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01 - CAJAS\2025\"/>
    </mc:Choice>
  </mc:AlternateContent>
  <xr:revisionPtr revIDLastSave="0" documentId="13_ncr:1_{142B0382-85BC-4348-9CC2-C3FFF508A4FB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Accesorio!$A$1:$H$4156</definedName>
    <definedName name="_xlnm._FilterDatabase" localSheetId="0" hidden="1">CAJA!$A$3:$M$418</definedName>
    <definedName name="_xlnm._FilterDatabase" localSheetId="8" hidden="1">CajaAcc!$A$1:$O$4088</definedName>
    <definedName name="_xlnm._FilterDatabase" localSheetId="4" hidden="1">Equipos!$A$3:$F$143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409" i="7" l="1"/>
  <c r="F4154" i="42" l="1"/>
  <c r="F4155" i="42"/>
  <c r="F4156" i="42"/>
  <c r="D380" i="7" l="1"/>
  <c r="M134" i="41" l="1"/>
  <c r="N134" i="41"/>
  <c r="M135" i="41"/>
  <c r="N135" i="41"/>
  <c r="M136" i="41"/>
  <c r="N136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D353" i="7"/>
  <c r="F4148" i="42" l="1"/>
  <c r="F4149" i="42"/>
  <c r="F4150" i="42"/>
  <c r="F4151" i="42"/>
  <c r="F4152" i="42"/>
  <c r="F4153" i="42"/>
  <c r="F4118" i="42" l="1"/>
  <c r="F4119" i="42"/>
  <c r="F4120" i="42"/>
  <c r="F4121" i="42"/>
  <c r="F4122" i="42"/>
  <c r="F4123" i="42"/>
  <c r="F4124" i="42"/>
  <c r="F4125" i="42"/>
  <c r="F4126" i="42"/>
  <c r="F4127" i="42"/>
  <c r="F4128" i="42"/>
  <c r="F4129" i="42"/>
  <c r="F4130" i="42"/>
  <c r="F4131" i="42"/>
  <c r="F4132" i="42"/>
  <c r="F4133" i="42"/>
  <c r="F4134" i="42"/>
  <c r="F4135" i="42"/>
  <c r="F4136" i="42"/>
  <c r="F4137" i="42"/>
  <c r="F4138" i="42"/>
  <c r="F4139" i="42"/>
  <c r="F4140" i="42"/>
  <c r="F4141" i="42"/>
  <c r="F4142" i="42"/>
  <c r="F4143" i="42"/>
  <c r="F4144" i="42"/>
  <c r="F4145" i="42"/>
  <c r="F4146" i="42"/>
  <c r="F4147" i="42"/>
  <c r="M115" i="41" l="1"/>
  <c r="N115" i="41"/>
  <c r="M116" i="41"/>
  <c r="N116" i="41"/>
  <c r="M117" i="41"/>
  <c r="N117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25" i="41"/>
  <c r="N125" i="41"/>
  <c r="M126" i="41"/>
  <c r="N126" i="41"/>
  <c r="M128" i="41"/>
  <c r="N128" i="41"/>
  <c r="M127" i="41"/>
  <c r="N127" i="41"/>
  <c r="M129" i="41"/>
  <c r="N129" i="41"/>
  <c r="M130" i="41"/>
  <c r="N130" i="41"/>
  <c r="M131" i="41"/>
  <c r="N131" i="41"/>
  <c r="F4109" i="42" l="1"/>
  <c r="F4110" i="42"/>
  <c r="F4111" i="42"/>
  <c r="F4112" i="42"/>
  <c r="F4113" i="42"/>
  <c r="F4114" i="42"/>
  <c r="F4115" i="42"/>
  <c r="F4116" i="42"/>
  <c r="F4117" i="42"/>
  <c r="F4107" i="42" l="1"/>
  <c r="F4108" i="42"/>
  <c r="D257" i="7" l="1"/>
  <c r="D166" i="7" l="1"/>
  <c r="D154" i="7" l="1"/>
  <c r="D134" i="7" l="1"/>
  <c r="D121" i="7" l="1"/>
  <c r="D111" i="7" l="1"/>
  <c r="D68" i="7" l="1"/>
  <c r="D58" i="7" l="1"/>
  <c r="D46" i="7" l="1"/>
  <c r="D37" i="7" l="1"/>
  <c r="D19" i="7" l="1"/>
  <c r="F4106" i="42" l="1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3" i="50" l="1"/>
  <c r="E3" i="50" s="1"/>
  <c r="T3" i="50"/>
  <c r="F82" i="25"/>
  <c r="F84" i="25"/>
  <c r="F80" i="25"/>
  <c r="F79" i="25"/>
  <c r="F81" i="25"/>
  <c r="F83" i="25"/>
  <c r="F85" i="25"/>
  <c r="B5" i="25"/>
  <c r="N4088" i="41" l="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33" i="41"/>
  <c r="M133" i="41"/>
  <c r="N132" i="41"/>
  <c r="M132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113" i="41"/>
  <c r="M113" i="41"/>
  <c r="N112" i="41"/>
  <c r="M112" i="41"/>
  <c r="N111" i="41"/>
  <c r="M111" i="41"/>
  <c r="N114" i="41"/>
  <c r="M114" i="41"/>
  <c r="N110" i="41"/>
  <c r="M110" i="41"/>
  <c r="N109" i="41"/>
  <c r="M109" i="41"/>
  <c r="N108" i="41"/>
  <c r="M108" i="41"/>
  <c r="N73" i="41"/>
  <c r="M73" i="41"/>
  <c r="N72" i="41"/>
  <c r="M72" i="41"/>
  <c r="N71" i="41"/>
  <c r="M71" i="41"/>
  <c r="N67" i="41"/>
  <c r="M67" i="41"/>
  <c r="N70" i="41"/>
  <c r="M70" i="41"/>
  <c r="N69" i="41"/>
  <c r="M69" i="41"/>
  <c r="N68" i="41"/>
  <c r="M68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B3" i="48" l="1"/>
  <c r="B6" i="48"/>
  <c r="B4" i="48"/>
  <c r="D1" i="7" a="1"/>
  <c r="D1" i="7" s="1"/>
  <c r="D2" i="7" a="1"/>
  <c r="D2" i="7" s="1"/>
  <c r="L7" i="46"/>
  <c r="L3" i="46" s="1"/>
  <c r="T3" i="46" s="1"/>
  <c r="V3" i="46" s="1"/>
  <c r="F6" i="25"/>
  <c r="B1" i="25"/>
  <c r="D1" i="25"/>
  <c r="F5" i="25"/>
  <c r="B19" i="26"/>
  <c r="D19" i="26" s="1"/>
  <c r="F4" i="25"/>
  <c r="D2" i="26"/>
  <c r="B20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6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 xr:uid="{00000000-0006-0000-0A00-000003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<sst xmlns="http://schemas.openxmlformats.org/spreadsheetml/2006/main" count="16204" uniqueCount="8318">
  <si>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</si>
  <si>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</si>
  <si>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</si>
  <si>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</si>
  <si>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</si>
  <si>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</si>
  <si>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</si>
  <si>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</si>
  <si>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</si>
  <si>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</si>
  <si>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</si>
  <si>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</si>
  <si>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</si>
  <si>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</si>
  <si>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</si>
  <si>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</si>
  <si>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</si>
  <si>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</si>
  <si>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</si>
  <si>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</si>
  <si>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</si>
  <si>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</si>
  <si>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</si>
  <si>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</si>
  <si>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</si>
  <si>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</si>
  <si>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</si>
  <si>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</si>
  <si>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</si>
  <si>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</si>
  <si>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</si>
  <si>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</si>
  <si>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</si>
  <si>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</si>
  <si>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</si>
  <si>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</si>
  <si>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</si>
  <si>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</si>
  <si>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</si>
  <si>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</si>
  <si>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</si>
  <si>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</si>
  <si>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</si>
  <si>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</si>
  <si>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</si>
  <si>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</si>
  <si>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</si>
  <si>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</si>
  <si>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</si>
  <si>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</si>
  <si>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</si>
  <si>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</si>
  <si>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</si>
  <si>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</si>
  <si>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</si>
  <si>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</si>
  <si>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</si>
  <si>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</si>
  <si>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</si>
  <si>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</si>
  <si>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</si>
  <si>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</si>
  <si>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</si>
  <si>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</si>
  <si>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</si>
  <si>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</si>
  <si>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</si>
  <si>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</si>
  <si>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</si>
  <si>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</si>
  <si>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</si>
  <si>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</si>
  <si>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</si>
  <si>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</si>
  <si>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</si>
  <si>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</si>
  <si>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</si>
  <si>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</si>
  <si>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</si>
  <si>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</si>
  <si>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</si>
  <si>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</si>
  <si>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</si>
  <si>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</si>
  <si>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</si>
  <si>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</si>
  <si>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</si>
  <si>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</si>
  <si>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</si>
  <si>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</si>
  <si>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</si>
  <si>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</si>
  <si>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</si>
  <si>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</si>
  <si>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</si>
  <si>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</si>
  <si>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</si>
  <si>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</si>
  <si>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</si>
  <si>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</si>
  <si>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</si>
  <si>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</si>
  <si>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</si>
  <si>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</si>
  <si>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</si>
  <si>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</si>
  <si>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</si>
  <si>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</si>
  <si>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</si>
  <si>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</si>
  <si>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</si>
  <si>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</si>
  <si>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</si>
  <si>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</si>
  <si>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</si>
  <si>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</si>
  <si>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</si>
  <si>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</si>
  <si>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</si>
  <si>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</si>
  <si>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</si>
  <si>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</si>
  <si>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</si>
  <si>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</si>
  <si>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</si>
  <si>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</si>
  <si>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</si>
  <si>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</si>
  <si>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</si>
  <si>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</si>
  <si>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</si>
  <si>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</si>
  <si>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</si>
  <si>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</si>
  <si>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</si>
  <si>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</si>
  <si>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</si>
  <si>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</si>
  <si>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</si>
  <si>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</si>
  <si>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</si>
  <si>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</si>
  <si>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</si>
  <si>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</si>
  <si>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</si>
  <si>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</si>
  <si>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</si>
  <si>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</si>
  <si>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</si>
  <si>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</si>
  <si>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</si>
  <si>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</si>
  <si>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</si>
  <si>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</si>
  <si>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</si>
  <si>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</si>
  <si>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</si>
  <si>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</si>
  <si>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</si>
  <si>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</si>
  <si>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</si>
  <si>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</si>
  <si>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</si>
  <si>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</si>
  <si>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</si>
  <si>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</si>
  <si>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</si>
  <si>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</si>
  <si>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</si>
  <si>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</si>
  <si>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</si>
  <si>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</si>
  <si>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</si>
  <si>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</si>
  <si>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</si>
  <si>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</si>
  <si>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</si>
  <si>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</si>
  <si>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</si>
  <si>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</si>
  <si>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</si>
  <si>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</si>
  <si>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</si>
  <si>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</si>
  <si>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</si>
  <si>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</si>
  <si>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</si>
  <si>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</si>
  <si>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</si>
  <si>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</si>
  <si>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</si>
  <si>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</si>
  <si>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</si>
  <si>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</si>
  <si>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</si>
  <si>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</si>
  <si>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</si>
  <si>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</si>
  <si>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</si>
  <si>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</si>
  <si>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</si>
  <si>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</si>
  <si>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</si>
  <si>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</si>
  <si>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</si>
  <si>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</si>
  <si>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</si>
  <si>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</si>
  <si>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</si>
  <si>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</si>
  <si>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</si>
  <si>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</si>
  <si>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</si>
  <si>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</si>
  <si>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</si>
  <si>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</si>
  <si>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</si>
  <si>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</si>
  <si>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</si>
  <si>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</si>
  <si>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</si>
  <si>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</si>
  <si>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</si>
  <si>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</si>
  <si>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</si>
  <si>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</si>
  <si>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</si>
  <si>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</si>
  <si>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</si>
  <si>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</si>
  <si>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</si>
  <si>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</si>
  <si>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</si>
  <si>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</si>
  <si>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</si>
  <si>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</si>
  <si>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</si>
  <si>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</si>
  <si>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</si>
  <si>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</si>
  <si>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</si>
  <si>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</si>
  <si>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</si>
  <si>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</si>
  <si>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</si>
  <si>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</si>
  <si>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</si>
  <si>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</si>
  <si>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</si>
  <si>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</si>
  <si>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</si>
  <si>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</si>
  <si>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</si>
  <si>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</si>
  <si>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</si>
  <si>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</si>
  <si>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</si>
  <si>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</si>
  <si>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</si>
  <si>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</si>
  <si>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</si>
  <si>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</si>
  <si>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</si>
  <si>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</si>
  <si>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</si>
  <si>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</si>
  <si>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</si>
  <si>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</si>
  <si>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</si>
  <si>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</si>
  <si>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</si>
  <si>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</si>
  <si>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</si>
  <si>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</si>
  <si>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</si>
  <si>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</si>
  <si>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</si>
  <si>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</si>
  <si>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</si>
  <si>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</si>
  <si>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</si>
  <si>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</si>
  <si>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</si>
  <si>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</si>
  <si>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</si>
  <si>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</si>
  <si>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</si>
  <si>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</si>
  <si>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</si>
  <si>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</si>
  <si>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</si>
  <si>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</si>
  <si>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</si>
  <si>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</si>
  <si>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</si>
  <si>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</si>
  <si>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</si>
  <si>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</si>
  <si>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</si>
  <si>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</si>
  <si>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</si>
  <si>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</si>
  <si>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</si>
  <si>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</si>
  <si>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</si>
  <si>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</si>
  <si>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</si>
  <si>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</si>
  <si>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</si>
  <si>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</si>
  <si>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</si>
  <si>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</si>
  <si>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</si>
  <si>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</si>
  <si>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</si>
  <si>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</si>
  <si>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</si>
  <si>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</si>
  <si>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</si>
  <si>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</si>
  <si>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</si>
  <si>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</si>
  <si>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</si>
  <si>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</si>
  <si>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</si>
  <si>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</si>
  <si>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</si>
  <si>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</si>
  <si>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</si>
  <si>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</si>
  <si>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</si>
  <si>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</si>
  <si>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</si>
  <si>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</si>
  <si>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</si>
  <si>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</si>
  <si>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</si>
  <si>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</si>
  <si>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</si>
  <si>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</si>
  <si>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</si>
  <si>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</si>
  <si>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</si>
  <si>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</si>
  <si>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</si>
  <si>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</si>
  <si>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</si>
  <si>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</si>
  <si>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</si>
  <si>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</si>
  <si>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</si>
  <si>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</si>
  <si>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</si>
  <si>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</si>
  <si>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</si>
  <si>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</si>
  <si>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</si>
  <si>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</si>
  <si>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</si>
  <si>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</si>
  <si>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</si>
  <si>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</si>
  <si>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</si>
  <si>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</si>
  <si>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</si>
  <si>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</si>
  <si>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</si>
  <si>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</si>
  <si>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</si>
  <si>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</si>
  <si>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</si>
  <si>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</si>
  <si>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</si>
  <si>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</si>
  <si>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</si>
  <si>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</si>
  <si>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</si>
  <si>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</si>
  <si>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</si>
  <si>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</si>
  <si>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</si>
  <si>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</si>
  <si>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</si>
  <si>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</si>
  <si>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</si>
  <si>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</si>
  <si>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</si>
  <si>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</si>
  <si>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</si>
  <si>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</si>
  <si>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</si>
  <si>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</si>
  <si>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</si>
  <si>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</si>
  <si>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</si>
  <si>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</si>
  <si>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</si>
  <si>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</si>
  <si>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</si>
  <si>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</si>
  <si>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</si>
  <si>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</si>
  <si>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</si>
  <si>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</si>
  <si>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</si>
  <si>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</si>
  <si>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</si>
  <si>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</si>
  <si>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</si>
  <si>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</si>
  <si>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</si>
  <si>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</si>
  <si>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</si>
  <si>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</si>
  <si>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</si>
  <si>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</si>
  <si>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</si>
  <si>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</si>
  <si>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</si>
  <si>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</si>
  <si>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</si>
  <si>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</si>
  <si>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</si>
  <si>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</si>
  <si>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</si>
  <si>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</si>
  <si>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</si>
  <si>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</si>
  <si>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</si>
  <si>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</si>
  <si>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</si>
  <si>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</si>
  <si>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</si>
  <si>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</si>
  <si>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</si>
  <si>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</si>
  <si>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</si>
  <si>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</si>
  <si>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</si>
  <si>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</si>
  <si>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</si>
  <si>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</si>
  <si>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</si>
  <si>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</si>
  <si>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</si>
  <si>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</si>
  <si>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</si>
  <si>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</si>
  <si>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</si>
  <si>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</si>
  <si>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</si>
  <si>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</si>
  <si>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</si>
  <si>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</si>
  <si>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</si>
  <si>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</si>
  <si>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</si>
  <si>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</si>
  <si>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</si>
  <si>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</si>
  <si>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</si>
  <si>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</si>
  <si>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</si>
  <si>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</si>
  <si>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</si>
  <si>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</si>
  <si>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</si>
  <si>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</si>
  <si>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</si>
  <si>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</si>
  <si>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</si>
  <si>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</si>
  <si>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</si>
  <si>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</si>
  <si>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</si>
  <si>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</si>
  <si>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</si>
  <si>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</si>
  <si>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</si>
  <si>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</si>
  <si>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</si>
  <si>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</si>
  <si>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</si>
  <si>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</si>
  <si>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</si>
  <si>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</si>
  <si>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</si>
  <si>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</si>
  <si>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</si>
  <si>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</si>
  <si>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</si>
  <si>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</si>
  <si>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</si>
  <si>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</si>
  <si>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</si>
  <si>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</si>
  <si>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</si>
  <si>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</si>
  <si>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</si>
  <si>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</si>
  <si>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</si>
  <si>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</si>
  <si>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</si>
  <si>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</si>
  <si>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</si>
  <si>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</si>
  <si>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</si>
  <si>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</si>
  <si>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</si>
  <si>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</si>
  <si>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</si>
  <si>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</si>
  <si>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</si>
  <si>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</si>
  <si>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</si>
  <si>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</si>
  <si>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</si>
  <si>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</si>
  <si>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</si>
  <si>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</si>
  <si>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</si>
  <si>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</si>
  <si>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</si>
  <si>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</si>
  <si>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</si>
  <si>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</si>
  <si>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</si>
  <si>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</si>
  <si>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</si>
  <si>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</si>
  <si>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</si>
  <si>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</si>
  <si>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</si>
  <si>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</si>
  <si>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</si>
  <si>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</si>
  <si>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</si>
  <si>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</si>
  <si>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</si>
  <si>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</si>
  <si>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</si>
  <si>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</si>
  <si>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</si>
  <si>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</si>
  <si>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</si>
  <si>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</si>
  <si>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</si>
  <si>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</si>
  <si>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</si>
  <si>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</si>
  <si>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</si>
  <si>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</si>
  <si>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</si>
  <si>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</si>
  <si>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</si>
  <si>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</si>
  <si>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</si>
  <si>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</si>
  <si>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</si>
  <si>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</si>
  <si>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</si>
  <si>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</si>
  <si>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</si>
  <si>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</si>
  <si>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</si>
  <si>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</si>
  <si>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</si>
  <si>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</si>
  <si>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</si>
  <si>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</si>
  <si>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</si>
  <si>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</si>
  <si>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</si>
  <si>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</si>
  <si>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</si>
  <si>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</si>
  <si>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</si>
  <si>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</si>
  <si>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</si>
  <si>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</si>
  <si>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</si>
  <si>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</si>
  <si>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</si>
  <si>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</si>
  <si>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</si>
  <si>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</si>
  <si>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</si>
  <si>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</si>
  <si>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</si>
  <si>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</si>
  <si>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</si>
  <si>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</si>
  <si>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</si>
  <si>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</si>
  <si>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</si>
  <si>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</si>
  <si>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</si>
  <si>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</si>
  <si>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</si>
  <si>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</si>
  <si>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</si>
  <si>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</si>
  <si>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</si>
  <si>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</si>
  <si>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</si>
  <si>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</si>
  <si>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</si>
  <si>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</si>
  <si>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</si>
  <si>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</si>
  <si>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</si>
  <si>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</si>
  <si>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</si>
  <si>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</si>
  <si>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</si>
  <si>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</si>
  <si>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</si>
  <si>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</si>
  <si>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</si>
  <si>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</si>
  <si>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</si>
  <si>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</si>
  <si>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</si>
  <si>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</si>
  <si>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</si>
  <si>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</si>
  <si>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</si>
  <si>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</si>
  <si>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</si>
  <si>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</si>
  <si>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</si>
  <si>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</si>
  <si>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</si>
  <si>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</si>
  <si>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</si>
  <si>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</si>
  <si>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</si>
  <si>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</si>
  <si>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</si>
  <si>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</si>
  <si>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</si>
  <si>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</si>
  <si>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</si>
  <si>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</si>
  <si>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</si>
  <si>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</si>
  <si>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</si>
  <si>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</si>
  <si>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</si>
  <si>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</si>
  <si>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</si>
  <si>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</si>
  <si>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</si>
  <si>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</si>
  <si>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</si>
  <si>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</si>
  <si>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</si>
  <si>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</si>
  <si>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</si>
  <si>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</si>
  <si>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</si>
  <si>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</si>
  <si>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</si>
  <si>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</si>
  <si>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</si>
  <si>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</si>
  <si>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</si>
  <si>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</si>
  <si>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</si>
  <si>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</si>
  <si>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</si>
  <si>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</si>
  <si>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</si>
  <si>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</si>
  <si>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</si>
  <si>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</si>
  <si>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</si>
  <si>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</si>
  <si>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</si>
  <si>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</si>
  <si>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</si>
  <si>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</si>
  <si>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</si>
  <si>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</si>
  <si>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</si>
  <si>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</si>
  <si>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</si>
  <si>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</si>
  <si>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</si>
  <si>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</si>
  <si>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</si>
  <si>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</si>
  <si>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</si>
  <si>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</si>
  <si>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</si>
  <si>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</si>
  <si>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</si>
  <si>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</si>
  <si>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</si>
  <si>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</si>
  <si>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</si>
  <si>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</si>
  <si>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</si>
  <si>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</si>
  <si>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</si>
  <si>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</si>
  <si>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</si>
  <si>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</si>
  <si>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</si>
  <si>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</si>
  <si>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</si>
  <si>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</si>
  <si>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</si>
  <si>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</si>
  <si>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</si>
  <si>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</si>
  <si>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</si>
  <si>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</si>
  <si>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</si>
  <si>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</si>
  <si>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</si>
  <si>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</si>
  <si>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</si>
  <si>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</si>
  <si>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</si>
  <si>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</si>
  <si>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</si>
  <si>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</si>
  <si>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</si>
  <si>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</si>
  <si>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</si>
  <si>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</si>
  <si>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</si>
  <si>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</si>
  <si>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</si>
  <si>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</si>
  <si>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</si>
  <si>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</si>
  <si>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</si>
  <si>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</si>
  <si>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</si>
  <si>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</si>
  <si>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</si>
  <si>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</si>
  <si>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</si>
  <si>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</si>
  <si>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</si>
  <si>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</si>
  <si>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</si>
  <si>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</si>
  <si>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</si>
  <si>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</si>
  <si>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</si>
  <si>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</si>
  <si>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</si>
  <si>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</si>
  <si>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</si>
  <si>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</si>
  <si>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</si>
  <si>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</si>
  <si>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</si>
  <si>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</si>
  <si>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</si>
  <si>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</si>
  <si>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</si>
  <si>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</si>
  <si>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</si>
  <si>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</si>
  <si>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</si>
  <si>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</si>
  <si>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</si>
  <si>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</si>
  <si>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</si>
  <si>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</si>
  <si>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</si>
  <si>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</si>
  <si>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</si>
  <si>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</si>
  <si>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</si>
  <si>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</si>
  <si>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</si>
  <si>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</si>
  <si>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</si>
  <si>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</si>
  <si>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</si>
  <si>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</si>
  <si>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</si>
  <si>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</si>
  <si>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</si>
  <si>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</si>
  <si>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</si>
  <si>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</si>
  <si>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</si>
  <si>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</si>
  <si>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</si>
  <si>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</si>
  <si>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</si>
  <si>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</si>
  <si>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</si>
  <si>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</si>
  <si>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</si>
  <si>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</si>
  <si>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</si>
  <si>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</si>
  <si>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</si>
  <si>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</si>
  <si>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</si>
  <si>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</si>
  <si>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</si>
  <si>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</si>
  <si>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</si>
  <si>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</si>
  <si>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</si>
  <si>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</si>
  <si>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</si>
  <si>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</si>
  <si>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</si>
  <si>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</si>
  <si>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</si>
  <si>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</si>
  <si>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</si>
  <si>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</si>
  <si>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</si>
  <si>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</si>
  <si>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</si>
  <si>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</si>
  <si>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</si>
  <si>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</si>
  <si>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</si>
  <si>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</si>
  <si>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</si>
  <si>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</si>
  <si>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</si>
  <si>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</si>
  <si>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</si>
  <si>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</si>
  <si>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</si>
  <si>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</si>
  <si>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</si>
  <si>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</si>
  <si>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</si>
  <si>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</si>
  <si>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</si>
  <si>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</si>
  <si>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</si>
  <si>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</si>
  <si>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</si>
  <si>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</si>
  <si>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</si>
  <si>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</si>
  <si>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</si>
  <si>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</si>
  <si>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</si>
  <si>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</si>
  <si>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</si>
  <si>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</si>
  <si>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</si>
  <si>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</si>
  <si>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</si>
  <si>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</si>
  <si>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</si>
  <si>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</si>
  <si>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</si>
  <si>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</si>
  <si>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</si>
  <si>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</si>
  <si>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</si>
  <si>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</si>
  <si>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</si>
  <si>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</si>
  <si>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</si>
  <si>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</si>
  <si>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</si>
  <si>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</si>
  <si>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</si>
  <si>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</si>
  <si>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</si>
  <si>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</si>
  <si>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</si>
  <si>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</si>
  <si>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</si>
  <si>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</si>
  <si>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</si>
  <si>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</si>
  <si>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</si>
  <si>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</si>
  <si>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</si>
  <si>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</si>
  <si>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</si>
  <si>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</si>
  <si>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</si>
  <si>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</si>
  <si>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</si>
  <si>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</si>
  <si>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</si>
  <si>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</si>
  <si>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</si>
  <si>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</si>
  <si>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</si>
  <si>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</si>
  <si>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</si>
  <si>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</si>
  <si>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</si>
  <si>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</si>
  <si>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</si>
  <si>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</si>
  <si>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</si>
  <si>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</si>
  <si>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</si>
  <si>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</si>
  <si>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</si>
  <si>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</si>
  <si>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</si>
  <si>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</si>
  <si>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</si>
  <si>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</si>
  <si>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</si>
  <si>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</si>
  <si>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</si>
  <si>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</si>
  <si>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</si>
  <si>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</si>
  <si>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</si>
  <si>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</si>
  <si>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</si>
  <si>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</si>
  <si>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</si>
  <si>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</si>
  <si>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</si>
  <si>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</si>
  <si>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</si>
  <si>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</si>
  <si>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</si>
  <si>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</si>
  <si>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</si>
  <si>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</si>
  <si>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</si>
  <si>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</si>
  <si>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</si>
  <si>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</si>
  <si>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</si>
  <si>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</si>
  <si>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</si>
  <si>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</si>
  <si>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</si>
  <si>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</si>
  <si>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</si>
  <si>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</si>
  <si>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</si>
  <si>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</si>
  <si>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</si>
  <si>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</si>
  <si>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</si>
  <si>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</si>
  <si>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</si>
  <si>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</si>
  <si>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</si>
  <si>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</si>
  <si>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</si>
  <si>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</si>
  <si>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</si>
  <si>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</si>
  <si>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</si>
  <si>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</si>
  <si>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</si>
  <si>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</si>
  <si>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</si>
  <si>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</si>
  <si>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</si>
  <si>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</si>
  <si>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</si>
  <si>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</si>
  <si>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</si>
  <si>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</si>
  <si>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</si>
  <si>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</si>
  <si>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</si>
  <si>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</si>
  <si>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</si>
  <si>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</si>
  <si>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</si>
  <si>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</si>
  <si>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</si>
  <si>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</si>
  <si>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</si>
  <si>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</si>
  <si>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</si>
  <si>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</si>
  <si>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</si>
  <si>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</si>
  <si>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</si>
  <si>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</si>
  <si>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</si>
  <si>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</si>
  <si>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</si>
  <si>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</si>
  <si>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</si>
  <si>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</si>
  <si>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</si>
  <si>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</si>
  <si>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</si>
  <si>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</si>
  <si>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</si>
  <si>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</si>
  <si>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</si>
  <si>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</si>
  <si>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</si>
  <si>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</si>
  <si>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</si>
  <si>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</si>
  <si>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</si>
  <si>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</si>
  <si>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</si>
  <si>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</si>
  <si>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</si>
  <si>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</si>
  <si>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</si>
  <si>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</si>
  <si>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</si>
  <si>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</si>
  <si>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</si>
  <si>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</si>
  <si>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</si>
  <si>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</si>
  <si>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</si>
  <si>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</si>
  <si>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</si>
  <si>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</si>
  <si>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</si>
  <si>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</si>
  <si>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</si>
  <si>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</si>
  <si>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</si>
  <si>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</si>
  <si>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</si>
  <si>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</si>
  <si>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</si>
  <si>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</si>
  <si>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</si>
  <si>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</si>
  <si>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</si>
  <si>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</si>
  <si>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</si>
  <si>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</si>
  <si>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</si>
  <si>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</si>
  <si>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</si>
  <si>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</si>
  <si>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</si>
  <si>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</si>
  <si>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</si>
  <si>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</si>
  <si>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</si>
  <si>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</si>
  <si>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</si>
  <si>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</si>
  <si>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</si>
  <si>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</si>
  <si>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</si>
  <si>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</si>
  <si>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</si>
  <si>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</si>
  <si>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</si>
  <si>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</si>
  <si>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</si>
  <si>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</si>
  <si>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</si>
  <si>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</si>
  <si>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</si>
  <si>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</si>
  <si>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</si>
  <si>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</si>
  <si>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</si>
  <si>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</si>
  <si>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</si>
  <si>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</si>
  <si>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</si>
  <si>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</si>
  <si>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</si>
  <si>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</si>
  <si>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</si>
  <si>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</si>
  <si>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</si>
  <si>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</si>
  <si>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</si>
  <si>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</si>
  <si>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</si>
  <si>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</si>
  <si>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</si>
  <si>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</si>
  <si>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</si>
  <si>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</si>
  <si>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</si>
  <si>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</si>
  <si>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</si>
  <si>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</si>
  <si>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</si>
  <si>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</si>
  <si>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</si>
  <si>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</si>
  <si>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</si>
  <si>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</si>
  <si>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</si>
  <si>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</si>
  <si>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</si>
  <si>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</si>
  <si>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</si>
  <si>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</si>
  <si>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</si>
  <si>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</si>
  <si>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</si>
  <si>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</si>
  <si>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</si>
  <si>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</si>
  <si>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</si>
  <si>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</si>
  <si>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</si>
  <si>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</si>
  <si>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</si>
  <si>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</si>
  <si>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</si>
  <si>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</si>
  <si>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</si>
  <si>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</si>
  <si>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</si>
  <si>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</si>
  <si>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</si>
  <si>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</si>
  <si>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</si>
  <si>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</si>
  <si>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</si>
  <si>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</si>
  <si>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</si>
  <si>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</si>
  <si>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</si>
  <si>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</si>
  <si>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</si>
  <si>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</si>
  <si>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</si>
  <si>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</si>
  <si>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</si>
  <si>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</si>
  <si>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</si>
  <si>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</si>
  <si>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</si>
  <si>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</si>
  <si>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</si>
  <si>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</si>
  <si>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</si>
  <si>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</si>
  <si>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</si>
  <si>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</si>
  <si>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</si>
  <si>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</si>
  <si>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</si>
  <si>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</si>
  <si>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</si>
  <si>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</si>
  <si>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</si>
  <si>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</si>
  <si>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</si>
  <si>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</si>
  <si>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</si>
  <si>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</si>
  <si>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</si>
  <si>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</si>
  <si>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</si>
  <si>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</si>
  <si>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</si>
  <si>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</si>
  <si>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</si>
  <si>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</si>
  <si>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</si>
  <si>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</si>
  <si>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</si>
  <si>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</si>
  <si>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</si>
  <si>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</si>
  <si>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</si>
  <si>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</si>
  <si>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</si>
  <si>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</si>
  <si>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</si>
  <si>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</si>
  <si>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</si>
  <si>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</si>
  <si>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</si>
  <si>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</si>
  <si>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</si>
  <si>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</si>
  <si>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</si>
  <si>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</si>
  <si>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</si>
  <si>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</si>
  <si>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</si>
  <si>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</si>
  <si>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</si>
  <si>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</si>
  <si>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</si>
  <si>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</si>
  <si>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</si>
  <si>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</si>
  <si>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</si>
  <si>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</si>
  <si>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</si>
  <si>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</si>
  <si>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</si>
  <si>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</si>
  <si>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</si>
  <si>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</si>
  <si>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</si>
  <si>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</si>
  <si>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</si>
  <si>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</si>
  <si>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</si>
  <si>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</si>
  <si>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</si>
  <si>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</si>
  <si>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</si>
  <si>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</si>
  <si>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</si>
  <si>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</si>
  <si>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</si>
  <si>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</si>
  <si>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</si>
  <si>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</si>
  <si>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</si>
  <si>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</si>
  <si>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</si>
  <si>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</si>
  <si>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</si>
  <si>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</si>
  <si>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</si>
  <si>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</si>
  <si>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</si>
  <si>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</si>
  <si>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</si>
  <si>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</si>
  <si>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</si>
  <si>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</si>
  <si>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</si>
  <si>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</si>
  <si>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</si>
  <si>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</si>
  <si>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</si>
  <si>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</si>
  <si>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</si>
  <si>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</si>
  <si>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</si>
  <si>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</si>
  <si>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</si>
  <si>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</si>
  <si>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</si>
  <si>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</si>
  <si>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</si>
  <si>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</si>
  <si>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</si>
  <si>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</si>
  <si>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</si>
  <si>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</si>
  <si>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</si>
  <si>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</si>
  <si>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</si>
  <si>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</si>
  <si>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</si>
  <si>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</si>
  <si>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</si>
  <si>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</si>
  <si>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</si>
  <si>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</si>
  <si>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</si>
  <si>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</si>
  <si>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</si>
  <si>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</si>
  <si>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</si>
  <si>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</si>
  <si>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</si>
  <si>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</si>
  <si>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</si>
  <si>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</si>
  <si>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</si>
  <si>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</si>
  <si>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</si>
  <si>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</si>
  <si>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</si>
  <si>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</si>
  <si>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</si>
  <si>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</si>
  <si>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</si>
  <si>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</si>
  <si>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</si>
  <si>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</si>
  <si>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</si>
  <si>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</si>
  <si>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</si>
  <si>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</si>
  <si>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</si>
  <si>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</si>
  <si>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</si>
  <si>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</si>
  <si>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</si>
  <si>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</si>
  <si>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</si>
  <si>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</si>
  <si>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</si>
  <si>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</si>
  <si>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</si>
  <si>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</si>
  <si>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</si>
  <si>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</si>
  <si>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</si>
  <si>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</si>
  <si>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</si>
  <si>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</si>
  <si>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</si>
  <si>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</si>
  <si>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</si>
  <si>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</si>
  <si>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</si>
  <si>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</si>
  <si>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</si>
  <si>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</si>
  <si>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</si>
  <si>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</si>
  <si>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</si>
  <si>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</si>
  <si>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</si>
  <si>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</si>
  <si>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</si>
  <si>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</si>
  <si>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</si>
  <si>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</si>
  <si>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</si>
  <si>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</si>
  <si>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</si>
  <si>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</si>
  <si>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</si>
  <si>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</si>
  <si>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</si>
  <si>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</si>
  <si>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</si>
  <si>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</si>
  <si>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</si>
  <si>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</si>
  <si>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</si>
  <si>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</si>
  <si>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</si>
  <si>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</si>
  <si>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</si>
  <si>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</si>
  <si>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</si>
  <si>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</si>
  <si>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</si>
  <si>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</si>
  <si>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</si>
  <si>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</si>
  <si>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</si>
  <si>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</si>
  <si>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</si>
  <si>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</si>
  <si>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</si>
  <si>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</si>
  <si>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</si>
  <si>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</si>
  <si>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</si>
  <si>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</si>
  <si>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</si>
  <si>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</si>
  <si>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</si>
  <si>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</si>
  <si>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</si>
  <si>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</si>
  <si>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</si>
  <si>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</si>
  <si>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</si>
  <si>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</si>
  <si>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</si>
  <si>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</si>
  <si>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</si>
  <si>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</si>
  <si>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</si>
  <si>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</si>
  <si>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</si>
  <si>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</si>
  <si>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</si>
  <si>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</si>
  <si>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</si>
  <si>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</si>
  <si>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</si>
  <si>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</si>
  <si>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</si>
  <si>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</si>
  <si>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</si>
  <si>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</si>
  <si>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</si>
  <si>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</si>
  <si>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</si>
  <si>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</si>
  <si>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</si>
  <si>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</si>
  <si>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</si>
  <si>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</si>
  <si>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</si>
  <si>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</si>
  <si>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</si>
  <si>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</si>
  <si>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</si>
  <si>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</si>
  <si>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</si>
  <si>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</si>
  <si>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</si>
  <si>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</si>
  <si>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</si>
  <si>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</si>
  <si>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</si>
  <si>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</si>
  <si>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</si>
  <si>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</si>
  <si>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</si>
  <si>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</si>
  <si>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</si>
  <si>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</si>
  <si>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</si>
  <si>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</si>
  <si>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</si>
  <si>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</si>
  <si>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</si>
  <si>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</si>
  <si>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</si>
  <si>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</si>
  <si>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</si>
  <si>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</si>
  <si>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</si>
  <si>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</si>
  <si>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</si>
  <si>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</si>
  <si>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</si>
  <si>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</si>
  <si>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</si>
  <si>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</si>
  <si>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</si>
  <si>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</si>
  <si>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</si>
  <si>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</si>
  <si>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</si>
  <si>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</si>
  <si>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</si>
  <si>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</si>
  <si>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</si>
  <si>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</si>
  <si>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</si>
  <si>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</si>
  <si>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</si>
  <si>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</si>
  <si>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</si>
  <si>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</si>
  <si>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</si>
  <si>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</si>
  <si>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</si>
  <si>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</si>
  <si>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</si>
  <si>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</si>
  <si>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</si>
  <si>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</si>
  <si>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</si>
  <si>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</si>
  <si>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</si>
  <si>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</si>
  <si>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</si>
  <si>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</si>
  <si>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</si>
  <si>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</si>
  <si>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</si>
  <si>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</si>
  <si>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</si>
  <si>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</si>
  <si>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</si>
  <si>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</si>
  <si>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</si>
  <si>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</si>
  <si>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</si>
  <si>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</si>
  <si>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</si>
  <si>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</si>
  <si>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</si>
  <si>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</si>
  <si>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</si>
  <si>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</si>
  <si>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</si>
  <si>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</si>
  <si>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</si>
  <si>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</si>
  <si>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</si>
  <si>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</si>
  <si>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</si>
  <si>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</si>
  <si>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</si>
  <si>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</si>
  <si>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</si>
  <si>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</si>
  <si>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</si>
  <si>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</si>
  <si>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</si>
  <si>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</si>
  <si>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</si>
  <si>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</si>
  <si>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</si>
  <si>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</si>
  <si>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</si>
  <si>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</si>
  <si>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</si>
  <si>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</si>
  <si>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</si>
  <si>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</si>
  <si>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</si>
  <si>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</si>
  <si>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</si>
  <si>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</si>
  <si>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</si>
  <si>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</si>
  <si>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</si>
  <si>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</si>
  <si>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</si>
  <si>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</si>
  <si>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</si>
  <si>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</si>
  <si>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</si>
  <si>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</si>
  <si>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</si>
  <si>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</si>
  <si>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</si>
  <si>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</si>
  <si>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</si>
  <si>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</si>
  <si>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</si>
  <si>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</si>
  <si>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</si>
  <si>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</si>
  <si>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</si>
  <si>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</si>
  <si>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</si>
  <si>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</si>
  <si>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</si>
  <si>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</si>
  <si>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</si>
  <si>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</si>
  <si>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</si>
  <si>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</si>
  <si>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</si>
  <si>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</si>
  <si>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</si>
  <si>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</si>
  <si>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</si>
  <si>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</si>
  <si>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</si>
  <si>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</si>
  <si>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</si>
  <si>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</si>
  <si>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</si>
  <si>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</si>
  <si>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</si>
  <si>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</si>
  <si>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</si>
  <si>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</si>
  <si>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</si>
  <si>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</si>
  <si>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</si>
  <si>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</si>
  <si>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</si>
  <si>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</si>
  <si>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</si>
  <si>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</si>
  <si>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</si>
  <si>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</si>
  <si>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</si>
  <si>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</si>
  <si>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</si>
  <si>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</si>
  <si>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</si>
  <si>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</si>
  <si>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</si>
  <si>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</si>
  <si>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</si>
  <si>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</si>
  <si>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</si>
  <si>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</si>
  <si>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</si>
  <si>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</si>
  <si>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</si>
  <si>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</si>
  <si>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</si>
  <si>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</si>
  <si>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</si>
  <si>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</si>
  <si>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</si>
  <si>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</si>
  <si>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</si>
  <si>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</si>
  <si>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</si>
  <si>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</si>
  <si>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</si>
  <si>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</si>
  <si>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</si>
  <si>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</si>
  <si>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</si>
  <si>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</si>
  <si>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</si>
  <si>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</si>
  <si>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</si>
  <si>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</si>
  <si>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</si>
  <si>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</si>
  <si>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</si>
  <si>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</si>
  <si>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</si>
  <si>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</si>
  <si>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</si>
  <si>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</si>
  <si>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</si>
  <si>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</si>
  <si>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</si>
  <si>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</si>
  <si>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</si>
  <si>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</si>
  <si>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</si>
  <si>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</si>
  <si>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</si>
  <si>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</si>
  <si>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</si>
  <si>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</si>
  <si>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</si>
  <si>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</si>
  <si>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</si>
  <si>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</si>
  <si>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</si>
  <si>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</si>
  <si>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</si>
  <si>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</si>
  <si>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</si>
  <si>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</si>
  <si>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</si>
  <si>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</si>
  <si>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</si>
  <si>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</si>
  <si>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</si>
  <si>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</si>
  <si>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</si>
  <si>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</si>
  <si>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</si>
  <si>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</si>
  <si>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</si>
  <si>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</si>
  <si>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</si>
  <si>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</si>
  <si>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</si>
  <si>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</si>
  <si>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</si>
  <si>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</si>
  <si>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</si>
  <si>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</si>
  <si>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</si>
  <si>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</si>
  <si>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</si>
  <si>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</si>
  <si>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</si>
  <si>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</si>
  <si>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</si>
  <si>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</si>
  <si>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</si>
  <si>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</si>
  <si>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</si>
  <si>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</si>
  <si>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</si>
  <si>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</si>
  <si>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</si>
  <si>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</si>
  <si>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</si>
  <si>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</si>
  <si>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</si>
  <si>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</si>
  <si>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</si>
  <si>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</si>
  <si>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</si>
  <si>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</si>
  <si>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</si>
  <si>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</si>
  <si>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</si>
  <si>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</si>
  <si>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</si>
  <si>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</si>
  <si>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</si>
  <si>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</si>
  <si>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</si>
  <si>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</si>
  <si>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</si>
  <si>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</si>
  <si>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</si>
  <si>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</si>
  <si>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</si>
  <si>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</si>
  <si>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</si>
  <si>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</si>
  <si>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</si>
  <si>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</si>
  <si>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</si>
  <si>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</si>
  <si>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</si>
  <si>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</si>
  <si>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</si>
  <si>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</si>
  <si>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</si>
  <si>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</si>
  <si>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</si>
  <si>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</si>
  <si>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</si>
  <si>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</si>
  <si>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</si>
  <si>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</si>
  <si>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</si>
  <si>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</si>
  <si>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</si>
  <si>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</si>
  <si>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</si>
  <si>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</si>
  <si>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</si>
  <si>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</si>
  <si>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</si>
  <si>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</si>
  <si>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</si>
  <si>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</si>
  <si>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</si>
  <si>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</si>
  <si>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</si>
  <si>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</si>
  <si>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</si>
  <si>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</si>
  <si>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</si>
  <si>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</si>
  <si>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</si>
  <si>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</si>
  <si>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</si>
  <si>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</si>
  <si>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</si>
  <si>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</si>
  <si>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</si>
  <si>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</si>
  <si>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</si>
  <si>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</si>
  <si>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</si>
  <si>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</si>
  <si>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</si>
  <si>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</si>
  <si>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</si>
  <si>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</si>
  <si>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</si>
  <si>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</si>
  <si>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</si>
  <si>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</si>
  <si>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</si>
  <si>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</si>
  <si>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</si>
  <si>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</si>
  <si>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</si>
  <si>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</si>
  <si>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</si>
  <si>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</si>
  <si>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</si>
  <si>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</si>
  <si>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</si>
  <si>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</si>
  <si>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</si>
  <si>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</si>
  <si>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</si>
  <si>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</si>
  <si>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</si>
  <si>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</si>
  <si>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</si>
  <si>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</si>
  <si>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</si>
  <si>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</si>
  <si>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</si>
  <si>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</si>
  <si>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</si>
  <si>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</si>
  <si>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</si>
  <si>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</si>
  <si>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</si>
  <si>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</si>
  <si>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</si>
  <si>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</si>
  <si>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</si>
  <si>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</si>
  <si>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</si>
  <si>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</si>
  <si>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</si>
  <si>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</si>
  <si>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</si>
  <si>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</si>
  <si>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</si>
  <si>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</si>
  <si>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</si>
  <si>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</si>
  <si>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</si>
  <si>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</si>
  <si>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</si>
  <si>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</si>
  <si>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</si>
  <si>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</si>
  <si>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</si>
  <si>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</si>
  <si>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</si>
  <si>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</si>
  <si>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</si>
  <si>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</si>
  <si>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</si>
  <si>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</si>
  <si>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</si>
  <si>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</si>
  <si>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</si>
  <si>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</si>
  <si>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</si>
  <si>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</si>
  <si>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</si>
  <si>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</si>
  <si>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</si>
  <si>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</si>
  <si>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</si>
  <si>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</si>
  <si>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</si>
  <si>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</si>
  <si>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</si>
  <si>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</si>
  <si>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</si>
  <si>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</si>
  <si>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</si>
  <si>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</si>
  <si>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</si>
  <si>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</si>
  <si>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</si>
  <si>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</si>
  <si>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</si>
  <si>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</si>
  <si>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</si>
  <si>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</si>
  <si>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</si>
  <si>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</si>
  <si>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</si>
  <si>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</si>
  <si>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</si>
  <si>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</si>
  <si>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</si>
  <si>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</si>
  <si>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</si>
  <si>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</si>
  <si>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</si>
  <si>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</si>
  <si>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</si>
  <si>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</si>
  <si>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</si>
  <si>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</si>
  <si>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</si>
  <si>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</si>
  <si>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</si>
  <si>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</si>
  <si>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</si>
  <si>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</si>
  <si>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</si>
  <si>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</si>
  <si>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</si>
  <si>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</si>
  <si>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</si>
  <si>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</si>
  <si>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</si>
  <si>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</si>
  <si>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</si>
  <si>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</si>
  <si>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</si>
  <si>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</si>
  <si>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</si>
  <si>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</si>
  <si>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</si>
  <si>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</si>
  <si>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</si>
  <si>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</si>
  <si>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</si>
  <si>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</si>
  <si>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</si>
  <si>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</si>
  <si>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</si>
  <si>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</si>
  <si>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</si>
  <si>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</si>
  <si>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</si>
  <si>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</si>
  <si>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</si>
  <si>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</si>
  <si>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</si>
  <si>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</si>
  <si>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</si>
  <si>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</si>
  <si>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</si>
  <si>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</si>
  <si>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</si>
  <si>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</si>
  <si>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</si>
  <si>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</si>
  <si>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</si>
  <si>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</si>
  <si>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</si>
  <si>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</si>
  <si>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</si>
  <si>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</si>
  <si>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</si>
  <si>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</si>
  <si>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</si>
  <si>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</si>
  <si>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</si>
  <si>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</si>
  <si>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</si>
  <si>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</si>
  <si>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</si>
  <si>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</si>
  <si>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</si>
  <si>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</si>
  <si>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</si>
  <si>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</si>
  <si>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</si>
  <si>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</si>
  <si>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</si>
  <si>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</si>
  <si>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</si>
  <si>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</si>
  <si>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</si>
  <si>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</si>
  <si>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</si>
  <si>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</si>
  <si>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</si>
  <si>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</si>
  <si>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</si>
  <si>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</si>
  <si>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</si>
  <si>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</si>
  <si>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</si>
  <si>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</si>
  <si>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</si>
  <si>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</si>
  <si>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</si>
  <si>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</si>
  <si>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</si>
  <si>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</si>
  <si>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</si>
  <si>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</si>
  <si>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</si>
  <si>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</si>
  <si>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</si>
  <si>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</si>
  <si>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</si>
  <si>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</si>
  <si>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</si>
  <si>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</si>
  <si>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</si>
  <si>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</si>
  <si>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</si>
  <si>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</si>
  <si>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</si>
  <si>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</si>
  <si>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</si>
  <si>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</si>
  <si>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</si>
  <si>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</si>
  <si>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</si>
  <si>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</si>
  <si>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</si>
  <si>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</si>
  <si>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</si>
  <si>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</si>
  <si>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</si>
  <si>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</si>
  <si>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</si>
  <si>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</si>
  <si>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</si>
  <si>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</si>
  <si>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</si>
  <si>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</si>
  <si>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</si>
  <si>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</si>
  <si>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</si>
  <si>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</si>
  <si>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</si>
  <si>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</si>
  <si>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</si>
  <si>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</si>
  <si>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</si>
  <si>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</si>
  <si>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</si>
  <si>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</si>
  <si>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</si>
  <si>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</si>
  <si>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</si>
  <si>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</si>
  <si>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</si>
  <si>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</si>
  <si>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</si>
  <si>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</si>
  <si>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</si>
  <si>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</si>
  <si>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</si>
  <si>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</si>
  <si>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</si>
  <si>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</si>
  <si>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</si>
  <si>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</si>
  <si>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</si>
  <si>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</si>
  <si>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</si>
  <si>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</si>
  <si>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</si>
  <si>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</si>
  <si>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</si>
  <si>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</si>
  <si>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</si>
  <si>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</si>
  <si>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</si>
  <si>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</si>
  <si>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</si>
  <si>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</si>
  <si>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</si>
  <si>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</si>
  <si>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</si>
  <si>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</si>
  <si>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</si>
  <si>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</si>
  <si>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</si>
  <si>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</si>
  <si>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</si>
  <si>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</si>
  <si>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</si>
  <si>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</si>
  <si>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</si>
  <si>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</si>
  <si>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</si>
  <si>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</si>
  <si>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</si>
  <si>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</si>
  <si>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</si>
  <si>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</si>
  <si>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</si>
  <si>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</si>
  <si>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</si>
  <si>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</si>
  <si>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</si>
  <si>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</si>
  <si>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</si>
  <si>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</si>
  <si>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</si>
  <si>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</si>
  <si>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</si>
  <si>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</si>
  <si>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</si>
  <si>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</si>
  <si>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</si>
  <si>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</si>
  <si>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</si>
  <si>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</si>
  <si>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</si>
  <si>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</si>
  <si>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</si>
  <si>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</si>
  <si>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</si>
  <si>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</si>
  <si>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</si>
  <si>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</si>
  <si>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</si>
  <si>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</si>
  <si>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</si>
  <si>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</si>
  <si>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</si>
  <si>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</si>
  <si>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</si>
  <si>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</si>
  <si>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</si>
  <si>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</si>
  <si>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</si>
  <si>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</si>
  <si>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</si>
  <si>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</si>
  <si>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</si>
  <si>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</si>
  <si>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</si>
  <si>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</si>
  <si>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</si>
  <si>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</si>
  <si>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</si>
  <si>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</si>
  <si>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</si>
  <si>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</si>
  <si>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</si>
  <si>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</si>
  <si>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</si>
  <si>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</si>
  <si>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</si>
  <si>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</si>
  <si>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</si>
  <si>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</si>
  <si>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</si>
  <si>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</si>
  <si>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</si>
  <si>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</si>
  <si>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</si>
  <si>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</si>
  <si>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</si>
  <si>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</si>
  <si>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</si>
  <si>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</si>
  <si>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</si>
  <si>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</si>
  <si>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</si>
  <si>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</si>
  <si>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</si>
  <si>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</si>
  <si>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</si>
  <si>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</si>
  <si>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</si>
  <si>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</si>
  <si>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</si>
  <si>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</si>
  <si>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</si>
  <si>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</si>
  <si>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</si>
  <si>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</si>
  <si>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</si>
  <si>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</si>
  <si>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</si>
  <si>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</si>
  <si>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</si>
  <si>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</si>
  <si>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</si>
  <si>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</si>
  <si>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</si>
  <si>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</si>
  <si>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</si>
  <si>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</si>
  <si>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</si>
  <si>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</si>
  <si>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</si>
  <si>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</si>
  <si>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</si>
  <si>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</si>
  <si>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</si>
  <si>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</si>
  <si>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</si>
  <si>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</si>
  <si>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</si>
  <si>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</si>
  <si>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</si>
  <si>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</si>
  <si>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</si>
  <si>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</si>
  <si>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</si>
  <si>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</si>
  <si>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</si>
  <si>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</si>
  <si>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</si>
  <si>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</si>
  <si>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</si>
  <si>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</si>
  <si>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</si>
  <si>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</si>
  <si>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</si>
  <si>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</si>
  <si>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</si>
  <si>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</si>
  <si>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</si>
  <si>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</si>
  <si>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</si>
  <si>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</si>
  <si>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</si>
  <si>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</si>
  <si>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</si>
  <si>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</si>
  <si>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</si>
  <si>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</si>
  <si>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</si>
  <si>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</si>
  <si>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</si>
  <si>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</si>
  <si>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</si>
  <si>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</si>
  <si>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</si>
  <si>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</si>
  <si>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</si>
  <si>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</si>
  <si>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</si>
  <si>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</si>
  <si>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</si>
  <si>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</si>
  <si>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</si>
  <si>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</si>
  <si>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</si>
  <si>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</si>
  <si>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</si>
  <si>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</si>
  <si>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</si>
  <si>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</si>
  <si>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</si>
  <si>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</si>
  <si>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</si>
  <si>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</si>
  <si>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</si>
  <si>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</si>
  <si>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</si>
  <si>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</si>
  <si>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</si>
  <si>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</si>
  <si>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</si>
  <si>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</si>
  <si>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</si>
  <si>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</si>
  <si>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</si>
  <si>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</si>
  <si>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</si>
  <si>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</si>
  <si>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</si>
  <si>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</si>
  <si>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</si>
  <si>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</si>
  <si>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</si>
  <si>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</si>
  <si>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</si>
  <si>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</si>
  <si>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</si>
  <si>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</si>
  <si>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</si>
  <si>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</si>
  <si>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</si>
  <si>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</si>
  <si>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</si>
  <si>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</si>
  <si>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</si>
  <si>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</si>
  <si>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</si>
  <si>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</si>
  <si>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</si>
  <si>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</si>
  <si>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</si>
  <si>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</si>
  <si>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</si>
  <si>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</si>
  <si>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</si>
  <si>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</si>
  <si>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</si>
  <si>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</si>
  <si>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</si>
  <si>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</si>
  <si>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</si>
  <si>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</si>
  <si>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</si>
  <si>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</si>
  <si>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</si>
  <si>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</si>
  <si>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</si>
  <si>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</si>
  <si>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</si>
  <si>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</si>
  <si>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</si>
  <si>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</si>
  <si>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</si>
  <si>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</si>
  <si>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</si>
  <si>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</si>
  <si>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</si>
  <si>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</si>
  <si>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</si>
  <si>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</si>
  <si>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</si>
  <si>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</si>
  <si>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</si>
  <si>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</si>
  <si>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</si>
  <si>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</si>
  <si>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</si>
  <si>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</si>
  <si>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</si>
  <si>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</si>
  <si>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</si>
  <si>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</si>
  <si>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</si>
  <si>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</si>
  <si>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</si>
  <si>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</si>
  <si>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</si>
  <si>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</si>
  <si>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</si>
  <si>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</si>
  <si>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</si>
  <si>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</si>
  <si>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</si>
  <si>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</si>
  <si>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</si>
  <si>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</si>
  <si>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</si>
  <si>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</si>
  <si>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</si>
  <si>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</si>
  <si>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</si>
  <si>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</si>
  <si>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</si>
  <si>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</si>
  <si>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</si>
  <si>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</si>
  <si>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</si>
  <si>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</si>
  <si>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</si>
  <si>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</si>
  <si>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</si>
  <si>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</si>
  <si>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</si>
  <si>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</si>
  <si>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</si>
  <si>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</si>
  <si>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</si>
  <si>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</si>
  <si>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</si>
  <si>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</si>
  <si>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</si>
  <si>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</si>
  <si>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</si>
  <si>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</si>
  <si>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</si>
  <si>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</si>
  <si>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</si>
  <si>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</si>
  <si>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</si>
  <si>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</si>
  <si>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</si>
  <si>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</si>
  <si>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</si>
  <si>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</si>
  <si>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</si>
  <si>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</si>
  <si>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</si>
  <si>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</si>
  <si>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</si>
  <si>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</si>
  <si>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</si>
  <si>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</si>
  <si>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</si>
  <si>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</si>
  <si>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</si>
  <si>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</si>
  <si>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</si>
  <si>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</si>
  <si>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</si>
  <si>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</si>
  <si>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</si>
  <si>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</si>
  <si>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</si>
  <si>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</si>
  <si>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</si>
  <si>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</si>
  <si>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</si>
  <si>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</si>
  <si>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</si>
  <si>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</si>
  <si>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</si>
  <si>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</si>
  <si>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</si>
  <si>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</si>
  <si>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</si>
  <si>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</si>
  <si>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</si>
  <si>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</si>
  <si>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</si>
  <si>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</si>
  <si>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</si>
  <si>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</si>
  <si>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</si>
  <si>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</si>
  <si>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</si>
  <si>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</si>
  <si>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</si>
  <si>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</si>
  <si>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</si>
  <si>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</si>
  <si>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</si>
  <si>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</si>
  <si>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</si>
  <si>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</si>
  <si>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</si>
  <si>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</si>
  <si>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</si>
  <si>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</si>
  <si>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</si>
  <si>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</si>
  <si>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</si>
  <si>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</si>
  <si>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</si>
  <si>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</si>
  <si>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</si>
  <si>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</si>
  <si>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</si>
  <si>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</si>
  <si>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</si>
  <si>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</si>
  <si>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</si>
  <si>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</si>
  <si>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</si>
  <si>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</si>
  <si>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</si>
  <si>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</si>
  <si>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</si>
  <si>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</si>
  <si>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</si>
  <si>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</si>
  <si>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</si>
  <si>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</si>
  <si>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</si>
  <si>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</si>
  <si>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</si>
  <si>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</si>
  <si>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</si>
  <si>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</si>
  <si>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</si>
  <si>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</si>
  <si>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</si>
  <si>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</si>
  <si>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</si>
  <si>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</si>
  <si>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</si>
  <si>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</si>
  <si>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</si>
  <si>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</si>
  <si>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</si>
  <si>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</si>
  <si>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</si>
  <si>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</si>
  <si>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</si>
  <si>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</si>
  <si>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</si>
  <si>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</si>
  <si>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</si>
  <si>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</si>
  <si>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</si>
  <si>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</si>
  <si>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</si>
  <si>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</si>
  <si>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</si>
  <si>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</si>
  <si>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</si>
  <si>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</si>
  <si>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</si>
  <si>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</si>
  <si>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</si>
  <si>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</si>
  <si>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</si>
  <si>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</si>
  <si>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</si>
  <si>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</si>
  <si>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</si>
  <si>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</si>
  <si>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</si>
  <si>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</si>
  <si>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</si>
  <si>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</si>
  <si>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</si>
  <si>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</si>
  <si>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</si>
  <si>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</si>
  <si>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</si>
  <si>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</si>
  <si>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</si>
  <si>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</si>
  <si>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</si>
  <si>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</si>
  <si>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</si>
  <si>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</si>
  <si>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</si>
  <si>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</si>
  <si>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</si>
  <si>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</si>
  <si>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</si>
  <si>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</si>
  <si>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</si>
  <si>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</si>
  <si>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</si>
  <si>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</si>
  <si>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</si>
  <si>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</si>
  <si>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</si>
  <si>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</si>
  <si>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</si>
  <si>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</si>
  <si>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</si>
  <si>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</si>
  <si>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</si>
  <si>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</si>
  <si>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</si>
  <si>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</si>
  <si>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</si>
  <si>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</si>
  <si>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</si>
  <si>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</si>
  <si>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</si>
  <si>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</si>
  <si>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</si>
  <si>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</si>
  <si>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</si>
  <si>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</si>
  <si>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</si>
  <si>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</si>
  <si>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</si>
  <si>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</si>
  <si>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</si>
  <si>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</si>
  <si>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</si>
  <si>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</si>
  <si>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</si>
  <si>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</si>
  <si>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</si>
  <si>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</si>
  <si>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</si>
  <si>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</si>
  <si>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</si>
  <si>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</si>
  <si>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</si>
  <si>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</si>
  <si>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</si>
  <si>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</si>
  <si>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</si>
  <si>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</si>
  <si>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</si>
  <si>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</si>
  <si>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</si>
  <si>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</si>
  <si>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</si>
  <si>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</si>
  <si>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</si>
  <si>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</si>
  <si>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</si>
  <si>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</si>
  <si>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</si>
  <si>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</si>
  <si>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</si>
  <si>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</si>
  <si>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</si>
  <si>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</si>
  <si>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</si>
  <si>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</si>
  <si>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</si>
  <si>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</si>
  <si>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</si>
  <si>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</si>
  <si>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</si>
  <si>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</si>
  <si>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</si>
  <si>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</si>
  <si>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</si>
  <si>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</si>
  <si>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</si>
  <si>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</si>
  <si>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</si>
  <si>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</si>
  <si>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</si>
  <si>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</si>
  <si>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</si>
  <si>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</si>
  <si>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</si>
  <si>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</si>
  <si>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</si>
  <si>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</si>
  <si>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</si>
  <si>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</si>
  <si>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</si>
  <si>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</si>
  <si>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</si>
  <si>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</si>
  <si>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</si>
  <si>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</si>
  <si>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</si>
  <si>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</si>
  <si>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</si>
  <si>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</si>
  <si>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</si>
  <si>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</si>
  <si>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</si>
  <si>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</si>
  <si>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</si>
  <si>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</si>
  <si>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</si>
  <si>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</si>
  <si>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</si>
  <si>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</si>
  <si>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</si>
  <si>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</si>
  <si>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</si>
  <si>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</si>
  <si>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</si>
  <si>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</si>
  <si>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</si>
  <si>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</si>
  <si>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</si>
  <si>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</si>
  <si>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</si>
  <si>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</si>
  <si>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</si>
  <si>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</si>
  <si>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</si>
  <si>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</si>
  <si>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</si>
  <si>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</si>
  <si>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</si>
  <si>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</si>
  <si>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</si>
  <si>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</si>
  <si>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</si>
  <si>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</si>
  <si>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</si>
  <si>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</si>
  <si>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</si>
  <si>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</si>
  <si>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</si>
  <si>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</si>
  <si>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</si>
  <si>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</si>
  <si>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</si>
  <si>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</si>
  <si>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</si>
  <si>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</si>
  <si>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</si>
  <si>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</si>
  <si>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</si>
  <si>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</si>
  <si>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</si>
  <si>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</si>
  <si>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</si>
  <si>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</si>
  <si>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</si>
  <si>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</si>
  <si>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</si>
  <si>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</si>
  <si>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</si>
  <si>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</si>
  <si>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</si>
  <si>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</si>
  <si>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</si>
  <si>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</si>
  <si>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</si>
  <si>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</si>
  <si>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</si>
  <si>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</si>
  <si>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</si>
  <si>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</si>
  <si>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</si>
  <si>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</si>
  <si>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</si>
  <si>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</si>
  <si>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</si>
  <si>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</si>
  <si>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</si>
  <si>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</si>
  <si>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</si>
  <si>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</si>
  <si>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</si>
  <si>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</si>
  <si>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</si>
  <si>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</si>
  <si>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</si>
  <si>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</si>
  <si>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</si>
  <si>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</si>
  <si>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</si>
  <si>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</si>
  <si>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</si>
  <si>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</si>
  <si>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</si>
  <si>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</si>
  <si>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</si>
  <si>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</si>
  <si>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</si>
  <si>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</si>
  <si>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</si>
  <si>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</si>
  <si>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</si>
  <si>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</si>
  <si>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</si>
  <si>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</si>
  <si>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</si>
  <si>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</si>
  <si>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</si>
  <si>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</si>
  <si>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</si>
  <si>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</si>
  <si>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</si>
  <si>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</si>
  <si>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</si>
  <si>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</si>
  <si>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</si>
  <si>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</si>
  <si>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</si>
  <si>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</si>
  <si>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</si>
  <si>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</si>
  <si>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</si>
  <si>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</si>
  <si>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</si>
  <si>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</si>
  <si>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</si>
  <si>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</si>
  <si>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</si>
  <si>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</si>
  <si>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</si>
  <si>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</si>
  <si>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</si>
  <si>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</si>
  <si>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</si>
  <si>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</si>
  <si>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</si>
  <si>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</si>
  <si>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</si>
  <si>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</si>
  <si>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</si>
  <si>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</si>
  <si>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</si>
  <si>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</si>
  <si>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</si>
  <si>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</si>
  <si>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</si>
  <si>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</si>
  <si>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</si>
  <si>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</si>
  <si>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</si>
  <si>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</si>
  <si>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</si>
  <si>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</si>
  <si>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</si>
  <si>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</si>
  <si>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</si>
  <si>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</si>
  <si>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</si>
  <si>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</si>
  <si>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</si>
  <si>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</si>
  <si>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</si>
  <si>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</si>
  <si>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</si>
  <si>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</si>
  <si>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</si>
  <si>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</si>
  <si>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</si>
  <si>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</si>
  <si>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</si>
  <si>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</si>
  <si>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</si>
  <si>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</si>
  <si>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</si>
  <si>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</si>
  <si>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</si>
  <si>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</si>
  <si>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</si>
  <si>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</si>
  <si>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</si>
  <si>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</si>
  <si>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</si>
  <si>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</si>
  <si>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</si>
  <si>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</si>
  <si>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</si>
  <si>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</si>
  <si>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</si>
  <si>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</si>
  <si>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</si>
  <si>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</si>
  <si>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</si>
  <si>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</si>
  <si>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</si>
  <si>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</si>
  <si>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</si>
  <si>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</si>
  <si>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</si>
  <si>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</si>
  <si>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</si>
  <si>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</si>
  <si>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</si>
  <si>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</si>
  <si>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</si>
  <si>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</si>
  <si>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</si>
  <si>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</si>
  <si>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</si>
  <si>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</si>
  <si>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</si>
  <si>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</si>
  <si>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</si>
  <si>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</si>
  <si>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</si>
  <si>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</si>
  <si>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</si>
  <si>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</si>
  <si>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</si>
  <si>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</si>
  <si>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</si>
  <si>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</si>
  <si>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</si>
  <si>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</si>
  <si>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</si>
  <si>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</si>
  <si>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</si>
  <si>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</si>
  <si>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</si>
  <si>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</si>
  <si>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</si>
  <si>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</si>
  <si>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</si>
  <si>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</si>
  <si>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</si>
  <si>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</si>
  <si>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</si>
  <si>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</si>
  <si>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</si>
  <si>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</si>
  <si>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</si>
  <si>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</si>
  <si>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</si>
  <si>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</si>
  <si>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</si>
  <si>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</si>
  <si>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</si>
  <si>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</si>
  <si>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</si>
  <si>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</si>
  <si>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</si>
  <si>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</si>
  <si>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</si>
  <si>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</si>
  <si>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</si>
  <si>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</si>
  <si>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</si>
  <si>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</si>
  <si>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</si>
  <si>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</si>
  <si>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</si>
  <si>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</si>
  <si>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</si>
  <si>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</si>
  <si>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</si>
  <si>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</si>
  <si>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</si>
  <si>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</si>
  <si>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</si>
  <si>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</si>
  <si>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</si>
  <si>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</si>
  <si>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</si>
  <si>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</si>
  <si>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</si>
  <si>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</si>
  <si>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</si>
  <si>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</si>
  <si>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</si>
  <si>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</si>
  <si>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</si>
  <si>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</si>
  <si>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</si>
  <si>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</si>
  <si>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</si>
  <si>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</si>
  <si>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</si>
  <si>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</si>
  <si>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</si>
  <si>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</si>
  <si>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</si>
  <si>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</si>
  <si>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</si>
  <si>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</si>
  <si>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</si>
  <si>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</si>
  <si>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</si>
  <si>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</si>
  <si>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</si>
  <si>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</si>
  <si>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</si>
  <si>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</si>
  <si>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</si>
  <si>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</si>
  <si>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</si>
  <si>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</si>
  <si>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</si>
  <si>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</si>
  <si>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</si>
  <si>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</si>
  <si>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</si>
  <si>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</si>
  <si>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</si>
  <si>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</si>
  <si>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</si>
  <si>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</si>
  <si>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</si>
  <si>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</si>
  <si>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</si>
  <si>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</si>
  <si>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</si>
  <si>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</si>
  <si>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</si>
  <si>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</si>
  <si>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</si>
  <si>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</si>
  <si>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</si>
  <si>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</si>
  <si>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</si>
  <si>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</si>
  <si>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</si>
  <si>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</si>
  <si>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</si>
  <si>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</si>
  <si>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</si>
  <si>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</si>
  <si>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</si>
  <si>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</si>
  <si>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</si>
  <si>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</si>
  <si>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</si>
  <si>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</si>
  <si>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</si>
  <si>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</si>
  <si>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</si>
  <si>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</si>
  <si>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</si>
  <si>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</si>
  <si>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</si>
  <si>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</si>
  <si>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</si>
  <si>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</si>
  <si>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</si>
  <si>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</si>
  <si>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</si>
  <si>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</si>
  <si>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</si>
  <si>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</si>
  <si>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</si>
  <si>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</si>
  <si>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</si>
  <si>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</si>
  <si>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</si>
  <si>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</si>
  <si>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</si>
  <si>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</si>
  <si>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</si>
  <si>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</si>
  <si>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</si>
  <si>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</si>
  <si>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</si>
  <si>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</si>
  <si>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</si>
  <si>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</si>
  <si>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</si>
  <si>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</si>
  <si>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</si>
  <si>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</si>
  <si>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</si>
  <si>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</si>
  <si>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</si>
  <si>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</si>
  <si>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</si>
  <si>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</si>
  <si>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</si>
  <si>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</si>
  <si>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</si>
  <si>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</si>
  <si>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</si>
  <si>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</si>
  <si>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</si>
  <si>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</si>
  <si>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</si>
  <si>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</si>
  <si>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</si>
  <si>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</si>
  <si>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</si>
  <si>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</si>
  <si>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</si>
  <si>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</si>
  <si>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</si>
  <si>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</si>
  <si>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</si>
  <si>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</si>
  <si>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</si>
  <si>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</si>
  <si>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</si>
  <si>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</si>
  <si>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</si>
  <si>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</si>
  <si>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</si>
  <si>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</si>
  <si>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</si>
  <si>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</si>
  <si>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</si>
  <si>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</si>
  <si>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</si>
  <si>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</si>
  <si>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</si>
  <si>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</si>
  <si>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</si>
  <si>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</si>
  <si>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</si>
  <si>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</si>
  <si>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</si>
  <si>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</si>
  <si>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</si>
  <si>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</si>
  <si>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</si>
  <si>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</si>
  <si>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</si>
  <si>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</si>
  <si>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</si>
  <si>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</si>
  <si>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</si>
  <si>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</si>
  <si>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</si>
  <si>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</si>
  <si>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</si>
  <si>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</si>
  <si>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</si>
  <si>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</si>
  <si>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</si>
  <si>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</si>
  <si>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</si>
  <si>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</si>
  <si>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</si>
  <si>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</si>
  <si>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</si>
  <si>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</si>
  <si>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</si>
  <si>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</si>
  <si>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</si>
  <si>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</si>
  <si>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</si>
  <si>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</si>
  <si>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</si>
  <si>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</si>
  <si>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</si>
  <si>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</si>
  <si>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</si>
  <si>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</si>
  <si>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</si>
  <si>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</si>
  <si>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</si>
  <si>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</si>
  <si>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</si>
  <si>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</si>
  <si>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</si>
  <si>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</si>
  <si>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</si>
  <si>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</si>
  <si>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</si>
  <si>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</si>
  <si>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</si>
  <si>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</si>
  <si>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</si>
  <si>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</si>
  <si>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</si>
  <si>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</si>
  <si>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</si>
  <si>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</si>
  <si>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</si>
  <si>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</si>
  <si>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</si>
  <si>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</si>
  <si>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</si>
  <si>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</si>
  <si>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</si>
  <si>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</si>
  <si>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</si>
  <si>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</si>
  <si>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</si>
  <si>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</si>
  <si>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</si>
  <si>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</si>
  <si>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</si>
  <si>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</si>
  <si>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</si>
  <si>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</si>
  <si>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</si>
  <si>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</si>
  <si>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</si>
  <si>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</si>
  <si>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</si>
  <si>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</si>
  <si>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</si>
  <si>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</si>
  <si>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</si>
  <si>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</si>
  <si>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</si>
  <si>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</si>
  <si>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</si>
  <si>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</si>
  <si>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</si>
  <si>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</si>
  <si>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</si>
  <si>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</si>
  <si>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</si>
  <si>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</si>
  <si>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</si>
  <si>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</si>
  <si>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</si>
  <si>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</si>
  <si>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</si>
  <si>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</si>
  <si>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</si>
  <si>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</si>
  <si>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</si>
  <si>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</si>
  <si>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</si>
  <si>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</si>
  <si>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</si>
  <si>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</si>
  <si>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</si>
  <si>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</si>
  <si>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</si>
  <si>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</si>
  <si>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</si>
  <si>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</si>
  <si>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</si>
  <si>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</si>
  <si>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</si>
  <si>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</si>
  <si>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</si>
  <si>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</si>
  <si>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</si>
  <si>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</si>
  <si>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</si>
  <si>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</si>
  <si>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</si>
  <si>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</si>
  <si>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</si>
  <si>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</si>
  <si>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</si>
  <si>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</si>
  <si>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</si>
  <si>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</si>
  <si>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</si>
  <si>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</si>
  <si>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</si>
  <si>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</si>
  <si>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</si>
  <si>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</si>
  <si>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</si>
  <si>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</si>
  <si>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</si>
  <si>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</si>
  <si>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</si>
  <si>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</si>
  <si>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</si>
  <si>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</si>
  <si>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</si>
  <si>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</si>
  <si>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</si>
  <si>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</si>
  <si>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</si>
  <si>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</si>
  <si>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</si>
  <si>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</si>
  <si>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</si>
  <si>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</si>
  <si>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</si>
  <si>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</si>
  <si>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</si>
  <si>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</si>
  <si>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</si>
  <si>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</si>
  <si>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</si>
  <si>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</si>
  <si>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</si>
  <si>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</si>
  <si>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</si>
  <si>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</si>
  <si>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</si>
  <si>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</si>
  <si>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</si>
  <si>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</si>
  <si>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</si>
  <si>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</si>
  <si>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</si>
  <si>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</si>
  <si>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</si>
  <si>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</si>
  <si>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</si>
  <si>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</si>
  <si>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</si>
  <si>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</si>
  <si>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</si>
  <si>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</si>
  <si>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</si>
  <si>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</si>
  <si>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</si>
  <si>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</si>
  <si>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</si>
  <si>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</si>
  <si>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</si>
  <si>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</si>
  <si>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</si>
  <si>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</si>
  <si>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</si>
  <si>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</si>
  <si>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</si>
  <si>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</si>
  <si>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</si>
  <si>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</si>
  <si>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</si>
  <si>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</si>
  <si>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</si>
  <si>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</si>
  <si>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</si>
  <si>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</si>
  <si>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</si>
  <si>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</si>
  <si>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</si>
  <si>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</si>
  <si>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</si>
  <si>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</si>
  <si>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</si>
  <si>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</si>
  <si>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</si>
  <si>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</si>
  <si>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</si>
  <si>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</si>
  <si>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</si>
  <si>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</si>
  <si>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</si>
  <si>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</si>
  <si>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</si>
  <si>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</si>
  <si>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</si>
  <si>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</si>
  <si>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</si>
  <si>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</si>
  <si>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</si>
  <si>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</si>
  <si>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</si>
  <si>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</si>
  <si>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</si>
  <si>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</si>
  <si>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</si>
  <si>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</si>
  <si>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</si>
  <si>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</si>
  <si>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</si>
  <si>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</si>
  <si>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</si>
  <si>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</si>
  <si>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</si>
  <si>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</si>
  <si>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</si>
  <si>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</si>
  <si>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</si>
  <si>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</si>
  <si>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</si>
  <si>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</si>
  <si>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</si>
  <si>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</si>
  <si>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</si>
  <si>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</si>
  <si>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</si>
  <si>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</si>
  <si>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</si>
  <si>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</si>
  <si>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</si>
  <si>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</si>
  <si>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</si>
  <si>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</si>
  <si>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</si>
  <si>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</si>
  <si>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</si>
  <si>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</si>
  <si>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</si>
  <si>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</si>
  <si>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</si>
  <si>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</si>
  <si>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</si>
  <si>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</si>
  <si>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</si>
  <si>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</si>
  <si>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</si>
  <si>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</si>
  <si>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</si>
  <si>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</si>
  <si>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</si>
  <si>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</si>
  <si>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</si>
  <si>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</si>
  <si>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</si>
  <si>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</si>
  <si>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</si>
  <si>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</si>
  <si>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</si>
  <si>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</si>
  <si>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</si>
  <si>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</si>
  <si>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</si>
  <si>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</si>
  <si>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</si>
  <si>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</si>
  <si>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</si>
  <si>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</si>
  <si>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</si>
  <si>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</si>
  <si>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</si>
  <si>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</si>
  <si>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</si>
  <si>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</si>
  <si>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</si>
  <si>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</si>
  <si>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</si>
  <si>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</si>
  <si>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</si>
  <si>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</si>
  <si>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</si>
  <si>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</si>
  <si>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</si>
  <si>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</si>
  <si>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</si>
  <si>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</si>
  <si>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</si>
  <si>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</si>
  <si>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</si>
  <si>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</si>
  <si>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</si>
  <si>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</si>
  <si>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</si>
  <si>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</si>
  <si>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</si>
  <si>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</si>
  <si>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</si>
  <si>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</si>
  <si>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</si>
  <si>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</si>
  <si>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</si>
  <si>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</si>
  <si>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</si>
  <si>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</si>
  <si>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</si>
  <si>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</si>
  <si>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</si>
  <si>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</si>
  <si>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</si>
  <si>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</si>
  <si>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</si>
  <si>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</si>
  <si>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</si>
  <si>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</si>
  <si>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</si>
  <si>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</si>
  <si>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</si>
  <si>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</si>
  <si>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</si>
  <si>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</si>
  <si>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</si>
  <si>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</si>
  <si>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</si>
  <si>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</si>
  <si>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</si>
  <si>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</si>
  <si>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</si>
  <si>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</si>
  <si>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</si>
  <si>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</si>
  <si>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</si>
  <si>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</si>
  <si>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</si>
  <si>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</si>
  <si>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</si>
  <si>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</si>
  <si>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</si>
  <si>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</si>
  <si>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</si>
  <si>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</si>
  <si>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</si>
  <si>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</si>
  <si>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</si>
  <si>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</si>
  <si>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</si>
  <si>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</si>
  <si>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</si>
  <si>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</si>
  <si>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</si>
  <si>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</si>
  <si>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</si>
  <si>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</si>
  <si>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</si>
  <si>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</si>
  <si>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</si>
  <si>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</si>
  <si>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</si>
  <si>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</si>
  <si>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</si>
  <si>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</si>
  <si>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</si>
  <si>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</si>
  <si>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</si>
  <si>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</si>
  <si>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</si>
  <si>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</si>
  <si>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</si>
  <si>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</si>
  <si>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</si>
  <si>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</si>
  <si>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</si>
  <si>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</si>
  <si>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</si>
  <si>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</si>
  <si>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</si>
  <si>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</si>
  <si>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</si>
  <si>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</si>
  <si>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</si>
  <si>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</si>
  <si>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</si>
  <si>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</si>
  <si>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</si>
  <si>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</si>
  <si>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</si>
  <si>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</si>
  <si>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</si>
  <si>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</si>
  <si>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</si>
  <si>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</si>
  <si>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</si>
  <si>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</si>
  <si>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</si>
  <si>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</si>
  <si>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</si>
  <si>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</si>
  <si>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</si>
  <si>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</si>
  <si>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</si>
  <si>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</si>
  <si>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</si>
  <si>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</si>
  <si>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</si>
  <si>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</si>
  <si>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</si>
  <si>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</si>
  <si>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</si>
  <si>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</si>
  <si>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</si>
  <si>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</si>
  <si>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</si>
  <si>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</si>
  <si>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</si>
  <si>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</si>
  <si>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</si>
  <si>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</si>
  <si>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</si>
  <si>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</si>
  <si>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</si>
  <si>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</si>
  <si>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</si>
  <si>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</si>
  <si>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</si>
  <si>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</si>
  <si>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</si>
  <si>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</si>
  <si>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</si>
  <si>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</si>
  <si>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</si>
  <si>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</si>
  <si>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</si>
  <si>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</si>
  <si>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</si>
  <si>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</si>
  <si>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</si>
  <si>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</si>
  <si>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</si>
  <si>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</si>
  <si>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</si>
  <si>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</si>
  <si>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</si>
  <si>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</si>
  <si>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</si>
  <si>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</si>
  <si>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</si>
  <si>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</si>
  <si>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</si>
  <si>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</si>
  <si>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</si>
  <si>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</si>
  <si>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</si>
  <si>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</si>
  <si>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</si>
  <si>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</si>
  <si>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</si>
  <si>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</si>
  <si>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</si>
  <si>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</si>
  <si>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</si>
  <si>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</si>
  <si>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</si>
  <si>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</si>
  <si>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</si>
  <si>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</si>
  <si>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</si>
  <si>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</si>
  <si>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</si>
  <si>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</si>
  <si>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</si>
  <si>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</si>
  <si>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</si>
  <si>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</si>
  <si>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</si>
  <si>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</si>
  <si>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</si>
  <si>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</si>
  <si>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</si>
  <si>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</si>
  <si>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</si>
  <si>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</si>
  <si>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</si>
  <si>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</si>
  <si>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</si>
  <si>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</si>
  <si>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</si>
  <si>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</si>
  <si>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</si>
  <si>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</si>
  <si>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</si>
  <si>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</si>
  <si>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</si>
  <si>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</si>
  <si>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</si>
  <si>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</si>
  <si>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</si>
  <si>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</si>
  <si>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</si>
  <si>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</si>
  <si>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</si>
  <si>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</si>
  <si>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</si>
  <si>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</si>
  <si>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</si>
  <si>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</si>
  <si>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</si>
  <si>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</si>
  <si>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</si>
  <si>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</si>
  <si>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</si>
  <si>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</si>
  <si>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</si>
  <si>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</si>
  <si>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</si>
  <si>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</si>
  <si>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</si>
  <si>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</si>
  <si>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</si>
  <si>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</si>
  <si>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</si>
  <si>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</si>
  <si>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</si>
  <si>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</si>
  <si>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</si>
  <si>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</si>
  <si>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</si>
  <si>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</si>
  <si>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</si>
  <si>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</si>
  <si>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</si>
  <si>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</si>
  <si>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</si>
  <si>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</si>
  <si>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</si>
  <si>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</si>
  <si>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</si>
  <si>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</si>
  <si>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</si>
  <si>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</si>
  <si>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</si>
  <si>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</si>
  <si>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</si>
  <si>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</si>
  <si>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</si>
  <si>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</si>
  <si>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</si>
  <si>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</si>
  <si>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</si>
  <si>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</si>
  <si>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</si>
  <si>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</si>
  <si>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</si>
  <si>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</si>
  <si>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</si>
  <si>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</si>
  <si>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</si>
  <si>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</si>
  <si>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</si>
  <si>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</si>
  <si>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</si>
  <si>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</si>
  <si>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</si>
  <si>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</si>
  <si>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</si>
  <si>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</si>
  <si>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</si>
  <si>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</si>
  <si>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</si>
  <si>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</si>
  <si>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</si>
  <si>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</si>
  <si>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</si>
  <si>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</si>
  <si>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</si>
  <si>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</si>
  <si>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</si>
  <si>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</si>
  <si>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</si>
  <si>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</si>
  <si>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</si>
  <si>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</si>
  <si>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</si>
  <si>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</si>
  <si>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</si>
  <si>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</si>
  <si>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</si>
  <si>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</si>
  <si>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</si>
  <si>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</si>
  <si>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</si>
  <si>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</si>
  <si>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</si>
  <si>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</si>
  <si>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</si>
  <si>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</si>
  <si>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</si>
  <si>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</si>
  <si>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</si>
  <si>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</si>
  <si>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</si>
  <si>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</si>
  <si>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</si>
  <si>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</si>
  <si>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</si>
  <si>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</si>
  <si>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</si>
  <si>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</si>
  <si>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</si>
  <si>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</si>
  <si>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</si>
  <si>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</si>
  <si>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</si>
  <si>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</si>
  <si>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</si>
  <si>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</si>
  <si>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</si>
  <si>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</si>
  <si>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</si>
  <si>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</si>
  <si>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</si>
  <si>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</si>
  <si>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</si>
  <si>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</si>
  <si>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</si>
  <si>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</si>
  <si>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</si>
  <si>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</si>
  <si>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</si>
  <si>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</si>
  <si>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</si>
  <si>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</si>
  <si>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</si>
  <si>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</si>
  <si>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</si>
  <si>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</si>
  <si>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</si>
  <si>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</si>
  <si>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</si>
  <si>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</si>
  <si>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</si>
  <si>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</si>
  <si>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</si>
  <si>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</si>
  <si>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</si>
  <si>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</si>
  <si>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</si>
  <si>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</si>
  <si>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</si>
  <si>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</si>
  <si>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</si>
  <si>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</si>
  <si>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</si>
  <si>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</si>
  <si>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</si>
  <si>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</si>
  <si>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</si>
  <si>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</si>
  <si>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</si>
  <si>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</si>
  <si>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</si>
  <si>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</si>
  <si>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</si>
  <si>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</si>
  <si>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</si>
  <si>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</si>
  <si>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</si>
  <si>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</si>
  <si>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</si>
  <si>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</si>
  <si>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</si>
  <si>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</si>
  <si>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</si>
  <si>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</si>
  <si>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</si>
  <si>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</si>
  <si>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</si>
  <si>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</si>
  <si>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</si>
  <si>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</si>
  <si>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</si>
  <si>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</si>
  <si>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</si>
  <si>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</si>
  <si>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</si>
  <si>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</si>
  <si>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</si>
  <si>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</si>
  <si>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</si>
  <si>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</si>
  <si>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</si>
  <si>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</si>
  <si>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</si>
  <si>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</si>
  <si>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</si>
  <si>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</si>
  <si>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</si>
  <si>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</si>
  <si>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</si>
  <si>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</si>
  <si>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</si>
  <si>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</si>
  <si>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</si>
  <si>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</si>
  <si>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</si>
  <si>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</si>
  <si>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</si>
  <si>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</si>
  <si>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</si>
  <si>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</si>
  <si>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</si>
  <si>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</si>
  <si>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</si>
  <si>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</si>
  <si>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</si>
  <si>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</si>
  <si>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</si>
  <si>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</si>
  <si>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</si>
  <si>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</si>
  <si>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</si>
  <si>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</si>
  <si>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</si>
  <si>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</si>
  <si>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</si>
  <si>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</si>
  <si>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</si>
  <si>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</si>
  <si>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</si>
  <si>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</si>
  <si>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</si>
  <si>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</si>
  <si>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</si>
  <si>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</si>
  <si>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</si>
  <si>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</si>
  <si>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</si>
  <si>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</si>
  <si>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</si>
  <si>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</si>
  <si>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</si>
  <si>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</si>
  <si>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</si>
  <si>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</si>
  <si>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</si>
  <si>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</si>
  <si>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</si>
  <si>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</si>
  <si>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</si>
  <si>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</si>
  <si>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</si>
  <si>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</si>
  <si>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</si>
  <si>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</si>
  <si>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</si>
  <si>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</si>
  <si>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</si>
  <si>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</si>
  <si>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</si>
  <si>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</si>
  <si>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</si>
  <si>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</si>
  <si>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</si>
  <si>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</si>
  <si>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</si>
  <si>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</si>
  <si>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</si>
  <si>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</si>
  <si>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</si>
  <si>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</si>
  <si>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</si>
  <si>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</si>
  <si>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</si>
  <si>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</si>
  <si>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</si>
  <si>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</si>
  <si>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</si>
  <si>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</si>
  <si>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</si>
  <si>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</si>
  <si>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</si>
  <si>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</si>
  <si>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</si>
  <si>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</si>
  <si>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</si>
  <si>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</si>
  <si>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</si>
  <si>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</si>
  <si>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</si>
  <si>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</si>
  <si>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</si>
  <si>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</si>
  <si>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</si>
  <si>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</si>
  <si>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</si>
  <si>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</si>
  <si>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</si>
  <si>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</si>
  <si>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</si>
  <si>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</si>
  <si>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</si>
  <si>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</si>
  <si>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</si>
  <si>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</si>
  <si>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</si>
  <si>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</si>
  <si>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</si>
  <si>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</si>
  <si>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</si>
  <si>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</si>
  <si>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</si>
  <si>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</si>
  <si>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</si>
  <si>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</si>
  <si>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</si>
  <si>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</si>
  <si>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</si>
  <si>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</si>
  <si>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</si>
  <si>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</si>
  <si>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</si>
  <si>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</si>
  <si>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</si>
  <si>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</si>
  <si>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</si>
  <si>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</si>
  <si>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</si>
  <si>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</si>
  <si>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</si>
  <si>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</si>
  <si>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</si>
  <si>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</si>
  <si>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</si>
  <si>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</si>
  <si>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</si>
  <si>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</si>
  <si>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</si>
  <si>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</si>
  <si>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</si>
  <si>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</si>
  <si>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</si>
  <si>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</si>
  <si>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</si>
  <si>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</si>
  <si>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</si>
  <si>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</si>
  <si>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</si>
  <si>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</si>
  <si>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</si>
  <si>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</si>
  <si>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</si>
  <si>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</si>
  <si>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</si>
  <si>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</si>
  <si>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</si>
  <si>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</si>
  <si>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</si>
  <si>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</si>
  <si>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</si>
  <si>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</si>
  <si>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</si>
  <si>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</si>
  <si>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</si>
  <si>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</si>
  <si>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</si>
  <si>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</si>
  <si>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</si>
  <si>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</si>
  <si>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</si>
  <si>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</si>
  <si>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</si>
  <si>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</si>
  <si>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</si>
  <si>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</si>
  <si>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</si>
  <si>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</si>
  <si>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</si>
  <si>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</si>
  <si>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</si>
  <si>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</si>
  <si>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</si>
  <si>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</si>
  <si>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</si>
  <si>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</si>
  <si>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</si>
  <si>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</si>
  <si>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</si>
  <si>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</si>
  <si>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</si>
  <si>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</si>
  <si>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</si>
  <si>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</si>
  <si>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</si>
  <si>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</si>
  <si>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</si>
  <si>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</si>
  <si>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</si>
  <si>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</si>
  <si>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</si>
  <si>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</si>
  <si>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</si>
  <si>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</si>
  <si>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</si>
  <si>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</si>
  <si>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</si>
  <si>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</si>
  <si>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</si>
  <si>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</si>
  <si>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</si>
  <si>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</si>
  <si>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</si>
  <si>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</si>
  <si>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</si>
  <si>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</si>
  <si>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</si>
  <si>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</si>
  <si>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</si>
  <si>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</si>
  <si>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</si>
  <si>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</si>
  <si>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</si>
  <si>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</si>
  <si>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</si>
  <si>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</si>
  <si>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</si>
  <si>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</si>
  <si>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</si>
  <si>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</si>
  <si>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</si>
  <si>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</si>
  <si>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</si>
  <si>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</si>
  <si>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</si>
  <si>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</si>
  <si>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</si>
  <si>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</si>
  <si>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</si>
  <si>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</si>
  <si>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</si>
  <si>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</si>
  <si>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</si>
  <si>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</si>
  <si>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</si>
  <si>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</si>
  <si>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</si>
  <si>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</si>
  <si>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</si>
  <si>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</si>
  <si>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</si>
  <si>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</si>
  <si>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</si>
  <si>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</si>
  <si>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</si>
  <si>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</si>
  <si>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</si>
  <si>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</si>
  <si>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</si>
  <si>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</si>
  <si>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</si>
  <si>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</si>
  <si>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</si>
  <si>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</si>
  <si>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</si>
  <si>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</si>
  <si>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</si>
  <si>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</si>
  <si>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</si>
  <si>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</si>
  <si>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</si>
  <si>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</si>
  <si>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</si>
  <si>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</si>
  <si>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</si>
  <si>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</si>
  <si>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</si>
  <si>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</si>
  <si>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</si>
  <si>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</si>
  <si>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</si>
  <si>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</si>
  <si>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</si>
  <si>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</si>
  <si>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</si>
  <si>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</si>
  <si>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</si>
  <si>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</si>
  <si>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</si>
  <si>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</si>
  <si>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</si>
  <si>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</si>
  <si>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</si>
  <si>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</si>
  <si>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</si>
  <si>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</si>
  <si>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</si>
  <si>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</si>
  <si>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</si>
  <si>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</si>
  <si>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</si>
  <si>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</si>
  <si>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</si>
  <si>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</si>
  <si>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</si>
  <si>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</si>
  <si>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</si>
  <si>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</si>
  <si>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</si>
  <si>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</si>
  <si>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</si>
  <si>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</si>
  <si>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</si>
  <si>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</si>
  <si>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</si>
  <si>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</si>
  <si>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</si>
  <si>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</si>
  <si>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</si>
  <si>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</si>
  <si>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</si>
  <si>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</si>
  <si>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</si>
  <si>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</si>
  <si>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</si>
  <si>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</si>
  <si>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</si>
  <si>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</si>
  <si>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</si>
  <si>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</si>
  <si>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</si>
  <si>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</si>
  <si>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</si>
  <si>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</si>
  <si>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</si>
  <si>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</si>
  <si>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</si>
  <si>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</si>
  <si>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</si>
  <si>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</si>
  <si>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</si>
  <si>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</si>
  <si>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</si>
  <si>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</si>
  <si>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</si>
  <si>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</si>
  <si>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</si>
  <si>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</si>
  <si>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</si>
  <si>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</si>
  <si>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</si>
  <si>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</si>
  <si>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</si>
  <si>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</si>
  <si>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</si>
  <si>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</si>
  <si>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</si>
  <si>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</si>
  <si>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</si>
  <si>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</si>
  <si>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</si>
  <si>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</si>
  <si>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</si>
  <si>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</si>
  <si>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</si>
  <si>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</si>
  <si>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</si>
  <si>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</si>
  <si>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</si>
  <si>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</si>
  <si>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</si>
  <si>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</si>
  <si>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</si>
  <si>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</si>
  <si>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</si>
  <si>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</si>
  <si>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</si>
  <si>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</si>
  <si>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</si>
  <si>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</si>
  <si>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</si>
  <si>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</si>
  <si>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</si>
  <si>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</si>
  <si>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</si>
  <si>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</si>
  <si>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</si>
  <si>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</si>
  <si>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</si>
  <si>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</si>
  <si>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</si>
  <si>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</si>
  <si>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</si>
  <si>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</si>
  <si>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</si>
  <si>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</si>
  <si>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</si>
  <si>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</si>
  <si>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</si>
  <si>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</si>
  <si>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</si>
  <si>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</si>
  <si>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</si>
  <si>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</si>
  <si>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</si>
  <si>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</si>
  <si>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</si>
  <si>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</si>
  <si>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</si>
  <si>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</si>
  <si>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</si>
  <si>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</si>
  <si>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</si>
  <si>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</si>
  <si>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</si>
  <si>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</si>
  <si>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</si>
  <si>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</si>
  <si>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</si>
  <si>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</si>
  <si>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</si>
  <si>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</si>
  <si>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</si>
  <si>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</si>
  <si>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</si>
  <si>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</si>
  <si>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</si>
  <si>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</si>
  <si>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</si>
  <si>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</si>
  <si>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</si>
  <si>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</si>
  <si>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</si>
  <si>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</si>
  <si>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</si>
  <si>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</si>
  <si>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</si>
  <si>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</si>
  <si>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</si>
  <si>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</si>
  <si>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</si>
  <si>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</si>
  <si>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</si>
  <si>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</si>
  <si>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</si>
  <si>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</si>
  <si>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</si>
  <si>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</si>
  <si>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</si>
  <si>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</si>
  <si>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</si>
  <si>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</si>
  <si>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</si>
  <si>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</si>
  <si>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</si>
  <si>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</si>
  <si>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</si>
  <si>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</si>
  <si>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</si>
  <si>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</si>
  <si>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</si>
  <si>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</si>
  <si>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</si>
  <si>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</si>
  <si>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</si>
  <si>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</si>
  <si>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</si>
  <si>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</si>
  <si>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</si>
  <si>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</si>
  <si>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</si>
  <si>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</si>
  <si>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</si>
  <si>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</si>
  <si>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</si>
  <si>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</si>
  <si>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</si>
  <si>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</si>
  <si>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</si>
  <si>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</si>
  <si>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</si>
  <si>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</si>
  <si>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</si>
  <si>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</si>
  <si>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</si>
  <si>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</si>
  <si>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</si>
  <si>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</si>
  <si>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</si>
  <si>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</si>
  <si>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</si>
  <si>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</si>
  <si>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</si>
  <si>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</si>
  <si>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</si>
  <si>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</si>
  <si>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</si>
  <si>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</si>
  <si>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</si>
  <si>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</si>
  <si>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</si>
  <si>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</si>
  <si>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</si>
  <si>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</si>
  <si>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</si>
  <si>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</si>
  <si>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</si>
  <si>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</si>
  <si>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</si>
  <si>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</si>
  <si>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</si>
  <si>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</si>
  <si>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</si>
  <si>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</si>
  <si>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</si>
  <si>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</si>
  <si>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</si>
  <si>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</si>
  <si>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</si>
  <si>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</si>
  <si>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</si>
  <si>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</si>
  <si>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</si>
  <si>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</si>
  <si>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</si>
  <si>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</si>
  <si>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</si>
  <si>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</si>
  <si>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</si>
  <si>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</si>
  <si>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</si>
  <si>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</si>
  <si>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</si>
  <si>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</si>
  <si>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</si>
  <si>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</si>
  <si>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</si>
  <si>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</si>
  <si>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</si>
  <si>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</si>
  <si>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</si>
  <si>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</si>
  <si>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</si>
  <si>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</si>
  <si>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</si>
  <si>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</si>
  <si>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</si>
  <si>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</si>
  <si>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</si>
  <si>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</si>
  <si>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</si>
  <si>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</si>
  <si>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</si>
  <si>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</si>
  <si>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</si>
  <si>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</si>
  <si>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</si>
  <si>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</si>
  <si>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</si>
  <si>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</si>
  <si>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</si>
  <si>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</si>
  <si>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</si>
  <si>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</si>
  <si>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</si>
  <si>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</si>
  <si>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</si>
  <si>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</si>
  <si>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</si>
  <si>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</si>
  <si>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</si>
  <si>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</si>
  <si>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</si>
  <si>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</si>
  <si>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</si>
  <si>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</si>
  <si>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</si>
  <si>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</si>
  <si>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</si>
  <si>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</si>
  <si>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</si>
  <si>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</si>
  <si>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</si>
  <si>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</si>
  <si>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</si>
  <si>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</si>
  <si>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</si>
  <si>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</si>
  <si>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</si>
  <si>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</si>
  <si>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</si>
  <si>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</si>
  <si>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</si>
  <si>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</si>
  <si>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</si>
  <si>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</si>
  <si>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</si>
  <si>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</si>
  <si>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</si>
  <si>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</si>
  <si>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</si>
  <si>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</si>
  <si>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</si>
  <si>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</si>
  <si>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</si>
  <si>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</si>
  <si>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</si>
  <si>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</si>
  <si>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</si>
  <si>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</si>
  <si>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</si>
  <si>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</si>
  <si>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</si>
  <si>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</si>
  <si>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</si>
  <si>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</si>
  <si>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</si>
  <si>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</si>
  <si>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</si>
  <si>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</si>
  <si>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</si>
  <si>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</si>
  <si>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</si>
  <si>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</si>
  <si>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</si>
  <si>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</si>
  <si>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</si>
  <si>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</si>
  <si>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</si>
  <si>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</si>
  <si>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</si>
  <si>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</si>
  <si>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</si>
  <si>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</si>
  <si>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</si>
  <si>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</si>
  <si>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</si>
  <si>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</si>
  <si>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</si>
  <si>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</si>
  <si>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</si>
  <si>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</si>
  <si>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</si>
  <si>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</si>
  <si>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</si>
  <si>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</si>
  <si>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</si>
  <si>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</si>
  <si>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</si>
  <si>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</si>
  <si>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</si>
  <si>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</si>
  <si>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</si>
  <si>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</si>
  <si>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</si>
  <si>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</si>
  <si>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</si>
  <si>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</si>
  <si>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</si>
  <si>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</si>
  <si>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</si>
  <si>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</si>
  <si>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</si>
  <si>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</si>
  <si>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</si>
  <si>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</si>
  <si>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</si>
  <si>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</si>
  <si>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</si>
  <si>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</si>
  <si>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</si>
  <si>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</si>
  <si>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</si>
  <si>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</si>
  <si>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</si>
  <si>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</si>
  <si>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</si>
  <si>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</si>
  <si>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</si>
  <si>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</si>
  <si>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</si>
  <si>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</si>
  <si>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</si>
  <si>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</si>
  <si>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</si>
  <si>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</si>
  <si>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</si>
  <si>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</si>
  <si>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</si>
  <si>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</si>
  <si>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</si>
  <si>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</si>
  <si>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</si>
  <si>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</si>
  <si>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</si>
  <si>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</si>
  <si>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</si>
  <si>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</si>
  <si>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</si>
  <si>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</si>
  <si>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</si>
  <si>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</si>
  <si>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</si>
  <si>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</si>
  <si>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</si>
  <si>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</si>
  <si>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</si>
  <si>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</si>
  <si>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</si>
  <si>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</si>
  <si>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</si>
  <si>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</si>
  <si>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</si>
  <si>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</si>
  <si>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</si>
  <si>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</si>
  <si>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</si>
  <si>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</si>
  <si>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</si>
  <si>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</si>
  <si>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</si>
  <si>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</si>
  <si>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</si>
  <si>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</si>
  <si>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</si>
  <si>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</si>
  <si>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</si>
  <si>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</si>
  <si>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</si>
  <si>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</si>
  <si>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</si>
  <si>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</si>
  <si>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</si>
  <si>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</si>
  <si>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</si>
  <si>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</si>
  <si>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</si>
  <si>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</si>
  <si>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</si>
  <si>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</si>
  <si>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</si>
  <si>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</si>
  <si>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</si>
  <si>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</si>
  <si>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</si>
  <si>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</si>
  <si>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</si>
  <si>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</si>
  <si>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</si>
  <si>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</si>
  <si>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</si>
  <si>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</si>
  <si>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</si>
  <si>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</si>
  <si>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</si>
  <si>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</si>
  <si>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</si>
  <si>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</si>
  <si>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</si>
  <si>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</si>
  <si>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</si>
  <si>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</si>
  <si>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</si>
  <si>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</si>
  <si>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</si>
  <si>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</si>
  <si>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</si>
  <si>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</si>
  <si>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</si>
  <si>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</si>
  <si>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</si>
  <si>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</si>
  <si>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</si>
  <si>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</si>
  <si>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</si>
  <si>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</si>
  <si>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</si>
  <si>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</si>
  <si>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</si>
  <si>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</si>
  <si>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</si>
  <si>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</si>
  <si>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</si>
  <si>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</si>
  <si>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</si>
  <si>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</si>
  <si>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</si>
  <si>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</si>
  <si>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</si>
  <si>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</si>
  <si>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</si>
  <si>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</si>
  <si>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</si>
  <si>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</si>
  <si>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</si>
  <si>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</si>
  <si>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</si>
  <si>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</si>
  <si>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</si>
  <si>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</si>
  <si>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</si>
  <si>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</si>
  <si>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</si>
  <si>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</si>
  <si>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</si>
  <si>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</si>
  <si>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</si>
  <si>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</si>
  <si>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</si>
  <si>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</si>
  <si>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</si>
  <si>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</si>
  <si>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</si>
  <si>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</si>
  <si>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</si>
  <si>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</si>
  <si>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</si>
  <si>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</si>
  <si>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</si>
  <si>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</si>
  <si>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</si>
  <si>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</si>
  <si>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</si>
  <si>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</si>
  <si>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</si>
  <si>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</si>
  <si>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</si>
  <si>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</si>
  <si>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</si>
  <si>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</si>
  <si>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</si>
  <si>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</si>
  <si>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</si>
  <si>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</si>
  <si>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</si>
  <si>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</si>
  <si>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</si>
  <si>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</si>
  <si>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</si>
  <si>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</si>
  <si>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</si>
  <si>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</si>
  <si>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</si>
  <si>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</si>
  <si>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</si>
  <si>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</si>
  <si>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</si>
  <si>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</si>
  <si>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</si>
  <si>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</si>
  <si>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</si>
  <si>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</si>
  <si>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</si>
  <si>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</si>
  <si>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</si>
  <si>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</si>
  <si>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</si>
  <si>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</si>
  <si>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</si>
  <si>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</si>
  <si>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</si>
  <si>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</si>
  <si>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</si>
  <si>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</si>
  <si>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</si>
  <si>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</si>
  <si>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</si>
  <si>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</si>
  <si>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</si>
  <si>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</si>
  <si>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</si>
  <si>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</si>
  <si>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</si>
  <si>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</si>
  <si>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</si>
  <si>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</si>
  <si>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</si>
  <si>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</si>
  <si>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</si>
  <si>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</si>
  <si>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</si>
  <si>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</si>
  <si>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</si>
  <si>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</si>
  <si>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</si>
  <si>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</si>
  <si>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</si>
  <si>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</si>
  <si>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</si>
  <si>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</si>
  <si>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</si>
  <si>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</si>
  <si>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</si>
  <si>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</si>
  <si>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</si>
  <si>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</si>
  <si>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</si>
  <si>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</si>
  <si>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</si>
  <si>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</si>
  <si>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</si>
  <si>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</si>
  <si>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</si>
  <si>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</si>
  <si>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</si>
  <si>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</si>
  <si>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</si>
  <si>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</si>
  <si>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</si>
  <si>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</si>
  <si>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</si>
  <si>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</si>
  <si>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</si>
  <si>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</si>
  <si>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</si>
  <si>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</si>
  <si>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</si>
  <si>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</si>
  <si>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</si>
  <si>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</si>
  <si>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</si>
  <si>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</si>
  <si>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</si>
  <si>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</si>
  <si>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</si>
  <si>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</si>
  <si>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</si>
  <si>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</si>
  <si>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</si>
  <si>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</si>
  <si>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</si>
  <si>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</si>
  <si>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</si>
  <si>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</si>
  <si>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</si>
  <si>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</si>
  <si>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</si>
  <si>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</si>
  <si>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</si>
  <si>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</si>
  <si>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</si>
  <si>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</si>
  <si>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</si>
  <si>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</si>
  <si>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</si>
  <si>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</si>
  <si>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</si>
  <si>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</si>
  <si>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</si>
  <si>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</si>
  <si>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</si>
  <si>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</si>
  <si>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</si>
  <si>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</si>
  <si>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</si>
  <si>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</si>
  <si>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</si>
  <si>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</si>
  <si>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</si>
  <si>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</si>
  <si>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</si>
  <si>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</si>
  <si>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</si>
  <si>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</si>
  <si>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</si>
  <si>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</si>
  <si>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</si>
  <si>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</si>
  <si>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</si>
  <si>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</si>
  <si>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</si>
  <si>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</si>
  <si>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</si>
  <si>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</si>
  <si>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</si>
  <si>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</si>
  <si>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</si>
  <si>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</si>
  <si>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</si>
  <si>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</si>
  <si>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</si>
  <si>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</si>
  <si>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</si>
  <si>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</si>
  <si>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</si>
  <si>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</si>
  <si>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</si>
  <si>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</si>
  <si>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</si>
  <si>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</si>
  <si>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</si>
  <si>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</si>
  <si>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</si>
  <si>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</si>
  <si>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</si>
  <si>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</si>
  <si>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</si>
  <si>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</si>
  <si>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</si>
  <si>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</si>
  <si>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</si>
  <si>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</si>
  <si>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</si>
  <si>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</si>
  <si>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</si>
  <si>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</si>
  <si>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</si>
  <si>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</si>
  <si>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</si>
  <si>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</si>
  <si>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</si>
  <si>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</si>
  <si>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</si>
  <si>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</si>
  <si>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</si>
  <si>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</si>
  <si>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</si>
  <si>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</si>
  <si>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</si>
  <si>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</si>
  <si>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</si>
  <si>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</si>
  <si>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</si>
  <si>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</si>
  <si>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</si>
  <si>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</si>
  <si>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</si>
  <si>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</si>
  <si>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</si>
  <si>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</si>
  <si>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</si>
  <si>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</si>
  <si>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</si>
  <si>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</si>
  <si>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</si>
  <si>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</si>
  <si>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</si>
  <si>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</si>
  <si>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</si>
  <si>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</si>
  <si>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</si>
  <si>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</si>
  <si>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</si>
  <si>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</si>
  <si>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</si>
  <si>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</si>
  <si>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</si>
  <si>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</si>
  <si>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</si>
  <si>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</si>
  <si>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</si>
  <si>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</si>
  <si>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</si>
  <si>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</si>
  <si>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</si>
  <si>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</si>
  <si>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</si>
  <si>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</si>
  <si>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</si>
  <si>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</si>
  <si>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</si>
  <si>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</si>
  <si>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</si>
  <si>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</si>
  <si>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</si>
  <si>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</si>
  <si>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</si>
  <si>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</si>
  <si>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</si>
  <si>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</si>
  <si>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</si>
  <si>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</si>
  <si>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</si>
  <si>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</si>
  <si>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</si>
  <si>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</si>
  <si>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</si>
  <si>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</si>
  <si>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</si>
  <si>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</si>
  <si>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</si>
  <si>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</si>
  <si>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</si>
  <si>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</si>
  <si>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</si>
  <si>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</si>
  <si>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</si>
  <si>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</si>
  <si>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</si>
  <si>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</si>
  <si>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</si>
  <si>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</si>
  <si>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</si>
  <si>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</si>
  <si>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</si>
  <si>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</si>
  <si>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</si>
  <si>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</si>
  <si>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</si>
  <si>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</si>
  <si>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</si>
  <si>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</si>
  <si>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</si>
  <si>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</si>
  <si>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</si>
  <si>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</si>
  <si>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</si>
  <si>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</si>
  <si>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</si>
  <si>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</si>
  <si>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</si>
  <si>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</si>
  <si>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</si>
  <si>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</si>
  <si>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</si>
  <si>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</si>
  <si>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</si>
  <si>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</si>
  <si>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</si>
  <si>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</si>
  <si>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</si>
  <si>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</si>
  <si>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</si>
  <si>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</si>
  <si>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</si>
  <si>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</si>
  <si>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</si>
  <si>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</si>
  <si>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</si>
  <si>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</si>
  <si>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</si>
  <si>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</si>
  <si>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</si>
  <si>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</si>
  <si>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</si>
  <si>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</si>
  <si>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</si>
  <si>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</si>
  <si>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</si>
  <si>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</si>
  <si>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</si>
  <si>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</si>
  <si>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</si>
  <si>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</si>
  <si>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</si>
  <si>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</si>
  <si>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</si>
  <si>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</si>
  <si>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</si>
  <si>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</si>
  <si>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</si>
  <si>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</si>
  <si>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</si>
  <si>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</si>
  <si>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</si>
  <si>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</si>
  <si>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</si>
  <si>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</si>
  <si>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</si>
  <si>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</si>
  <si>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</si>
  <si>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</si>
  <si>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</si>
  <si>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</si>
  <si>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</si>
  <si>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</si>
  <si>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</si>
  <si>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</si>
  <si>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</si>
  <si>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</si>
  <si>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</si>
  <si>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</si>
  <si>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</si>
  <si>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</si>
  <si>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</si>
  <si>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</si>
  <si>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</si>
  <si>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</si>
  <si>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</si>
  <si>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</si>
  <si>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</si>
  <si>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</si>
  <si>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</si>
  <si>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</si>
  <si>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</si>
  <si>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</si>
  <si>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</si>
  <si>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</si>
  <si>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</si>
  <si>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</si>
  <si>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</si>
  <si>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</si>
  <si>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</si>
  <si>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</si>
  <si>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</si>
  <si>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</si>
  <si>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</si>
  <si>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</si>
  <si>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</si>
  <si>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</si>
  <si>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</si>
  <si>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</si>
  <si>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</si>
  <si>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</si>
  <si>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</si>
  <si>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</si>
  <si>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</si>
  <si>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</si>
  <si>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</si>
  <si>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</si>
  <si>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</si>
  <si>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</si>
  <si>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</si>
  <si>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</si>
  <si>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</si>
  <si>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</si>
  <si>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</si>
  <si>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</si>
  <si>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</si>
  <si>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</si>
  <si>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</si>
  <si>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</si>
  <si>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</si>
  <si>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</si>
  <si>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</si>
  <si>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</si>
  <si>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</si>
  <si>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</si>
  <si>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</si>
  <si>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</si>
  <si>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</si>
  <si>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</si>
  <si>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</si>
  <si>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</si>
  <si>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</si>
  <si>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</si>
  <si>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</si>
  <si>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</si>
  <si>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</si>
  <si>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</si>
  <si>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</si>
  <si>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</si>
  <si>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</si>
  <si>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</si>
  <si>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</si>
  <si>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</si>
  <si>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</si>
  <si>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</si>
  <si>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</si>
  <si>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</si>
  <si>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</si>
  <si>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</si>
  <si>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</si>
  <si>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</si>
  <si>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</si>
  <si>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</si>
  <si>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</si>
  <si>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</si>
  <si>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</si>
  <si>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</si>
  <si>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</si>
  <si>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</si>
  <si>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</si>
  <si>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</si>
  <si>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</si>
  <si>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</si>
  <si>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</si>
  <si>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</si>
  <si>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</si>
  <si>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</si>
  <si>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</si>
  <si>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</si>
  <si>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</si>
  <si>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</si>
  <si>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</si>
  <si>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</si>
  <si>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</si>
  <si>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</si>
  <si>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</si>
  <si>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</si>
  <si>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</si>
  <si>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</si>
  <si>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</si>
  <si>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</si>
  <si>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</si>
  <si>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</si>
  <si>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</si>
  <si>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</si>
  <si>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</si>
  <si>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</si>
  <si>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</si>
  <si>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</si>
  <si>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</si>
  <si>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</si>
  <si>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</si>
  <si>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</si>
  <si>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</si>
  <si>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</si>
  <si>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</si>
  <si>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</si>
  <si>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</si>
  <si>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</si>
  <si>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</si>
  <si>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</si>
  <si>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</si>
  <si>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</si>
  <si>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</si>
  <si>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</si>
  <si>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</si>
  <si>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</si>
  <si>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</si>
  <si>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</si>
  <si>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</si>
  <si>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</si>
  <si>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</si>
  <si>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</si>
  <si>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</si>
  <si>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</si>
  <si>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</si>
  <si>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</si>
  <si>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</si>
  <si>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</si>
  <si>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</si>
  <si>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</si>
  <si>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</si>
  <si>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</si>
  <si>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</si>
  <si>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</si>
  <si>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</si>
  <si>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</si>
  <si>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</si>
  <si>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</si>
  <si>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</si>
  <si>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</si>
  <si>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</si>
  <si>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</si>
  <si>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</si>
  <si>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</si>
  <si>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</si>
  <si>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</si>
  <si>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</si>
  <si>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</si>
  <si>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</si>
  <si>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</si>
  <si>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</si>
  <si>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</si>
  <si>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</si>
  <si>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</si>
  <si>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</si>
  <si>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</si>
  <si>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</si>
  <si>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</si>
  <si>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</si>
  <si>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</si>
  <si>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</si>
  <si>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</si>
  <si>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</si>
  <si>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</si>
  <si>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</si>
  <si>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</si>
  <si>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</si>
  <si>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</si>
  <si>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</si>
  <si>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</si>
  <si>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</si>
  <si>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</si>
  <si>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</si>
  <si>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</si>
  <si>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</si>
  <si>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</si>
  <si>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</si>
  <si>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</si>
  <si>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</si>
  <si>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</si>
  <si>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</si>
  <si>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</si>
  <si>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</si>
  <si>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</si>
  <si>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</si>
  <si>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</si>
  <si>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</si>
  <si>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</si>
  <si>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</si>
  <si>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</si>
  <si>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</si>
  <si>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</si>
  <si>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</si>
  <si>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</si>
  <si>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</si>
  <si>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</si>
  <si>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</si>
  <si>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</si>
  <si>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</si>
  <si>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</si>
  <si>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</si>
  <si>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</si>
  <si>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</si>
  <si>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</si>
  <si>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</si>
  <si>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</si>
  <si>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</si>
  <si>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</si>
  <si>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</si>
  <si>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</si>
  <si>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</si>
  <si>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</si>
  <si>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</si>
  <si>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</si>
  <si>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</si>
  <si>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</si>
  <si>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</si>
  <si>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</si>
  <si>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</si>
  <si>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</si>
  <si>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</si>
  <si>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</si>
  <si>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</si>
  <si>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</si>
  <si>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</si>
  <si>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</si>
  <si>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</si>
  <si>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</si>
  <si>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</si>
  <si>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</si>
  <si>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</si>
  <si>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</si>
  <si>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</si>
  <si>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</si>
  <si>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</si>
  <si>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</si>
  <si>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</si>
  <si>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</si>
  <si>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</si>
  <si>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</si>
  <si>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</si>
  <si>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</si>
  <si>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</si>
  <si>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</si>
  <si>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</si>
  <si>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</si>
  <si>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</si>
  <si>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</si>
  <si>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</si>
  <si>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</si>
  <si>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</si>
  <si>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</si>
  <si>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</si>
  <si>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</si>
  <si>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</si>
  <si>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</si>
  <si>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</si>
  <si>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</si>
  <si>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</si>
  <si>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</si>
  <si>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</si>
  <si>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</si>
  <si>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</si>
  <si>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</si>
  <si>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</si>
  <si>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</si>
  <si>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</si>
  <si>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</si>
  <si>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</si>
  <si>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</si>
  <si>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</si>
  <si>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</si>
  <si>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</si>
  <si>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</si>
  <si>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</si>
  <si>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</si>
  <si>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</si>
  <si>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</si>
  <si>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</si>
  <si>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</si>
  <si>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</si>
  <si>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</si>
  <si>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</si>
  <si>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</si>
  <si>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</si>
  <si>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</si>
  <si>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</si>
  <si>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</si>
  <si>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</si>
  <si>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</si>
  <si>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</si>
  <si>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</si>
  <si>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</si>
  <si>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</si>
  <si>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</si>
  <si>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</si>
  <si>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</si>
  <si>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</si>
  <si>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</si>
  <si>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</si>
  <si>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</si>
  <si>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</si>
  <si>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</si>
  <si>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</si>
  <si>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</si>
  <si>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</si>
  <si>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</si>
  <si>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</si>
  <si>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</si>
  <si>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</si>
  <si>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</si>
  <si>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</si>
  <si>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</si>
  <si>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</si>
  <si>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</si>
  <si>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</si>
  <si>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</si>
  <si>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</si>
  <si>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</si>
  <si>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</si>
  <si>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</si>
  <si>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</si>
  <si>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</si>
  <si>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</si>
  <si>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</si>
  <si>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</si>
  <si>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</si>
  <si>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</si>
  <si>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</si>
  <si>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</si>
  <si>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</si>
  <si>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</si>
  <si>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</si>
  <si>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</si>
  <si>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</si>
  <si>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</si>
  <si>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</si>
  <si>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</si>
  <si>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</si>
  <si>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</si>
  <si>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</si>
  <si>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</si>
  <si>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</si>
  <si>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</si>
  <si>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</si>
  <si>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</si>
  <si>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</si>
  <si>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</si>
  <si>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</si>
  <si>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</si>
  <si>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</si>
  <si>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</si>
  <si>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</si>
  <si>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</si>
  <si>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</si>
  <si>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</si>
  <si>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</si>
  <si>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</si>
  <si>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</si>
  <si>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</si>
  <si>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</si>
  <si>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</si>
  <si>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</si>
  <si>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</si>
  <si>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</si>
  <si>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</si>
  <si>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</si>
  <si>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</si>
  <si>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</si>
  <si>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</si>
  <si>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</si>
  <si>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</si>
  <si>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</si>
  <si>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</si>
  <si>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</si>
  <si>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</si>
  <si>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</si>
  <si>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</si>
  <si>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</si>
  <si>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</si>
  <si>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</si>
  <si>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</si>
  <si>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</si>
  <si>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</si>
  <si>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</si>
  <si>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</si>
  <si>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</si>
  <si>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</si>
  <si>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</si>
  <si>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</si>
  <si>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</si>
  <si>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</si>
  <si>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</si>
  <si>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</si>
  <si>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</si>
  <si>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</si>
  <si>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</si>
  <si>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</si>
  <si>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</si>
  <si>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</si>
  <si>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</si>
  <si>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</si>
  <si>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</si>
  <si>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</si>
  <si>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</si>
  <si>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</si>
  <si>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</si>
  <si>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</si>
  <si>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</si>
  <si>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</si>
  <si>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</si>
  <si>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</si>
  <si>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</si>
  <si>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</si>
  <si>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</si>
  <si>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</si>
  <si>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</si>
  <si>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</si>
  <si>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</si>
  <si>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</si>
  <si>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</si>
  <si>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</si>
  <si>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</si>
  <si>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</si>
  <si>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</si>
  <si>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</si>
  <si>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</si>
  <si>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</si>
  <si>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</si>
  <si>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</si>
  <si>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</si>
  <si>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</si>
  <si>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</si>
  <si>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</si>
  <si>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</si>
  <si>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</si>
  <si>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</si>
  <si>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</si>
  <si>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</si>
  <si>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</si>
  <si>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</si>
  <si>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</si>
  <si>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</si>
  <si>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</si>
  <si>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</si>
  <si>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</si>
  <si>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</si>
  <si>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</si>
  <si>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</si>
  <si>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</si>
  <si>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</si>
  <si>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</si>
  <si>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</si>
  <si>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</si>
  <si>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</si>
  <si>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</si>
  <si>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</si>
  <si>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</si>
  <si>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</si>
  <si>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</si>
  <si>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</si>
  <si>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</si>
  <si>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</si>
  <si>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</si>
  <si>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</si>
  <si>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</si>
  <si>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</si>
  <si>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</si>
  <si>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</si>
  <si>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</si>
  <si>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</si>
  <si>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</si>
  <si>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</si>
  <si>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</si>
  <si>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</si>
  <si>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</si>
  <si>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</si>
  <si>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</si>
  <si>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</si>
  <si>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</si>
  <si>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</si>
  <si>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</si>
  <si>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</si>
  <si>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</si>
  <si>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</si>
  <si>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</si>
  <si>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</si>
  <si>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</si>
  <si>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</si>
  <si>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</si>
  <si>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</si>
  <si>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</si>
  <si>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</si>
  <si>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</si>
  <si>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</si>
  <si>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</si>
  <si>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</si>
  <si>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</si>
  <si>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</si>
  <si>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</si>
  <si>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</si>
  <si>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</si>
  <si>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</si>
  <si>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</si>
  <si>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</si>
  <si>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</si>
  <si>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</si>
  <si>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</si>
  <si>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</si>
  <si>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</si>
  <si>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</si>
  <si>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</si>
  <si>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</si>
  <si>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</si>
  <si>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</si>
  <si>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</si>
  <si>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</si>
  <si>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</si>
  <si>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</si>
  <si>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</si>
  <si>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</si>
  <si>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</si>
  <si>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</si>
  <si>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</si>
  <si>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</si>
  <si>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</si>
  <si>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</si>
  <si>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</si>
  <si>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</si>
  <si>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</si>
  <si>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</si>
  <si>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</si>
  <si>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</si>
  <si>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</si>
  <si>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</si>
  <si>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</si>
  <si>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</si>
  <si>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</si>
  <si>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</si>
  <si>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</si>
  <si>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</si>
  <si>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</si>
  <si>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</si>
  <si>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</si>
  <si>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</si>
  <si>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</si>
  <si>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</si>
  <si>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</si>
  <si>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</si>
  <si>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</si>
  <si>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</si>
  <si>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</si>
  <si>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</si>
  <si>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</si>
  <si>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</si>
  <si>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</si>
  <si>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</si>
  <si>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</si>
  <si>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</si>
  <si>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</si>
  <si>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</si>
  <si>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</si>
  <si>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</si>
  <si>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</si>
  <si>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</si>
  <si>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</si>
  <si>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</si>
  <si>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</si>
  <si>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</si>
  <si>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</si>
  <si>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</si>
  <si>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</si>
  <si>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</si>
  <si>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</si>
  <si>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</si>
  <si>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</si>
  <si>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</si>
  <si>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</si>
  <si>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</si>
  <si>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</si>
  <si>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</si>
  <si>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</si>
  <si>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</si>
  <si>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</si>
  <si>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</si>
  <si>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</si>
  <si>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</si>
  <si>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</si>
  <si>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</si>
  <si>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</si>
  <si>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</si>
  <si>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</si>
  <si>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</si>
  <si>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</si>
  <si>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</si>
  <si>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</si>
  <si>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</si>
  <si>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</si>
  <si>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</si>
  <si>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</si>
  <si>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</si>
  <si>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</si>
  <si>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</si>
  <si>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</si>
  <si>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</si>
  <si>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</si>
  <si>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</si>
  <si>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</si>
  <si>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</si>
  <si>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</si>
  <si>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</si>
  <si>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</si>
  <si>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</si>
  <si>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</si>
  <si>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</si>
  <si>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</si>
  <si>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</si>
  <si>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</si>
  <si>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</si>
  <si>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</si>
  <si>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</si>
  <si>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</si>
  <si>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</si>
  <si>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</si>
  <si>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</si>
  <si>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</si>
  <si>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</si>
  <si>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</si>
  <si>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</si>
  <si>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</si>
  <si>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</si>
  <si>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</si>
  <si>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</si>
  <si>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</si>
  <si>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</si>
  <si>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</si>
  <si>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</si>
  <si>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</si>
  <si>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</si>
  <si>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</si>
  <si>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</si>
  <si>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</si>
  <si>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</si>
  <si>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</si>
  <si>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</si>
  <si>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</si>
  <si>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</si>
  <si>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</si>
  <si>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</si>
  <si>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</si>
  <si>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</si>
  <si>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</si>
  <si>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</si>
  <si>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</si>
  <si>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</si>
  <si>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</si>
  <si>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</si>
  <si>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</si>
  <si>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</si>
  <si>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</si>
  <si>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</si>
  <si>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</si>
  <si>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</si>
  <si>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</si>
  <si>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</si>
  <si>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</si>
  <si>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</si>
  <si>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</si>
  <si>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</si>
  <si>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</si>
  <si>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</si>
  <si>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</si>
  <si>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</si>
  <si>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</si>
  <si>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</si>
  <si>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</si>
  <si>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</si>
  <si>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</si>
  <si>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</si>
  <si>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</si>
  <si>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</si>
  <si>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</si>
  <si>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</si>
  <si>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</si>
  <si>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</si>
  <si>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</si>
  <si>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</si>
  <si>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</si>
  <si>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</si>
  <si>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</si>
  <si>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</si>
  <si>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</si>
  <si>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</si>
  <si>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</si>
  <si>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</si>
  <si>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</si>
  <si>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</si>
  <si>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</si>
  <si>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</si>
  <si>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</si>
  <si>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</si>
  <si>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</si>
  <si>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</si>
  <si>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</si>
  <si>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</si>
  <si>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</si>
  <si>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</si>
  <si>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</si>
  <si>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</si>
  <si>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</si>
  <si>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</si>
  <si>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</si>
  <si>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</si>
  <si>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</si>
  <si>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</si>
  <si>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</si>
  <si>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</si>
  <si>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</si>
  <si>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</si>
  <si>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</si>
  <si>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</si>
  <si>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</si>
  <si>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</si>
  <si>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</si>
  <si>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</si>
  <si>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</si>
  <si>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</si>
  <si>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</si>
  <si>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</si>
  <si>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</si>
  <si>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</si>
  <si>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</si>
  <si>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</si>
  <si>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</si>
  <si>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</si>
  <si>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</si>
  <si>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</si>
  <si>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</si>
  <si>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</si>
  <si>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</si>
  <si>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</si>
  <si>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</si>
  <si>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</si>
  <si>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</si>
  <si>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</si>
  <si>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</si>
  <si>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</si>
  <si>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</si>
  <si>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</si>
  <si>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</si>
  <si>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</si>
  <si>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</si>
  <si>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</si>
  <si>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</si>
  <si>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</si>
  <si>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</si>
  <si>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</si>
  <si>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</si>
  <si>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</si>
  <si>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</si>
  <si>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</si>
  <si>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</si>
  <si>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</si>
  <si>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</si>
  <si>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</si>
  <si>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</si>
  <si>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</si>
  <si>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</si>
  <si>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</si>
  <si>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</si>
  <si>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</si>
  <si>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</si>
  <si>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</si>
  <si>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</si>
  <si>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</si>
  <si>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</si>
  <si>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</si>
  <si>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</si>
  <si>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</si>
  <si>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</si>
  <si>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</si>
  <si>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</si>
  <si>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</si>
  <si>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</si>
  <si>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</si>
  <si>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</si>
  <si>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</si>
  <si>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</si>
  <si>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</si>
  <si>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</si>
  <si>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</si>
  <si>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</si>
  <si>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</si>
  <si>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</si>
  <si>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</si>
  <si>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</si>
  <si>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</si>
  <si>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</si>
  <si>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</si>
  <si>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</si>
  <si>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</si>
  <si>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</si>
  <si>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</si>
  <si>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</si>
  <si>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</si>
  <si>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</si>
  <si>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</si>
  <si>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</si>
  <si>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</si>
  <si>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</si>
  <si>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</si>
  <si>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</si>
  <si>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</si>
  <si>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</si>
  <si>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</si>
  <si>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</si>
  <si>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</si>
  <si>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</si>
  <si>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</si>
  <si>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</si>
  <si>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</si>
  <si>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</si>
  <si>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</si>
  <si>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</si>
  <si>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</si>
  <si>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</si>
  <si>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</si>
  <si>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</si>
  <si>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</si>
  <si>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</si>
  <si>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</si>
  <si>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</si>
  <si>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</si>
  <si>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</si>
  <si>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</si>
  <si>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</si>
  <si>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</si>
  <si>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</si>
  <si>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</si>
  <si>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</si>
  <si>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</si>
  <si>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</si>
  <si>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</si>
  <si>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</si>
  <si>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</si>
  <si>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</si>
  <si>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</si>
  <si>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</si>
  <si>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</si>
  <si>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</si>
  <si>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</si>
  <si>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</si>
  <si>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</si>
  <si>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</si>
  <si>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</si>
  <si>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</si>
  <si>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</si>
  <si>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</si>
  <si>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</si>
  <si>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</si>
  <si>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</si>
  <si>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</si>
  <si>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</si>
  <si>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</si>
  <si>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</si>
  <si>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</si>
  <si>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</si>
  <si>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</si>
  <si>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</si>
  <si>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</si>
  <si>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</si>
  <si>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</si>
  <si>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</si>
  <si>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</si>
  <si>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</si>
  <si>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</si>
  <si>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</si>
  <si>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</si>
  <si>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</si>
  <si>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</si>
  <si>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</si>
  <si>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</si>
  <si>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</si>
  <si>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</si>
  <si>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</si>
  <si>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</si>
  <si>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</si>
  <si>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</si>
  <si>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</si>
  <si>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</si>
  <si>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</si>
  <si>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</si>
  <si>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</si>
  <si>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</si>
  <si>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</si>
  <si>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</si>
  <si>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</si>
  <si>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</si>
  <si>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</si>
  <si>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</si>
  <si>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</si>
  <si>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</si>
  <si>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</si>
  <si>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</si>
  <si>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</si>
  <si>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</si>
  <si>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</si>
  <si>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</si>
  <si>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</si>
  <si>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</si>
  <si>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</si>
  <si>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</si>
  <si>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</si>
  <si>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</si>
  <si>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</si>
  <si>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</si>
  <si>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</si>
  <si>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</si>
  <si>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</si>
  <si>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</si>
  <si>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</si>
  <si>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</si>
  <si>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</si>
  <si>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</si>
  <si>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</si>
  <si>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</si>
  <si>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</si>
  <si>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</si>
  <si>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</si>
  <si>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</si>
  <si>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</si>
  <si>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</si>
  <si>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</si>
  <si>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</si>
  <si>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</si>
  <si>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</si>
  <si>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</si>
  <si>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</si>
  <si>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</si>
  <si>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</si>
  <si>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</si>
  <si>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</si>
  <si>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</si>
  <si>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</si>
  <si>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</si>
  <si>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</si>
  <si>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</si>
  <si>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</si>
  <si>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</si>
  <si>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PBCC'S20F</t>
  </si>
  <si>
    <t>TPU SAM. S20 FE TRANS FINAS BORDER COLOR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</si>
  <si>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</si>
  <si>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</si>
  <si>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</si>
  <si>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</si>
  <si>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</si>
  <si>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</si>
  <si>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</si>
  <si>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</si>
  <si>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</si>
  <si>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</si>
  <si>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</si>
  <si>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</si>
  <si>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</si>
  <si>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</si>
  <si>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</si>
  <si>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</si>
  <si>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</si>
  <si>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</si>
  <si>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</si>
  <si>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</si>
  <si>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</si>
  <si>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</si>
  <si>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</si>
  <si>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</si>
  <si>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</si>
  <si>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</si>
  <si>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</si>
  <si>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</si>
  <si>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</si>
  <si>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</si>
  <si>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</si>
  <si>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</si>
  <si>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</si>
  <si>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</si>
  <si>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</si>
  <si>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</si>
  <si>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</si>
  <si>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</si>
  <si>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</si>
  <si>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</si>
  <si>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</si>
  <si>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</si>
  <si>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</si>
  <si>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</si>
  <si>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</si>
  <si>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</si>
  <si>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</si>
  <si>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</si>
  <si>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</si>
  <si>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</si>
  <si>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</si>
  <si>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</si>
  <si>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</si>
  <si>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</si>
  <si>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</si>
  <si>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</si>
  <si>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</si>
  <si>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</si>
  <si>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</si>
  <si>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</si>
  <si>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</si>
  <si>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</si>
  <si>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</si>
  <si>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</si>
  <si>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</si>
  <si>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</si>
  <si>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</si>
  <si>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</si>
  <si>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</si>
  <si>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</si>
  <si>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</si>
  <si>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</si>
  <si>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</si>
  <si>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</si>
  <si>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</si>
  <si>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</si>
  <si>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</si>
  <si>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</si>
  <si>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</si>
  <si>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</si>
  <si>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</si>
  <si>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</si>
  <si>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</si>
  <si>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</si>
  <si>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</si>
  <si>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</si>
  <si>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</si>
  <si>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</si>
  <si>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</si>
  <si>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</si>
  <si>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</si>
  <si>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</si>
  <si>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</si>
  <si>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</si>
  <si>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</si>
  <si>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</si>
  <si>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</si>
  <si>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</si>
  <si>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</si>
  <si>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</si>
  <si>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</si>
  <si>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</si>
  <si>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</si>
  <si>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</si>
  <si>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</si>
  <si>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</si>
  <si>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</si>
  <si>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</si>
  <si>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</si>
  <si>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</si>
  <si>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</si>
  <si>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</si>
  <si>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</si>
  <si>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</si>
  <si>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</si>
  <si>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</si>
  <si>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</si>
  <si>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</si>
  <si>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</si>
  <si>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</si>
  <si>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</si>
  <si>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</si>
  <si>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</si>
  <si>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</si>
  <si>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</si>
  <si>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</si>
  <si>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</si>
  <si>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</si>
  <si>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</si>
  <si>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</si>
  <si>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</si>
  <si>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</si>
  <si>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</si>
  <si>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</si>
  <si>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</si>
  <si>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</si>
  <si>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</si>
  <si>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</si>
  <si>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</si>
  <si>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</si>
  <si>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</si>
  <si>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</si>
  <si>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</si>
  <si>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</si>
  <si>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</si>
  <si>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</si>
  <si>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</si>
  <si>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</si>
  <si>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</si>
  <si>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</si>
  <si>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</si>
  <si>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</si>
  <si>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</si>
  <si>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</si>
  <si>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</si>
  <si>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</si>
  <si>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</si>
  <si>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</si>
  <si>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</si>
  <si>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</si>
  <si>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</si>
  <si>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</si>
  <si>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</si>
  <si>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</si>
  <si>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</si>
  <si>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</si>
  <si>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</si>
  <si>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</si>
  <si>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</si>
  <si>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</si>
  <si>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</si>
  <si>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</si>
  <si>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</si>
  <si>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</si>
  <si>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</si>
  <si>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</si>
  <si>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</si>
  <si>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</si>
  <si>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</si>
  <si>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</si>
  <si>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</si>
  <si>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</si>
  <si>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</si>
  <si>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</si>
  <si>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</si>
  <si>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</si>
  <si>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</si>
  <si>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</si>
  <si>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</si>
  <si>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</si>
  <si>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</si>
  <si>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</si>
  <si>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</si>
  <si>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</si>
  <si>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</si>
  <si>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</si>
  <si>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</si>
  <si>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</si>
  <si>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</si>
  <si>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</si>
  <si>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</si>
  <si>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</si>
  <si>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</si>
  <si>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</si>
  <si>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</si>
  <si>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</si>
  <si>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</si>
  <si>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</si>
  <si>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</si>
  <si>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</si>
  <si>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</si>
  <si>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</si>
  <si>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</si>
  <si>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</si>
  <si>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</si>
  <si>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</si>
  <si>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</si>
  <si>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</si>
  <si>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</si>
  <si>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</si>
  <si>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</si>
  <si>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</si>
  <si>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</si>
  <si>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</si>
  <si>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</si>
  <si>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</si>
  <si>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</si>
  <si>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</si>
  <si>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</si>
  <si>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</si>
  <si>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</si>
  <si>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</si>
  <si>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</si>
  <si>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</si>
  <si>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</si>
  <si>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</si>
  <si>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</si>
  <si>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</si>
  <si>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</si>
  <si>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</si>
  <si>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</si>
  <si>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</si>
  <si>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</si>
  <si>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</si>
  <si>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</si>
  <si>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</si>
  <si>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</si>
  <si>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</si>
  <si>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</si>
  <si>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</si>
  <si>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</si>
  <si>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</si>
  <si>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</si>
  <si>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</si>
  <si>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</si>
  <si>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</si>
  <si>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</si>
  <si>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</si>
  <si>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</si>
  <si>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</si>
  <si>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</si>
  <si>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</si>
  <si>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</si>
  <si>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</si>
  <si>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</si>
  <si>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</si>
  <si>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</si>
  <si>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</si>
  <si>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</si>
  <si>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</si>
  <si>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</si>
  <si>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</si>
  <si>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</si>
  <si>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</si>
  <si>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</si>
  <si>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</si>
  <si>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</si>
  <si>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</si>
  <si>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</si>
  <si>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</si>
  <si>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</si>
  <si>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</si>
  <si>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</si>
  <si>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</si>
  <si>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</si>
  <si>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</si>
  <si>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</si>
  <si>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</si>
  <si>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</si>
  <si>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</si>
  <si>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</si>
  <si>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</si>
  <si>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</si>
  <si>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</si>
  <si>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</si>
  <si>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</si>
  <si>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</si>
  <si>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</si>
  <si>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</si>
  <si>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</si>
  <si>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</si>
  <si>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</si>
  <si>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</si>
  <si>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</si>
  <si>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</si>
  <si>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</si>
  <si>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</si>
  <si>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</si>
  <si>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</si>
  <si>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</si>
  <si>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</si>
  <si>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</si>
  <si>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</si>
  <si>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</si>
  <si>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</si>
  <si>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</si>
  <si>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</si>
  <si>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</si>
  <si>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</si>
  <si>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</si>
  <si>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</si>
  <si>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</si>
  <si>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</si>
  <si>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</si>
  <si>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</si>
  <si>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</si>
  <si>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</si>
  <si>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</si>
  <si>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</si>
  <si>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</si>
  <si>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</si>
  <si>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</si>
  <si>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</si>
  <si>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</si>
  <si>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</si>
  <si>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</si>
  <si>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</si>
  <si>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</si>
  <si>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</si>
  <si>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</si>
  <si>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</si>
  <si>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</si>
  <si>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</si>
  <si>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</si>
  <si>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</si>
  <si>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</si>
  <si>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</si>
  <si>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</si>
  <si>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</si>
  <si>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</si>
  <si>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</si>
  <si>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</si>
  <si>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</si>
  <si>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</si>
  <si>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</si>
  <si>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</si>
  <si>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</si>
  <si>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</si>
  <si>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</si>
  <si>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</si>
  <si>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</si>
  <si>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</si>
  <si>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</si>
  <si>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</si>
  <si>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</si>
  <si>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</si>
  <si>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</si>
  <si>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</si>
  <si>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</si>
  <si>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</si>
  <si>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</si>
  <si>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</si>
  <si>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</si>
  <si>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</si>
  <si>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</si>
  <si>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</si>
  <si>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</si>
  <si>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</si>
  <si>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</si>
  <si>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</si>
  <si>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</si>
  <si>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</si>
  <si>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</si>
  <si>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</si>
  <si>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</si>
  <si>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</si>
  <si>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</si>
  <si>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</si>
  <si>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</si>
  <si>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</si>
  <si>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</si>
  <si>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</si>
  <si>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</si>
  <si>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</si>
  <si>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</si>
  <si>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</si>
  <si>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</si>
  <si>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</si>
  <si>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</si>
  <si>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</si>
  <si>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</si>
  <si>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</si>
  <si>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</si>
  <si>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</si>
  <si>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</si>
  <si>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</si>
  <si>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</si>
  <si>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</si>
  <si>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</si>
  <si>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</si>
  <si>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</si>
  <si>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</si>
  <si>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</si>
  <si>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</si>
  <si>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</si>
  <si>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</si>
  <si>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</si>
  <si>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</si>
  <si>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</si>
  <si>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</si>
  <si>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</si>
  <si>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</si>
  <si>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</si>
  <si>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</si>
  <si>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</si>
  <si>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</si>
  <si>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</si>
  <si>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</si>
  <si>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</si>
  <si>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</si>
  <si>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</si>
  <si>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</si>
  <si>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</si>
  <si>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</si>
  <si>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</si>
  <si>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</si>
  <si>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</si>
  <si>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</si>
  <si>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</si>
  <si>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</si>
  <si>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</si>
  <si>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</si>
  <si>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</si>
  <si>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</si>
  <si>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</si>
  <si>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</si>
  <si>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</si>
  <si>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</si>
  <si>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</si>
  <si>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</si>
  <si>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</si>
  <si>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</si>
  <si>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</si>
  <si>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</si>
  <si>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</si>
  <si>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</si>
  <si>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</si>
  <si>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</si>
  <si>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</si>
  <si>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</si>
  <si>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</si>
  <si>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</si>
  <si>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</si>
  <si>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</si>
  <si>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</si>
  <si>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</si>
  <si>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</si>
  <si>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</si>
  <si>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</si>
  <si>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</si>
  <si>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</si>
  <si>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</si>
  <si>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</si>
  <si>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</si>
  <si>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</si>
  <si>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</si>
  <si>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</si>
  <si>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</si>
  <si>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</si>
  <si>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</si>
  <si>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</si>
  <si>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</si>
  <si>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</si>
  <si>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</si>
  <si>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</si>
  <si>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</si>
  <si>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</si>
  <si>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</si>
  <si>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</si>
  <si>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</si>
  <si>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</si>
  <si>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</si>
  <si>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</si>
  <si>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</si>
  <si>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</si>
  <si>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</si>
  <si>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</si>
  <si>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</si>
  <si>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</si>
  <si>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</si>
  <si>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</si>
  <si>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</si>
  <si>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</si>
  <si>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</si>
  <si>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</si>
  <si>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</si>
  <si>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</si>
  <si>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</si>
  <si>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</si>
  <si>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</si>
  <si>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</si>
  <si>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</si>
  <si>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</si>
  <si>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</si>
  <si>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</si>
  <si>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</si>
  <si>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</si>
  <si>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</si>
  <si>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</si>
  <si>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</si>
  <si>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</si>
  <si>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TPU SAM. A52 / A52S TRANS FINAS BORDER COLOR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</si>
  <si>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</si>
  <si>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</si>
  <si>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</si>
  <si>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</si>
  <si>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</si>
  <si>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</si>
  <si>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</si>
  <si>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</si>
  <si>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</si>
  <si>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</si>
  <si>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</si>
  <si>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</si>
  <si>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</si>
  <si>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</si>
  <si>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</si>
  <si>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</si>
  <si>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</si>
  <si>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</si>
  <si>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</si>
  <si>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</si>
  <si>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</si>
  <si>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</si>
  <si>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</si>
  <si>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</si>
  <si>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</si>
  <si>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</si>
  <si>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</si>
  <si>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</si>
  <si>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</si>
  <si>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</si>
  <si>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</si>
  <si>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</si>
  <si>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</si>
  <si>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</si>
  <si>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</si>
  <si>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</si>
  <si>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</si>
  <si>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</si>
  <si>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</si>
  <si>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</si>
  <si>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</si>
  <si>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</si>
  <si>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</si>
  <si>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</si>
  <si>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</si>
  <si>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</si>
  <si>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</si>
  <si>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</si>
  <si>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</si>
  <si>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</si>
  <si>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</si>
  <si>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</si>
  <si>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</si>
  <si>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</si>
  <si>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</si>
  <si>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</si>
  <si>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</si>
  <si>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</si>
  <si>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</si>
  <si>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</si>
  <si>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</si>
  <si>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</si>
  <si>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</si>
  <si>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</si>
  <si>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</si>
  <si>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</si>
  <si>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</si>
  <si>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</si>
  <si>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</si>
  <si>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</si>
  <si>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</si>
  <si>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</si>
  <si>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</si>
  <si>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</si>
  <si>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</si>
  <si>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</si>
  <si>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</si>
  <si>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</si>
  <si>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</si>
  <si>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</si>
  <si>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</si>
  <si>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</si>
  <si>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</si>
  <si>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</si>
  <si>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</si>
  <si>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</si>
  <si>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</si>
  <si>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</si>
  <si>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</si>
  <si>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</si>
  <si>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</si>
  <si>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</si>
  <si>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</si>
  <si>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</si>
  <si>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</si>
  <si>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</si>
  <si>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</si>
  <si>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</si>
  <si>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</si>
  <si>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</si>
  <si>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</si>
  <si>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</si>
  <si>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</si>
  <si>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</si>
  <si>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</si>
  <si>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</si>
  <si>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</si>
  <si>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</si>
  <si>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</si>
  <si>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</si>
  <si>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</si>
  <si>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</si>
  <si>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</si>
  <si>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</si>
  <si>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</si>
  <si>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</si>
  <si>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</si>
  <si>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</si>
  <si>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</si>
  <si>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</si>
  <si>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</si>
  <si>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</si>
  <si>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</si>
  <si>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</si>
  <si>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</si>
  <si>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</si>
  <si>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</si>
  <si>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</si>
  <si>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</si>
  <si>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</si>
  <si>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</si>
  <si>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</si>
  <si>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</si>
  <si>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</si>
  <si>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</si>
  <si>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</si>
  <si>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</si>
  <si>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</si>
  <si>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</si>
  <si>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</si>
  <si>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</si>
  <si>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</si>
  <si>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</si>
  <si>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</si>
  <si>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</si>
  <si>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</si>
  <si>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</si>
  <si>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</si>
  <si>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</si>
  <si>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</si>
  <si>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</si>
  <si>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</si>
  <si>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</si>
  <si>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</si>
  <si>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</si>
  <si>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</si>
  <si>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</si>
  <si>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</si>
  <si>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</si>
  <si>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</si>
  <si>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</si>
  <si>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</si>
  <si>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</si>
  <si>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</si>
  <si>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</si>
  <si>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</si>
  <si>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</si>
  <si>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</si>
  <si>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</si>
  <si>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</si>
  <si>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</si>
  <si>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</si>
  <si>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</si>
  <si>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</si>
  <si>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</si>
  <si>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</si>
  <si>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</si>
  <si>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</si>
  <si>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</si>
  <si>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</si>
  <si>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</si>
  <si>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</si>
  <si>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</si>
  <si>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</si>
  <si>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</si>
  <si>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</si>
  <si>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</si>
  <si>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</si>
  <si>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</si>
  <si>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</si>
  <si>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</si>
  <si>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</si>
  <si>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</si>
  <si>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</si>
  <si>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</si>
  <si>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</si>
  <si>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</si>
  <si>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</si>
  <si>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</si>
  <si>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</si>
  <si>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</si>
  <si>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</si>
  <si>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</si>
  <si>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</si>
  <si>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</si>
  <si>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</si>
  <si>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</si>
  <si>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</si>
  <si>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</si>
  <si>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</si>
  <si>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</si>
  <si>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</si>
  <si>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</si>
  <si>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</si>
  <si>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</si>
  <si>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</si>
  <si>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</si>
  <si>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</si>
  <si>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</si>
  <si>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</si>
  <si>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</si>
  <si>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</si>
  <si>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</si>
  <si>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</si>
  <si>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</si>
  <si>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</si>
  <si>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</si>
  <si>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</si>
  <si>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</si>
  <si>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</si>
  <si>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</si>
  <si>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</si>
  <si>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</si>
  <si>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</si>
  <si>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</si>
  <si>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</si>
  <si>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</si>
  <si>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</si>
  <si>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</si>
  <si>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</si>
  <si>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</si>
  <si>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</si>
  <si>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</si>
  <si>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</si>
  <si>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</si>
  <si>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</si>
  <si>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</si>
  <si>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</si>
  <si>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</si>
  <si>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</si>
  <si>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</si>
  <si>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</si>
  <si>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</si>
  <si>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</si>
  <si>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</si>
  <si>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</si>
  <si>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</si>
  <si>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</si>
  <si>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</si>
  <si>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</si>
  <si>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</si>
  <si>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</si>
  <si>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</si>
  <si>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</si>
  <si>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TPU SAM. A05S TRANS CLEAR PREMIUM REF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</si>
  <si>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</si>
  <si>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</si>
  <si>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</si>
  <si>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</si>
  <si>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</si>
  <si>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</si>
  <si>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</si>
  <si>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</si>
  <si>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</si>
  <si>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</si>
  <si>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</si>
  <si>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</si>
  <si>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</si>
  <si>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</si>
  <si>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</si>
  <si>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</si>
  <si>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</si>
  <si>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</si>
  <si>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</si>
  <si>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</si>
  <si>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</si>
  <si>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</si>
  <si>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</si>
  <si>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</si>
  <si>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</si>
  <si>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</si>
  <si>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</si>
  <si>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</si>
  <si>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</si>
  <si>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</si>
  <si>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</si>
  <si>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</si>
  <si>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</si>
  <si>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</si>
  <si>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</si>
  <si>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</si>
  <si>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</si>
  <si>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</si>
  <si>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</si>
  <si>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</si>
  <si>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</si>
  <si>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</si>
  <si>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</si>
  <si>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</si>
  <si>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</si>
  <si>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</si>
  <si>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</si>
  <si>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</si>
  <si>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</si>
  <si>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</si>
  <si>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</si>
  <si>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</si>
  <si>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</si>
  <si>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</si>
  <si>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</si>
  <si>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</si>
  <si>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</si>
  <si>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</si>
  <si>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</si>
  <si>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</si>
  <si>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</si>
  <si>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</si>
  <si>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</si>
  <si>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</si>
  <si>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</si>
  <si>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</si>
  <si>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</si>
  <si>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</si>
  <si>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</si>
  <si>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</si>
  <si>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</si>
  <si>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</si>
  <si>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</si>
  <si>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</si>
  <si>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</si>
  <si>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</si>
  <si>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</si>
  <si>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</si>
  <si>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</si>
  <si>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</si>
  <si>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</si>
  <si>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</si>
  <si>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</si>
  <si>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</si>
  <si>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</si>
  <si>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</si>
  <si>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</si>
  <si>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</si>
  <si>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</si>
  <si>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</si>
  <si>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</si>
  <si>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</si>
  <si>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</si>
  <si>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</si>
  <si>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</si>
  <si>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</si>
  <si>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</si>
  <si>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</si>
  <si>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</si>
  <si>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</si>
  <si>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</si>
  <si>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</si>
  <si>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</si>
  <si>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</si>
  <si>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</si>
  <si>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</si>
  <si>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</si>
  <si>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</si>
  <si>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</si>
  <si>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</si>
  <si>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</si>
  <si>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</si>
  <si>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</si>
  <si>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</si>
  <si>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</si>
  <si>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</si>
  <si>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</si>
  <si>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</si>
  <si>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</si>
  <si>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</si>
  <si>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</si>
  <si>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</si>
  <si>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</si>
  <si>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</si>
  <si>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</si>
  <si>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</si>
  <si>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</si>
  <si>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</si>
  <si>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</si>
  <si>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</si>
  <si>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</si>
  <si>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</si>
  <si>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</si>
  <si>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</si>
  <si>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</si>
  <si>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</si>
  <si>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</si>
  <si>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</si>
  <si>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</si>
  <si>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</si>
  <si>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</si>
  <si>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</si>
  <si>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</si>
  <si>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</si>
  <si>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</si>
  <si>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</si>
  <si>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</si>
  <si>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</si>
  <si>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</si>
  <si>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</si>
  <si>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</si>
  <si>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</si>
  <si>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</si>
  <si>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</si>
  <si>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COM. ROUTER MINI ADAP. NANO USB WIFI TP-LINK ARCHER UB400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</si>
  <si>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</si>
  <si>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</si>
  <si>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</si>
  <si>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</si>
  <si>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</si>
  <si>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</si>
  <si>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</si>
  <si>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</si>
  <si>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</si>
  <si>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</si>
  <si>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</si>
  <si>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</si>
  <si>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</si>
  <si>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</si>
  <si>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</si>
  <si>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</si>
  <si>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</si>
  <si>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</si>
  <si>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</si>
  <si>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</si>
  <si>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</si>
  <si>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</si>
  <si>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</si>
  <si>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</si>
  <si>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</si>
  <si>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</si>
  <si>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</si>
  <si>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</si>
  <si>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</si>
  <si>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</si>
  <si>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</si>
  <si>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</si>
  <si>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</si>
  <si>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</si>
  <si>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</si>
  <si>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</si>
  <si>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</si>
  <si>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</si>
  <si>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</si>
  <si>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</si>
  <si>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</si>
  <si>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</si>
  <si>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</si>
  <si>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</si>
  <si>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</si>
  <si>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</si>
  <si>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</si>
  <si>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</si>
  <si>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</si>
  <si>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</si>
  <si>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</si>
  <si>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</si>
  <si>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</si>
  <si>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</si>
  <si>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</si>
  <si>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</si>
  <si>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</si>
  <si>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</si>
  <si>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</si>
  <si>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</si>
  <si>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</si>
  <si>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</si>
  <si>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</si>
  <si>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</si>
  <si>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</si>
  <si>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</si>
  <si>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</si>
  <si>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</si>
  <si>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</si>
  <si>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</si>
  <si>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</si>
  <si>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</si>
  <si>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TPU IPH 11 / XR MAGNETICO TRANS</t>
  </si>
  <si>
    <t>TBSiP11</t>
  </si>
  <si>
    <t>TPU IPH 11 BRILLO SILICONA</t>
  </si>
  <si>
    <t>PMMI11</t>
  </si>
  <si>
    <t>TPU IPH 11 MAGNETICO METALICAS</t>
  </si>
  <si>
    <t>TSMIPH11PX</t>
  </si>
  <si>
    <t>6988188700292</t>
  </si>
  <si>
    <t>TPU IPH 11 TRANS ONDAS</t>
  </si>
  <si>
    <t>TPU IPH 12 / 12 PRO MAGNETICO TRANS</t>
  </si>
  <si>
    <t>TPU IPH 12 PRO MAX MAGNETICO TRANS</t>
  </si>
  <si>
    <t>TPU IPH 13 PRO MAGNETICO TRANS</t>
  </si>
  <si>
    <t>TIP13PMSM</t>
  </si>
  <si>
    <t>TPU IPH 13 PRO MAX MAGNETICO TRANS</t>
  </si>
  <si>
    <t>TPU IPH 14 PRO MAGNETICO TRANS</t>
  </si>
  <si>
    <t>TIP14PMSM</t>
  </si>
  <si>
    <t>TPU IPH 14 PRO MAX MAGNETICO TRANS</t>
  </si>
  <si>
    <t>PMMI15</t>
  </si>
  <si>
    <t>TPU IPH 15 MAGNETICO METALICAS</t>
  </si>
  <si>
    <t>TPU IPH 15 MAGNETICO TRANS</t>
  </si>
  <si>
    <t>TPU IPH 15 MAGNETICO TRANS BRILLO</t>
  </si>
  <si>
    <t>TPU IPH 15 PLUS MAGNETICO TRANS</t>
  </si>
  <si>
    <t>TPU IPH 15 PRO MAGNETICO TRANS</t>
  </si>
  <si>
    <t>PMMI15PM</t>
  </si>
  <si>
    <t>TPU IPH 15 PRO MAX MAGNETICO METALICAS</t>
  </si>
  <si>
    <t>TPU IPH 15 PRO MAX MAGNETICO TRANS</t>
  </si>
  <si>
    <t>TPU IPH 15 PRO MAX MAGNETICO TRANS BRILLO</t>
  </si>
  <si>
    <t>PASK'IPH15PMT</t>
  </si>
  <si>
    <t>TPU IPH 15 PRO MAX TRANS</t>
  </si>
  <si>
    <t>PASK'IPH15T</t>
  </si>
  <si>
    <t>TPU IPH 15 TRANS</t>
  </si>
  <si>
    <t>PRBMI16</t>
  </si>
  <si>
    <t>TPU IPH 16 MAGNETICO TRANS</t>
  </si>
  <si>
    <t>PRBMI16P</t>
  </si>
  <si>
    <t>TPU IPH 16 PRO MAGNETICO TRANS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</si>
  <si>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</si>
  <si>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</si>
  <si>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</si>
  <si>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</si>
  <si>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</si>
  <si>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</si>
  <si>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</si>
  <si>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IPH XR MAGNETICO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</si>
  <si>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</si>
  <si>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</si>
  <si>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</si>
  <si>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</si>
  <si>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</si>
  <si>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</si>
  <si>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</si>
  <si>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</si>
  <si>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</si>
  <si>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</si>
  <si>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</si>
  <si>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</si>
  <si>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</si>
  <si>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</si>
  <si>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</si>
  <si>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</si>
  <si>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</si>
  <si>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</si>
  <si>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</si>
  <si>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</si>
  <si>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</si>
  <si>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</si>
  <si>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</si>
  <si>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</si>
  <si>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</si>
  <si>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</si>
  <si>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</si>
  <si>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</si>
  <si>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</si>
  <si>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</si>
  <si>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</si>
  <si>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</si>
  <si>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</si>
  <si>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</si>
  <si>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</si>
  <si>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</si>
  <si>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</si>
  <si>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</si>
  <si>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</si>
  <si>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</si>
  <si>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</si>
  <si>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</si>
  <si>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</si>
  <si>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</si>
  <si>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</si>
  <si>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TPU SAM. ZFLIP 5 MAGNETICO TRANS</t>
  </si>
  <si>
    <t>TPU SAM. ZFOLD 5 MAGNETICO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</si>
  <si>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</si>
  <si>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</si>
  <si>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</si>
  <si>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</si>
  <si>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</si>
  <si>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</si>
  <si>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</si>
  <si>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</si>
  <si>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</si>
  <si>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</si>
  <si>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</si>
  <si>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</si>
  <si>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</si>
  <si>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</si>
  <si>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</si>
  <si>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</si>
  <si>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COM. ROUTER MINI ADAP. NANO USB WIFI TP-LINK ARCHER T2U AC600</t>
  </si>
  <si>
    <t>COM. ROUTER MINI ADAP. NANO USB WIFI TP-LINK TL-WA850RE 300MB</t>
  </si>
  <si>
    <t>COM. ROUTER MINI ADAP. USB 3G -150MBPS</t>
  </si>
  <si>
    <t>6935364083830</t>
  </si>
  <si>
    <t>COM. ROUTER MINI ADAP. USB WIFI TP-LINK ARCHER T3U AC1300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</si>
  <si>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</si>
  <si>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</si>
  <si>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</si>
  <si>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</si>
  <si>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</si>
  <si>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</si>
  <si>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</si>
  <si>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</si>
  <si>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</si>
  <si>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</si>
  <si>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</si>
  <si>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</si>
  <si>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</si>
  <si>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</si>
  <si>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</si>
  <si>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</si>
  <si>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</si>
  <si>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</si>
  <si>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</si>
  <si>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</si>
  <si>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</si>
  <si>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</si>
  <si>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</si>
  <si>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</si>
  <si>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MAGNETICO SILICONA</t>
  </si>
  <si>
    <t>TPU IPH 13 PRO MAX SILICONA C/MARCA</t>
  </si>
  <si>
    <t>TPU IPH 13 PRO MAX SILICONA FELPA</t>
  </si>
  <si>
    <t>TPU IPH 14 PLUS / 15 PLUS SILICONA C/MARCA</t>
  </si>
  <si>
    <t>TPU IPH 14 PRO MAX MAGNETICO SILICONA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</si>
  <si>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</si>
  <si>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</si>
  <si>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</si>
  <si>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</si>
  <si>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</si>
  <si>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</si>
  <si>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</si>
  <si>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</si>
  <si>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</si>
  <si>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</si>
  <si>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</si>
  <si>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</si>
  <si>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</si>
  <si>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</si>
  <si>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</si>
  <si>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</si>
  <si>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</si>
  <si>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</si>
  <si>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</si>
  <si>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</si>
  <si>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</si>
  <si>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</si>
  <si>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</si>
  <si>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</si>
  <si>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</si>
  <si>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</si>
  <si>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</si>
  <si>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</si>
  <si>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</si>
  <si>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</si>
  <si>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</si>
  <si>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</si>
  <si>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</si>
  <si>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</si>
  <si>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</si>
  <si>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</si>
  <si>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</si>
  <si>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</si>
  <si>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</si>
  <si>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</si>
  <si>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</si>
  <si>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</si>
  <si>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</si>
  <si>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</si>
  <si>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</si>
  <si>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</si>
  <si>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</si>
  <si>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</si>
  <si>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</si>
  <si>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</si>
  <si>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</si>
  <si>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</si>
  <si>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</si>
  <si>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</si>
  <si>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</si>
  <si>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</si>
  <si>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</si>
  <si>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</si>
  <si>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</si>
  <si>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</si>
  <si>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</si>
  <si>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</si>
  <si>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</si>
  <si>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</si>
  <si>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</si>
  <si>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</si>
  <si>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</si>
  <si>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</si>
  <si>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</si>
  <si>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</si>
  <si>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</si>
  <si>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</si>
  <si>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</si>
  <si>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</si>
  <si>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</si>
  <si>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</si>
  <si>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</si>
  <si>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</si>
  <si>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</si>
  <si>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</si>
  <si>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</si>
  <si>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</si>
  <si>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</si>
  <si>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</si>
  <si>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</si>
  <si>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</si>
  <si>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</si>
  <si>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</si>
  <si>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</si>
  <si>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</si>
  <si>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</si>
  <si>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</si>
  <si>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</si>
  <si>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</si>
  <si>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</si>
  <si>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</si>
  <si>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</si>
  <si>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</si>
  <si>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</si>
  <si>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</si>
  <si>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</si>
  <si>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</si>
  <si>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</si>
  <si>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</si>
  <si>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</si>
  <si>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</si>
  <si>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</si>
  <si>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</si>
  <si>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</si>
  <si>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</si>
  <si>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</si>
  <si>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</si>
  <si>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</si>
  <si>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</si>
  <si>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</si>
  <si>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</si>
  <si>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</si>
  <si>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</si>
  <si>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</si>
  <si>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</si>
  <si>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</si>
  <si>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</si>
  <si>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</si>
  <si>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</si>
  <si>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</si>
  <si>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</si>
  <si>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</si>
  <si>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</si>
  <si>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</si>
  <si>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</si>
  <si>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</si>
  <si>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</si>
  <si>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</si>
  <si>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</si>
  <si>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</si>
  <si>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</si>
  <si>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</si>
  <si>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</si>
  <si>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</si>
  <si>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</si>
  <si>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</si>
  <si>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</si>
  <si>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</si>
  <si>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</si>
  <si>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</si>
  <si>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</si>
  <si>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</si>
  <si>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</si>
  <si>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</si>
  <si>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</si>
  <si>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</si>
  <si>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</si>
  <si>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</si>
  <si>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</si>
  <si>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</si>
  <si>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</si>
  <si>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</si>
  <si>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</si>
  <si>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</si>
  <si>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</si>
  <si>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</si>
  <si>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</si>
  <si>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</si>
  <si>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</si>
  <si>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</si>
  <si>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4G TRANS FINAS BORDER COLOR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</si>
  <si>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</si>
  <si>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</si>
  <si>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</si>
  <si>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</si>
  <si>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</si>
  <si>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</si>
  <si>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</si>
  <si>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</si>
  <si>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</si>
  <si>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</si>
  <si>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</si>
  <si>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</si>
  <si>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</si>
  <si>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</si>
  <si>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</si>
  <si>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</si>
  <si>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</si>
  <si>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</si>
  <si>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</si>
  <si>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</si>
  <si>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</si>
  <si>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</si>
  <si>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</si>
  <si>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</si>
  <si>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</si>
  <si>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</si>
  <si>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</si>
  <si>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</si>
  <si>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</si>
  <si>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</si>
  <si>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</si>
  <si>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</si>
  <si>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</si>
  <si>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</si>
  <si>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</si>
  <si>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</si>
  <si>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</si>
  <si>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</si>
  <si>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</si>
  <si>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</si>
  <si>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</si>
  <si>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</si>
  <si>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</si>
  <si>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</si>
  <si>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</si>
  <si>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</si>
  <si>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</si>
  <si>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</si>
  <si>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</si>
  <si>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</si>
  <si>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</si>
  <si>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</si>
  <si>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</si>
  <si>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</si>
  <si>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</si>
  <si>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</si>
  <si>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</si>
  <si>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</si>
  <si>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</si>
  <si>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</si>
  <si>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</si>
  <si>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</si>
  <si>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</si>
  <si>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</si>
  <si>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</si>
  <si>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</si>
  <si>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</si>
  <si>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</si>
  <si>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</si>
  <si>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</si>
  <si>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</si>
  <si>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</si>
  <si>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</si>
  <si>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</si>
  <si>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</si>
  <si>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</si>
  <si>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</si>
  <si>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</si>
  <si>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</si>
  <si>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</si>
  <si>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</si>
  <si>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</si>
  <si>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</si>
  <si>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</si>
  <si>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</si>
  <si>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</si>
  <si>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</si>
  <si>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</si>
  <si>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</si>
  <si>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</si>
  <si>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</si>
  <si>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</si>
  <si>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</si>
  <si>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</si>
  <si>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</si>
  <si>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</si>
  <si>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</si>
  <si>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</si>
  <si>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</si>
  <si>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</si>
  <si>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</si>
  <si>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</si>
  <si>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TPU IPH 13 PRO MAGNETICO METALICAS</t>
  </si>
  <si>
    <t>PMMI13PM</t>
  </si>
  <si>
    <t>TPU IPH 13 PRO MAX MAGNETICO METALICAS</t>
  </si>
  <si>
    <t>PMMI14P</t>
  </si>
  <si>
    <t>TPU IPH 14 PRO MAGNETICO METALICAS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</si>
  <si>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</si>
  <si>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</si>
  <si>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</si>
  <si>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</si>
  <si>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</si>
  <si>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</si>
  <si>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</si>
  <si>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</si>
  <si>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</si>
  <si>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</si>
  <si>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</si>
  <si>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</si>
  <si>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</si>
  <si>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</si>
  <si>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</si>
  <si>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</si>
  <si>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</si>
  <si>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</si>
  <si>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</si>
  <si>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</si>
  <si>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</si>
  <si>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</si>
  <si>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</si>
  <si>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</si>
  <si>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</si>
  <si>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</si>
  <si>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COM. ROUTER WI-FI MERCUSYS 300Mbps 4 ANTENAS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</si>
  <si>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</si>
  <si>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</si>
  <si>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</si>
  <si>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</si>
  <si>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</si>
  <si>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</si>
  <si>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</si>
  <si>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</si>
  <si>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</si>
  <si>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</si>
  <si>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</si>
  <si>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</si>
  <si>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TPU IPH 16 MAGNETICO TRANS COLOR</t>
  </si>
  <si>
    <t>PRBMCI16P</t>
  </si>
  <si>
    <t>TPU IPH 16 PRO MAGNETICO TRANS COLOR</t>
  </si>
  <si>
    <t>PRBMCI16M</t>
  </si>
  <si>
    <t>TPU IPH 16 PRO MAX MAGNETICO TRANS COLOR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</si>
  <si>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</si>
  <si>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</si>
  <si>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</si>
  <si>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</si>
  <si>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</si>
  <si>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</si>
  <si>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</si>
  <si>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</si>
  <si>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</si>
  <si>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</si>
  <si>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</si>
  <si>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</si>
  <si>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</si>
  <si>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</si>
  <si>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</si>
  <si>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</si>
  <si>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</si>
  <si>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</si>
  <si>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</si>
  <si>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</si>
  <si>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</si>
  <si>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</si>
  <si>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</si>
  <si>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</si>
  <si>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</si>
  <si>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</si>
  <si>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</si>
  <si>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</si>
  <si>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</si>
  <si>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</si>
  <si>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</si>
  <si>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</si>
  <si>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</si>
  <si>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</si>
  <si>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</si>
  <si>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</si>
  <si>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</si>
  <si>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</si>
  <si>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</si>
  <si>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</si>
  <si>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</si>
  <si>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</si>
  <si>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</si>
  <si>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</si>
  <si>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</si>
  <si>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</si>
  <si>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</si>
  <si>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</si>
  <si>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</si>
  <si>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</si>
  <si>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</si>
  <si>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</si>
  <si>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</si>
  <si>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</si>
  <si>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</si>
  <si>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</si>
  <si>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</si>
  <si>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</si>
  <si>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</si>
  <si>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</si>
  <si>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</si>
  <si>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</si>
  <si>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</si>
  <si>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</si>
  <si>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</si>
  <si>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</si>
  <si>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</si>
  <si>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INALAMBRICO MAGNETICO USB-C APPLE A2140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</si>
  <si>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</si>
  <si>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</si>
  <si>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</si>
  <si>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</si>
  <si>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</si>
  <si>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</si>
  <si>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</si>
  <si>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</si>
  <si>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</si>
  <si>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COM. ROUTER WI-FI MERCUSYS 300Mbps 3 ANTENAS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</si>
  <si>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</si>
  <si>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</si>
  <si>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</si>
  <si>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</si>
  <si>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</si>
  <si>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</si>
  <si>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</si>
  <si>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</si>
  <si>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</si>
  <si>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</si>
  <si>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</si>
  <si>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</si>
  <si>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</si>
  <si>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</si>
  <si>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</si>
  <si>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</si>
  <si>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</si>
  <si>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</si>
  <si>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</si>
  <si>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</si>
  <si>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</si>
  <si>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</si>
  <si>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</si>
  <si>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</si>
  <si>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</si>
  <si>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</si>
  <si>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</si>
  <si>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</si>
  <si>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</si>
  <si>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</si>
  <si>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</si>
  <si>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</si>
  <si>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</si>
  <si>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</si>
  <si>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</si>
  <si>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</si>
  <si>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</si>
  <si>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</si>
  <si>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</si>
  <si>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</si>
  <si>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</si>
  <si>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</si>
  <si>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</si>
  <si>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</si>
  <si>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</si>
  <si>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</si>
  <si>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</si>
  <si>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</si>
  <si>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</si>
  <si>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</si>
  <si>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</si>
  <si>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</si>
  <si>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</si>
  <si>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</si>
  <si>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</si>
  <si>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</si>
  <si>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</si>
  <si>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</si>
  <si>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</si>
  <si>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</si>
  <si>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</si>
  <si>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TPU IPH 11 / XR MAGNETICO TRANS COLORES</t>
  </si>
  <si>
    <t>PRMIP13PC</t>
  </si>
  <si>
    <t>TPU IPH 13 PRO MAGNETICO TRANS COLORES</t>
  </si>
  <si>
    <t>PRMIP13PMC</t>
  </si>
  <si>
    <t>TPU IPH 13 PRO MAX MAGNETICO TRANS COLORES</t>
  </si>
  <si>
    <t>PRMIP14PMC</t>
  </si>
  <si>
    <t>TPU IPH 14 PRO MAX MAGNETICO TRANS COLORES</t>
  </si>
  <si>
    <t>PRMIP14C</t>
  </si>
  <si>
    <t>TRBBIP15</t>
  </si>
  <si>
    <t>TPU IPH 15 BUBBLE</t>
  </si>
  <si>
    <t>PRMIP15C</t>
  </si>
  <si>
    <t>TPU IPH 15 MAGNETICO TRANS COLORES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</si>
  <si>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</si>
  <si>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</si>
  <si>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</si>
  <si>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</si>
  <si>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</si>
  <si>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</si>
  <si>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</si>
  <si>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</si>
  <si>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</si>
  <si>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</si>
  <si>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</si>
  <si>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</si>
  <si>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</si>
  <si>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</si>
  <si>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</si>
  <si>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</si>
  <si>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</si>
  <si>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</si>
  <si>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</si>
  <si>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</si>
  <si>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</si>
  <si>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</si>
  <si>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</si>
  <si>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</si>
  <si>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</si>
  <si>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</si>
  <si>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</si>
  <si>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</si>
  <si>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</si>
  <si>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</si>
  <si>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</si>
  <si>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</si>
  <si>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</si>
  <si>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</si>
  <si>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</si>
  <si>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</si>
  <si>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</si>
  <si>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</si>
  <si>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Comisiones</t>
  </si>
  <si>
    <t>7798158768691</t>
  </si>
  <si>
    <t>COM. ROUTER MINI ADAP. USB WIFI PCBOX 300Mbps PCB-U300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</si>
  <si>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</si>
  <si>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</si>
  <si>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</si>
  <si>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</si>
  <si>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</si>
  <si>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</si>
  <si>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</si>
  <si>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</si>
  <si>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</si>
  <si>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</si>
  <si>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</si>
  <si>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</si>
  <si>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</si>
  <si>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</si>
  <si>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</si>
  <si>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</si>
  <si>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</si>
  <si>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</si>
  <si>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</si>
  <si>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</si>
  <si>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</si>
  <si>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</si>
  <si>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</si>
  <si>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</si>
  <si>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</si>
  <si>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</si>
  <si>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</si>
  <si>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</si>
  <si>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</si>
  <si>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</si>
  <si>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</si>
  <si>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SOPORTE ARO MAGNETICO METALICO</t>
  </si>
  <si>
    <t>PRBMI14B</t>
  </si>
  <si>
    <t>PRBMI12B</t>
  </si>
  <si>
    <t>TPU IPH 12 MAGNETICO TRANS BRILLO</t>
  </si>
  <si>
    <t>PRBMI11B</t>
  </si>
  <si>
    <t>TPU IPH 11 MAGNETICO TRANS BRILLO</t>
  </si>
  <si>
    <t>PRBMI16B</t>
  </si>
  <si>
    <t>TPU IPH 16 MAGNETICO TRANS BRILLO</t>
  </si>
  <si>
    <t>PRBMI16PB</t>
  </si>
  <si>
    <t>TPU IPH 16 PRO MAGNETICO TRANS BRILLO</t>
  </si>
  <si>
    <t>PRBMI16MB</t>
  </si>
  <si>
    <t>TPU IPH 16 PRO MAX MAGNETICO TRANS BRILLO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</si>
  <si>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</si>
  <si>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</si>
  <si>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</si>
  <si>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</si>
  <si>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</si>
  <si>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</si>
  <si>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</si>
  <si>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</si>
  <si>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</si>
  <si>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</si>
  <si>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</si>
  <si>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</si>
  <si>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</si>
  <si>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</si>
  <si>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</si>
  <si>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</si>
  <si>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</si>
  <si>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</si>
  <si>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</si>
  <si>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</si>
  <si>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</si>
  <si>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</si>
  <si>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</si>
  <si>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</si>
  <si>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</si>
  <si>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</si>
  <si>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</si>
  <si>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</si>
  <si>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</si>
  <si>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</si>
  <si>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</si>
  <si>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</si>
  <si>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</si>
  <si>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</si>
  <si>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1C</t>
  </si>
  <si>
    <t>2N</t>
  </si>
  <si>
    <t>3RO</t>
  </si>
  <si>
    <t>M</t>
  </si>
  <si>
    <t>6C</t>
  </si>
  <si>
    <t>JUNIO 2025</t>
  </si>
  <si>
    <t>REGULAR</t>
  </si>
  <si>
    <t>PORTABILIDAD</t>
  </si>
  <si>
    <t>DIVIDE 200</t>
  </si>
  <si>
    <t>DIVIDE 150</t>
  </si>
  <si>
    <t>10 * VENDEDOR</t>
  </si>
  <si>
    <t>15 * VENDEDOR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</si>
  <si>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</si>
  <si>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</si>
  <si>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</si>
  <si>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</si>
  <si>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</si>
  <si>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</si>
  <si>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</si>
  <si>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</si>
  <si>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</si>
  <si>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</si>
  <si>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</si>
  <si>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</si>
  <si>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</si>
  <si>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</si>
  <si>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</si>
  <si>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MIC. BT C/PARLANTE NOGA NG-K01 NEGRO</t>
  </si>
  <si>
    <t>DIG. MIC. BT C/PARLANTE SOUL</t>
  </si>
  <si>
    <t>DIG. MIC. BT C/PARLANTE WS-858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</si>
  <si>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</si>
  <si>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</si>
  <si>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</si>
  <si>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</si>
  <si>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</si>
  <si>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</si>
  <si>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</si>
  <si>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</si>
  <si>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</si>
  <si>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</si>
  <si>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</si>
  <si>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</si>
  <si>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</si>
  <si>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</si>
  <si>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</si>
  <si>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</si>
  <si>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</si>
  <si>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</si>
  <si>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</si>
  <si>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</si>
  <si>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</si>
  <si>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</si>
  <si>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</si>
  <si>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</si>
  <si>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</si>
  <si>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</si>
  <si>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</si>
  <si>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</si>
  <si>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</si>
  <si>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</si>
  <si>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</si>
  <si>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</si>
  <si>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</si>
  <si>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</si>
  <si>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</si>
  <si>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</si>
  <si>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</si>
  <si>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</si>
  <si>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MAGNETICO METALICAS</t>
  </si>
  <si>
    <t>TPU IPH 14 / 13 MAGNETICO SILICONA</t>
  </si>
  <si>
    <t>TPU IPH 14 / 13 MAGNETICO TRANS</t>
  </si>
  <si>
    <t>TPU IPH 14 / 13 MAGNETICO TRANS BRILLO</t>
  </si>
  <si>
    <t>TPU IPH 14 / 13 MAGNETICO TRANS COLORES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</si>
  <si>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</si>
  <si>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</si>
  <si>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</si>
  <si>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</si>
  <si>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</si>
  <si>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TRANS</t>
  </si>
  <si>
    <t>TPU IPH 14 / 13 TRANS 2ML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</si>
  <si>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</si>
  <si>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</si>
  <si>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</si>
  <si>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</si>
  <si>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</si>
  <si>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</si>
  <si>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</si>
  <si>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</si>
  <si>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</si>
  <si>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</si>
  <si>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</si>
  <si>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</si>
  <si>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</si>
  <si>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</si>
  <si>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</si>
  <si>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</si>
  <si>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</si>
  <si>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</si>
  <si>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</si>
  <si>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</si>
  <si>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</si>
  <si>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</si>
  <si>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</si>
  <si>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</si>
  <si>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</si>
  <si>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</si>
  <si>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</si>
  <si>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</si>
  <si>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</si>
  <si>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TPU MOT. G05 / E15 TRANS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</si>
  <si>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</si>
  <si>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</si>
  <si>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</si>
  <si>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</si>
  <si>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</si>
  <si>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</si>
  <si>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</si>
  <si>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TPU MOT. G15 TRANS</t>
  </si>
  <si>
    <t>TRBBG35</t>
  </si>
  <si>
    <t>TPU MOT. G35 BUBBLE</t>
  </si>
  <si>
    <t>SILFG35</t>
  </si>
  <si>
    <t>TPU MOT. G35 SILICONA FELPA</t>
  </si>
  <si>
    <t>21G35TR</t>
  </si>
  <si>
    <t>TPU MOT. G35 TRANS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</si>
  <si>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</si>
  <si>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</si>
  <si>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</si>
  <si>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</si>
  <si>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</si>
  <si>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</si>
  <si>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</si>
  <si>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MOT. G75 TRANS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</si>
  <si>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</si>
  <si>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</si>
  <si>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</si>
  <si>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</si>
  <si>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</si>
  <si>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</si>
  <si>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</si>
  <si>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</si>
  <si>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</si>
  <si>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</si>
  <si>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</si>
  <si>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</si>
  <si>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</si>
  <si>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</si>
  <si>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</si>
  <si>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</si>
  <si>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</si>
  <si>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</si>
  <si>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</si>
  <si>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</si>
  <si>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</si>
  <si>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</si>
  <si>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</si>
  <si>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</si>
  <si>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</si>
  <si>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</si>
  <si>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</si>
  <si>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</si>
  <si>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</si>
  <si>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</si>
  <si>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</si>
  <si>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</si>
  <si>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</si>
  <si>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</si>
  <si>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</si>
  <si>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</si>
  <si>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</si>
  <si>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</si>
  <si>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</si>
  <si>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</si>
  <si>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</si>
  <si>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</si>
  <si>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</si>
  <si>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</si>
  <si>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</si>
  <si>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</si>
  <si>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</si>
  <si>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</si>
  <si>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</si>
  <si>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</si>
  <si>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</si>
  <si>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</si>
  <si>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</si>
  <si>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</si>
  <si>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</si>
  <si>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</si>
  <si>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</si>
  <si>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</si>
  <si>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XI-R14C2</t>
  </si>
  <si>
    <t>SMW-EVO130</t>
  </si>
  <si>
    <t>SHAIEL</t>
  </si>
  <si>
    <t>Transfer</t>
  </si>
  <si>
    <t>vario</t>
  </si>
  <si>
    <t>transfer</t>
  </si>
  <si>
    <t>caja</t>
  </si>
  <si>
    <t>efe</t>
  </si>
  <si>
    <t>Virtual</t>
  </si>
  <si>
    <t>orga</t>
  </si>
  <si>
    <t>3rosario</t>
  </si>
  <si>
    <t>Diviani 3413436434</t>
  </si>
  <si>
    <t>propio</t>
  </si>
  <si>
    <t>sim-car</t>
  </si>
  <si>
    <t>Consumidor final</t>
  </si>
  <si>
    <t>Moreno 3416659688</t>
  </si>
  <si>
    <t>Jambrina 3417566061</t>
  </si>
  <si>
    <t>Ponce 3416663933</t>
  </si>
  <si>
    <t>Shaiel</t>
  </si>
  <si>
    <t>qr</t>
  </si>
  <si>
    <t>accesorio</t>
  </si>
  <si>
    <t>tdc</t>
  </si>
  <si>
    <t>QR</t>
  </si>
  <si>
    <t>visa</t>
  </si>
  <si>
    <t>Débito</t>
  </si>
  <si>
    <t>ssfa06</t>
  </si>
  <si>
    <t>Ghone 3416149014</t>
  </si>
  <si>
    <t>Merino 3476309370</t>
  </si>
  <si>
    <t>cater</t>
  </si>
  <si>
    <t>tc-cti $425999</t>
  </si>
  <si>
    <t>Ruiz 3413568354</t>
  </si>
  <si>
    <t>Cardozo 3415150634</t>
  </si>
  <si>
    <t>Torres 3476547387</t>
  </si>
  <si>
    <t>Donatti 3416935120</t>
  </si>
  <si>
    <t>prpsa35</t>
  </si>
  <si>
    <t>fd5da35</t>
  </si>
  <si>
    <t>562</t>
  </si>
  <si>
    <t>561</t>
  </si>
  <si>
    <t xml:space="preserve">Transfer sim </t>
  </si>
  <si>
    <t>0337</t>
  </si>
  <si>
    <t>5corrientes</t>
  </si>
  <si>
    <t>Garcia 3415016311</t>
  </si>
  <si>
    <t>Lucila</t>
  </si>
  <si>
    <t>tc-cti $199999</t>
  </si>
  <si>
    <t>Serra 3417419992</t>
  </si>
  <si>
    <t>r2g</t>
  </si>
  <si>
    <t>Dalinger 3415836150</t>
  </si>
  <si>
    <t>Fernandez 3412783594</t>
  </si>
  <si>
    <t>Villagomez 3417433519</t>
  </si>
  <si>
    <t>Acosta 3417465441</t>
  </si>
  <si>
    <t>Ovejero 3415529102</t>
  </si>
  <si>
    <t>Petracca 3415441865</t>
  </si>
  <si>
    <t>Maradona 3413402468</t>
  </si>
  <si>
    <t>Medina 3413844671</t>
  </si>
  <si>
    <t>Soroeta 9992991025</t>
  </si>
  <si>
    <t>Soroeta 9992991145</t>
  </si>
  <si>
    <t>Soroeta 9992992029</t>
  </si>
  <si>
    <t>portap</t>
  </si>
  <si>
    <t>Financiado</t>
  </si>
  <si>
    <t>CONTROL OK</t>
  </si>
  <si>
    <t>REVISAR</t>
  </si>
  <si>
    <t>conciliacion</t>
  </si>
  <si>
    <t>Carga virtual</t>
  </si>
  <si>
    <t>gasto</t>
  </si>
  <si>
    <t>comision</t>
  </si>
  <si>
    <t>Biñoli 3417457830</t>
  </si>
  <si>
    <t>Chaparro 3415994161</t>
  </si>
  <si>
    <t>Guglielmo 1160229462</t>
  </si>
  <si>
    <t>Vache 3415886684</t>
  </si>
  <si>
    <t>Irruta 3416168973</t>
  </si>
  <si>
    <t>tc-cti $212499</t>
  </si>
  <si>
    <t>Lopez 3417404308</t>
  </si>
  <si>
    <t>Reposicion sim</t>
  </si>
  <si>
    <t>sim-1175</t>
  </si>
  <si>
    <t>V50P3</t>
  </si>
  <si>
    <t>Figueroa 3416987445</t>
  </si>
  <si>
    <t>Santibañez 3413257234</t>
  </si>
  <si>
    <t>Valentini 3413191861</t>
  </si>
  <si>
    <t>Ameli 3415662841</t>
  </si>
  <si>
    <t>Simonetti 3413032043</t>
  </si>
  <si>
    <t>563</t>
  </si>
  <si>
    <t>Enriquez 9994611445</t>
  </si>
  <si>
    <t>p7g</t>
  </si>
  <si>
    <t>Dominguez 3417463270</t>
  </si>
  <si>
    <t>r4g</t>
  </si>
  <si>
    <t>Wild 3417463343</t>
  </si>
  <si>
    <t>Amado 9994616426</t>
  </si>
  <si>
    <t>Amado 9994616656</t>
  </si>
  <si>
    <t>Amado 9994616490</t>
  </si>
  <si>
    <t>Rojas 3412168135</t>
  </si>
  <si>
    <t>Dominguez 3417464278</t>
  </si>
  <si>
    <t>E-SIM</t>
  </si>
  <si>
    <t>Flitter 3417478216</t>
  </si>
  <si>
    <t>Joansen 3417505174</t>
  </si>
  <si>
    <t>Bustamante 3413353963</t>
  </si>
  <si>
    <t>Lopez 3417477857</t>
  </si>
  <si>
    <t>Guitierrez 3417477860</t>
  </si>
  <si>
    <t>Limpieza vidrios</t>
  </si>
  <si>
    <t>limpieza</t>
  </si>
  <si>
    <t>Limpieza</t>
  </si>
  <si>
    <t>Grimao, Shaiel</t>
  </si>
  <si>
    <t>sueldos</t>
  </si>
  <si>
    <t xml:space="preserve">PLUS LN </t>
  </si>
  <si>
    <t>Hug, Lucila</t>
  </si>
  <si>
    <t>Amadori, Enzo</t>
  </si>
  <si>
    <t>Werner 3417477900</t>
  </si>
  <si>
    <t>Echarren 3415318163</t>
  </si>
  <si>
    <t>Ratto 3415200322</t>
  </si>
  <si>
    <t>564</t>
  </si>
  <si>
    <t>$10762,50 1cta.</t>
  </si>
  <si>
    <t>Tibaldi 3413494830</t>
  </si>
  <si>
    <t>Torres 3413791629</t>
  </si>
  <si>
    <t>Salvatierra 3415992494</t>
  </si>
  <si>
    <t>Salva 3413029250</t>
  </si>
  <si>
    <t>52928</t>
  </si>
  <si>
    <t>Gonzalez 3415780780</t>
  </si>
  <si>
    <t>tc-cti $340799</t>
  </si>
  <si>
    <t>Carey 3415456072</t>
  </si>
  <si>
    <t>Montes 3413468452</t>
  </si>
  <si>
    <t>Gonzalez 347653991</t>
  </si>
  <si>
    <t>PUdfa15</t>
  </si>
  <si>
    <t>tcra15</t>
  </si>
  <si>
    <t>568</t>
  </si>
  <si>
    <t>Vega 3415502924</t>
  </si>
  <si>
    <t>tc-cti $251999</t>
  </si>
  <si>
    <t>Taborda 3417514983</t>
  </si>
  <si>
    <t>Camafretta 3416239127</t>
  </si>
  <si>
    <t>Quinteros 34117478828</t>
  </si>
  <si>
    <t>Doria 3417477996</t>
  </si>
  <si>
    <t>master</t>
  </si>
  <si>
    <t>559</t>
  </si>
  <si>
    <t>0338</t>
  </si>
  <si>
    <t>Ramon 3416186742</t>
  </si>
  <si>
    <t>Salar 1151069424</t>
  </si>
  <si>
    <t>Gasparini 3415001504</t>
  </si>
  <si>
    <t>Sanchez 3415803084</t>
  </si>
  <si>
    <t>Yegros 1122719711</t>
  </si>
  <si>
    <t>1instaladora</t>
  </si>
  <si>
    <t>Reserva BAF</t>
  </si>
  <si>
    <t>Retira Diego</t>
  </si>
  <si>
    <t>Francicchna 3412122150</t>
  </si>
  <si>
    <t>Schiffo 3417447858</t>
  </si>
  <si>
    <t>Romano 3417478885</t>
  </si>
  <si>
    <t>Savani 3413807685</t>
  </si>
  <si>
    <t>Olivieri 3417478907</t>
  </si>
  <si>
    <t>Elissetche 3415959837</t>
  </si>
  <si>
    <t>Garcia 3413480538</t>
  </si>
  <si>
    <t>Nuñez 3413210808</t>
  </si>
  <si>
    <t>Miter 2665126009</t>
  </si>
  <si>
    <t>Jorge 3412735360</t>
  </si>
  <si>
    <t>Ortiz 3482765758</t>
  </si>
  <si>
    <t>Gould 3413524146</t>
  </si>
  <si>
    <t>Agüero 3415021897</t>
  </si>
  <si>
    <t xml:space="preserve">DAWA </t>
  </si>
  <si>
    <t>servicios</t>
  </si>
  <si>
    <t>0378</t>
  </si>
  <si>
    <t>0379</t>
  </si>
  <si>
    <t>Agua instaladora</t>
  </si>
  <si>
    <t>Biglione 3415057665</t>
  </si>
  <si>
    <t>Paterno 3415775660</t>
  </si>
  <si>
    <t>Sarmiento 3416567797</t>
  </si>
  <si>
    <t>tc-cti $299999</t>
  </si>
  <si>
    <t>Medina 3412813806</t>
  </si>
  <si>
    <t>Robles 3412792439</t>
  </si>
  <si>
    <t>Fernandez 3412790863</t>
  </si>
  <si>
    <t>Robledo 3416877075</t>
  </si>
  <si>
    <t>Ripoll 3417479561</t>
  </si>
  <si>
    <t>Piozzi 3415405031</t>
  </si>
  <si>
    <t>Piozzi 3415408533</t>
  </si>
  <si>
    <t>Rodriguez 3417479563</t>
  </si>
  <si>
    <t>Retiró Renso</t>
  </si>
  <si>
    <t>naranja</t>
  </si>
  <si>
    <t>570</t>
  </si>
  <si>
    <t>$10752,50 1 cta.</t>
  </si>
  <si>
    <t>Merele 3415080535</t>
  </si>
  <si>
    <t>tc-cti $599999</t>
  </si>
  <si>
    <t>Cerdan 3415614789</t>
  </si>
  <si>
    <t>Ferrero 3412826711</t>
  </si>
  <si>
    <t>Sudar 3416530889</t>
  </si>
  <si>
    <t>Blanco 3413435481</t>
  </si>
  <si>
    <t>Pagliano 3413486997</t>
  </si>
  <si>
    <t>Lopez 3416688135</t>
  </si>
  <si>
    <t>Lopez 3415201373</t>
  </si>
  <si>
    <t>Juncos 3417480291</t>
  </si>
  <si>
    <t>Osuna 3417480291</t>
  </si>
  <si>
    <t>Colonese 3413539949</t>
  </si>
  <si>
    <t>Cerchiara 3415604266</t>
  </si>
  <si>
    <t xml:space="preserve">Transfer  </t>
  </si>
  <si>
    <t>Acosta 3412810002</t>
  </si>
  <si>
    <t>Moriconi 3416548068</t>
  </si>
  <si>
    <t>gfcesa15</t>
  </si>
  <si>
    <t>Pellizer 3412736962</t>
  </si>
  <si>
    <t>Mastronardi 3415777361</t>
  </si>
  <si>
    <t>Buffa 3476209109</t>
  </si>
  <si>
    <t>Fabbro 3417480497</t>
  </si>
  <si>
    <t>p2g</t>
  </si>
  <si>
    <t>Franco 9993227319</t>
  </si>
  <si>
    <t>Mendez 3417480503</t>
  </si>
  <si>
    <t>tc-cti $146699,01</t>
  </si>
  <si>
    <t>Mendez 3417480508</t>
  </si>
  <si>
    <t>Navarro 3417489525</t>
  </si>
  <si>
    <t>Lopez 3417458754</t>
  </si>
  <si>
    <t>Morel 3416047203</t>
  </si>
  <si>
    <t>Palena 3465592325</t>
  </si>
  <si>
    <t>Palena 3417480511</t>
  </si>
  <si>
    <t>Figueroa 3417480518</t>
  </si>
  <si>
    <t>E-SIM linea nueva</t>
  </si>
  <si>
    <t>fdt'g84</t>
  </si>
  <si>
    <t>fd5mg15</t>
  </si>
  <si>
    <t>fd5d'xt2421</t>
  </si>
  <si>
    <t>fd5dg75</t>
  </si>
  <si>
    <t>silfg75</t>
  </si>
  <si>
    <t>silfg05</t>
  </si>
  <si>
    <t>fd5me15</t>
  </si>
  <si>
    <t>Cabrera 3417491978</t>
  </si>
  <si>
    <t>Almaraz 9993254843</t>
  </si>
  <si>
    <t>Vasquez 9993254903</t>
  </si>
  <si>
    <t>Guzman 3413608320</t>
  </si>
  <si>
    <t>tc-cti $349999</t>
  </si>
  <si>
    <t>Valdez 3364240397</t>
  </si>
  <si>
    <t>Valdez 3364240739</t>
  </si>
  <si>
    <t>Picon 3413428960</t>
  </si>
  <si>
    <t>Solarski 3417480538</t>
  </si>
  <si>
    <t>tc-cti $169999,01</t>
  </si>
  <si>
    <t>Blanco 3417480542</t>
  </si>
  <si>
    <t>r30g</t>
  </si>
  <si>
    <t>Bertone 3415324679</t>
  </si>
  <si>
    <t>Lozano 3413923999</t>
  </si>
  <si>
    <t>Vargas 3476304534</t>
  </si>
  <si>
    <t>571</t>
  </si>
  <si>
    <t>572</t>
  </si>
  <si>
    <t>$18962,50 1cta.</t>
  </si>
  <si>
    <t>573</t>
  </si>
  <si>
    <t>Haidar 9993255936</t>
  </si>
  <si>
    <t>p4g</t>
  </si>
  <si>
    <t>Rodriguez 3412143410</t>
  </si>
  <si>
    <t>Cadile 3412201725</t>
  </si>
  <si>
    <t>Temporetti 3415969593</t>
  </si>
  <si>
    <t>Montiel 3417480590</t>
  </si>
  <si>
    <t>Mosconi 3417480595</t>
  </si>
  <si>
    <t>574</t>
  </si>
  <si>
    <t>Verdun 3413572065</t>
  </si>
  <si>
    <t>Escobar 3417480608</t>
  </si>
  <si>
    <t>21a15tr</t>
  </si>
  <si>
    <t>Manara 3416591817</t>
  </si>
  <si>
    <t>mls's89am</t>
  </si>
  <si>
    <t>Quiroga 3415858259</t>
  </si>
  <si>
    <t>Pizza 3416945412</t>
  </si>
  <si>
    <t>Flores 3412125234</t>
  </si>
  <si>
    <t>Carabajal 3417480680</t>
  </si>
  <si>
    <t>Flores3417480689</t>
  </si>
  <si>
    <t>Flores 3417480689</t>
  </si>
  <si>
    <t>Latasa 3417480702</t>
  </si>
  <si>
    <t>Latasa 3417480704</t>
  </si>
  <si>
    <t>Ferraro 3413513881</t>
  </si>
  <si>
    <t>Pichetto 3413025673</t>
  </si>
  <si>
    <t>Barrios 3407405676</t>
  </si>
  <si>
    <t>Fernandez 3413262769</t>
  </si>
  <si>
    <t>Fernandez 3413493363</t>
  </si>
  <si>
    <t>580</t>
  </si>
  <si>
    <t>579</t>
  </si>
  <si>
    <t>$7687,50 1cta.</t>
  </si>
  <si>
    <t>FALLÓ E-SIM - NO SE COBRA</t>
  </si>
  <si>
    <t>Betti 34154005122</t>
  </si>
  <si>
    <t>Acosta 3417811385</t>
  </si>
  <si>
    <t>Noguera 3417490556</t>
  </si>
  <si>
    <t>Bertune, Carlos</t>
  </si>
  <si>
    <t>Reserva UOCRA</t>
  </si>
  <si>
    <t>varios</t>
  </si>
  <si>
    <t>0339</t>
  </si>
  <si>
    <t>Barranco 3413884153</t>
  </si>
  <si>
    <t>Barranco 3417484234</t>
  </si>
  <si>
    <t>Goldin 3416491459</t>
  </si>
  <si>
    <t>Nievas 9993830158</t>
  </si>
  <si>
    <t>Albertengo 3415094419</t>
  </si>
  <si>
    <t>Mansilla 3416444008</t>
  </si>
  <si>
    <t>Altamiranda 9993839575</t>
  </si>
  <si>
    <t>Altamiranda 9993839592</t>
  </si>
  <si>
    <t>tc-cti $146699.01</t>
  </si>
  <si>
    <t>PRPSA06C</t>
  </si>
  <si>
    <t>TPU SAM. A06 TRANS COLORES</t>
  </si>
  <si>
    <t>PRPSA15C</t>
  </si>
  <si>
    <t>TPU SAM. A15 TRANS COLORES</t>
  </si>
  <si>
    <t>Perez 3417458836</t>
  </si>
  <si>
    <t>581</t>
  </si>
  <si>
    <t>Pepe 3415140301</t>
  </si>
  <si>
    <t>Bravo 3417485077</t>
  </si>
  <si>
    <t>Prato 3413522407</t>
  </si>
  <si>
    <t>Acosta 3413939028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</si>
  <si>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</si>
  <si>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</si>
  <si>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</si>
  <si>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</si>
  <si>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</si>
  <si>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</si>
  <si>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</si>
  <si>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</si>
  <si>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MLS'S289TBL</t>
  </si>
  <si>
    <t>AUR. ML SOUL S289 TIPO C BLANCO</t>
  </si>
  <si>
    <t>MLS'S289TNE</t>
  </si>
  <si>
    <t>AUR. ML SOUL S289 TIPO C NEGRO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</si>
  <si>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</si>
  <si>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</si>
  <si>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</si>
  <si>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</si>
  <si>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</si>
  <si>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</si>
  <si>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Perez 3415979683</t>
  </si>
  <si>
    <t>Cocero 3415321082</t>
  </si>
  <si>
    <t>Chavez 3412592864</t>
  </si>
  <si>
    <t>Valerio 34133291210</t>
  </si>
  <si>
    <t>Aguirre 3413838397</t>
  </si>
  <si>
    <t>Rivas 3412149872</t>
  </si>
  <si>
    <t>Castellani 3417488379</t>
  </si>
  <si>
    <t>Molinatto 3417488380</t>
  </si>
  <si>
    <t>Fernandez 3413550320</t>
  </si>
  <si>
    <t>Hemadi 3413196225</t>
  </si>
  <si>
    <t>Control de stock</t>
  </si>
  <si>
    <t>fdt'e40</t>
  </si>
  <si>
    <t>fpca14</t>
  </si>
  <si>
    <t>$9737,50 1cta.</t>
  </si>
  <si>
    <t>Menacho 3415791958</t>
  </si>
  <si>
    <t>tc-cti $223999,01</t>
  </si>
  <si>
    <t>Prado 3416698876</t>
  </si>
  <si>
    <t>Carnavale 3412714179</t>
  </si>
  <si>
    <t>Franco 3415763005</t>
  </si>
  <si>
    <t>Kloster 3415819596</t>
  </si>
  <si>
    <t>fd5mg05</t>
  </si>
  <si>
    <t>Lopez 3415401520</t>
  </si>
  <si>
    <t>Ayala 3412711408</t>
  </si>
  <si>
    <t>E-sim</t>
  </si>
  <si>
    <t>Rearte 3476373288</t>
  </si>
  <si>
    <t>21g05tr</t>
  </si>
  <si>
    <t>Tapari 3412171789</t>
  </si>
  <si>
    <t>r7g</t>
  </si>
  <si>
    <t>Suarez 3412152367</t>
  </si>
  <si>
    <t>Santana 9993057170</t>
  </si>
  <si>
    <t>Tisera 3413953651</t>
  </si>
  <si>
    <t>Chiacchiera 3413081298</t>
  </si>
  <si>
    <t>Redondo 3413784336</t>
  </si>
  <si>
    <t>Rosenburt 1127210785</t>
  </si>
  <si>
    <t>Villar 2613467678</t>
  </si>
  <si>
    <t>Vega 3476371251</t>
  </si>
  <si>
    <t>Cueto 3412176084</t>
  </si>
  <si>
    <t>Ruiz 3413363923</t>
  </si>
  <si>
    <t>Marcos 3412163411</t>
  </si>
  <si>
    <t>Dure 3415644131</t>
  </si>
  <si>
    <t>Dueguez 3413876818</t>
  </si>
  <si>
    <t>Paviatto 3413993110</t>
  </si>
  <si>
    <t>Ventola 3412165217</t>
  </si>
  <si>
    <t>Tobaros 3415823573</t>
  </si>
  <si>
    <t>Martorell 3416813510</t>
  </si>
  <si>
    <t>Isaural 3412533153</t>
  </si>
  <si>
    <t>590</t>
  </si>
  <si>
    <t>Tobozo 3413842159</t>
  </si>
  <si>
    <t>Gliosci 3416678898</t>
  </si>
  <si>
    <t>Sanchez 3413098697</t>
  </si>
  <si>
    <t>Ladner 3412571746</t>
  </si>
  <si>
    <t>Vittori 3412726197</t>
  </si>
  <si>
    <t>Puchot 3417452803</t>
  </si>
  <si>
    <t>585</t>
  </si>
  <si>
    <t>589</t>
  </si>
  <si>
    <t>5J8LQ</t>
  </si>
  <si>
    <t>$35815,28 QR 2cta.</t>
  </si>
  <si>
    <t>silfg15</t>
  </si>
  <si>
    <t>Ibarra 3415640800</t>
  </si>
  <si>
    <t>Zarate 3417453099</t>
  </si>
  <si>
    <t>tc-cti $499999,01</t>
  </si>
  <si>
    <t>VIrtual</t>
  </si>
  <si>
    <t>FD5DIPH16NE</t>
  </si>
  <si>
    <t>GLASS FULL IPH 16</t>
  </si>
  <si>
    <t>FD5DIPH16PNE</t>
  </si>
  <si>
    <t>GLASS FULL IPH 16 PRO</t>
  </si>
  <si>
    <t>FD5DIPH16PM</t>
  </si>
  <si>
    <t>GLASS FULL IPH 16 PRO MAX</t>
  </si>
  <si>
    <t>GFPIPH15</t>
  </si>
  <si>
    <t>GLASS FULL IPH 15 PRIVACY</t>
  </si>
  <si>
    <t>GFPIPH15PM</t>
  </si>
  <si>
    <t>GLASS FULL IPH 15 PRO MAX PRIVACY</t>
  </si>
  <si>
    <t>GFPSA55</t>
  </si>
  <si>
    <t>GLASS FULL SAM. A55 PRIVACY</t>
  </si>
  <si>
    <t>GFPIPH16</t>
  </si>
  <si>
    <t>GLASS FULL IPH 16 PRIVACY</t>
  </si>
  <si>
    <t>GFPIPH16PM</t>
  </si>
  <si>
    <t>GLASS FULL IPH 16 PRO MAX PRIVACY</t>
  </si>
  <si>
    <t>puDFI16</t>
  </si>
  <si>
    <t>TPU IPH 16 BORDER DIFUMADO REF</t>
  </si>
  <si>
    <t>puDFI16P</t>
  </si>
  <si>
    <t>TPU IPH 16 PRO BORDER DIFUMADO REF</t>
  </si>
  <si>
    <t>puDFI16M</t>
  </si>
  <si>
    <t>TPU IPH 16 PRO MAX BORDER DIFUMADO REF</t>
  </si>
  <si>
    <t>SSFS25</t>
  </si>
  <si>
    <t>TPU SAM. S25 SILICONA FELPA (AAA)</t>
  </si>
  <si>
    <t>SSFS25P</t>
  </si>
  <si>
    <t>TPU SAM. S25 PLUS SILICONA FELPA (AAA)</t>
  </si>
  <si>
    <t>SSFS25U</t>
  </si>
  <si>
    <t>TPU SAM. S25 ULTRA SILICONA FELPA (AAA)</t>
  </si>
  <si>
    <t>PRMIP16C</t>
  </si>
  <si>
    <t>TPU IPH 16 MAGNETICO TRANS COLORES</t>
  </si>
  <si>
    <t>PRMIP16PC</t>
  </si>
  <si>
    <t>TPU IPH 16 PRO MAGNETICO TRANS COLORES</t>
  </si>
  <si>
    <t>PRMIP16MC</t>
  </si>
  <si>
    <t>TPU IPH 16 PRO MAX MAGNETICO TRANS COLORES</t>
  </si>
  <si>
    <t>194252156926</t>
  </si>
  <si>
    <t>CAR. PARED CABEZAL USB-C - 20W APPLE</t>
  </si>
  <si>
    <t>6901443139712</t>
  </si>
  <si>
    <t>POWER BANK 10000 mAh HUAWEI AP08 2.0A - USB/TC/MICRO</t>
  </si>
  <si>
    <t>7894902061220</t>
  </si>
  <si>
    <t>SOPORTE - FIGURAS DECORATIVAS CAPIBARA</t>
  </si>
  <si>
    <t>80080333GO03</t>
  </si>
  <si>
    <t>PARLANTE CHICO BT JBL GO3</t>
  </si>
  <si>
    <t>80080333CLP4</t>
  </si>
  <si>
    <t>PARLANTE CHICO BT JBL CLIP4</t>
  </si>
  <si>
    <t>OWS'PRO</t>
  </si>
  <si>
    <t>AUR. BT DEPOR. VINCHA OWS PRO</t>
  </si>
  <si>
    <t>7799135007994</t>
  </si>
  <si>
    <t>CABLE TIPO C 1MTS AITECH 120W - 5A AICA181401B</t>
  </si>
  <si>
    <t>7790839913796</t>
  </si>
  <si>
    <t>CABLE LIGHTNING IPH 7 1MTS 5.0A IBEK MAYADO</t>
  </si>
  <si>
    <t>7799145022420</t>
  </si>
  <si>
    <t>AUR. BT BUD GAMER X15 MiPods 5.3</t>
  </si>
  <si>
    <t>7799135009851</t>
  </si>
  <si>
    <t>8201756700301</t>
  </si>
  <si>
    <t>6952024614029</t>
  </si>
  <si>
    <t>681131422352</t>
  </si>
  <si>
    <t>DIG. SMART - WATCH ONN C/CONTROL REMOTO Y FUENTE</t>
  </si>
  <si>
    <t>Alvarez 3412544062</t>
  </si>
  <si>
    <t>6974202726102</t>
  </si>
  <si>
    <t>MEMORIA MICROSD 128GB HIKSEMI</t>
  </si>
  <si>
    <t>6907712300326</t>
  </si>
  <si>
    <t>PEN DRIVE 32GB OE METALICO+LLAVERO</t>
  </si>
  <si>
    <t>6974202726850</t>
  </si>
  <si>
    <t>PEN DRIVE 64GB HIKSEMI METAL</t>
  </si>
  <si>
    <t>EPTA800</t>
  </si>
  <si>
    <t>CAR. PARED CABEZAL USB-C 3A 25W SAM. OR.</t>
  </si>
  <si>
    <t>2400000249108</t>
  </si>
  <si>
    <t>6202502643004</t>
  </si>
  <si>
    <t>CABLE ADAP. OTG TIPO C A USB</t>
  </si>
  <si>
    <t>Müller 3415713207</t>
  </si>
  <si>
    <t>Gabutti 3412141488</t>
  </si>
  <si>
    <t>Pedemonte 3413157227</t>
  </si>
  <si>
    <t>Terrazzino 3412753613</t>
  </si>
  <si>
    <t>Jumbo</t>
  </si>
  <si>
    <t>Crosio 3412600669</t>
  </si>
  <si>
    <t>Supermercado</t>
  </si>
  <si>
    <t>tc-cti $359999,01</t>
  </si>
  <si>
    <t>Moreno 3416469649</t>
  </si>
  <si>
    <t>Moreno 3412661957</t>
  </si>
  <si>
    <t>Piedrabuena 3413530715</t>
  </si>
  <si>
    <t>Baduco 3413530715</t>
  </si>
  <si>
    <t>Pereira 3413530735</t>
  </si>
  <si>
    <t>Laurich, Diego</t>
  </si>
  <si>
    <t>Calvo, Magdalena</t>
  </si>
  <si>
    <t>Alex</t>
  </si>
  <si>
    <t>Ezequiel</t>
  </si>
  <si>
    <t>Ramiro</t>
  </si>
  <si>
    <t>Aguinaldo de comisiones</t>
  </si>
  <si>
    <t>Muller 3415713207</t>
  </si>
  <si>
    <t>Morinigo 3415147382</t>
  </si>
  <si>
    <t>Figueroa 3413804293</t>
  </si>
  <si>
    <t>Simic 3412121143</t>
  </si>
  <si>
    <t>Rosso 3415990763</t>
  </si>
  <si>
    <t>Razzetti 3415990763</t>
  </si>
  <si>
    <t>Garcia 3364001121</t>
  </si>
  <si>
    <t>ARMAGSMS</t>
  </si>
  <si>
    <t>SOPORTE ARO MAGNETICO SILICONA</t>
  </si>
  <si>
    <t>PRMIP14PC</t>
  </si>
  <si>
    <t>TPU IPH 14 PRO MAGNETICO TRANS COLORES</t>
  </si>
  <si>
    <t>TPURSA06</t>
  </si>
  <si>
    <t>TPU SAM. A06 REF SOFT</t>
  </si>
  <si>
    <t>Coca 3412835141</t>
  </si>
  <si>
    <t>Supichatti 3413788159</t>
  </si>
  <si>
    <t>Haidar 3416296205</t>
  </si>
  <si>
    <t>Vergara 3416817801</t>
  </si>
  <si>
    <t>Gonzalez 3413710590</t>
  </si>
  <si>
    <t>Taborda 3417796312</t>
  </si>
  <si>
    <t>594</t>
  </si>
  <si>
    <t>Gonzalez 9993919081</t>
  </si>
  <si>
    <t>Milone 3415056319</t>
  </si>
  <si>
    <t>trcra16</t>
  </si>
  <si>
    <t>Locatelli 9993919436</t>
  </si>
  <si>
    <t>Caro 3416819049</t>
  </si>
  <si>
    <t>Rojas 3364276817</t>
  </si>
  <si>
    <t>Ciesco 3416770409</t>
  </si>
  <si>
    <t>Coria 3412535876</t>
  </si>
  <si>
    <t>Landriel 3468596559</t>
  </si>
  <si>
    <t>Aguirre 3415400533</t>
  </si>
  <si>
    <t>595</t>
  </si>
  <si>
    <t>EPE</t>
  </si>
  <si>
    <t>0614</t>
  </si>
  <si>
    <t>02/07</t>
  </si>
  <si>
    <t>01/07</t>
  </si>
  <si>
    <t>Boj 3549473062</t>
  </si>
  <si>
    <t>Leiva 3402500261</t>
  </si>
  <si>
    <t>r10g</t>
  </si>
  <si>
    <t>Martin, Andres</t>
  </si>
  <si>
    <t>Facundo Elias Leiva</t>
  </si>
  <si>
    <t>Zehnder Eliana E y Zehnder Luciano A. S.H.</t>
  </si>
  <si>
    <t>NADIA GODOY</t>
  </si>
  <si>
    <t>BRUFMAN HERNAN GUILLERMO</t>
  </si>
  <si>
    <t>WALTER MALDONADO</t>
  </si>
  <si>
    <t>franco bernardina</t>
  </si>
  <si>
    <t xml:space="preserve"> Sara Cruz Casafú </t>
  </si>
  <si>
    <t>Casas Acuña, Tomás</t>
  </si>
  <si>
    <t>Castillo, Juan Carlos Adriano</t>
  </si>
  <si>
    <t>Amadori, Enzo Alesandro</t>
  </si>
  <si>
    <t>LEANDRO ISMAEL ALMARA</t>
  </si>
  <si>
    <t>baf</t>
  </si>
  <si>
    <t>3693</t>
  </si>
  <si>
    <t>Accesorios</t>
  </si>
  <si>
    <t>reposicion acce</t>
  </si>
  <si>
    <t>Acce demo baf</t>
  </si>
  <si>
    <t>Acce Demo baf</t>
  </si>
  <si>
    <t>3681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</si>
</sst>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7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Amasis MT Pro Black"/>
      <family val="1"/>
    </font>
    <font>
      <sz val="9"/>
      <color rgb="FF000000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FFCC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4">
    <xf numFmtId="0" fontId="0" fillId="0" borderId="0"/>
    <xf numFmtId="0" fontId="28" fillId="0" borderId="0"/>
    <xf numFmtId="165" fontId="28" fillId="0" borderId="0" applyFont="0" applyFill="0" applyBorder="0" applyAlignment="0" applyProtection="0"/>
    <xf numFmtId="0" fontId="28" fillId="0" borderId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6" fillId="0" borderId="0"/>
    <xf numFmtId="0" fontId="24" fillId="0" borderId="0"/>
    <xf numFmtId="0" fontId="27" fillId="0" borderId="0" applyNumberFormat="0" applyFill="0" applyBorder="0" applyAlignment="0" applyProtection="0">
      <alignment vertical="top"/>
      <protection locked="0"/>
    </xf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 applyNumberFormat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 applyNumberFormat="0"/>
    <xf numFmtId="0" fontId="28" fillId="0" borderId="0"/>
    <xf numFmtId="0" fontId="28" fillId="0" borderId="0"/>
    <xf numFmtId="0" fontId="28" fillId="0" borderId="0"/>
    <xf numFmtId="0" fontId="24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166" fontId="54" fillId="0" borderId="0" applyFont="0" applyFill="0" applyBorder="0" applyAlignment="0" applyProtection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6" fontId="2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58" fillId="0" borderId="0"/>
    <xf numFmtId="0" fontId="11" fillId="0" borderId="0"/>
    <xf numFmtId="0" fontId="10" fillId="0" borderId="0"/>
    <xf numFmtId="0" fontId="8" fillId="0" borderId="0"/>
    <xf numFmtId="0" fontId="7" fillId="0" borderId="0"/>
    <xf numFmtId="0" fontId="6" fillId="0" borderId="0"/>
    <xf numFmtId="44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18">
    <xf numFmtId="0" fontId="0" fillId="0" borderId="0" xfId="0"/>
    <xf numFmtId="0" fontId="30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68" fontId="32" fillId="0" borderId="0" xfId="0" applyNumberFormat="1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6" fillId="2" borderId="0" xfId="0" quotePrefix="1" applyFont="1" applyFill="1" applyAlignment="1">
      <alignment vertical="center"/>
    </xf>
    <xf numFmtId="0" fontId="28" fillId="0" borderId="0" xfId="0" applyFont="1"/>
    <xf numFmtId="0" fontId="41" fillId="11" borderId="15" xfId="0" applyFont="1" applyFill="1" applyBorder="1"/>
    <xf numFmtId="0" fontId="41" fillId="10" borderId="15" xfId="0" applyFont="1" applyFill="1" applyBorder="1"/>
    <xf numFmtId="0" fontId="41" fillId="11" borderId="19" xfId="0" applyFont="1" applyFill="1" applyBorder="1"/>
    <xf numFmtId="0" fontId="36" fillId="12" borderId="12" xfId="0" applyFont="1" applyFill="1" applyBorder="1"/>
    <xf numFmtId="0" fontId="36" fillId="12" borderId="16" xfId="0" applyFont="1" applyFill="1" applyBorder="1"/>
    <xf numFmtId="170" fontId="36" fillId="13" borderId="15" xfId="0" applyNumberFormat="1" applyFont="1" applyFill="1" applyBorder="1" applyAlignment="1">
      <alignment vertical="center"/>
    </xf>
    <xf numFmtId="170" fontId="36" fillId="14" borderId="15" xfId="0" applyNumberFormat="1" applyFont="1" applyFill="1" applyBorder="1" applyAlignment="1">
      <alignment vertical="center"/>
    </xf>
    <xf numFmtId="167" fontId="41" fillId="11" borderId="7" xfId="0" applyNumberFormat="1" applyFont="1" applyFill="1" applyBorder="1"/>
    <xf numFmtId="167" fontId="41" fillId="10" borderId="7" xfId="0" applyNumberFormat="1" applyFont="1" applyFill="1" applyBorder="1"/>
    <xf numFmtId="167" fontId="41" fillId="11" borderId="35" xfId="0" applyNumberFormat="1" applyFont="1" applyFill="1" applyBorder="1"/>
    <xf numFmtId="167" fontId="36" fillId="12" borderId="30" xfId="0" applyNumberFormat="1" applyFont="1" applyFill="1" applyBorder="1"/>
    <xf numFmtId="0" fontId="36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41" fillId="19" borderId="12" xfId="0" applyFont="1" applyFill="1" applyBorder="1"/>
    <xf numFmtId="0" fontId="41" fillId="19" borderId="30" xfId="0" applyFont="1" applyFill="1" applyBorder="1"/>
    <xf numFmtId="0" fontId="0" fillId="19" borderId="1" xfId="0" applyFill="1" applyBorder="1"/>
    <xf numFmtId="0" fontId="32" fillId="20" borderId="0" xfId="0" applyFont="1" applyFill="1" applyAlignment="1">
      <alignment vertical="center"/>
    </xf>
    <xf numFmtId="168" fontId="32" fillId="20" borderId="0" xfId="0" applyNumberFormat="1" applyFont="1" applyFill="1" applyAlignment="1">
      <alignment vertical="center"/>
    </xf>
    <xf numFmtId="0" fontId="28" fillId="20" borderId="0" xfId="0" applyFont="1" applyFill="1" applyAlignment="1">
      <alignment vertical="center"/>
    </xf>
    <xf numFmtId="0" fontId="39" fillId="20" borderId="0" xfId="0" applyFont="1" applyFill="1" applyAlignment="1">
      <alignment vertical="center"/>
    </xf>
    <xf numFmtId="168" fontId="39" fillId="20" borderId="0" xfId="0" applyNumberFormat="1" applyFont="1" applyFill="1" applyAlignment="1">
      <alignment vertical="center"/>
    </xf>
    <xf numFmtId="0" fontId="40" fillId="20" borderId="0" xfId="0" applyFont="1" applyFill="1" applyAlignment="1">
      <alignment vertical="center"/>
    </xf>
    <xf numFmtId="170" fontId="36" fillId="22" borderId="12" xfId="0" applyNumberFormat="1" applyFont="1" applyFill="1" applyBorder="1" applyAlignment="1">
      <alignment vertical="center"/>
    </xf>
    <xf numFmtId="0" fontId="26" fillId="0" borderId="0" xfId="11"/>
    <xf numFmtId="0" fontId="43" fillId="23" borderId="13" xfId="11" applyFont="1" applyFill="1" applyBorder="1" applyAlignment="1">
      <alignment horizontal="center" vertical="center"/>
    </xf>
    <xf numFmtId="0" fontId="25" fillId="0" borderId="0" xfId="11" applyFont="1"/>
    <xf numFmtId="0" fontId="43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8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8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8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2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2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51" fillId="31" borderId="12" xfId="0" applyFont="1" applyFill="1" applyBorder="1"/>
    <xf numFmtId="0" fontId="51" fillId="31" borderId="13" xfId="0" applyFont="1" applyFill="1" applyBorder="1"/>
    <xf numFmtId="0" fontId="51" fillId="31" borderId="14" xfId="0" applyFont="1" applyFill="1" applyBorder="1"/>
    <xf numFmtId="16" fontId="32" fillId="13" borderId="10" xfId="0" applyNumberFormat="1" applyFont="1" applyFill="1" applyBorder="1" applyAlignment="1">
      <alignment horizontal="center" vertical="center"/>
    </xf>
    <xf numFmtId="16" fontId="32" fillId="13" borderId="7" xfId="0" applyNumberFormat="1" applyFont="1" applyFill="1" applyBorder="1" applyAlignment="1">
      <alignment horizontal="center" vertical="center"/>
    </xf>
    <xf numFmtId="49" fontId="32" fillId="13" borderId="12" xfId="0" applyNumberFormat="1" applyFont="1" applyFill="1" applyBorder="1" applyAlignment="1">
      <alignment horizontal="right" vertical="center"/>
    </xf>
    <xf numFmtId="49" fontId="28" fillId="13" borderId="13" xfId="0" applyNumberFormat="1" applyFont="1" applyFill="1" applyBorder="1" applyAlignment="1">
      <alignment horizontal="right" vertical="center"/>
    </xf>
    <xf numFmtId="165" fontId="32" fillId="13" borderId="14" xfId="0" applyNumberFormat="1" applyFont="1" applyFill="1" applyBorder="1" applyAlignment="1">
      <alignment vertical="center"/>
    </xf>
    <xf numFmtId="49" fontId="28" fillId="13" borderId="32" xfId="0" applyNumberFormat="1" applyFont="1" applyFill="1" applyBorder="1" applyAlignment="1">
      <alignment horizontal="right" vertical="center"/>
    </xf>
    <xf numFmtId="0" fontId="28" fillId="17" borderId="1" xfId="0" applyFont="1" applyFill="1" applyBorder="1" applyAlignment="1" applyProtection="1">
      <alignment vertical="center"/>
      <protection locked="0"/>
    </xf>
    <xf numFmtId="0" fontId="28" fillId="21" borderId="12" xfId="0" applyFont="1" applyFill="1" applyBorder="1" applyAlignment="1">
      <alignment vertical="center"/>
    </xf>
    <xf numFmtId="0" fontId="28" fillId="21" borderId="13" xfId="0" applyFont="1" applyFill="1" applyBorder="1" applyAlignment="1">
      <alignment vertical="center"/>
    </xf>
    <xf numFmtId="16" fontId="28" fillId="21" borderId="14" xfId="0" applyNumberFormat="1" applyFont="1" applyFill="1" applyBorder="1" applyAlignment="1" applyProtection="1">
      <alignment vertical="center"/>
      <protection locked="0"/>
    </xf>
    <xf numFmtId="16" fontId="52" fillId="5" borderId="5" xfId="0" applyNumberFormat="1" applyFont="1" applyFill="1" applyBorder="1" applyAlignment="1">
      <alignment vertical="center"/>
    </xf>
    <xf numFmtId="16" fontId="52" fillId="5" borderId="5" xfId="0" applyNumberFormat="1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right" vertical="center"/>
    </xf>
    <xf numFmtId="16" fontId="32" fillId="0" borderId="7" xfId="0" applyNumberFormat="1" applyFont="1" applyBorder="1" applyAlignment="1" applyProtection="1">
      <alignment horizontal="center" vertical="center"/>
      <protection locked="0"/>
    </xf>
    <xf numFmtId="49" fontId="32" fillId="13" borderId="16" xfId="0" applyNumberFormat="1" applyFont="1" applyFill="1" applyBorder="1" applyAlignment="1">
      <alignment horizontal="right" vertical="center"/>
    </xf>
    <xf numFmtId="49" fontId="28" fillId="13" borderId="17" xfId="0" applyNumberFormat="1" applyFont="1" applyFill="1" applyBorder="1" applyAlignment="1">
      <alignment horizontal="right" vertical="center"/>
    </xf>
    <xf numFmtId="165" fontId="32" fillId="13" borderId="18" xfId="0" applyNumberFormat="1" applyFont="1" applyFill="1" applyBorder="1" applyAlignment="1">
      <alignment vertical="center"/>
    </xf>
    <xf numFmtId="49" fontId="28" fillId="13" borderId="33" xfId="0" applyNumberFormat="1" applyFont="1" applyFill="1" applyBorder="1" applyAlignment="1">
      <alignment horizontal="right" vertical="center"/>
    </xf>
    <xf numFmtId="49" fontId="28" fillId="18" borderId="21" xfId="0" applyNumberFormat="1" applyFont="1" applyFill="1" applyBorder="1" applyAlignment="1" applyProtection="1">
      <alignment horizontal="right" vertical="center"/>
      <protection locked="0"/>
    </xf>
    <xf numFmtId="0" fontId="28" fillId="18" borderId="1" xfId="0" applyFont="1" applyFill="1" applyBorder="1" applyAlignment="1" applyProtection="1">
      <alignment vertical="center"/>
      <protection locked="0"/>
    </xf>
    <xf numFmtId="0" fontId="28" fillId="21" borderId="15" xfId="0" applyFont="1" applyFill="1" applyBorder="1" applyAlignment="1">
      <alignment vertical="center"/>
    </xf>
    <xf numFmtId="2" fontId="28" fillId="21" borderId="1" xfId="0" quotePrefix="1" applyNumberFormat="1" applyFont="1" applyFill="1" applyBorder="1" applyAlignment="1">
      <alignment vertical="center"/>
    </xf>
    <xf numFmtId="2" fontId="28" fillId="21" borderId="6" xfId="0" quotePrefix="1" applyNumberFormat="1" applyFont="1" applyFill="1" applyBorder="1" applyAlignment="1">
      <alignment vertical="center"/>
    </xf>
    <xf numFmtId="0" fontId="28" fillId="3" borderId="4" xfId="0" applyFont="1" applyFill="1" applyBorder="1" applyAlignment="1">
      <alignment vertical="center"/>
    </xf>
    <xf numFmtId="1" fontId="32" fillId="3" borderId="8" xfId="0" applyNumberFormat="1" applyFont="1" applyFill="1" applyBorder="1" applyAlignment="1">
      <alignment horizontal="center" vertical="center"/>
    </xf>
    <xf numFmtId="1" fontId="32" fillId="3" borderId="9" xfId="0" applyNumberFormat="1" applyFont="1" applyFill="1" applyBorder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0" fontId="28" fillId="21" borderId="16" xfId="0" applyFont="1" applyFill="1" applyBorder="1" applyAlignment="1">
      <alignment vertical="center"/>
    </xf>
    <xf numFmtId="2" fontId="28" fillId="21" borderId="17" xfId="0" quotePrefix="1" applyNumberFormat="1" applyFont="1" applyFill="1" applyBorder="1" applyAlignment="1">
      <alignment vertical="center"/>
    </xf>
    <xf numFmtId="2" fontId="28" fillId="21" borderId="18" xfId="0" quotePrefix="1" applyNumberFormat="1" applyFont="1" applyFill="1" applyBorder="1" applyAlignment="1">
      <alignment vertical="center"/>
    </xf>
    <xf numFmtId="0" fontId="53" fillId="0" borderId="0" xfId="0" applyFont="1" applyAlignment="1">
      <alignment vertical="center"/>
    </xf>
    <xf numFmtId="0" fontId="32" fillId="0" borderId="0" xfId="0" applyFont="1" applyAlignment="1" applyProtection="1">
      <alignment vertical="center"/>
      <protection locked="0"/>
    </xf>
    <xf numFmtId="0" fontId="28" fillId="0" borderId="0" xfId="0" applyFont="1" applyAlignment="1">
      <alignment horizontal="center" vertical="center"/>
    </xf>
    <xf numFmtId="0" fontId="32" fillId="20" borderId="0" xfId="0" applyFont="1" applyFill="1" applyAlignment="1" applyProtection="1">
      <alignment vertical="center"/>
      <protection locked="0"/>
    </xf>
    <xf numFmtId="0" fontId="28" fillId="20" borderId="0" xfId="0" applyFont="1" applyFill="1" applyAlignment="1">
      <alignment horizontal="center" vertical="center"/>
    </xf>
    <xf numFmtId="0" fontId="39" fillId="20" borderId="0" xfId="0" applyFont="1" applyFill="1" applyAlignment="1" applyProtection="1">
      <alignment vertical="center"/>
      <protection locked="0"/>
    </xf>
    <xf numFmtId="0" fontId="40" fillId="20" borderId="0" xfId="0" applyFont="1" applyFill="1" applyAlignment="1">
      <alignment horizontal="center" vertical="center"/>
    </xf>
    <xf numFmtId="16" fontId="28" fillId="0" borderId="0" xfId="0" applyNumberFormat="1" applyFont="1" applyAlignment="1">
      <alignment vertical="center"/>
    </xf>
    <xf numFmtId="49" fontId="28" fillId="0" borderId="0" xfId="0" applyNumberFormat="1" applyFont="1" applyAlignment="1">
      <alignment vertical="center"/>
    </xf>
    <xf numFmtId="2" fontId="28" fillId="0" borderId="0" xfId="0" applyNumberFormat="1" applyFont="1" applyAlignment="1">
      <alignment vertical="center"/>
    </xf>
    <xf numFmtId="0" fontId="28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8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8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8" fillId="0" borderId="15" xfId="0" applyFont="1" applyBorder="1" applyProtection="1">
      <protection locked="0"/>
    </xf>
    <xf numFmtId="49" fontId="28" fillId="0" borderId="1" xfId="0" applyNumberFormat="1" applyFont="1" applyBorder="1" applyProtection="1">
      <protection locked="0"/>
    </xf>
    <xf numFmtId="0" fontId="28" fillId="0" borderId="7" xfId="0" applyFont="1" applyBorder="1" applyProtection="1">
      <protection locked="0"/>
    </xf>
    <xf numFmtId="16" fontId="53" fillId="0" borderId="1" xfId="0" applyNumberFormat="1" applyFont="1" applyBorder="1" applyAlignment="1" applyProtection="1">
      <alignment vertical="center"/>
      <protection locked="0" hidden="1"/>
    </xf>
    <xf numFmtId="0" fontId="53" fillId="0" borderId="1" xfId="0" applyFont="1" applyBorder="1" applyAlignment="1" applyProtection="1">
      <alignment vertical="center"/>
      <protection locked="0" hidden="1"/>
    </xf>
    <xf numFmtId="49" fontId="53" fillId="0" borderId="1" xfId="0" applyNumberFormat="1" applyFont="1" applyBorder="1" applyAlignment="1" applyProtection="1">
      <alignment vertical="center"/>
      <protection locked="0" hidden="1"/>
    </xf>
    <xf numFmtId="2" fontId="53" fillId="0" borderId="1" xfId="0" applyNumberFormat="1" applyFont="1" applyBorder="1" applyAlignment="1" applyProtection="1">
      <alignment vertical="center"/>
      <protection locked="0" hidden="1"/>
    </xf>
    <xf numFmtId="1" fontId="53" fillId="0" borderId="1" xfId="0" applyNumberFormat="1" applyFont="1" applyBorder="1" applyAlignment="1" applyProtection="1">
      <alignment vertical="center"/>
      <protection locked="0" hidden="1"/>
    </xf>
    <xf numFmtId="49" fontId="28" fillId="0" borderId="1" xfId="0" applyNumberFormat="1" applyFont="1" applyBorder="1" applyAlignment="1" applyProtection="1">
      <alignment vertical="center"/>
      <protection locked="0" hidden="1"/>
    </xf>
    <xf numFmtId="49" fontId="53" fillId="0" borderId="1" xfId="0" applyNumberFormat="1" applyFont="1" applyBorder="1" applyAlignment="1" applyProtection="1">
      <alignment horizontal="right" vertical="center"/>
      <protection locked="0" hidden="1"/>
    </xf>
    <xf numFmtId="0" fontId="28" fillId="0" borderId="1" xfId="0" applyFont="1" applyBorder="1" applyAlignment="1" applyProtection="1">
      <alignment vertical="center"/>
      <protection locked="0" hidden="1"/>
    </xf>
    <xf numFmtId="49" fontId="53" fillId="0" borderId="1" xfId="0" applyNumberFormat="1" applyFont="1" applyBorder="1" applyAlignment="1" applyProtection="1">
      <alignment horizontal="left" vertical="center"/>
      <protection locked="0" hidden="1"/>
    </xf>
    <xf numFmtId="0" fontId="28" fillId="0" borderId="15" xfId="0" applyFont="1" applyBorder="1" applyAlignment="1" applyProtection="1">
      <alignment vertical="center"/>
      <protection locked="0" hidden="1"/>
    </xf>
    <xf numFmtId="16" fontId="53" fillId="20" borderId="1" xfId="0" applyNumberFormat="1" applyFont="1" applyFill="1" applyBorder="1" applyAlignment="1" applyProtection="1">
      <alignment vertical="center"/>
      <protection locked="0" hidden="1"/>
    </xf>
    <xf numFmtId="0" fontId="53" fillId="20" borderId="1" xfId="0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vertical="center"/>
      <protection locked="0" hidden="1"/>
    </xf>
    <xf numFmtId="2" fontId="53" fillId="20" borderId="1" xfId="0" applyNumberFormat="1" applyFont="1" applyFill="1" applyBorder="1" applyAlignment="1" applyProtection="1">
      <alignment vertical="center"/>
      <protection locked="0" hidden="1"/>
    </xf>
    <xf numFmtId="1" fontId="53" fillId="20" borderId="1" xfId="0" applyNumberFormat="1" applyFont="1" applyFill="1" applyBorder="1" applyAlignment="1" applyProtection="1">
      <alignment vertical="center"/>
      <protection locked="0" hidden="1"/>
    </xf>
    <xf numFmtId="0" fontId="28" fillId="20" borderId="15" xfId="0" applyFont="1" applyFill="1" applyBorder="1" applyAlignment="1" applyProtection="1">
      <alignment vertical="center"/>
      <protection locked="0" hidden="1"/>
    </xf>
    <xf numFmtId="49" fontId="28" fillId="20" borderId="1" xfId="0" applyNumberFormat="1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8" fillId="20" borderId="1" xfId="0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8" fillId="0" borderId="0" xfId="0" applyNumberFormat="1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49" fontId="28" fillId="0" borderId="0" xfId="0" applyNumberFormat="1" applyFont="1" applyAlignment="1" applyProtection="1">
      <alignment vertical="center"/>
      <protection hidden="1"/>
    </xf>
    <xf numFmtId="2" fontId="28" fillId="0" borderId="0" xfId="0" applyNumberFormat="1" applyFont="1" applyAlignment="1" applyProtection="1">
      <alignment vertical="center"/>
      <protection hidden="1"/>
    </xf>
    <xf numFmtId="0" fontId="28" fillId="0" borderId="0" xfId="0" applyFont="1" applyAlignment="1" applyProtection="1">
      <alignment horizontal="left" vertical="center"/>
      <protection hidden="1"/>
    </xf>
    <xf numFmtId="0" fontId="52" fillId="7" borderId="11" xfId="0" applyFont="1" applyFill="1" applyBorder="1" applyAlignment="1" applyProtection="1">
      <alignment horizontal="center" vertical="center"/>
      <protection locked="0" hidden="1"/>
    </xf>
    <xf numFmtId="0" fontId="32" fillId="0" borderId="1" xfId="0" applyFont="1" applyBorder="1" applyAlignment="1" applyProtection="1">
      <alignment vertical="center"/>
      <protection locked="0" hidden="1"/>
    </xf>
    <xf numFmtId="0" fontId="32" fillId="0" borderId="34" xfId="0" applyFont="1" applyBorder="1" applyAlignment="1" applyProtection="1">
      <alignment vertical="center"/>
      <protection locked="0" hidden="1"/>
    </xf>
    <xf numFmtId="170" fontId="36" fillId="4" borderId="43" xfId="0" applyNumberFormat="1" applyFont="1" applyFill="1" applyBorder="1" applyAlignment="1">
      <alignment vertical="center"/>
    </xf>
    <xf numFmtId="49" fontId="53" fillId="0" borderId="44" xfId="0" applyNumberFormat="1" applyFont="1" applyBorder="1" applyAlignment="1" applyProtection="1">
      <alignment horizontal="left" vertical="center"/>
      <protection locked="0" hidden="1"/>
    </xf>
    <xf numFmtId="0" fontId="43" fillId="23" borderId="12" xfId="11" applyFont="1" applyFill="1" applyBorder="1" applyAlignment="1">
      <alignment horizontal="center" vertical="center"/>
    </xf>
    <xf numFmtId="0" fontId="43" fillId="23" borderId="14" xfId="11" applyFont="1" applyFill="1" applyBorder="1" applyAlignment="1">
      <alignment horizontal="center" vertical="center"/>
    </xf>
    <xf numFmtId="0" fontId="25" fillId="0" borderId="0" xfId="11" applyFont="1" applyAlignment="1">
      <alignment horizontal="center"/>
    </xf>
    <xf numFmtId="16" fontId="28" fillId="2" borderId="45" xfId="0" applyNumberFormat="1" applyFont="1" applyFill="1" applyBorder="1" applyAlignment="1">
      <alignment horizontal="left" vertical="center"/>
    </xf>
    <xf numFmtId="0" fontId="28" fillId="2" borderId="45" xfId="0" applyFont="1" applyFill="1" applyBorder="1" applyAlignment="1">
      <alignment horizontal="left" vertical="center"/>
    </xf>
    <xf numFmtId="49" fontId="28" fillId="2" borderId="45" xfId="0" applyNumberFormat="1" applyFont="1" applyFill="1" applyBorder="1" applyAlignment="1">
      <alignment horizontal="left" vertical="center"/>
    </xf>
    <xf numFmtId="2" fontId="28" fillId="2" borderId="45" xfId="0" applyNumberFormat="1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49" fontId="28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7" fillId="27" borderId="15" xfId="140" applyNumberFormat="1" applyFont="1" applyFill="1" applyBorder="1"/>
    <xf numFmtId="172" fontId="47" fillId="27" borderId="46" xfId="140" applyNumberFormat="1" applyFont="1" applyFill="1" applyBorder="1"/>
    <xf numFmtId="172" fontId="47" fillId="27" borderId="6" xfId="140" applyNumberFormat="1" applyFont="1" applyFill="1" applyBorder="1"/>
    <xf numFmtId="172" fontId="47" fillId="24" borderId="15" xfId="140" applyNumberFormat="1" applyFont="1" applyFill="1" applyBorder="1"/>
    <xf numFmtId="172" fontId="47" fillId="24" borderId="46" xfId="140" applyNumberFormat="1" applyFont="1" applyFill="1" applyBorder="1"/>
    <xf numFmtId="172" fontId="47" fillId="24" borderId="6" xfId="140" applyNumberFormat="1" applyFont="1" applyFill="1" applyBorder="1"/>
    <xf numFmtId="172" fontId="47" fillId="27" borderId="16" xfId="140" applyNumberFormat="1" applyFont="1" applyFill="1" applyBorder="1"/>
    <xf numFmtId="172" fontId="47" fillId="27" borderId="17" xfId="140" applyNumberFormat="1" applyFont="1" applyFill="1" applyBorder="1"/>
    <xf numFmtId="172" fontId="47" fillId="27" borderId="18" xfId="140" applyNumberFormat="1" applyFont="1" applyFill="1" applyBorder="1"/>
    <xf numFmtId="0" fontId="38" fillId="2" borderId="47" xfId="0" applyFont="1" applyFill="1" applyBorder="1" applyAlignment="1">
      <alignment vertical="center"/>
    </xf>
    <xf numFmtId="0" fontId="31" fillId="2" borderId="48" xfId="0" applyFont="1" applyFill="1" applyBorder="1" applyAlignment="1">
      <alignment vertical="center" wrapText="1"/>
    </xf>
    <xf numFmtId="0" fontId="31" fillId="2" borderId="48" xfId="0" applyFont="1" applyFill="1" applyBorder="1" applyAlignment="1">
      <alignment vertical="center"/>
    </xf>
    <xf numFmtId="0" fontId="31" fillId="2" borderId="48" xfId="0" quotePrefix="1" applyFont="1" applyFill="1" applyBorder="1" applyAlignment="1">
      <alignment vertical="center"/>
    </xf>
    <xf numFmtId="0" fontId="0" fillId="0" borderId="46" xfId="0" applyBorder="1"/>
    <xf numFmtId="49" fontId="30" fillId="0" borderId="46" xfId="0" applyNumberFormat="1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0" fillId="0" borderId="46" xfId="0" applyFont="1" applyBorder="1" applyAlignment="1">
      <alignment vertical="center"/>
    </xf>
    <xf numFmtId="169" fontId="30" fillId="0" borderId="46" xfId="0" applyNumberFormat="1" applyFont="1" applyBorder="1" applyAlignment="1">
      <alignment horizontal="right" vertical="center"/>
    </xf>
    <xf numFmtId="0" fontId="30" fillId="0" borderId="46" xfId="0" applyFont="1" applyBorder="1" applyAlignment="1">
      <alignment horizontal="center" vertical="center"/>
    </xf>
    <xf numFmtId="0" fontId="45" fillId="0" borderId="46" xfId="0" applyFont="1" applyBorder="1" applyAlignment="1">
      <alignment horizontal="center"/>
    </xf>
    <xf numFmtId="0" fontId="45" fillId="0" borderId="46" xfId="0" applyFont="1" applyBorder="1" applyAlignment="1" applyProtection="1">
      <alignment horizontal="center" vertical="center"/>
      <protection locked="0"/>
    </xf>
    <xf numFmtId="0" fontId="46" fillId="0" borderId="46" xfId="0" applyFont="1" applyBorder="1" applyAlignment="1">
      <alignment horizontal="center"/>
    </xf>
    <xf numFmtId="0" fontId="30" fillId="0" borderId="46" xfId="0" applyFont="1" applyBorder="1" applyAlignment="1" applyProtection="1">
      <alignment horizontal="center" vertical="center"/>
      <protection locked="0"/>
    </xf>
    <xf numFmtId="0" fontId="30" fillId="0" borderId="52" xfId="0" applyFont="1" applyBorder="1" applyAlignment="1">
      <alignment vertical="center"/>
    </xf>
    <xf numFmtId="0" fontId="30" fillId="0" borderId="52" xfId="0" applyFont="1" applyBorder="1" applyAlignment="1">
      <alignment horizontal="center" vertical="center"/>
    </xf>
    <xf numFmtId="0" fontId="45" fillId="0" borderId="52" xfId="0" applyFont="1" applyBorder="1" applyAlignment="1">
      <alignment horizontal="center"/>
    </xf>
    <xf numFmtId="0" fontId="0" fillId="0" borderId="52" xfId="0" applyBorder="1"/>
    <xf numFmtId="0" fontId="30" fillId="0" borderId="52" xfId="0" applyFont="1" applyBorder="1" applyAlignment="1" applyProtection="1">
      <alignment horizontal="center" vertical="center"/>
      <protection locked="0"/>
    </xf>
    <xf numFmtId="0" fontId="36" fillId="3" borderId="53" xfId="0" quotePrefix="1" applyFont="1" applyFill="1" applyBorder="1" applyAlignment="1">
      <alignment vertical="center"/>
    </xf>
    <xf numFmtId="0" fontId="32" fillId="3" borderId="54" xfId="0" applyFont="1" applyFill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center" vertical="center" wrapText="1"/>
    </xf>
    <xf numFmtId="0" fontId="30" fillId="0" borderId="56" xfId="0" applyFont="1" applyBorder="1" applyAlignment="1" applyProtection="1">
      <alignment vertical="center"/>
      <protection locked="0"/>
    </xf>
    <xf numFmtId="0" fontId="30" fillId="0" borderId="56" xfId="0" applyFont="1" applyBorder="1" applyAlignment="1" applyProtection="1">
      <alignment horizontal="left" vertical="center"/>
      <protection locked="0"/>
    </xf>
    <xf numFmtId="0" fontId="30" fillId="3" borderId="56" xfId="0" applyFont="1" applyFill="1" applyBorder="1" applyAlignment="1">
      <alignment vertical="center"/>
    </xf>
    <xf numFmtId="169" fontId="30" fillId="3" borderId="56" xfId="0" applyNumberFormat="1" applyFont="1" applyFill="1" applyBorder="1" applyAlignment="1">
      <alignment horizontal="right" vertical="center"/>
    </xf>
    <xf numFmtId="0" fontId="30" fillId="3" borderId="56" xfId="0" applyFont="1" applyFill="1" applyBorder="1" applyAlignment="1">
      <alignment horizontal="center" vertical="center"/>
    </xf>
    <xf numFmtId="0" fontId="30" fillId="3" borderId="56" xfId="0" applyFont="1" applyFill="1" applyBorder="1" applyAlignment="1">
      <alignment horizontal="left" vertical="center"/>
    </xf>
    <xf numFmtId="0" fontId="36" fillId="6" borderId="47" xfId="0" quotePrefix="1" applyFont="1" applyFill="1" applyBorder="1" applyAlignment="1">
      <alignment vertical="center"/>
    </xf>
    <xf numFmtId="0" fontId="32" fillId="6" borderId="57" xfId="0" applyFont="1" applyFill="1" applyBorder="1" applyAlignment="1">
      <alignment horizontal="center" vertical="center" wrapText="1"/>
    </xf>
    <xf numFmtId="0" fontId="32" fillId="6" borderId="58" xfId="0" applyFont="1" applyFill="1" applyBorder="1" applyAlignment="1">
      <alignment horizontal="center" vertical="center" wrapText="1"/>
    </xf>
    <xf numFmtId="49" fontId="30" fillId="0" borderId="56" xfId="0" applyNumberFormat="1" applyFont="1" applyBorder="1" applyAlignment="1" applyProtection="1">
      <alignment vertical="center"/>
      <protection locked="0"/>
    </xf>
    <xf numFmtId="169" fontId="30" fillId="0" borderId="56" xfId="0" applyNumberFormat="1" applyFont="1" applyBorder="1" applyAlignment="1" applyProtection="1">
      <alignment horizontal="right" vertical="center"/>
      <protection locked="0"/>
    </xf>
    <xf numFmtId="0" fontId="30" fillId="0" borderId="56" xfId="0" applyFont="1" applyBorder="1" applyAlignment="1" applyProtection="1">
      <alignment horizontal="center" vertical="center"/>
      <protection locked="0"/>
    </xf>
    <xf numFmtId="0" fontId="30" fillId="6" borderId="56" xfId="0" applyFont="1" applyFill="1" applyBorder="1" applyAlignment="1">
      <alignment vertical="center"/>
    </xf>
    <xf numFmtId="0" fontId="30" fillId="6" borderId="56" xfId="0" quotePrefix="1" applyFont="1" applyFill="1" applyBorder="1" applyAlignment="1">
      <alignment horizontal="left" vertical="center"/>
    </xf>
    <xf numFmtId="0" fontId="30" fillId="6" borderId="56" xfId="0" quotePrefix="1" applyFont="1" applyFill="1" applyBorder="1" applyAlignment="1">
      <alignment vertical="center"/>
    </xf>
    <xf numFmtId="169" fontId="30" fillId="6" borderId="56" xfId="0" quotePrefix="1" applyNumberFormat="1" applyFont="1" applyFill="1" applyBorder="1" applyAlignment="1">
      <alignment horizontal="right" vertical="center"/>
    </xf>
    <xf numFmtId="0" fontId="30" fillId="6" borderId="56" xfId="0" quotePrefix="1" applyFont="1" applyFill="1" applyBorder="1" applyAlignment="1">
      <alignment horizontal="center" vertical="center"/>
    </xf>
    <xf numFmtId="49" fontId="30" fillId="0" borderId="49" xfId="0" applyNumberFormat="1" applyFont="1" applyBorder="1" applyAlignment="1">
      <alignment horizontal="center" vertical="center"/>
    </xf>
    <xf numFmtId="49" fontId="30" fillId="0" borderId="50" xfId="0" applyNumberFormat="1" applyFont="1" applyBorder="1" applyAlignment="1">
      <alignment horizontal="center" vertical="center"/>
    </xf>
    <xf numFmtId="49" fontId="30" fillId="0" borderId="51" xfId="0" applyNumberFormat="1" applyFont="1" applyBorder="1" applyAlignment="1">
      <alignment horizontal="center" vertical="center"/>
    </xf>
    <xf numFmtId="171" fontId="43" fillId="23" borderId="52" xfId="1" applyNumberFormat="1" applyFont="1" applyFill="1" applyBorder="1" applyAlignment="1">
      <alignment horizontal="center" vertical="center"/>
    </xf>
    <xf numFmtId="171" fontId="49" fillId="28" borderId="52" xfId="1" applyNumberFormat="1" applyFont="1" applyFill="1" applyBorder="1" applyProtection="1">
      <protection locked="0" hidden="1"/>
    </xf>
    <xf numFmtId="3" fontId="28" fillId="16" borderId="52" xfId="1" applyNumberFormat="1" applyFill="1" applyBorder="1"/>
    <xf numFmtId="171" fontId="49" fillId="21" borderId="52" xfId="1" applyNumberFormat="1" applyFont="1" applyFill="1" applyBorder="1" applyProtection="1">
      <protection locked="0" hidden="1"/>
    </xf>
    <xf numFmtId="3" fontId="28" fillId="26" borderId="52" xfId="1" applyNumberFormat="1" applyFill="1" applyBorder="1"/>
    <xf numFmtId="173" fontId="28" fillId="16" borderId="52" xfId="1" applyNumberFormat="1" applyFill="1" applyBorder="1"/>
    <xf numFmtId="173" fontId="28" fillId="26" borderId="52" xfId="1" applyNumberFormat="1" applyFill="1" applyBorder="1"/>
    <xf numFmtId="3" fontId="28" fillId="0" borderId="52" xfId="1" applyNumberFormat="1" applyBorder="1"/>
    <xf numFmtId="1" fontId="28" fillId="26" borderId="52" xfId="1" applyNumberFormat="1" applyFill="1" applyBorder="1"/>
    <xf numFmtId="3" fontId="28" fillId="28" borderId="52" xfId="1" applyNumberFormat="1" applyFill="1" applyBorder="1"/>
    <xf numFmtId="3" fontId="28" fillId="21" borderId="52" xfId="1" applyNumberFormat="1" applyFill="1" applyBorder="1"/>
    <xf numFmtId="0" fontId="53" fillId="0" borderId="52" xfId="0" applyFont="1" applyBorder="1" applyAlignment="1" applyProtection="1">
      <alignment vertical="center"/>
      <protection locked="0" hidden="1"/>
    </xf>
    <xf numFmtId="49" fontId="53" fillId="0" borderId="52" xfId="0" applyNumberFormat="1" applyFont="1" applyBorder="1" applyAlignment="1" applyProtection="1">
      <alignment vertical="center"/>
      <protection locked="0" hidden="1"/>
    </xf>
    <xf numFmtId="49" fontId="53" fillId="0" borderId="52" xfId="0" applyNumberFormat="1" applyFont="1" applyBorder="1" applyAlignment="1" applyProtection="1">
      <alignment horizontal="right" vertical="center"/>
      <protection locked="0" hidden="1"/>
    </xf>
    <xf numFmtId="0" fontId="28" fillId="32" borderId="45" xfId="0" applyFont="1" applyFill="1" applyBorder="1" applyAlignment="1">
      <alignment horizontal="left" vertical="center"/>
    </xf>
    <xf numFmtId="1" fontId="28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8" fillId="20" borderId="49" xfId="1" applyNumberFormat="1" applyFill="1" applyBorder="1" applyProtection="1">
      <protection locked="0"/>
    </xf>
    <xf numFmtId="49" fontId="28" fillId="0" borderId="59" xfId="1" applyNumberFormat="1" applyBorder="1" applyProtection="1">
      <protection locked="0"/>
    </xf>
    <xf numFmtId="49" fontId="28" fillId="20" borderId="59" xfId="1" applyNumberFormat="1" applyFill="1" applyBorder="1" applyProtection="1">
      <protection locked="0"/>
    </xf>
    <xf numFmtId="2" fontId="32" fillId="0" borderId="0" xfId="0" applyNumberFormat="1" applyFont="1" applyAlignment="1">
      <alignment vertical="center"/>
    </xf>
    <xf numFmtId="49" fontId="53" fillId="0" borderId="52" xfId="0" applyNumberFormat="1" applyFont="1" applyBorder="1" applyAlignment="1" applyProtection="1">
      <alignment horizontal="left" vertical="center"/>
      <protection locked="0" hidden="1"/>
    </xf>
    <xf numFmtId="49" fontId="56" fillId="0" borderId="0" xfId="0" applyNumberFormat="1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57" fillId="0" borderId="0" xfId="0" applyFont="1"/>
    <xf numFmtId="0" fontId="41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1" fillId="8" borderId="25" xfId="0" applyFont="1" applyFill="1" applyBorder="1" applyAlignment="1" applyProtection="1">
      <alignment horizontal="center" vertical="center"/>
      <protection locked="0"/>
    </xf>
    <xf numFmtId="0" fontId="41" fillId="9" borderId="28" xfId="0" applyFont="1" applyFill="1" applyBorder="1" applyAlignment="1" applyProtection="1">
      <alignment horizontal="center"/>
      <protection locked="0"/>
    </xf>
    <xf numFmtId="0" fontId="41" fillId="9" borderId="2" xfId="0" applyFont="1" applyFill="1" applyBorder="1" applyAlignment="1" applyProtection="1">
      <alignment horizontal="center"/>
      <protection locked="0"/>
    </xf>
    <xf numFmtId="0" fontId="41" fillId="9" borderId="29" xfId="0" applyFont="1" applyFill="1" applyBorder="1" applyAlignment="1" applyProtection="1">
      <alignment horizontal="center"/>
      <protection locked="0"/>
    </xf>
    <xf numFmtId="0" fontId="41" fillId="22" borderId="12" xfId="0" applyFont="1" applyFill="1" applyBorder="1" applyAlignment="1" applyProtection="1">
      <alignment vertical="center"/>
      <protection locked="0"/>
    </xf>
    <xf numFmtId="0" fontId="41" fillId="21" borderId="14" xfId="0" applyFont="1" applyFill="1" applyBorder="1" applyProtection="1">
      <protection locked="0"/>
    </xf>
    <xf numFmtId="0" fontId="41" fillId="13" borderId="15" xfId="0" applyFont="1" applyFill="1" applyBorder="1" applyAlignment="1" applyProtection="1">
      <alignment vertical="center"/>
      <protection locked="0"/>
    </xf>
    <xf numFmtId="0" fontId="41" fillId="16" borderId="6" xfId="0" applyFont="1" applyFill="1" applyBorder="1" applyProtection="1">
      <protection locked="0"/>
    </xf>
    <xf numFmtId="0" fontId="41" fillId="14" borderId="15" xfId="0" applyFont="1" applyFill="1" applyBorder="1" applyAlignment="1" applyProtection="1">
      <alignment vertical="center"/>
      <protection locked="0"/>
    </xf>
    <xf numFmtId="0" fontId="41" fillId="15" borderId="6" xfId="0" applyFont="1" applyFill="1" applyBorder="1" applyProtection="1">
      <protection locked="0"/>
    </xf>
    <xf numFmtId="16" fontId="29" fillId="2" borderId="25" xfId="0" applyNumberFormat="1" applyFont="1" applyFill="1" applyBorder="1" applyAlignment="1" applyProtection="1">
      <alignment horizontal="left" vertical="center"/>
      <protection locked="0"/>
    </xf>
    <xf numFmtId="0" fontId="29" fillId="2" borderId="26" xfId="0" applyFont="1" applyFill="1" applyBorder="1" applyAlignment="1" applyProtection="1">
      <alignment horizontal="left" vertical="center"/>
      <protection locked="0"/>
    </xf>
    <xf numFmtId="49" fontId="29" fillId="2" borderId="26" xfId="0" applyNumberFormat="1" applyFont="1" applyFill="1" applyBorder="1" applyAlignment="1" applyProtection="1">
      <alignment horizontal="left" vertical="center"/>
      <protection locked="0"/>
    </xf>
    <xf numFmtId="1" fontId="30" fillId="2" borderId="26" xfId="0" applyNumberFormat="1" applyFont="1" applyFill="1" applyBorder="1" applyAlignment="1" applyProtection="1">
      <alignment horizontal="left" vertical="center"/>
      <protection locked="0"/>
    </xf>
    <xf numFmtId="1" fontId="30" fillId="2" borderId="60" xfId="0" applyNumberFormat="1" applyFont="1" applyFill="1" applyBorder="1" applyAlignment="1" applyProtection="1">
      <alignment horizontal="left" vertical="center"/>
      <protection locked="0"/>
    </xf>
    <xf numFmtId="49" fontId="30" fillId="2" borderId="26" xfId="0" applyNumberFormat="1" applyFont="1" applyFill="1" applyBorder="1" applyAlignment="1" applyProtection="1">
      <alignment horizontal="left" vertical="center"/>
      <protection locked="0"/>
    </xf>
    <xf numFmtId="49" fontId="30" fillId="2" borderId="27" xfId="0" applyNumberFormat="1" applyFont="1" applyFill="1" applyBorder="1" applyAlignment="1" applyProtection="1">
      <alignment horizontal="left" vertical="center"/>
      <protection locked="0"/>
    </xf>
    <xf numFmtId="1" fontId="30" fillId="2" borderId="26" xfId="2" applyNumberFormat="1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49" fontId="28" fillId="0" borderId="10" xfId="1" applyNumberFormat="1" applyBorder="1" applyProtection="1">
      <protection locked="0"/>
    </xf>
    <xf numFmtId="16" fontId="28" fillId="0" borderId="1" xfId="0" applyNumberFormat="1" applyFont="1" applyBorder="1" applyProtection="1">
      <protection locked="0"/>
    </xf>
    <xf numFmtId="49" fontId="28" fillId="0" borderId="52" xfId="1" applyNumberFormat="1" applyBorder="1" applyProtection="1">
      <protection locked="0"/>
    </xf>
    <xf numFmtId="1" fontId="28" fillId="0" borderId="1" xfId="0" applyNumberFormat="1" applyFont="1" applyBorder="1" applyProtection="1">
      <protection locked="0"/>
    </xf>
    <xf numFmtId="9" fontId="28" fillId="0" borderId="7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8" fillId="0" borderId="49" xfId="0" applyNumberFormat="1" applyFont="1" applyBorder="1" applyProtection="1">
      <protection locked="0"/>
    </xf>
    <xf numFmtId="49" fontId="28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8" fillId="0" borderId="44" xfId="135" applyNumberFormat="1" applyFont="1" applyBorder="1" applyProtection="1">
      <protection locked="0"/>
    </xf>
    <xf numFmtId="1" fontId="28" fillId="0" borderId="44" xfId="135" applyNumberFormat="1" applyFont="1" applyBorder="1" applyProtection="1">
      <protection locked="0"/>
    </xf>
    <xf numFmtId="1" fontId="28" fillId="0" borderId="49" xfId="135" applyNumberFormat="1" applyFont="1" applyBorder="1" applyProtection="1">
      <protection locked="0"/>
    </xf>
    <xf numFmtId="49" fontId="28" fillId="0" borderId="1" xfId="135" applyNumberFormat="1" applyFont="1" applyBorder="1" applyProtection="1">
      <protection locked="0"/>
    </xf>
    <xf numFmtId="1" fontId="28" fillId="0" borderId="42" xfId="135" applyNumberFormat="1" applyFont="1" applyBorder="1" applyProtection="1">
      <protection locked="0"/>
    </xf>
    <xf numFmtId="49" fontId="28" fillId="0" borderId="59" xfId="135" applyNumberFormat="1" applyFont="1" applyBorder="1" applyProtection="1">
      <protection locked="0"/>
    </xf>
    <xf numFmtId="0" fontId="28" fillId="0" borderId="42" xfId="0" applyFont="1" applyBorder="1" applyAlignment="1" applyProtection="1">
      <alignment horizontal="left"/>
      <protection locked="0"/>
    </xf>
    <xf numFmtId="1" fontId="28" fillId="0" borderId="42" xfId="0" applyNumberFormat="1" applyFont="1" applyBorder="1" applyProtection="1">
      <protection locked="0"/>
    </xf>
    <xf numFmtId="0" fontId="28" fillId="0" borderId="42" xfId="0" applyFont="1" applyBorder="1" applyProtection="1">
      <protection locked="0"/>
    </xf>
    <xf numFmtId="49" fontId="28" fillId="0" borderId="44" xfId="0" applyNumberFormat="1" applyFont="1" applyBorder="1" applyProtection="1">
      <protection locked="0"/>
    </xf>
    <xf numFmtId="1" fontId="28" fillId="0" borderId="44" xfId="0" applyNumberFormat="1" applyFont="1" applyBorder="1" applyProtection="1">
      <protection locked="0"/>
    </xf>
    <xf numFmtId="1" fontId="28" fillId="0" borderId="1" xfId="135" applyNumberFormat="1" applyFont="1" applyBorder="1" applyProtection="1">
      <protection locked="0"/>
    </xf>
    <xf numFmtId="49" fontId="28" fillId="0" borderId="49" xfId="1" applyNumberFormat="1" applyBorder="1" applyProtection="1">
      <protection locked="0"/>
    </xf>
    <xf numFmtId="1" fontId="28" fillId="0" borderId="49" xfId="1" applyNumberFormat="1" applyBorder="1" applyAlignment="1" applyProtection="1">
      <alignment horizontal="left"/>
      <protection locked="0"/>
    </xf>
    <xf numFmtId="1" fontId="28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8" fillId="0" borderId="42" xfId="0" applyNumberFormat="1" applyFont="1" applyBorder="1" applyProtection="1">
      <protection locked="0"/>
    </xf>
    <xf numFmtId="49" fontId="28" fillId="0" borderId="15" xfId="0" applyNumberFormat="1" applyFont="1" applyBorder="1" applyProtection="1">
      <protection locked="0"/>
    </xf>
    <xf numFmtId="1" fontId="28" fillId="0" borderId="52" xfId="0" applyNumberFormat="1" applyFont="1" applyBorder="1" applyProtection="1">
      <protection locked="0"/>
    </xf>
    <xf numFmtId="49" fontId="28" fillId="0" borderId="52" xfId="0" applyNumberFormat="1" applyFont="1" applyBorder="1" applyProtection="1">
      <protection locked="0"/>
    </xf>
    <xf numFmtId="49" fontId="28" fillId="0" borderId="15" xfId="1" applyNumberFormat="1" applyBorder="1" applyProtection="1">
      <protection locked="0"/>
    </xf>
    <xf numFmtId="0" fontId="28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8" fillId="0" borderId="52" xfId="0" applyFont="1" applyBorder="1" applyAlignment="1" applyProtection="1">
      <alignment horizontal="left"/>
      <protection locked="0"/>
    </xf>
    <xf numFmtId="1" fontId="28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8" fillId="20" borderId="44" xfId="0" applyNumberFormat="1" applyFont="1" applyFill="1" applyBorder="1" applyProtection="1">
      <protection locked="0"/>
    </xf>
    <xf numFmtId="0" fontId="28" fillId="20" borderId="52" xfId="0" applyFont="1" applyFill="1" applyBorder="1" applyProtection="1">
      <protection locked="0"/>
    </xf>
    <xf numFmtId="49" fontId="28" fillId="20" borderId="52" xfId="0" applyNumberFormat="1" applyFont="1" applyFill="1" applyBorder="1" applyProtection="1">
      <protection locked="0"/>
    </xf>
    <xf numFmtId="16" fontId="28" fillId="0" borderId="44" xfId="0" applyNumberFormat="1" applyFont="1" applyBorder="1" applyProtection="1">
      <protection locked="0"/>
    </xf>
    <xf numFmtId="0" fontId="28" fillId="0" borderId="44" xfId="0" applyFont="1" applyBorder="1" applyProtection="1">
      <protection locked="0"/>
    </xf>
    <xf numFmtId="1" fontId="28" fillId="20" borderId="52" xfId="0" applyNumberFormat="1" applyFont="1" applyFill="1" applyBorder="1" applyProtection="1">
      <protection locked="0"/>
    </xf>
    <xf numFmtId="1" fontId="28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8" fillId="20" borderId="1" xfId="0" applyNumberFormat="1" applyFont="1" applyFill="1" applyBorder="1" applyProtection="1">
      <protection locked="0"/>
    </xf>
    <xf numFmtId="49" fontId="28" fillId="20" borderId="1" xfId="0" applyNumberFormat="1" applyFont="1" applyFill="1" applyBorder="1" applyProtection="1">
      <protection locked="0"/>
    </xf>
    <xf numFmtId="1" fontId="28" fillId="20" borderId="1" xfId="0" applyNumberFormat="1" applyFont="1" applyFill="1" applyBorder="1" applyProtection="1">
      <protection locked="0"/>
    </xf>
    <xf numFmtId="0" fontId="28" fillId="20" borderId="7" xfId="0" applyFont="1" applyFill="1" applyBorder="1" applyProtection="1">
      <protection locked="0"/>
    </xf>
    <xf numFmtId="1" fontId="28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8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8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8" fillId="20" borderId="59" xfId="0" applyNumberFormat="1" applyFont="1" applyFill="1" applyBorder="1" applyProtection="1">
      <protection locked="0"/>
    </xf>
    <xf numFmtId="49" fontId="28" fillId="20" borderId="10" xfId="0" applyNumberFormat="1" applyFont="1" applyFill="1" applyBorder="1" applyProtection="1">
      <protection locked="0"/>
    </xf>
    <xf numFmtId="0" fontId="28" fillId="0" borderId="52" xfId="0" applyFont="1" applyBorder="1" applyAlignment="1" applyProtection="1">
      <alignment horizontal="right" vertical="center"/>
      <protection locked="0"/>
    </xf>
    <xf numFmtId="0" fontId="28" fillId="0" borderId="59" xfId="0" applyFont="1" applyBorder="1" applyAlignment="1" applyProtection="1">
      <alignment vertical="center"/>
      <protection locked="0"/>
    </xf>
    <xf numFmtId="0" fontId="28" fillId="0" borderId="15" xfId="0" applyFont="1" applyBorder="1" applyAlignment="1" applyProtection="1">
      <alignment vertical="center"/>
      <protection locked="0"/>
    </xf>
    <xf numFmtId="16" fontId="28" fillId="0" borderId="52" xfId="0" applyNumberFormat="1" applyFont="1" applyBorder="1" applyProtection="1">
      <protection locked="0"/>
    </xf>
    <xf numFmtId="0" fontId="28" fillId="0" borderId="45" xfId="0" applyFont="1" applyBorder="1" applyProtection="1">
      <protection locked="0"/>
    </xf>
    <xf numFmtId="49" fontId="28" fillId="0" borderId="45" xfId="0" applyNumberFormat="1" applyFont="1" applyBorder="1" applyProtection="1">
      <protection locked="0"/>
    </xf>
    <xf numFmtId="0" fontId="28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8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2" fillId="16" borderId="1" xfId="2" applyNumberFormat="1" applyFont="1" applyFill="1" applyBorder="1" applyProtection="1"/>
    <xf numFmtId="0" fontId="0" fillId="16" borderId="24" xfId="0" applyFill="1" applyBorder="1"/>
    <xf numFmtId="49" fontId="36" fillId="2" borderId="37" xfId="0" applyNumberFormat="1" applyFont="1" applyFill="1" applyBorder="1" applyAlignment="1" applyProtection="1">
      <alignment horizontal="center" vertical="center"/>
      <protection locked="0"/>
    </xf>
    <xf numFmtId="49" fontId="36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9" fillId="0" borderId="0" xfId="0" applyNumberFormat="1" applyFont="1" applyProtection="1">
      <protection locked="0"/>
    </xf>
    <xf numFmtId="2" fontId="29" fillId="0" borderId="0" xfId="0" applyNumberFormat="1" applyFont="1" applyProtection="1">
      <protection locked="0"/>
    </xf>
    <xf numFmtId="165" fontId="29" fillId="0" borderId="0" xfId="2" applyFont="1" applyProtection="1">
      <protection locked="0"/>
    </xf>
    <xf numFmtId="164" fontId="29" fillId="0" borderId="0" xfId="2" applyNumberFormat="1" applyFont="1" applyProtection="1">
      <protection locked="0"/>
    </xf>
    <xf numFmtId="49" fontId="55" fillId="33" borderId="38" xfId="0" applyNumberFormat="1" applyFont="1" applyFill="1" applyBorder="1" applyProtection="1">
      <protection locked="0"/>
    </xf>
    <xf numFmtId="2" fontId="55" fillId="33" borderId="37" xfId="0" applyNumberFormat="1" applyFont="1" applyFill="1" applyBorder="1" applyProtection="1">
      <protection locked="0"/>
    </xf>
    <xf numFmtId="165" fontId="55" fillId="33" borderId="37" xfId="2" applyFont="1" applyFill="1" applyBorder="1" applyProtection="1">
      <protection locked="0"/>
    </xf>
    <xf numFmtId="164" fontId="55" fillId="33" borderId="37" xfId="2" applyNumberFormat="1" applyFont="1" applyFill="1" applyBorder="1" applyProtection="1">
      <protection locked="0"/>
    </xf>
    <xf numFmtId="49" fontId="29" fillId="0" borderId="15" xfId="37" applyNumberFormat="1" applyFont="1" applyBorder="1" applyProtection="1">
      <protection locked="0"/>
    </xf>
    <xf numFmtId="49" fontId="29" fillId="0" borderId="15" xfId="1" applyNumberFormat="1" applyFont="1" applyBorder="1" applyProtection="1">
      <protection locked="0"/>
    </xf>
    <xf numFmtId="0" fontId="44" fillId="0" borderId="0" xfId="163" applyFont="1" applyProtection="1">
      <protection locked="0"/>
    </xf>
    <xf numFmtId="0" fontId="59" fillId="36" borderId="15" xfId="163" applyFont="1" applyFill="1" applyBorder="1" applyAlignment="1" applyProtection="1">
      <alignment vertical="center"/>
      <protection locked="0"/>
    </xf>
    <xf numFmtId="0" fontId="59" fillId="36" borderId="61" xfId="163" applyFont="1" applyFill="1" applyBorder="1" applyAlignment="1" applyProtection="1">
      <alignment vertical="center"/>
      <protection locked="0"/>
    </xf>
    <xf numFmtId="0" fontId="44" fillId="0" borderId="0" xfId="163" applyFont="1" applyAlignment="1" applyProtection="1">
      <alignment horizontal="left" textRotation="255" wrapText="1" indent="1"/>
      <protection locked="0"/>
    </xf>
    <xf numFmtId="0" fontId="59" fillId="37" borderId="16" xfId="163" applyFont="1" applyFill="1" applyBorder="1" applyProtection="1">
      <protection locked="0"/>
    </xf>
    <xf numFmtId="0" fontId="59" fillId="37" borderId="17" xfId="163" applyFont="1" applyFill="1" applyBorder="1" applyProtection="1">
      <protection locked="0"/>
    </xf>
    <xf numFmtId="0" fontId="59" fillId="37" borderId="17" xfId="163" applyFont="1" applyFill="1" applyBorder="1"/>
    <xf numFmtId="0" fontId="59" fillId="37" borderId="18" xfId="163" applyFont="1" applyFill="1" applyBorder="1"/>
    <xf numFmtId="172" fontId="59" fillId="43" borderId="17" xfId="153" applyNumberFormat="1" applyFont="1" applyFill="1" applyBorder="1" applyAlignment="1" applyProtection="1">
      <alignment horizontal="center"/>
      <protection locked="0"/>
    </xf>
    <xf numFmtId="0" fontId="59" fillId="43" borderId="17" xfId="163" applyFont="1" applyFill="1" applyBorder="1" applyAlignment="1" applyProtection="1">
      <alignment horizontal="center"/>
      <protection locked="0"/>
    </xf>
    <xf numFmtId="172" fontId="59" fillId="42" borderId="17" xfId="153" applyNumberFormat="1" applyFont="1" applyFill="1" applyBorder="1" applyProtection="1"/>
    <xf numFmtId="172" fontId="59" fillId="37" borderId="17" xfId="153" applyNumberFormat="1" applyFont="1" applyFill="1" applyBorder="1" applyProtection="1"/>
    <xf numFmtId="172" fontId="44" fillId="0" borderId="0" xfId="163" applyNumberFormat="1" applyFont="1" applyProtection="1">
      <protection locked="0"/>
    </xf>
    <xf numFmtId="0" fontId="44" fillId="0" borderId="28" xfId="163" applyFont="1" applyBorder="1" applyProtection="1">
      <protection locked="0"/>
    </xf>
    <xf numFmtId="0" fontId="44" fillId="0" borderId="2" xfId="163" applyFont="1" applyBorder="1" applyProtection="1">
      <protection locked="0"/>
    </xf>
    <xf numFmtId="0" fontId="44" fillId="0" borderId="10" xfId="163" applyFont="1" applyBorder="1" applyProtection="1">
      <protection locked="0"/>
    </xf>
    <xf numFmtId="0" fontId="44" fillId="38" borderId="14" xfId="163" applyFont="1" applyFill="1" applyBorder="1" applyAlignment="1" applyProtection="1">
      <alignment horizontal="center"/>
      <protection locked="0"/>
    </xf>
    <xf numFmtId="0" fontId="44" fillId="34" borderId="63" xfId="163" applyFont="1" applyFill="1" applyBorder="1" applyProtection="1">
      <protection locked="0"/>
    </xf>
    <xf numFmtId="0" fontId="44" fillId="39" borderId="12" xfId="163" applyFont="1" applyFill="1" applyBorder="1"/>
    <xf numFmtId="0" fontId="44" fillId="39" borderId="13" xfId="163" applyFont="1" applyFill="1" applyBorder="1"/>
    <xf numFmtId="0" fontId="44" fillId="39" borderId="14" xfId="163" applyFont="1" applyFill="1" applyBorder="1"/>
    <xf numFmtId="0" fontId="44" fillId="40" borderId="15" xfId="163" applyFont="1" applyFill="1" applyBorder="1"/>
    <xf numFmtId="0" fontId="44" fillId="40" borderId="6" xfId="163" applyFont="1" applyFill="1" applyBorder="1"/>
    <xf numFmtId="0" fontId="44" fillId="39" borderId="15" xfId="163" applyFont="1" applyFill="1" applyBorder="1"/>
    <xf numFmtId="0" fontId="44" fillId="39" borderId="6" xfId="163" applyFont="1" applyFill="1" applyBorder="1"/>
    <xf numFmtId="0" fontId="59" fillId="36" borderId="59" xfId="163" applyFont="1" applyFill="1" applyBorder="1" applyAlignment="1" applyProtection="1">
      <alignment vertical="justify"/>
      <protection locked="0"/>
    </xf>
    <xf numFmtId="0" fontId="59" fillId="42" borderId="59" xfId="163" applyFont="1" applyFill="1" applyBorder="1" applyAlignment="1" applyProtection="1">
      <alignment vertical="justify"/>
      <protection locked="0"/>
    </xf>
    <xf numFmtId="0" fontId="44" fillId="34" borderId="64" xfId="163" applyFont="1" applyFill="1" applyBorder="1" applyProtection="1">
      <protection locked="0"/>
    </xf>
    <xf numFmtId="0" fontId="44" fillId="34" borderId="65" xfId="163" applyFont="1" applyFill="1" applyBorder="1" applyProtection="1">
      <protection locked="0"/>
    </xf>
    <xf numFmtId="0" fontId="44" fillId="40" borderId="59" xfId="163" applyFont="1" applyFill="1" applyBorder="1"/>
    <xf numFmtId="0" fontId="44" fillId="39" borderId="59" xfId="163" applyFont="1" applyFill="1" applyBorder="1"/>
    <xf numFmtId="175" fontId="44" fillId="0" borderId="0" xfId="153" applyNumberFormat="1" applyFont="1" applyFill="1" applyBorder="1" applyProtection="1">
      <protection locked="0"/>
    </xf>
    <xf numFmtId="166" fontId="44" fillId="0" borderId="0" xfId="163" applyNumberFormat="1" applyFont="1" applyProtection="1">
      <protection locked="0"/>
    </xf>
    <xf numFmtId="0" fontId="60" fillId="41" borderId="62" xfId="163" applyFont="1" applyFill="1" applyBorder="1" applyAlignment="1" applyProtection="1">
      <alignment horizontal="left"/>
      <protection locked="0"/>
    </xf>
    <xf numFmtId="0" fontId="60" fillId="41" borderId="11" xfId="163" applyFont="1" applyFill="1" applyBorder="1" applyProtection="1">
      <protection locked="0"/>
    </xf>
    <xf numFmtId="0" fontId="44" fillId="25" borderId="0" xfId="163" applyFont="1" applyFill="1" applyProtection="1">
      <protection locked="0"/>
    </xf>
    <xf numFmtId="166" fontId="44" fillId="0" borderId="0" xfId="153" applyFont="1" applyFill="1" applyBorder="1" applyProtection="1">
      <protection locked="0"/>
    </xf>
    <xf numFmtId="2" fontId="55" fillId="33" borderId="59" xfId="0" applyNumberFormat="1" applyFont="1" applyFill="1" applyBorder="1" applyProtection="1">
      <protection locked="0"/>
    </xf>
    <xf numFmtId="2" fontId="29" fillId="33" borderId="59" xfId="37" applyNumberFormat="1" applyFont="1" applyFill="1" applyBorder="1" applyProtection="1">
      <protection locked="0"/>
    </xf>
    <xf numFmtId="2" fontId="29" fillId="0" borderId="59" xfId="37" applyNumberFormat="1" applyFont="1" applyBorder="1" applyProtection="1">
      <protection locked="0"/>
    </xf>
    <xf numFmtId="165" fontId="29" fillId="34" borderId="59" xfId="2" applyFont="1" applyFill="1" applyBorder="1" applyAlignment="1" applyProtection="1">
      <alignment horizontal="left"/>
      <protection locked="0"/>
    </xf>
    <xf numFmtId="164" fontId="29" fillId="34" borderId="59" xfId="2" applyNumberFormat="1" applyFont="1" applyFill="1" applyBorder="1" applyProtection="1">
      <protection locked="0"/>
    </xf>
    <xf numFmtId="2" fontId="29" fillId="33" borderId="59" xfId="1" applyNumberFormat="1" applyFont="1" applyFill="1" applyBorder="1" applyProtection="1">
      <protection locked="0"/>
    </xf>
    <xf numFmtId="2" fontId="29" fillId="0" borderId="59" xfId="1" applyNumberFormat="1" applyFont="1" applyBorder="1" applyProtection="1">
      <protection locked="0"/>
    </xf>
    <xf numFmtId="174" fontId="29" fillId="34" borderId="59" xfId="2" applyNumberFormat="1" applyFont="1" applyFill="1" applyBorder="1" applyAlignment="1" applyProtection="1">
      <alignment horizontal="left"/>
      <protection locked="0"/>
    </xf>
    <xf numFmtId="174" fontId="29" fillId="34" borderId="59" xfId="2" applyNumberFormat="1" applyFont="1" applyFill="1" applyBorder="1" applyProtection="1">
      <protection locked="0"/>
    </xf>
    <xf numFmtId="49" fontId="61" fillId="0" borderId="59" xfId="0" applyNumberFormat="1" applyFont="1" applyBorder="1" applyAlignment="1" applyProtection="1">
      <alignment vertical="center"/>
      <protection locked="0"/>
    </xf>
    <xf numFmtId="16" fontId="28" fillId="0" borderId="59" xfId="0" applyNumberFormat="1" applyFont="1" applyBorder="1" applyProtection="1">
      <protection locked="0"/>
    </xf>
    <xf numFmtId="0" fontId="28" fillId="0" borderId="59" xfId="0" applyFont="1" applyBorder="1" applyProtection="1">
      <protection locked="0"/>
    </xf>
    <xf numFmtId="0" fontId="64" fillId="0" borderId="0" xfId="11" applyFont="1"/>
    <xf numFmtId="0" fontId="65" fillId="0" borderId="0" xfId="11" applyFont="1"/>
    <xf numFmtId="1" fontId="56" fillId="46" borderId="1" xfId="11" applyNumberFormat="1" applyFont="1" applyFill="1" applyBorder="1" applyAlignment="1">
      <alignment horizontal="center"/>
    </xf>
    <xf numFmtId="1" fontId="63" fillId="46" borderId="1" xfId="11" applyNumberFormat="1" applyFont="1" applyFill="1" applyBorder="1" applyAlignment="1">
      <alignment horizontal="center"/>
    </xf>
    <xf numFmtId="10" fontId="56" fillId="46" borderId="1" xfId="11" applyNumberFormat="1" applyFont="1" applyFill="1" applyBorder="1" applyAlignment="1">
      <alignment horizontal="center"/>
    </xf>
    <xf numFmtId="0" fontId="66" fillId="23" borderId="12" xfId="11" applyFont="1" applyFill="1" applyBorder="1" applyAlignment="1">
      <alignment horizontal="center" vertical="center"/>
    </xf>
    <xf numFmtId="0" fontId="66" fillId="23" borderId="13" xfId="11" applyFont="1" applyFill="1" applyBorder="1" applyAlignment="1">
      <alignment horizontal="center" vertical="center"/>
    </xf>
    <xf numFmtId="0" fontId="66" fillId="23" borderId="14" xfId="11" applyFont="1" applyFill="1" applyBorder="1" applyAlignment="1">
      <alignment horizontal="center" vertical="center"/>
    </xf>
    <xf numFmtId="0" fontId="66" fillId="23" borderId="1" xfId="11" applyFont="1" applyFill="1" applyBorder="1" applyAlignment="1">
      <alignment horizontal="center" vertical="center"/>
    </xf>
    <xf numFmtId="1" fontId="25" fillId="45" borderId="1" xfId="11" applyNumberFormat="1" applyFont="1" applyFill="1" applyBorder="1" applyAlignment="1">
      <alignment horizontal="center"/>
    </xf>
    <xf numFmtId="0" fontId="25" fillId="20" borderId="1" xfId="11" applyFont="1" applyFill="1" applyBorder="1" applyAlignment="1">
      <alignment horizontal="center"/>
    </xf>
    <xf numFmtId="0" fontId="48" fillId="20" borderId="1" xfId="0" applyFont="1" applyFill="1" applyBorder="1" applyAlignment="1">
      <alignment horizontal="center"/>
    </xf>
    <xf numFmtId="0" fontId="66" fillId="23" borderId="38" xfId="11" applyFont="1" applyFill="1" applyBorder="1" applyAlignment="1">
      <alignment horizontal="center" vertical="center"/>
    </xf>
    <xf numFmtId="0" fontId="66" fillId="23" borderId="37" xfId="11" applyFont="1" applyFill="1" applyBorder="1" applyAlignment="1">
      <alignment horizontal="center" vertical="center"/>
    </xf>
    <xf numFmtId="0" fontId="66" fillId="23" borderId="36" xfId="11" applyFont="1" applyFill="1" applyBorder="1" applyAlignment="1">
      <alignment horizontal="center" vertical="center"/>
    </xf>
    <xf numFmtId="0" fontId="64" fillId="0" borderId="18" xfId="11" applyFont="1" applyBorder="1" applyAlignment="1">
      <alignment horizontal="center"/>
    </xf>
    <xf numFmtId="17" fontId="67" fillId="0" borderId="12" xfId="11" applyNumberFormat="1" applyFont="1" applyBorder="1" applyAlignment="1">
      <alignment horizontal="center"/>
    </xf>
    <xf numFmtId="9" fontId="67" fillId="47" borderId="13" xfId="11" applyNumberFormat="1" applyFont="1" applyFill="1" applyBorder="1" applyAlignment="1">
      <alignment horizontal="center"/>
    </xf>
    <xf numFmtId="9" fontId="67" fillId="47" borderId="13" xfId="168" applyFont="1" applyFill="1" applyBorder="1" applyAlignment="1">
      <alignment horizontal="center"/>
    </xf>
    <xf numFmtId="0" fontId="64" fillId="0" borderId="39" xfId="11" applyFont="1" applyBorder="1"/>
    <xf numFmtId="0" fontId="64" fillId="0" borderId="67" xfId="11" applyFont="1" applyBorder="1"/>
    <xf numFmtId="0" fontId="67" fillId="8" borderId="15" xfId="11" applyFont="1" applyFill="1" applyBorder="1" applyAlignment="1">
      <alignment horizontal="center"/>
    </xf>
    <xf numFmtId="0" fontId="64" fillId="0" borderId="59" xfId="11" applyFont="1" applyBorder="1" applyAlignment="1">
      <alignment horizontal="center"/>
    </xf>
    <xf numFmtId="0" fontId="64" fillId="0" borderId="68" xfId="11" applyFont="1" applyBorder="1"/>
    <xf numFmtId="0" fontId="64" fillId="0" borderId="66" xfId="11" applyFont="1" applyBorder="1"/>
    <xf numFmtId="0" fontId="65" fillId="0" borderId="16" xfId="11" applyFont="1" applyBorder="1" applyAlignment="1">
      <alignment horizontal="center"/>
    </xf>
    <xf numFmtId="0" fontId="65" fillId="0" borderId="17" xfId="11" applyFont="1" applyBorder="1" applyAlignment="1">
      <alignment horizontal="center"/>
    </xf>
    <xf numFmtId="0" fontId="65" fillId="0" borderId="18" xfId="11" applyFont="1" applyBorder="1" applyAlignment="1">
      <alignment horizontal="center"/>
    </xf>
    <xf numFmtId="17" fontId="66" fillId="48" borderId="70" xfId="11" applyNumberFormat="1" applyFont="1" applyFill="1" applyBorder="1" applyAlignment="1">
      <alignment horizontal="center"/>
    </xf>
    <xf numFmtId="44" fontId="66" fillId="48" borderId="71" xfId="167" applyFont="1" applyFill="1" applyBorder="1" applyAlignment="1">
      <alignment horizontal="center"/>
    </xf>
    <xf numFmtId="9" fontId="67" fillId="47" borderId="20" xfId="11" applyNumberFormat="1" applyFont="1" applyFill="1" applyBorder="1" applyAlignment="1">
      <alignment horizontal="center"/>
    </xf>
    <xf numFmtId="44" fontId="66" fillId="48" borderId="72" xfId="167" applyFont="1" applyFill="1" applyBorder="1" applyAlignment="1">
      <alignment horizontal="center"/>
    </xf>
    <xf numFmtId="0" fontId="64" fillId="0" borderId="73" xfId="11" applyFont="1" applyBorder="1" applyAlignment="1">
      <alignment horizontal="center"/>
    </xf>
    <xf numFmtId="0" fontId="64" fillId="0" borderId="6" xfId="11" applyFont="1" applyBorder="1" applyAlignment="1">
      <alignment horizontal="center"/>
    </xf>
    <xf numFmtId="0" fontId="67" fillId="8" borderId="16" xfId="11" applyFont="1" applyFill="1" applyBorder="1" applyAlignment="1">
      <alignment horizontal="center"/>
    </xf>
    <xf numFmtId="1" fontId="9" fillId="44" borderId="18" xfId="11" applyNumberFormat="1" applyFont="1" applyFill="1" applyBorder="1" applyProtection="1">
      <protection locked="0" hidden="1"/>
    </xf>
    <xf numFmtId="0" fontId="66" fillId="23" borderId="59" xfId="11" applyFont="1" applyFill="1" applyBorder="1" applyAlignment="1">
      <alignment horizontal="center" vertical="center"/>
    </xf>
    <xf numFmtId="0" fontId="69" fillId="16" borderId="59" xfId="1" applyFont="1" applyFill="1" applyBorder="1" applyAlignment="1">
      <alignment horizontal="center"/>
    </xf>
    <xf numFmtId="0" fontId="64" fillId="21" borderId="59" xfId="11" applyFont="1" applyFill="1" applyBorder="1"/>
    <xf numFmtId="0" fontId="64" fillId="26" borderId="59" xfId="11" applyFont="1" applyFill="1" applyBorder="1"/>
    <xf numFmtId="0" fontId="53" fillId="0" borderId="59" xfId="0" applyFont="1" applyBorder="1" applyAlignment="1" applyProtection="1">
      <alignment vertical="center"/>
      <protection locked="0" hidden="1"/>
    </xf>
    <xf numFmtId="49" fontId="53" fillId="0" borderId="59" xfId="0" applyNumberFormat="1" applyFont="1" applyBorder="1" applyAlignment="1" applyProtection="1">
      <alignment vertical="center"/>
      <protection locked="0" hidden="1"/>
    </xf>
    <xf numFmtId="2" fontId="53" fillId="0" borderId="59" xfId="0" applyNumberFormat="1" applyFont="1" applyBorder="1" applyAlignment="1" applyProtection="1">
      <alignment vertical="center"/>
      <protection locked="0" hidden="1"/>
    </xf>
    <xf numFmtId="1" fontId="53" fillId="0" borderId="59" xfId="0" applyNumberFormat="1" applyFont="1" applyBorder="1" applyAlignment="1" applyProtection="1">
      <alignment vertical="center"/>
      <protection locked="0" hidden="1"/>
    </xf>
    <xf numFmtId="49" fontId="28" fillId="0" borderId="59" xfId="0" applyNumberFormat="1" applyFont="1" applyBorder="1" applyAlignment="1" applyProtection="1">
      <alignment vertical="center"/>
      <protection locked="0" hidden="1"/>
    </xf>
    <xf numFmtId="49" fontId="53" fillId="0" borderId="59" xfId="0" applyNumberFormat="1" applyFont="1" applyBorder="1" applyAlignment="1" applyProtection="1">
      <alignment horizontal="right" vertical="center"/>
      <protection locked="0" hidden="1"/>
    </xf>
    <xf numFmtId="0" fontId="28" fillId="0" borderId="59" xfId="0" applyFont="1" applyBorder="1" applyAlignment="1" applyProtection="1">
      <alignment vertical="center"/>
      <protection locked="0" hidden="1"/>
    </xf>
    <xf numFmtId="2" fontId="53" fillId="0" borderId="52" xfId="0" applyNumberFormat="1" applyFont="1" applyBorder="1" applyAlignment="1" applyProtection="1">
      <alignment vertical="center"/>
      <protection locked="0" hidden="1"/>
    </xf>
    <xf numFmtId="49" fontId="53" fillId="0" borderId="59" xfId="0" applyNumberFormat="1" applyFont="1" applyBorder="1" applyAlignment="1" applyProtection="1">
      <alignment horizontal="left" vertical="center"/>
      <protection locked="0" hidden="1"/>
    </xf>
    <xf numFmtId="1" fontId="53" fillId="0" borderId="52" xfId="0" applyNumberFormat="1" applyFont="1" applyBorder="1" applyAlignment="1" applyProtection="1">
      <alignment vertical="center"/>
      <protection locked="0" hidden="1"/>
    </xf>
    <xf numFmtId="49" fontId="28" fillId="0" borderId="52" xfId="0" applyNumberFormat="1" applyFont="1" applyBorder="1" applyAlignment="1" applyProtection="1">
      <alignment vertical="center"/>
      <protection locked="0" hidden="1"/>
    </xf>
    <xf numFmtId="0" fontId="28" fillId="0" borderId="52" xfId="0" applyFont="1" applyBorder="1" applyAlignment="1" applyProtection="1">
      <alignment vertical="center"/>
      <protection locked="0" hidden="1"/>
    </xf>
    <xf numFmtId="0" fontId="28" fillId="0" borderId="52" xfId="0" applyFont="1" applyBorder="1" applyAlignment="1">
      <alignment vertical="center"/>
    </xf>
    <xf numFmtId="16" fontId="53" fillId="22" borderId="1" xfId="0" applyNumberFormat="1" applyFont="1" applyFill="1" applyBorder="1" applyAlignment="1" applyProtection="1">
      <alignment vertical="center"/>
      <protection locked="0" hidden="1"/>
    </xf>
    <xf numFmtId="0" fontId="53" fillId="22" borderId="1" xfId="0" applyFont="1" applyFill="1" applyBorder="1" applyAlignment="1" applyProtection="1">
      <alignment vertical="center"/>
      <protection locked="0" hidden="1"/>
    </xf>
    <xf numFmtId="49" fontId="53" fillId="22" borderId="1" xfId="0" applyNumberFormat="1" applyFont="1" applyFill="1" applyBorder="1" applyAlignment="1" applyProtection="1">
      <alignment vertical="center"/>
      <protection locked="0" hidden="1"/>
    </xf>
    <xf numFmtId="2" fontId="53" fillId="22" borderId="1" xfId="0" applyNumberFormat="1" applyFont="1" applyFill="1" applyBorder="1" applyAlignment="1" applyProtection="1">
      <alignment vertical="center"/>
      <protection locked="0" hidden="1"/>
    </xf>
    <xf numFmtId="1" fontId="53" fillId="22" borderId="1" xfId="0" applyNumberFormat="1" applyFont="1" applyFill="1" applyBorder="1" applyAlignment="1" applyProtection="1">
      <alignment vertical="center"/>
      <protection locked="0" hidden="1"/>
    </xf>
    <xf numFmtId="49" fontId="28" fillId="22" borderId="1" xfId="0" applyNumberFormat="1" applyFont="1" applyFill="1" applyBorder="1" applyAlignment="1" applyProtection="1">
      <alignment vertical="center"/>
      <protection locked="0" hidden="1"/>
    </xf>
    <xf numFmtId="49" fontId="53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8" fillId="22" borderId="1" xfId="0" applyFont="1" applyFill="1" applyBorder="1" applyAlignment="1" applyProtection="1">
      <alignment vertical="center"/>
      <protection locked="0" hidden="1"/>
    </xf>
    <xf numFmtId="49" fontId="53" fillId="22" borderId="1" xfId="0" applyNumberFormat="1" applyFont="1" applyFill="1" applyBorder="1" applyAlignment="1" applyProtection="1">
      <alignment horizontal="left" vertical="center"/>
      <protection locked="0" hidden="1"/>
    </xf>
    <xf numFmtId="16" fontId="53" fillId="49" borderId="1" xfId="0" applyNumberFormat="1" applyFont="1" applyFill="1" applyBorder="1" applyAlignment="1" applyProtection="1">
      <alignment vertical="center"/>
      <protection locked="0" hidden="1"/>
    </xf>
    <xf numFmtId="0" fontId="53" fillId="49" borderId="1" xfId="0" applyFont="1" applyFill="1" applyBorder="1" applyAlignment="1" applyProtection="1">
      <alignment vertical="center"/>
      <protection locked="0" hidden="1"/>
    </xf>
    <xf numFmtId="49" fontId="53" fillId="49" borderId="1" xfId="0" applyNumberFormat="1" applyFont="1" applyFill="1" applyBorder="1" applyAlignment="1" applyProtection="1">
      <alignment vertical="center"/>
      <protection locked="0" hidden="1"/>
    </xf>
    <xf numFmtId="2" fontId="53" fillId="49" borderId="1" xfId="0" applyNumberFormat="1" applyFont="1" applyFill="1" applyBorder="1" applyAlignment="1" applyProtection="1">
      <alignment vertical="center"/>
      <protection locked="0" hidden="1"/>
    </xf>
    <xf numFmtId="1" fontId="53" fillId="49" borderId="1" xfId="0" applyNumberFormat="1" applyFont="1" applyFill="1" applyBorder="1" applyAlignment="1" applyProtection="1">
      <alignment vertical="center"/>
      <protection locked="0" hidden="1"/>
    </xf>
    <xf numFmtId="49" fontId="28" fillId="49" borderId="1" xfId="0" applyNumberFormat="1" applyFont="1" applyFill="1" applyBorder="1" applyAlignment="1" applyProtection="1">
      <alignment vertical="center"/>
      <protection locked="0" hidden="1"/>
    </xf>
    <xf numFmtId="49" fontId="53" fillId="49" borderId="1" xfId="0" applyNumberFormat="1" applyFont="1" applyFill="1" applyBorder="1" applyAlignment="1" applyProtection="1">
      <alignment horizontal="right" vertical="center"/>
      <protection locked="0" hidden="1"/>
    </xf>
    <xf numFmtId="0" fontId="28" fillId="49" borderId="1" xfId="0" applyFont="1" applyFill="1" applyBorder="1" applyAlignment="1" applyProtection="1">
      <alignment vertical="center"/>
      <protection locked="0" hidden="1"/>
    </xf>
    <xf numFmtId="49" fontId="53" fillId="49" borderId="1" xfId="0" applyNumberFormat="1" applyFont="1" applyFill="1" applyBorder="1" applyAlignment="1" applyProtection="1">
      <alignment horizontal="left" vertical="center"/>
      <protection locked="0" hidden="1"/>
    </xf>
    <xf numFmtId="16" fontId="53" fillId="13" borderId="1" xfId="0" applyNumberFormat="1" applyFont="1" applyFill="1" applyBorder="1" applyAlignment="1" applyProtection="1">
      <alignment vertical="center"/>
      <protection locked="0" hidden="1"/>
    </xf>
    <xf numFmtId="0" fontId="53" fillId="13" borderId="1" xfId="0" applyFont="1" applyFill="1" applyBorder="1" applyAlignment="1" applyProtection="1">
      <alignment vertical="center"/>
      <protection locked="0" hidden="1"/>
    </xf>
    <xf numFmtId="49" fontId="53" fillId="13" borderId="1" xfId="0" applyNumberFormat="1" applyFont="1" applyFill="1" applyBorder="1" applyAlignment="1" applyProtection="1">
      <alignment vertical="center"/>
      <protection locked="0" hidden="1"/>
    </xf>
    <xf numFmtId="2" fontId="53" fillId="13" borderId="1" xfId="0" applyNumberFormat="1" applyFont="1" applyFill="1" applyBorder="1" applyAlignment="1" applyProtection="1">
      <alignment vertical="center"/>
      <protection locked="0" hidden="1"/>
    </xf>
    <xf numFmtId="1" fontId="53" fillId="13" borderId="1" xfId="0" applyNumberFormat="1" applyFont="1" applyFill="1" applyBorder="1" applyAlignment="1" applyProtection="1">
      <alignment vertical="center"/>
      <protection locked="0" hidden="1"/>
    </xf>
    <xf numFmtId="49" fontId="28" fillId="13" borderId="1" xfId="0" applyNumberFormat="1" applyFont="1" applyFill="1" applyBorder="1" applyAlignment="1" applyProtection="1">
      <alignment vertical="center"/>
      <protection locked="0" hidden="1"/>
    </xf>
    <xf numFmtId="49" fontId="53" fillId="13" borderId="1" xfId="0" applyNumberFormat="1" applyFont="1" applyFill="1" applyBorder="1" applyAlignment="1" applyProtection="1">
      <alignment horizontal="right" vertical="center"/>
      <protection locked="0" hidden="1"/>
    </xf>
    <xf numFmtId="0" fontId="28" fillId="13" borderId="1" xfId="0" applyFont="1" applyFill="1" applyBorder="1" applyAlignment="1" applyProtection="1">
      <alignment vertical="center"/>
      <protection locked="0" hidden="1"/>
    </xf>
    <xf numFmtId="49" fontId="53" fillId="13" borderId="1" xfId="0" applyNumberFormat="1" applyFont="1" applyFill="1" applyBorder="1" applyAlignment="1" applyProtection="1">
      <alignment horizontal="left" vertical="center"/>
      <protection locked="0" hidden="1"/>
    </xf>
    <xf numFmtId="16" fontId="53" fillId="18" borderId="1" xfId="0" applyNumberFormat="1" applyFont="1" applyFill="1" applyBorder="1" applyAlignment="1" applyProtection="1">
      <alignment vertical="center"/>
      <protection locked="0" hidden="1"/>
    </xf>
    <xf numFmtId="0" fontId="53" fillId="18" borderId="1" xfId="0" applyFont="1" applyFill="1" applyBorder="1" applyAlignment="1" applyProtection="1">
      <alignment vertical="center"/>
      <protection locked="0" hidden="1"/>
    </xf>
    <xf numFmtId="49" fontId="53" fillId="18" borderId="1" xfId="0" applyNumberFormat="1" applyFont="1" applyFill="1" applyBorder="1" applyAlignment="1" applyProtection="1">
      <alignment vertical="center"/>
      <protection locked="0" hidden="1"/>
    </xf>
    <xf numFmtId="2" fontId="53" fillId="18" borderId="1" xfId="0" applyNumberFormat="1" applyFont="1" applyFill="1" applyBorder="1" applyAlignment="1" applyProtection="1">
      <alignment vertical="center"/>
      <protection locked="0" hidden="1"/>
    </xf>
    <xf numFmtId="1" fontId="53" fillId="18" borderId="1" xfId="0" applyNumberFormat="1" applyFont="1" applyFill="1" applyBorder="1" applyAlignment="1" applyProtection="1">
      <alignment vertical="center"/>
      <protection locked="0" hidden="1"/>
    </xf>
    <xf numFmtId="49" fontId="28" fillId="18" borderId="1" xfId="0" applyNumberFormat="1" applyFont="1" applyFill="1" applyBorder="1" applyAlignment="1" applyProtection="1">
      <alignment vertical="center"/>
      <protection locked="0" hidden="1"/>
    </xf>
    <xf numFmtId="49" fontId="53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8" fillId="18" borderId="1" xfId="0" applyFont="1" applyFill="1" applyBorder="1" applyAlignment="1" applyProtection="1">
      <alignment vertical="center"/>
      <protection locked="0" hidden="1"/>
    </xf>
    <xf numFmtId="49" fontId="53" fillId="18" borderId="1" xfId="0" applyNumberFormat="1" applyFont="1" applyFill="1" applyBorder="1" applyAlignment="1" applyProtection="1">
      <alignment horizontal="left" vertical="center"/>
      <protection locked="0" hidden="1"/>
    </xf>
    <xf numFmtId="170" fontId="36" fillId="4" borderId="43" xfId="0" applyNumberFormat="1" applyFont="1" applyFill="1" applyBorder="1" applyAlignment="1" applyProtection="1">
      <alignment vertical="center"/>
      <protection locked="0"/>
    </xf>
    <xf numFmtId="1" fontId="28" fillId="50" borderId="49" xfId="1" applyNumberFormat="1" applyFill="1" applyBorder="1" applyProtection="1">
      <protection locked="0"/>
    </xf>
    <xf numFmtId="49" fontId="28" fillId="50" borderId="59" xfId="0" applyNumberFormat="1" applyFont="1" applyFill="1" applyBorder="1" applyProtection="1">
      <protection locked="0"/>
    </xf>
    <xf numFmtId="1" fontId="28" fillId="18" borderId="49" xfId="1" applyNumberFormat="1" applyFill="1" applyBorder="1" applyProtection="1">
      <protection locked="0"/>
    </xf>
    <xf numFmtId="49" fontId="28" fillId="18" borderId="59" xfId="1" applyNumberFormat="1" applyFill="1" applyBorder="1" applyProtection="1">
      <protection locked="0"/>
    </xf>
    <xf numFmtId="49" fontId="28" fillId="18" borderId="59" xfId="0" applyNumberFormat="1" applyFont="1" applyFill="1" applyBorder="1" applyProtection="1">
      <protection locked="0"/>
    </xf>
    <xf numFmtId="1" fontId="28" fillId="15" borderId="49" xfId="135" applyNumberFormat="1" applyFont="1" applyFill="1" applyBorder="1" applyProtection="1">
      <protection locked="0"/>
    </xf>
    <xf numFmtId="49" fontId="28" fillId="15" borderId="59" xfId="135" applyNumberFormat="1" applyFont="1" applyFill="1" applyBorder="1" applyProtection="1">
      <protection locked="0"/>
    </xf>
    <xf numFmtId="1" fontId="28" fillId="15" borderId="49" xfId="1" applyNumberFormat="1" applyFill="1" applyBorder="1" applyProtection="1">
      <protection locked="0"/>
    </xf>
    <xf numFmtId="49" fontId="28" fillId="15" borderId="59" xfId="1" applyNumberFormat="1" applyFill="1" applyBorder="1" applyProtection="1">
      <protection locked="0"/>
    </xf>
    <xf numFmtId="0" fontId="53" fillId="22" borderId="52" xfId="0" applyFont="1" applyFill="1" applyBorder="1" applyAlignment="1" applyProtection="1">
      <alignment vertical="center"/>
      <protection locked="0" hidden="1"/>
    </xf>
    <xf numFmtId="49" fontId="53" fillId="22" borderId="52" xfId="0" applyNumberFormat="1" applyFont="1" applyFill="1" applyBorder="1" applyAlignment="1" applyProtection="1">
      <alignment vertical="center"/>
      <protection locked="0" hidden="1"/>
    </xf>
    <xf numFmtId="49" fontId="53" fillId="22" borderId="52" xfId="0" applyNumberFormat="1" applyFont="1" applyFill="1" applyBorder="1" applyAlignment="1" applyProtection="1">
      <alignment horizontal="right" vertical="center"/>
      <protection locked="0" hidden="1"/>
    </xf>
    <xf numFmtId="16" fontId="53" fillId="50" borderId="1" xfId="0" applyNumberFormat="1" applyFont="1" applyFill="1" applyBorder="1" applyAlignment="1" applyProtection="1">
      <alignment vertical="center"/>
      <protection locked="0" hidden="1"/>
    </xf>
    <xf numFmtId="0" fontId="53" fillId="50" borderId="1" xfId="0" applyFont="1" applyFill="1" applyBorder="1" applyAlignment="1" applyProtection="1">
      <alignment vertical="center"/>
      <protection locked="0" hidden="1"/>
    </xf>
    <xf numFmtId="49" fontId="53" fillId="50" borderId="1" xfId="0" applyNumberFormat="1" applyFont="1" applyFill="1" applyBorder="1" applyAlignment="1" applyProtection="1">
      <alignment vertical="center"/>
      <protection locked="0" hidden="1"/>
    </xf>
    <xf numFmtId="2" fontId="53" fillId="50" borderId="1" xfId="0" applyNumberFormat="1" applyFont="1" applyFill="1" applyBorder="1" applyAlignment="1" applyProtection="1">
      <alignment vertical="center"/>
      <protection locked="0" hidden="1"/>
    </xf>
    <xf numFmtId="1" fontId="53" fillId="50" borderId="59" xfId="0" applyNumberFormat="1" applyFont="1" applyFill="1" applyBorder="1" applyAlignment="1" applyProtection="1">
      <alignment vertical="center"/>
      <protection locked="0" hidden="1"/>
    </xf>
    <xf numFmtId="0" fontId="53" fillId="50" borderId="59" xfId="0" applyFont="1" applyFill="1" applyBorder="1" applyAlignment="1" applyProtection="1">
      <alignment vertical="center"/>
      <protection locked="0" hidden="1"/>
    </xf>
    <xf numFmtId="49" fontId="28" fillId="50" borderId="1" xfId="0" applyNumberFormat="1" applyFont="1" applyFill="1" applyBorder="1" applyAlignment="1" applyProtection="1">
      <alignment vertical="center"/>
      <protection locked="0" hidden="1"/>
    </xf>
    <xf numFmtId="49" fontId="53" fillId="50" borderId="1" xfId="0" applyNumberFormat="1" applyFont="1" applyFill="1" applyBorder="1" applyAlignment="1" applyProtection="1">
      <alignment horizontal="right" vertical="center"/>
      <protection locked="0" hidden="1"/>
    </xf>
    <xf numFmtId="0" fontId="28" fillId="50" borderId="59" xfId="0" applyFont="1" applyFill="1" applyBorder="1" applyAlignment="1" applyProtection="1">
      <alignment vertical="center"/>
      <protection locked="0" hidden="1"/>
    </xf>
    <xf numFmtId="49" fontId="53" fillId="50" borderId="1" xfId="0" applyNumberFormat="1" applyFont="1" applyFill="1" applyBorder="1" applyAlignment="1" applyProtection="1">
      <alignment horizontal="left" vertical="center"/>
      <protection locked="0" hidden="1"/>
    </xf>
    <xf numFmtId="0" fontId="53" fillId="50" borderId="52" xfId="0" applyFont="1" applyFill="1" applyBorder="1" applyAlignment="1" applyProtection="1">
      <alignment vertical="center"/>
      <protection locked="0" hidden="1"/>
    </xf>
    <xf numFmtId="49" fontId="53" fillId="50" borderId="52" xfId="0" applyNumberFormat="1" applyFont="1" applyFill="1" applyBorder="1" applyAlignment="1" applyProtection="1">
      <alignment vertical="center"/>
      <protection locked="0" hidden="1"/>
    </xf>
    <xf numFmtId="1" fontId="53" fillId="50" borderId="1" xfId="0" applyNumberFormat="1" applyFont="1" applyFill="1" applyBorder="1" applyAlignment="1" applyProtection="1">
      <alignment vertical="center"/>
      <protection locked="0" hidden="1"/>
    </xf>
    <xf numFmtId="0" fontId="28" fillId="50" borderId="1" xfId="0" applyFont="1" applyFill="1" applyBorder="1" applyAlignment="1" applyProtection="1">
      <alignment vertical="center"/>
      <protection locked="0" hidden="1"/>
    </xf>
    <xf numFmtId="2" fontId="53" fillId="50" borderId="52" xfId="0" applyNumberFormat="1" applyFont="1" applyFill="1" applyBorder="1" applyAlignment="1" applyProtection="1">
      <alignment vertical="center"/>
      <protection locked="0" hidden="1"/>
    </xf>
    <xf numFmtId="1" fontId="53" fillId="50" borderId="52" xfId="0" applyNumberFormat="1" applyFont="1" applyFill="1" applyBorder="1" applyAlignment="1" applyProtection="1">
      <alignment vertical="center"/>
      <protection locked="0" hidden="1"/>
    </xf>
    <xf numFmtId="49" fontId="28" fillId="50" borderId="52" xfId="0" applyNumberFormat="1" applyFont="1" applyFill="1" applyBorder="1" applyAlignment="1" applyProtection="1">
      <alignment vertical="center"/>
      <protection locked="0" hidden="1"/>
    </xf>
    <xf numFmtId="49" fontId="53" fillId="50" borderId="52" xfId="0" applyNumberFormat="1" applyFont="1" applyFill="1" applyBorder="1" applyAlignment="1" applyProtection="1">
      <alignment horizontal="right" vertical="center"/>
      <protection locked="0" hidden="1"/>
    </xf>
    <xf numFmtId="0" fontId="28" fillId="50" borderId="52" xfId="0" applyFont="1" applyFill="1" applyBorder="1" applyAlignment="1" applyProtection="1">
      <alignment vertical="center"/>
      <protection locked="0" hidden="1"/>
    </xf>
    <xf numFmtId="0" fontId="28" fillId="50" borderId="52" xfId="0" applyFont="1" applyFill="1" applyBorder="1" applyAlignment="1">
      <alignment vertical="center"/>
    </xf>
    <xf numFmtId="49" fontId="28" fillId="50" borderId="59" xfId="0" applyNumberFormat="1" applyFont="1" applyFill="1" applyBorder="1" applyAlignment="1" applyProtection="1">
      <alignment vertical="center"/>
      <protection locked="0" hidden="1"/>
    </xf>
    <xf numFmtId="49" fontId="53" fillId="50" borderId="59" xfId="0" applyNumberFormat="1" applyFont="1" applyFill="1" applyBorder="1" applyAlignment="1" applyProtection="1">
      <alignment horizontal="right" vertical="center"/>
      <protection locked="0" hidden="1"/>
    </xf>
    <xf numFmtId="49" fontId="53" fillId="50" borderId="59" xfId="0" applyNumberFormat="1" applyFont="1" applyFill="1" applyBorder="1" applyAlignment="1" applyProtection="1">
      <alignment horizontal="left" vertical="center"/>
      <protection locked="0" hidden="1"/>
    </xf>
    <xf numFmtId="16" fontId="53" fillId="32" borderId="1" xfId="0" applyNumberFormat="1" applyFont="1" applyFill="1" applyBorder="1" applyAlignment="1" applyProtection="1">
      <alignment vertical="center"/>
      <protection locked="0" hidden="1"/>
    </xf>
    <xf numFmtId="0" fontId="53" fillId="32" borderId="1" xfId="0" applyFont="1" applyFill="1" applyBorder="1" applyAlignment="1" applyProtection="1">
      <alignment vertical="center"/>
      <protection locked="0" hidden="1"/>
    </xf>
    <xf numFmtId="49" fontId="53" fillId="32" borderId="1" xfId="0" applyNumberFormat="1" applyFont="1" applyFill="1" applyBorder="1" applyAlignment="1" applyProtection="1">
      <alignment vertical="center"/>
      <protection locked="0" hidden="1"/>
    </xf>
    <xf numFmtId="2" fontId="53" fillId="32" borderId="1" xfId="0" applyNumberFormat="1" applyFont="1" applyFill="1" applyBorder="1" applyAlignment="1" applyProtection="1">
      <alignment vertical="center"/>
      <protection locked="0" hidden="1"/>
    </xf>
    <xf numFmtId="1" fontId="53" fillId="32" borderId="1" xfId="0" applyNumberFormat="1" applyFont="1" applyFill="1" applyBorder="1" applyAlignment="1" applyProtection="1">
      <alignment vertical="center"/>
      <protection locked="0" hidden="1"/>
    </xf>
    <xf numFmtId="49" fontId="28" fillId="32" borderId="1" xfId="0" applyNumberFormat="1" applyFont="1" applyFill="1" applyBorder="1" applyAlignment="1" applyProtection="1">
      <alignment vertical="center"/>
      <protection locked="0" hidden="1"/>
    </xf>
    <xf numFmtId="49" fontId="53" fillId="32" borderId="1" xfId="0" applyNumberFormat="1" applyFont="1" applyFill="1" applyBorder="1" applyAlignment="1" applyProtection="1">
      <alignment horizontal="right" vertical="center"/>
      <protection locked="0" hidden="1"/>
    </xf>
    <xf numFmtId="0" fontId="28" fillId="32" borderId="1" xfId="0" applyFont="1" applyFill="1" applyBorder="1" applyAlignment="1" applyProtection="1">
      <alignment vertical="center"/>
      <protection locked="0" hidden="1"/>
    </xf>
    <xf numFmtId="49" fontId="53" fillId="32" borderId="1" xfId="0" applyNumberFormat="1" applyFont="1" applyFill="1" applyBorder="1" applyAlignment="1" applyProtection="1">
      <alignment horizontal="left" vertical="center"/>
      <protection locked="0" hidden="1"/>
    </xf>
    <xf numFmtId="49" fontId="53" fillId="50" borderId="52" xfId="0" applyNumberFormat="1" applyFont="1" applyFill="1" applyBorder="1" applyAlignment="1" applyProtection="1">
      <alignment horizontal="left" vertical="center"/>
      <protection locked="0" hidden="1"/>
    </xf>
    <xf numFmtId="0" fontId="53" fillId="18" borderId="52" xfId="0" applyFont="1" applyFill="1" applyBorder="1" applyAlignment="1" applyProtection="1">
      <alignment vertical="center"/>
      <protection locked="0" hidden="1"/>
    </xf>
    <xf numFmtId="49" fontId="28" fillId="18" borderId="52" xfId="0" applyNumberFormat="1" applyFont="1" applyFill="1" applyBorder="1" applyAlignment="1" applyProtection="1">
      <alignment vertical="center"/>
      <protection locked="0" hidden="1"/>
    </xf>
    <xf numFmtId="49" fontId="53" fillId="18" borderId="52" xfId="0" applyNumberFormat="1" applyFont="1" applyFill="1" applyBorder="1" applyAlignment="1" applyProtection="1">
      <alignment horizontal="right" vertical="center"/>
      <protection locked="0" hidden="1"/>
    </xf>
    <xf numFmtId="0" fontId="28" fillId="18" borderId="52" xfId="0" applyFont="1" applyFill="1" applyBorder="1" applyAlignment="1" applyProtection="1">
      <alignment vertical="center"/>
      <protection locked="0" hidden="1"/>
    </xf>
    <xf numFmtId="16" fontId="53" fillId="15" borderId="1" xfId="0" applyNumberFormat="1" applyFont="1" applyFill="1" applyBorder="1" applyAlignment="1" applyProtection="1">
      <alignment vertical="center"/>
      <protection locked="0" hidden="1"/>
    </xf>
    <xf numFmtId="0" fontId="53" fillId="15" borderId="1" xfId="0" applyFont="1" applyFill="1" applyBorder="1" applyAlignment="1" applyProtection="1">
      <alignment vertical="center"/>
      <protection locked="0" hidden="1"/>
    </xf>
    <xf numFmtId="49" fontId="53" fillId="15" borderId="1" xfId="0" applyNumberFormat="1" applyFont="1" applyFill="1" applyBorder="1" applyAlignment="1" applyProtection="1">
      <alignment vertical="center"/>
      <protection locked="0" hidden="1"/>
    </xf>
    <xf numFmtId="2" fontId="53" fillId="15" borderId="1" xfId="0" applyNumberFormat="1" applyFont="1" applyFill="1" applyBorder="1" applyAlignment="1" applyProtection="1">
      <alignment vertical="center"/>
      <protection locked="0" hidden="1"/>
    </xf>
    <xf numFmtId="1" fontId="53" fillId="15" borderId="1" xfId="0" applyNumberFormat="1" applyFont="1" applyFill="1" applyBorder="1" applyAlignment="1" applyProtection="1">
      <alignment vertical="center"/>
      <protection locked="0" hidden="1"/>
    </xf>
    <xf numFmtId="49" fontId="28" fillId="15" borderId="1" xfId="0" applyNumberFormat="1" applyFont="1" applyFill="1" applyBorder="1" applyAlignment="1" applyProtection="1">
      <alignment vertical="center"/>
      <protection locked="0" hidden="1"/>
    </xf>
    <xf numFmtId="49" fontId="53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8" fillId="15" borderId="1" xfId="0" applyFont="1" applyFill="1" applyBorder="1" applyAlignment="1" applyProtection="1">
      <alignment vertical="center"/>
      <protection locked="0" hidden="1"/>
    </xf>
    <xf numFmtId="49" fontId="53" fillId="15" borderId="1" xfId="0" applyNumberFormat="1" applyFont="1" applyFill="1" applyBorder="1" applyAlignment="1" applyProtection="1">
      <alignment horizontal="left" vertical="center"/>
      <protection locked="0" hidden="1"/>
    </xf>
    <xf numFmtId="16" fontId="53" fillId="50" borderId="65" xfId="0" applyNumberFormat="1" applyFont="1" applyFill="1" applyBorder="1" applyAlignment="1" applyProtection="1">
      <alignment vertical="center"/>
      <protection locked="0" hidden="1"/>
    </xf>
    <xf numFmtId="16" fontId="53" fillId="50" borderId="59" xfId="0" applyNumberFormat="1" applyFont="1" applyFill="1" applyBorder="1" applyAlignment="1" applyProtection="1">
      <alignment vertical="center"/>
      <protection locked="0" hidden="1"/>
    </xf>
    <xf numFmtId="0" fontId="53" fillId="50" borderId="65" xfId="0" applyFont="1" applyFill="1" applyBorder="1" applyAlignment="1" applyProtection="1">
      <alignment vertical="center"/>
      <protection locked="0" hidden="1"/>
    </xf>
    <xf numFmtId="0" fontId="53" fillId="32" borderId="52" xfId="0" applyFont="1" applyFill="1" applyBorder="1" applyAlignment="1" applyProtection="1">
      <alignment vertical="center"/>
      <protection locked="0" hidden="1"/>
    </xf>
    <xf numFmtId="0" fontId="28" fillId="0" borderId="1" xfId="0" applyFont="1" applyBorder="1" applyAlignment="1">
      <alignment vertical="center"/>
    </xf>
    <xf numFmtId="0" fontId="28" fillId="50" borderId="1" xfId="0" applyFont="1" applyFill="1" applyBorder="1" applyAlignment="1">
      <alignment vertical="center"/>
    </xf>
    <xf numFmtId="49" fontId="53" fillId="18" borderId="52" xfId="0" applyNumberFormat="1" applyFont="1" applyFill="1" applyBorder="1" applyAlignment="1" applyProtection="1">
      <alignment vertical="center"/>
      <protection locked="0" hidden="1"/>
    </xf>
    <xf numFmtId="49" fontId="53" fillId="50" borderId="65" xfId="0" applyNumberFormat="1" applyFont="1" applyFill="1" applyBorder="1" applyAlignment="1" applyProtection="1">
      <alignment vertical="center"/>
      <protection locked="0" hidden="1"/>
    </xf>
    <xf numFmtId="49" fontId="53" fillId="50" borderId="59" xfId="0" applyNumberFormat="1" applyFont="1" applyFill="1" applyBorder="1" applyAlignment="1" applyProtection="1">
      <alignment vertical="center"/>
      <protection locked="0" hidden="1"/>
    </xf>
    <xf numFmtId="49" fontId="53" fillId="32" borderId="52" xfId="0" applyNumberFormat="1" applyFont="1" applyFill="1" applyBorder="1" applyAlignment="1" applyProtection="1">
      <alignment vertical="center"/>
      <protection locked="0" hidden="1"/>
    </xf>
    <xf numFmtId="2" fontId="53" fillId="50" borderId="59" xfId="0" applyNumberFormat="1" applyFont="1" applyFill="1" applyBorder="1" applyAlignment="1" applyProtection="1">
      <alignment vertical="center"/>
      <protection locked="0" hidden="1"/>
    </xf>
    <xf numFmtId="2" fontId="28" fillId="50" borderId="1" xfId="0" applyNumberFormat="1" applyFont="1" applyFill="1" applyBorder="1" applyAlignment="1">
      <alignment vertical="center"/>
    </xf>
    <xf numFmtId="2" fontId="53" fillId="18" borderId="52" xfId="0" applyNumberFormat="1" applyFont="1" applyFill="1" applyBorder="1" applyAlignment="1" applyProtection="1">
      <alignment vertical="center"/>
      <protection locked="0" hidden="1"/>
    </xf>
    <xf numFmtId="2" fontId="28" fillId="0" borderId="1" xfId="0" applyNumberFormat="1" applyFont="1" applyBorder="1" applyAlignment="1">
      <alignment vertical="center"/>
    </xf>
    <xf numFmtId="2" fontId="53" fillId="50" borderId="65" xfId="0" applyNumberFormat="1" applyFont="1" applyFill="1" applyBorder="1" applyAlignment="1" applyProtection="1">
      <alignment vertical="center"/>
      <protection locked="0" hidden="1"/>
    </xf>
    <xf numFmtId="2" fontId="53" fillId="32" borderId="52" xfId="0" applyNumberFormat="1" applyFont="1" applyFill="1" applyBorder="1" applyAlignment="1" applyProtection="1">
      <alignment vertical="center"/>
      <protection locked="0" hidden="1"/>
    </xf>
    <xf numFmtId="1" fontId="53" fillId="18" borderId="52" xfId="0" applyNumberFormat="1" applyFont="1" applyFill="1" applyBorder="1" applyAlignment="1" applyProtection="1">
      <alignment vertical="center"/>
      <protection locked="0" hidden="1"/>
    </xf>
    <xf numFmtId="1" fontId="53" fillId="50" borderId="65" xfId="0" applyNumberFormat="1" applyFont="1" applyFill="1" applyBorder="1" applyAlignment="1" applyProtection="1">
      <alignment vertical="center"/>
      <protection locked="0" hidden="1"/>
    </xf>
    <xf numFmtId="1" fontId="53" fillId="32" borderId="52" xfId="0" applyNumberFormat="1" applyFont="1" applyFill="1" applyBorder="1" applyAlignment="1" applyProtection="1">
      <alignment vertical="center"/>
      <protection locked="0" hidden="1"/>
    </xf>
    <xf numFmtId="49" fontId="28" fillId="22" borderId="52" xfId="0" applyNumberFormat="1" applyFont="1" applyFill="1" applyBorder="1" applyAlignment="1" applyProtection="1">
      <alignment vertical="center"/>
      <protection locked="0" hidden="1"/>
    </xf>
    <xf numFmtId="49" fontId="28" fillId="50" borderId="65" xfId="0" applyNumberFormat="1" applyFont="1" applyFill="1" applyBorder="1" applyAlignment="1" applyProtection="1">
      <alignment vertical="center"/>
      <protection locked="0" hidden="1"/>
    </xf>
    <xf numFmtId="49" fontId="28" fillId="32" borderId="52" xfId="0" applyNumberFormat="1" applyFont="1" applyFill="1" applyBorder="1" applyAlignment="1" applyProtection="1">
      <alignment vertical="center"/>
      <protection locked="0" hidden="1"/>
    </xf>
    <xf numFmtId="49" fontId="53" fillId="50" borderId="65" xfId="0" applyNumberFormat="1" applyFont="1" applyFill="1" applyBorder="1" applyAlignment="1" applyProtection="1">
      <alignment horizontal="right" vertical="center"/>
      <protection locked="0" hidden="1"/>
    </xf>
    <xf numFmtId="49" fontId="53" fillId="32" borderId="52" xfId="0" applyNumberFormat="1" applyFont="1" applyFill="1" applyBorder="1" applyAlignment="1" applyProtection="1">
      <alignment horizontal="right" vertical="center"/>
      <protection locked="0" hidden="1"/>
    </xf>
    <xf numFmtId="0" fontId="28" fillId="22" borderId="52" xfId="0" applyFont="1" applyFill="1" applyBorder="1" applyAlignment="1" applyProtection="1">
      <alignment vertical="center"/>
      <protection locked="0" hidden="1"/>
    </xf>
    <xf numFmtId="0" fontId="28" fillId="50" borderId="65" xfId="0" applyFont="1" applyFill="1" applyBorder="1" applyAlignment="1" applyProtection="1">
      <alignment vertical="center"/>
      <protection locked="0" hidden="1"/>
    </xf>
    <xf numFmtId="0" fontId="28" fillId="32" borderId="52" xfId="0" applyFont="1" applyFill="1" applyBorder="1" applyAlignment="1" applyProtection="1">
      <alignment vertical="center"/>
      <protection locked="0" hidden="1"/>
    </xf>
    <xf numFmtId="49" fontId="53" fillId="50" borderId="65" xfId="0" applyNumberFormat="1" applyFont="1" applyFill="1" applyBorder="1" applyAlignment="1" applyProtection="1">
      <alignment horizontal="left" vertical="center"/>
      <protection locked="0" hidden="1"/>
    </xf>
    <xf numFmtId="49" fontId="53" fillId="32" borderId="52" xfId="0" applyNumberFormat="1" applyFont="1" applyFill="1" applyBorder="1" applyAlignment="1" applyProtection="1">
      <alignment horizontal="left" vertical="center"/>
      <protection locked="0" hidden="1"/>
    </xf>
    <xf numFmtId="16" fontId="28" fillId="0" borderId="59" xfId="0" applyNumberFormat="1" applyFont="1" applyBorder="1"/>
    <xf numFmtId="0" fontId="28" fillId="0" borderId="59" xfId="0" applyFont="1" applyBorder="1"/>
    <xf numFmtId="49" fontId="28" fillId="0" borderId="59" xfId="0" applyNumberFormat="1" applyFont="1" applyBorder="1"/>
    <xf numFmtId="16" fontId="28" fillId="0" borderId="1" xfId="0" applyNumberFormat="1" applyFont="1" applyBorder="1"/>
    <xf numFmtId="16" fontId="0" fillId="0" borderId="59" xfId="0" applyNumberFormat="1" applyBorder="1" applyProtection="1">
      <protection locked="0"/>
    </xf>
    <xf numFmtId="0" fontId="28" fillId="0" borderId="1" xfId="0" applyFont="1" applyBorder="1"/>
    <xf numFmtId="49" fontId="28" fillId="0" borderId="42" xfId="0" applyNumberFormat="1" applyFont="1" applyBorder="1"/>
    <xf numFmtId="49" fontId="0" fillId="0" borderId="59" xfId="0" applyNumberFormat="1" applyBorder="1" applyProtection="1">
      <protection locked="0"/>
    </xf>
    <xf numFmtId="49" fontId="28" fillId="0" borderId="1" xfId="0" applyNumberFormat="1" applyFont="1" applyBorder="1"/>
    <xf numFmtId="0" fontId="28" fillId="0" borderId="42" xfId="0" applyFont="1" applyBorder="1"/>
    <xf numFmtId="1" fontId="0" fillId="0" borderId="59" xfId="0" applyNumberFormat="1" applyBorder="1" applyProtection="1">
      <protection locked="0"/>
    </xf>
    <xf numFmtId="1" fontId="28" fillId="0" borderId="59" xfId="0" applyNumberFormat="1" applyFont="1" applyBorder="1" applyAlignment="1" applyProtection="1">
      <alignment wrapText="1"/>
      <protection locked="0"/>
    </xf>
    <xf numFmtId="1" fontId="28" fillId="0" borderId="59" xfId="0" applyNumberFormat="1" applyFont="1" applyBorder="1" applyProtection="1">
      <protection locked="0"/>
    </xf>
    <xf numFmtId="0" fontId="28" fillId="0" borderId="52" xfId="0" applyFont="1" applyBorder="1"/>
    <xf numFmtId="0" fontId="28" fillId="0" borderId="49" xfId="0" applyFont="1" applyBorder="1"/>
    <xf numFmtId="49" fontId="28" fillId="0" borderId="52" xfId="0" applyNumberFormat="1" applyFont="1" applyBorder="1"/>
    <xf numFmtId="49" fontId="28" fillId="0" borderId="10" xfId="0" applyNumberFormat="1" applyFont="1" applyBorder="1"/>
    <xf numFmtId="0" fontId="0" fillId="0" borderId="59" xfId="0" applyBorder="1" applyProtection="1">
      <protection locked="0"/>
    </xf>
    <xf numFmtId="0" fontId="28" fillId="0" borderId="59" xfId="0" applyFont="1" applyBorder="1" applyAlignment="1" applyProtection="1">
      <alignment horizontal="left"/>
      <protection locked="0"/>
    </xf>
    <xf numFmtId="165" fontId="32" fillId="13" borderId="30" xfId="0" applyNumberFormat="1" applyFont="1" applyFill="1" applyBorder="1" applyAlignment="1">
      <alignment vertical="center"/>
    </xf>
    <xf numFmtId="0" fontId="32" fillId="0" borderId="20" xfId="0" applyFont="1" applyBorder="1" applyAlignment="1">
      <alignment vertical="center"/>
    </xf>
    <xf numFmtId="165" fontId="32" fillId="13" borderId="31" xfId="0" applyNumberFormat="1" applyFont="1" applyFill="1" applyBorder="1" applyAlignment="1">
      <alignment vertical="center"/>
    </xf>
    <xf numFmtId="0" fontId="28" fillId="0" borderId="21" xfId="0" applyFont="1" applyBorder="1" applyAlignment="1">
      <alignment vertical="center"/>
    </xf>
    <xf numFmtId="165" fontId="32" fillId="17" borderId="1" xfId="0" applyNumberFormat="1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165" fontId="32" fillId="13" borderId="30" xfId="0" applyNumberFormat="1" applyFont="1" applyFill="1" applyBorder="1" applyAlignment="1" applyProtection="1">
      <alignment vertical="center"/>
      <protection locked="0" hidden="1"/>
    </xf>
    <xf numFmtId="165" fontId="32" fillId="13" borderId="20" xfId="0" applyNumberFormat="1" applyFont="1" applyFill="1" applyBorder="1" applyAlignment="1" applyProtection="1">
      <alignment vertical="center"/>
      <protection locked="0" hidden="1"/>
    </xf>
    <xf numFmtId="0" fontId="28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8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5" fillId="0" borderId="66" xfId="11" applyFont="1" applyBorder="1" applyAlignment="1">
      <alignment horizontal="center"/>
    </xf>
    <xf numFmtId="0" fontId="65" fillId="0" borderId="0" xfId="11" applyFont="1" applyAlignment="1">
      <alignment horizontal="center"/>
    </xf>
    <xf numFmtId="0" fontId="43" fillId="44" borderId="39" xfId="11" applyFont="1" applyFill="1" applyBorder="1" applyAlignment="1">
      <alignment horizontal="center" vertical="center"/>
    </xf>
    <xf numFmtId="0" fontId="43" fillId="44" borderId="40" xfId="11" applyFont="1" applyFill="1" applyBorder="1" applyAlignment="1">
      <alignment horizontal="center" vertical="center"/>
    </xf>
    <xf numFmtId="49" fontId="68" fillId="0" borderId="0" xfId="11" applyNumberFormat="1" applyFont="1" applyAlignment="1">
      <alignment horizontal="center"/>
    </xf>
    <xf numFmtId="49" fontId="68" fillId="0" borderId="68" xfId="11" applyNumberFormat="1" applyFont="1" applyBorder="1" applyAlignment="1">
      <alignment horizontal="center"/>
    </xf>
    <xf numFmtId="0" fontId="66" fillId="25" borderId="22" xfId="11" applyFont="1" applyFill="1" applyBorder="1" applyAlignment="1">
      <alignment horizontal="center" vertical="center"/>
    </xf>
    <xf numFmtId="0" fontId="66" fillId="25" borderId="69" xfId="11" applyFont="1" applyFill="1" applyBorder="1" applyAlignment="1">
      <alignment horizontal="center" vertical="center"/>
    </xf>
    <xf numFmtId="0" fontId="66" fillId="25" borderId="23" xfId="11" applyFont="1" applyFill="1" applyBorder="1" applyAlignment="1">
      <alignment horizontal="center" vertical="center"/>
    </xf>
    <xf numFmtId="0" fontId="67" fillId="47" borderId="36" xfId="11" applyFont="1" applyFill="1" applyBorder="1" applyAlignment="1">
      <alignment horizontal="center" vertical="center" wrapText="1"/>
    </xf>
    <xf numFmtId="0" fontId="67" fillId="47" borderId="24" xfId="11" applyFont="1" applyFill="1" applyBorder="1" applyAlignment="1">
      <alignment horizontal="center" vertical="center" wrapText="1"/>
    </xf>
    <xf numFmtId="0" fontId="59" fillId="35" borderId="12" xfId="163" applyFont="1" applyFill="1" applyBorder="1" applyAlignment="1" applyProtection="1">
      <alignment horizontal="center"/>
      <protection locked="0"/>
    </xf>
    <xf numFmtId="0" fontId="59" fillId="35" borderId="13" xfId="163" applyFont="1" applyFill="1" applyBorder="1" applyAlignment="1" applyProtection="1">
      <alignment horizontal="center"/>
      <protection locked="0"/>
    </xf>
    <xf numFmtId="0" fontId="59" fillId="35" borderId="14" xfId="163" applyFont="1" applyFill="1" applyBorder="1" applyAlignment="1" applyProtection="1">
      <alignment horizontal="center"/>
      <protection locked="0"/>
    </xf>
    <xf numFmtId="0" fontId="44" fillId="38" borderId="12" xfId="163" applyFont="1" applyFill="1" applyBorder="1" applyAlignment="1" applyProtection="1">
      <alignment horizontal="center"/>
      <protection locked="0"/>
    </xf>
    <xf numFmtId="0" fontId="44" fillId="38" borderId="13" xfId="163" applyFont="1" applyFill="1" applyBorder="1" applyAlignment="1" applyProtection="1">
      <alignment horizontal="center"/>
      <protection locked="0"/>
    </xf>
  </cellXfs>
  <cellStyles count="174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" xfId="167" builtinId="4"/>
    <cellStyle name="Moneda 2" xfId="2" xr:uid="{00000000-0005-0000-0000-000004000000}"/>
    <cellStyle name="Moneda 2 10" xfId="14" xr:uid="{00000000-0005-0000-0000-000005000000}"/>
    <cellStyle name="Moneda 2 11" xfId="15" xr:uid="{00000000-0005-0000-0000-000006000000}"/>
    <cellStyle name="Moneda 2 12" xfId="16" xr:uid="{00000000-0005-0000-0000-000007000000}"/>
    <cellStyle name="Moneda 2 13" xfId="17" xr:uid="{00000000-0005-0000-0000-000008000000}"/>
    <cellStyle name="Moneda 2 14" xfId="18" xr:uid="{00000000-0005-0000-0000-000009000000}"/>
    <cellStyle name="Moneda 2 15" xfId="19" xr:uid="{00000000-0005-0000-0000-00000A000000}"/>
    <cellStyle name="Moneda 2 16" xfId="20" xr:uid="{00000000-0005-0000-0000-00000B000000}"/>
    <cellStyle name="Moneda 2 17" xfId="21" xr:uid="{00000000-0005-0000-0000-00000C000000}"/>
    <cellStyle name="Moneda 2 18" xfId="22" xr:uid="{00000000-0005-0000-0000-00000D000000}"/>
    <cellStyle name="Moneda 2 19" xfId="23" xr:uid="{00000000-0005-0000-0000-00000E000000}"/>
    <cellStyle name="Moneda 2 2" xfId="24" xr:uid="{00000000-0005-0000-0000-00000F000000}"/>
    <cellStyle name="Moneda 2 20" xfId="25" xr:uid="{00000000-0005-0000-0000-000010000000}"/>
    <cellStyle name="Moneda 2 21" xfId="26" xr:uid="{00000000-0005-0000-0000-000011000000}"/>
    <cellStyle name="Moneda 2 3" xfId="27" xr:uid="{00000000-0005-0000-0000-000012000000}"/>
    <cellStyle name="Moneda 2 4" xfId="28" xr:uid="{00000000-0005-0000-0000-000013000000}"/>
    <cellStyle name="Moneda 2 5" xfId="29" xr:uid="{00000000-0005-0000-0000-000014000000}"/>
    <cellStyle name="Moneda 2 6" xfId="30" xr:uid="{00000000-0005-0000-0000-000015000000}"/>
    <cellStyle name="Moneda 2 7" xfId="31" xr:uid="{00000000-0005-0000-0000-000016000000}"/>
    <cellStyle name="Moneda 2 8" xfId="32" xr:uid="{00000000-0005-0000-0000-000017000000}"/>
    <cellStyle name="Moneda 2 9" xfId="33" xr:uid="{00000000-0005-0000-0000-000018000000}"/>
    <cellStyle name="Normal" xfId="0" builtinId="0"/>
    <cellStyle name="Normal 10" xfId="141" xr:uid="{00000000-0005-0000-0000-00001A000000}"/>
    <cellStyle name="Normal 10 2" xfId="154" xr:uid="{00000000-0005-0000-0000-00001B000000}"/>
    <cellStyle name="Normal 11" xfId="142" xr:uid="{00000000-0005-0000-0000-00001C000000}"/>
    <cellStyle name="Normal 11 2" xfId="155" xr:uid="{00000000-0005-0000-0000-00001D000000}"/>
    <cellStyle name="Normal 12" xfId="143" xr:uid="{00000000-0005-0000-0000-00001E000000}"/>
    <cellStyle name="Normal 12 2" xfId="156" xr:uid="{00000000-0005-0000-0000-00001F000000}"/>
    <cellStyle name="Normal 13" xfId="144" xr:uid="{00000000-0005-0000-0000-000020000000}"/>
    <cellStyle name="Normal 14" xfId="157" xr:uid="{00000000-0005-0000-0000-000021000000}"/>
    <cellStyle name="Normal 15" xfId="158" xr:uid="{00000000-0005-0000-0000-000022000000}"/>
    <cellStyle name="Normal 16" xfId="159" xr:uid="{00000000-0005-0000-0000-000023000000}"/>
    <cellStyle name="Normal 17" xfId="160" xr:uid="{00000000-0005-0000-0000-000024000000}"/>
    <cellStyle name="Normal 18" xfId="161" xr:uid="{00000000-0005-0000-0000-000025000000}"/>
    <cellStyle name="Normal 18 2" xfId="162" xr:uid="{00000000-0005-0000-0000-000026000000}"/>
    <cellStyle name="Normal 18 2 2" xfId="163" xr:uid="{00000000-0005-0000-0000-000027000000}"/>
    <cellStyle name="Normal 19" xfId="164" xr:uid="{00000000-0005-0000-0000-000028000000}"/>
    <cellStyle name="Normal 2" xfId="1" xr:uid="{00000000-0005-0000-0000-000029000000}"/>
    <cellStyle name="Normal 2 10" xfId="34" xr:uid="{00000000-0005-0000-0000-00002A000000}"/>
    <cellStyle name="Normal 2 11" xfId="35" xr:uid="{00000000-0005-0000-0000-00002B000000}"/>
    <cellStyle name="Normal 2 12" xfId="36" xr:uid="{00000000-0005-0000-0000-00002C000000}"/>
    <cellStyle name="Normal 2 13" xfId="37" xr:uid="{00000000-0005-0000-0000-00002D000000}"/>
    <cellStyle name="Normal 2 14" xfId="38" xr:uid="{00000000-0005-0000-0000-00002E000000}"/>
    <cellStyle name="Normal 2 15" xfId="39" xr:uid="{00000000-0005-0000-0000-00002F000000}"/>
    <cellStyle name="Normal 2 16" xfId="40" xr:uid="{00000000-0005-0000-0000-000030000000}"/>
    <cellStyle name="Normal 2 17" xfId="41" xr:uid="{00000000-0005-0000-0000-000031000000}"/>
    <cellStyle name="Normal 2 18" xfId="42" xr:uid="{00000000-0005-0000-0000-000032000000}"/>
    <cellStyle name="Normal 2 19" xfId="43" xr:uid="{00000000-0005-0000-0000-000033000000}"/>
    <cellStyle name="Normal 2 2" xfId="4" xr:uid="{00000000-0005-0000-0000-000034000000}"/>
    <cellStyle name="Normal 2 2 10" xfId="45" xr:uid="{00000000-0005-0000-0000-000035000000}"/>
    <cellStyle name="Normal 2 2 11" xfId="46" xr:uid="{00000000-0005-0000-0000-000036000000}"/>
    <cellStyle name="Normal 2 2 12" xfId="47" xr:uid="{00000000-0005-0000-0000-000037000000}"/>
    <cellStyle name="Normal 2 2 13" xfId="48" xr:uid="{00000000-0005-0000-0000-000038000000}"/>
    <cellStyle name="Normal 2 2 14" xfId="49" xr:uid="{00000000-0005-0000-0000-000039000000}"/>
    <cellStyle name="Normal 2 2 15" xfId="50" xr:uid="{00000000-0005-0000-0000-00003A000000}"/>
    <cellStyle name="Normal 2 2 16" xfId="51" xr:uid="{00000000-0005-0000-0000-00003B000000}"/>
    <cellStyle name="Normal 2 2 17" xfId="52" xr:uid="{00000000-0005-0000-0000-00003C000000}"/>
    <cellStyle name="Normal 2 2 18" xfId="53" xr:uid="{00000000-0005-0000-0000-00003D000000}"/>
    <cellStyle name="Normal 2 2 19" xfId="54" xr:uid="{00000000-0005-0000-0000-00003E000000}"/>
    <cellStyle name="Normal 2 2 2" xfId="55" xr:uid="{00000000-0005-0000-0000-00003F000000}"/>
    <cellStyle name="Normal 2 2 20" xfId="56" xr:uid="{00000000-0005-0000-0000-000040000000}"/>
    <cellStyle name="Normal 2 2 21" xfId="57" xr:uid="{00000000-0005-0000-0000-000041000000}"/>
    <cellStyle name="Normal 2 2 22" xfId="58" xr:uid="{00000000-0005-0000-0000-000042000000}"/>
    <cellStyle name="Normal 2 2 23" xfId="59" xr:uid="{00000000-0005-0000-0000-000043000000}"/>
    <cellStyle name="Normal 2 2 24" xfId="60" xr:uid="{00000000-0005-0000-0000-000044000000}"/>
    <cellStyle name="Normal 2 2 25" xfId="61" xr:uid="{00000000-0005-0000-0000-000045000000}"/>
    <cellStyle name="Normal 2 2 26" xfId="62" xr:uid="{00000000-0005-0000-0000-000046000000}"/>
    <cellStyle name="Normal 2 2 27" xfId="63" xr:uid="{00000000-0005-0000-0000-000047000000}"/>
    <cellStyle name="Normal 2 2 28" xfId="64" xr:uid="{00000000-0005-0000-0000-000048000000}"/>
    <cellStyle name="Normal 2 2 29" xfId="44" xr:uid="{00000000-0005-0000-0000-000049000000}"/>
    <cellStyle name="Normal 2 2 3" xfId="65" xr:uid="{00000000-0005-0000-0000-00004A000000}"/>
    <cellStyle name="Normal 2 2 4" xfId="66" xr:uid="{00000000-0005-0000-0000-00004B000000}"/>
    <cellStyle name="Normal 2 2 5" xfId="67" xr:uid="{00000000-0005-0000-0000-00004C000000}"/>
    <cellStyle name="Normal 2 2 6" xfId="68" xr:uid="{00000000-0005-0000-0000-00004D000000}"/>
    <cellStyle name="Normal 2 2 7" xfId="69" xr:uid="{00000000-0005-0000-0000-00004E000000}"/>
    <cellStyle name="Normal 2 2 8" xfId="70" xr:uid="{00000000-0005-0000-0000-00004F000000}"/>
    <cellStyle name="Normal 2 2 9" xfId="71" xr:uid="{00000000-0005-0000-0000-000050000000}"/>
    <cellStyle name="Normal 2 20" xfId="72" xr:uid="{00000000-0005-0000-0000-000051000000}"/>
    <cellStyle name="Normal 2 21" xfId="73" xr:uid="{00000000-0005-0000-0000-000052000000}"/>
    <cellStyle name="Normal 2 22" xfId="74" xr:uid="{00000000-0005-0000-0000-000053000000}"/>
    <cellStyle name="Normal 2 23" xfId="75" xr:uid="{00000000-0005-0000-0000-000054000000}"/>
    <cellStyle name="Normal 2 24" xfId="76" xr:uid="{00000000-0005-0000-0000-000055000000}"/>
    <cellStyle name="Normal 2 25" xfId="77" xr:uid="{00000000-0005-0000-0000-000056000000}"/>
    <cellStyle name="Normal 2 26" xfId="78" xr:uid="{00000000-0005-0000-0000-000057000000}"/>
    <cellStyle name="Normal 2 27" xfId="79" xr:uid="{00000000-0005-0000-0000-000058000000}"/>
    <cellStyle name="Normal 2 28" xfId="80" xr:uid="{00000000-0005-0000-0000-000059000000}"/>
    <cellStyle name="Normal 2 29" xfId="81" xr:uid="{00000000-0005-0000-0000-00005A000000}"/>
    <cellStyle name="Normal 2 3" xfId="5" xr:uid="{00000000-0005-0000-0000-00005B000000}"/>
    <cellStyle name="Normal 2 30" xfId="82" xr:uid="{00000000-0005-0000-0000-00005C000000}"/>
    <cellStyle name="Normal 2 31" xfId="83" xr:uid="{00000000-0005-0000-0000-00005D000000}"/>
    <cellStyle name="Normal 2 32" xfId="84" xr:uid="{00000000-0005-0000-0000-00005E000000}"/>
    <cellStyle name="Normal 2 33" xfId="85" xr:uid="{00000000-0005-0000-0000-00005F000000}"/>
    <cellStyle name="Normal 2 4" xfId="6" xr:uid="{00000000-0005-0000-0000-000060000000}"/>
    <cellStyle name="Normal 2 5" xfId="7" xr:uid="{00000000-0005-0000-0000-000061000000}"/>
    <cellStyle name="Normal 2 6" xfId="8" xr:uid="{00000000-0005-0000-0000-000062000000}"/>
    <cellStyle name="Normal 2 7" xfId="9" xr:uid="{00000000-0005-0000-0000-000063000000}"/>
    <cellStyle name="Normal 2 7 10" xfId="87" xr:uid="{00000000-0005-0000-0000-000064000000}"/>
    <cellStyle name="Normal 2 7 11" xfId="88" xr:uid="{00000000-0005-0000-0000-000065000000}"/>
    <cellStyle name="Normal 2 7 12" xfId="89" xr:uid="{00000000-0005-0000-0000-000066000000}"/>
    <cellStyle name="Normal 2 7 13" xfId="90" xr:uid="{00000000-0005-0000-0000-000067000000}"/>
    <cellStyle name="Normal 2 7 14" xfId="91" xr:uid="{00000000-0005-0000-0000-000068000000}"/>
    <cellStyle name="Normal 2 7 15" xfId="92" xr:uid="{00000000-0005-0000-0000-000069000000}"/>
    <cellStyle name="Normal 2 7 16" xfId="93" xr:uid="{00000000-0005-0000-0000-00006A000000}"/>
    <cellStyle name="Normal 2 7 17" xfId="94" xr:uid="{00000000-0005-0000-0000-00006B000000}"/>
    <cellStyle name="Normal 2 7 18" xfId="95" xr:uid="{00000000-0005-0000-0000-00006C000000}"/>
    <cellStyle name="Normal 2 7 19" xfId="96" xr:uid="{00000000-0005-0000-0000-00006D000000}"/>
    <cellStyle name="Normal 2 7 2" xfId="97" xr:uid="{00000000-0005-0000-0000-00006E000000}"/>
    <cellStyle name="Normal 2 7 20" xfId="98" xr:uid="{00000000-0005-0000-0000-00006F000000}"/>
    <cellStyle name="Normal 2 7 21" xfId="99" xr:uid="{00000000-0005-0000-0000-000070000000}"/>
    <cellStyle name="Normal 2 7 22" xfId="100" xr:uid="{00000000-0005-0000-0000-000071000000}"/>
    <cellStyle name="Normal 2 7 23" xfId="101" xr:uid="{00000000-0005-0000-0000-000072000000}"/>
    <cellStyle name="Normal 2 7 24" xfId="102" xr:uid="{00000000-0005-0000-0000-000073000000}"/>
    <cellStyle name="Normal 2 7 25" xfId="86" xr:uid="{00000000-0005-0000-0000-000074000000}"/>
    <cellStyle name="Normal 2 7 3" xfId="103" xr:uid="{00000000-0005-0000-0000-000075000000}"/>
    <cellStyle name="Normal 2 7 4" xfId="104" xr:uid="{00000000-0005-0000-0000-000076000000}"/>
    <cellStyle name="Normal 2 7 5" xfId="105" xr:uid="{00000000-0005-0000-0000-000077000000}"/>
    <cellStyle name="Normal 2 7 6" xfId="106" xr:uid="{00000000-0005-0000-0000-000078000000}"/>
    <cellStyle name="Normal 2 7 7" xfId="107" xr:uid="{00000000-0005-0000-0000-000079000000}"/>
    <cellStyle name="Normal 2 7 8" xfId="108" xr:uid="{00000000-0005-0000-0000-00007A000000}"/>
    <cellStyle name="Normal 2 7 9" xfId="109" xr:uid="{00000000-0005-0000-0000-00007B000000}"/>
    <cellStyle name="Normal 2 8" xfId="10" xr:uid="{00000000-0005-0000-0000-00007C000000}"/>
    <cellStyle name="Normal 2 8 10" xfId="111" xr:uid="{00000000-0005-0000-0000-00007D000000}"/>
    <cellStyle name="Normal 2 8 11" xfId="112" xr:uid="{00000000-0005-0000-0000-00007E000000}"/>
    <cellStyle name="Normal 2 8 12" xfId="113" xr:uid="{00000000-0005-0000-0000-00007F000000}"/>
    <cellStyle name="Normal 2 8 13" xfId="114" xr:uid="{00000000-0005-0000-0000-000080000000}"/>
    <cellStyle name="Normal 2 8 14" xfId="115" xr:uid="{00000000-0005-0000-0000-000081000000}"/>
    <cellStyle name="Normal 2 8 15" xfId="116" xr:uid="{00000000-0005-0000-0000-000082000000}"/>
    <cellStyle name="Normal 2 8 16" xfId="117" xr:uid="{00000000-0005-0000-0000-000083000000}"/>
    <cellStyle name="Normal 2 8 17" xfId="118" xr:uid="{00000000-0005-0000-0000-000084000000}"/>
    <cellStyle name="Normal 2 8 18" xfId="119" xr:uid="{00000000-0005-0000-0000-000085000000}"/>
    <cellStyle name="Normal 2 8 19" xfId="120" xr:uid="{00000000-0005-0000-0000-000086000000}"/>
    <cellStyle name="Normal 2 8 2" xfId="121" xr:uid="{00000000-0005-0000-0000-000087000000}"/>
    <cellStyle name="Normal 2 8 20" xfId="122" xr:uid="{00000000-0005-0000-0000-000088000000}"/>
    <cellStyle name="Normal 2 8 21" xfId="123" xr:uid="{00000000-0005-0000-0000-000089000000}"/>
    <cellStyle name="Normal 2 8 22" xfId="110" xr:uid="{00000000-0005-0000-0000-00008A000000}"/>
    <cellStyle name="Normal 2 8 3" xfId="124" xr:uid="{00000000-0005-0000-0000-00008B000000}"/>
    <cellStyle name="Normal 2 8 4" xfId="125" xr:uid="{00000000-0005-0000-0000-00008C000000}"/>
    <cellStyle name="Normal 2 8 5" xfId="126" xr:uid="{00000000-0005-0000-0000-00008D000000}"/>
    <cellStyle name="Normal 2 8 6" xfId="127" xr:uid="{00000000-0005-0000-0000-00008E000000}"/>
    <cellStyle name="Normal 2 8 7" xfId="128" xr:uid="{00000000-0005-0000-0000-00008F000000}"/>
    <cellStyle name="Normal 2 8 8" xfId="129" xr:uid="{00000000-0005-0000-0000-000090000000}"/>
    <cellStyle name="Normal 2 8 9" xfId="130" xr:uid="{00000000-0005-0000-0000-000091000000}"/>
    <cellStyle name="Normal 2 9" xfId="131" xr:uid="{00000000-0005-0000-0000-000092000000}"/>
    <cellStyle name="Normal 20" xfId="165" xr:uid="{00000000-0005-0000-0000-000093000000}"/>
    <cellStyle name="Normal 21" xfId="166" xr:uid="{00000000-0005-0000-0000-000094000000}"/>
    <cellStyle name="Normal 22" xfId="169" xr:uid="{00000000-0005-0000-0000-000095000000}"/>
    <cellStyle name="Normal 23" xfId="170" xr:uid="{00000000-0005-0000-0000-000096000000}"/>
    <cellStyle name="Normal 24" xfId="171" xr:uid="{00000000-0005-0000-0000-000097000000}"/>
    <cellStyle name="Normal 25" xfId="172" xr:uid="{00000000-0005-0000-0000-000098000000}"/>
    <cellStyle name="Normal 26" xfId="173" xr:uid="{00000000-0005-0000-0000-000099000000}"/>
    <cellStyle name="Normal 28" xfId="132" xr:uid="{00000000-0005-0000-0000-00009A000000}"/>
    <cellStyle name="Normal 3" xfId="3" xr:uid="{00000000-0005-0000-0000-00009B000000}"/>
    <cellStyle name="Normal 31" xfId="133" xr:uid="{00000000-0005-0000-0000-00009C000000}"/>
    <cellStyle name="Normal 4" xfId="11" xr:uid="{00000000-0005-0000-0000-00009D000000}"/>
    <cellStyle name="Normal 4 2" xfId="134" xr:uid="{00000000-0005-0000-0000-00009E000000}"/>
    <cellStyle name="Normal 4 2 2" xfId="136" xr:uid="{00000000-0005-0000-0000-00009F000000}"/>
    <cellStyle name="Normal 4 2 2 2" xfId="149" xr:uid="{00000000-0005-0000-0000-0000A0000000}"/>
    <cellStyle name="Normal 4 2 3" xfId="147" xr:uid="{00000000-0005-0000-0000-0000A1000000}"/>
    <cellStyle name="Normal 4 3" xfId="145" xr:uid="{00000000-0005-0000-0000-0000A2000000}"/>
    <cellStyle name="Normal 5" xfId="12" xr:uid="{00000000-0005-0000-0000-0000A3000000}"/>
    <cellStyle name="Normal 5 2" xfId="146" xr:uid="{00000000-0005-0000-0000-0000A4000000}"/>
    <cellStyle name="Normal 6" xfId="135" xr:uid="{00000000-0005-0000-0000-0000A5000000}"/>
    <cellStyle name="Normal 6 2" xfId="148" xr:uid="{00000000-0005-0000-0000-0000A6000000}"/>
    <cellStyle name="Normal 7" xfId="137" xr:uid="{00000000-0005-0000-0000-0000A7000000}"/>
    <cellStyle name="Normal 7 2" xfId="150" xr:uid="{00000000-0005-0000-0000-0000A8000000}"/>
    <cellStyle name="Normal 8" xfId="138" xr:uid="{00000000-0005-0000-0000-0000A9000000}"/>
    <cellStyle name="Normal 8 2" xfId="151" xr:uid="{00000000-0005-0000-0000-0000AA000000}"/>
    <cellStyle name="Normal 9" xfId="139" xr:uid="{00000000-0005-0000-0000-0000AB000000}"/>
    <cellStyle name="Normal 9 2" xfId="152" xr:uid="{00000000-0005-0000-0000-0000AC000000}"/>
    <cellStyle name="Porcentaje" xfId="168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CC"/>
      <color rgb="FFFF6699"/>
      <color rgb="FFCCFFFF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  <sheetName val="REM (50)"/>
      <sheetName val="ACTUALIZAR PRECIO"/>
      <sheetName val="Hoja1"/>
      <sheetName val="REM (23)"/>
      <sheetName val="REM (18)"/>
      <sheetName val="CAJA - 2ROSARIO"/>
      <sheetName val="CAJA - CENTE-2COLON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2.8207171314741037</v>
          </cell>
          <cell r="D5">
            <v>13.652270916334661</v>
          </cell>
          <cell r="E5">
            <v>3.6669322709163348</v>
          </cell>
          <cell r="F5">
            <v>3.1027888446215144</v>
          </cell>
          <cell r="G5">
            <v>3.5258964143426299</v>
          </cell>
          <cell r="H5">
            <v>4.2310756972111552</v>
          </cell>
          <cell r="I5">
            <v>3540</v>
          </cell>
          <cell r="J5">
            <v>13930</v>
          </cell>
          <cell r="K5">
            <v>17000</v>
          </cell>
          <cell r="L5">
            <v>4602</v>
          </cell>
          <cell r="M5">
            <v>5568</v>
          </cell>
          <cell r="N5">
            <v>3894</v>
          </cell>
          <cell r="O5">
            <v>4425</v>
          </cell>
          <cell r="P5">
            <v>5310</v>
          </cell>
          <cell r="Q5" t="str">
            <v>A</v>
          </cell>
          <cell r="R5">
            <v>38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17BUP53</v>
          </cell>
          <cell r="B32" t="str">
            <v>AUR. BT BUD ULTRAPODS PRO WIRELESS 5.3</v>
          </cell>
          <cell r="C32">
            <v>4.4619182253153546</v>
          </cell>
          <cell r="D32">
            <v>18.896223684210526</v>
          </cell>
          <cell r="E32">
            <v>5.8004936929099609</v>
          </cell>
          <cell r="F32">
            <v>4.9081100478468906</v>
          </cell>
          <cell r="G32">
            <v>5.5773977816441933</v>
          </cell>
          <cell r="H32">
            <v>6.692877337973032</v>
          </cell>
          <cell r="I32">
            <v>5599.7073727707702</v>
          </cell>
          <cell r="J32">
            <v>19260</v>
          </cell>
          <cell r="K32">
            <v>23500</v>
          </cell>
          <cell r="L32">
            <v>7280</v>
          </cell>
          <cell r="M32">
            <v>8808</v>
          </cell>
          <cell r="N32">
            <v>6160</v>
          </cell>
          <cell r="O32">
            <v>7000</v>
          </cell>
          <cell r="P32">
            <v>8400</v>
          </cell>
          <cell r="Q32" t="str">
            <v>A</v>
          </cell>
          <cell r="R32">
            <v>33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000245678224</v>
          </cell>
          <cell r="B33" t="str">
            <v>AUR. BT BUD ULTRAPODS PRO WIRELESS 5.3</v>
          </cell>
          <cell r="C33">
            <v>4.4619182253153546</v>
          </cell>
          <cell r="D33">
            <v>18.896223684210526</v>
          </cell>
          <cell r="E33">
            <v>5.8004936929099609</v>
          </cell>
          <cell r="F33">
            <v>4.9081100478468906</v>
          </cell>
          <cell r="G33">
            <v>5.5773977816441933</v>
          </cell>
          <cell r="H33">
            <v>6.692877337973032</v>
          </cell>
          <cell r="I33">
            <v>5599.7073727707702</v>
          </cell>
          <cell r="J33">
            <v>19260</v>
          </cell>
          <cell r="K33">
            <v>23500</v>
          </cell>
          <cell r="L33">
            <v>7280</v>
          </cell>
          <cell r="M33">
            <v>8808</v>
          </cell>
          <cell r="N33">
            <v>6160</v>
          </cell>
          <cell r="O33">
            <v>7000</v>
          </cell>
          <cell r="P33">
            <v>8400</v>
          </cell>
          <cell r="Q33" t="str">
            <v>A</v>
          </cell>
          <cell r="R33">
            <v>33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6934177726804</v>
          </cell>
          <cell r="B34" t="str">
            <v>AUR. BT BUD XIAOMI AIRDOTS 3</v>
          </cell>
          <cell r="C34">
            <v>37.182067703568158</v>
          </cell>
          <cell r="D34">
            <v>76.483513266239697</v>
          </cell>
          <cell r="E34">
            <v>48.336688014638611</v>
          </cell>
          <cell r="F34">
            <v>40.900274473924981</v>
          </cell>
          <cell r="G34">
            <v>46.477584629460196</v>
          </cell>
          <cell r="H34">
            <v>55.773101555352241</v>
          </cell>
          <cell r="I34">
            <v>46663.49496797804</v>
          </cell>
          <cell r="J34">
            <v>78690</v>
          </cell>
          <cell r="K34">
            <v>96000</v>
          </cell>
          <cell r="L34">
            <v>60663</v>
          </cell>
          <cell r="M34">
            <v>73402</v>
          </cell>
          <cell r="N34">
            <v>51330</v>
          </cell>
          <cell r="O34">
            <v>58330</v>
          </cell>
          <cell r="P34">
            <v>69996</v>
          </cell>
          <cell r="Q34" t="str">
            <v>S</v>
          </cell>
          <cell r="R34">
            <v>6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17077</v>
          </cell>
          <cell r="B35" t="str">
            <v>AUR. BT BUD Y33 TWS-Y33 5.0</v>
          </cell>
          <cell r="C35">
            <v>2.8207171314741037</v>
          </cell>
          <cell r="D35">
            <v>13.652270916334661</v>
          </cell>
          <cell r="E35">
            <v>3.6669322709163348</v>
          </cell>
          <cell r="F35">
            <v>3.1027888446215144</v>
          </cell>
          <cell r="G35">
            <v>3.5258964143426299</v>
          </cell>
          <cell r="H35">
            <v>4.2310756972111552</v>
          </cell>
          <cell r="I35">
            <v>3540</v>
          </cell>
          <cell r="J35">
            <v>13930</v>
          </cell>
          <cell r="K35">
            <v>17000</v>
          </cell>
          <cell r="L35">
            <v>4602</v>
          </cell>
          <cell r="M35">
            <v>5568</v>
          </cell>
          <cell r="N35">
            <v>3894</v>
          </cell>
          <cell r="O35">
            <v>4425</v>
          </cell>
          <cell r="P35">
            <v>5310</v>
          </cell>
          <cell r="Q35" t="str">
            <v>A</v>
          </cell>
          <cell r="R35">
            <v>38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6948461382058</v>
          </cell>
          <cell r="B36" t="str">
            <v>AUR. BT BUD Y98 TWS 5.0</v>
          </cell>
          <cell r="C36">
            <v>2.8207171314741037</v>
          </cell>
          <cell r="D36">
            <v>13.652270916334661</v>
          </cell>
          <cell r="E36">
            <v>3.6669322709163348</v>
          </cell>
          <cell r="F36">
            <v>3.1027888446215144</v>
          </cell>
          <cell r="G36">
            <v>3.5258964143426299</v>
          </cell>
          <cell r="H36">
            <v>4.2310756972111552</v>
          </cell>
          <cell r="I36">
            <v>3540</v>
          </cell>
          <cell r="J36">
            <v>13930</v>
          </cell>
          <cell r="K36">
            <v>17000</v>
          </cell>
          <cell r="L36">
            <v>4602</v>
          </cell>
          <cell r="M36">
            <v>5568</v>
          </cell>
          <cell r="N36">
            <v>3894</v>
          </cell>
          <cell r="O36">
            <v>4425</v>
          </cell>
          <cell r="P36">
            <v>5310</v>
          </cell>
          <cell r="Q36" t="str">
            <v>A</v>
          </cell>
          <cell r="R36">
            <v>38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7798347600870</v>
          </cell>
          <cell r="B37" t="str">
            <v>AUR. BT DEPOR. BLACKPOINT H60</v>
          </cell>
          <cell r="C37">
            <v>7.1120123784757894</v>
          </cell>
          <cell r="D37">
            <v>30.119372422844968</v>
          </cell>
          <cell r="E37">
            <v>9.2456160920185262</v>
          </cell>
          <cell r="F37">
            <v>7.8232136163233692</v>
          </cell>
          <cell r="G37">
            <v>8.8900154730947367</v>
          </cell>
          <cell r="H37">
            <v>10.668018567713684</v>
          </cell>
          <cell r="I37">
            <v>8925.575534987116</v>
          </cell>
          <cell r="J37">
            <v>31150</v>
          </cell>
          <cell r="K37">
            <v>38000</v>
          </cell>
          <cell r="L37">
            <v>11603</v>
          </cell>
          <cell r="M37">
            <v>14040</v>
          </cell>
          <cell r="N37">
            <v>9819</v>
          </cell>
          <cell r="O37">
            <v>11157</v>
          </cell>
          <cell r="P37">
            <v>13389</v>
          </cell>
          <cell r="Q37" t="str">
            <v>P</v>
          </cell>
          <cell r="R37">
            <v>33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8806090798894</v>
          </cell>
          <cell r="B38" t="str">
            <v>AUR. BT DEPOR. SAM. IN-EAR NECK LEVEL U2 NEGRO</v>
          </cell>
          <cell r="C38">
            <v>61.119510726315781</v>
          </cell>
          <cell r="D38">
            <v>125.72283356403156</v>
          </cell>
          <cell r="E38">
            <v>79.455363944210518</v>
          </cell>
          <cell r="F38">
            <v>67.231461798947365</v>
          </cell>
          <cell r="G38">
            <v>76.399388407894719</v>
          </cell>
          <cell r="H38">
            <v>91.679266089473671</v>
          </cell>
          <cell r="I38">
            <v>76704.985961526312</v>
          </cell>
          <cell r="J38">
            <v>129510</v>
          </cell>
          <cell r="K38">
            <v>158000</v>
          </cell>
          <cell r="L38">
            <v>99716</v>
          </cell>
          <cell r="M38">
            <v>120657</v>
          </cell>
          <cell r="N38">
            <v>84376</v>
          </cell>
          <cell r="O38">
            <v>95882</v>
          </cell>
          <cell r="P38">
            <v>115058</v>
          </cell>
          <cell r="Q38" t="str">
            <v>S</v>
          </cell>
          <cell r="R38">
            <v>6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7798081286903</v>
          </cell>
          <cell r="B39" t="str">
            <v>AUR. BT DEPOR. SMARTLIFE SL-EBSP101B</v>
          </cell>
          <cell r="C39">
            <v>9.68</v>
          </cell>
          <cell r="D39">
            <v>26.3538</v>
          </cell>
          <cell r="E39">
            <v>12.584</v>
          </cell>
          <cell r="F39">
            <v>10.648</v>
          </cell>
          <cell r="G39">
            <v>12.1</v>
          </cell>
          <cell r="H39">
            <v>14.52</v>
          </cell>
          <cell r="I39">
            <v>12148.4</v>
          </cell>
          <cell r="J39">
            <v>27050</v>
          </cell>
          <cell r="K39">
            <v>33000</v>
          </cell>
          <cell r="L39">
            <v>15793</v>
          </cell>
          <cell r="M39">
            <v>19109</v>
          </cell>
          <cell r="N39">
            <v>13364</v>
          </cell>
          <cell r="O39">
            <v>15186</v>
          </cell>
          <cell r="P39">
            <v>18223</v>
          </cell>
          <cell r="Q39" t="str">
            <v>S</v>
          </cell>
          <cell r="R39">
            <v>16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AUR'BT100NE</v>
          </cell>
          <cell r="B40" t="str">
            <v>AUR. BT DEPOR. SOUL BT100</v>
          </cell>
          <cell r="C40">
            <v>4.3903146295490796</v>
          </cell>
          <cell r="D40">
            <v>13.280701754385966</v>
          </cell>
          <cell r="E40">
            <v>5.707409018413804</v>
          </cell>
          <cell r="F40">
            <v>4.8293460925039877</v>
          </cell>
          <cell r="G40">
            <v>5.4878932869363499</v>
          </cell>
          <cell r="H40">
            <v>6.5854719443236194</v>
          </cell>
          <cell r="I40">
            <v>5509.8448600840948</v>
          </cell>
          <cell r="J40">
            <v>13520</v>
          </cell>
          <cell r="K40">
            <v>16500</v>
          </cell>
          <cell r="L40">
            <v>7163</v>
          </cell>
          <cell r="M40">
            <v>8667</v>
          </cell>
          <cell r="N40">
            <v>6061</v>
          </cell>
          <cell r="O40">
            <v>6888</v>
          </cell>
          <cell r="P40">
            <v>8265</v>
          </cell>
          <cell r="Q40" t="str">
            <v>S</v>
          </cell>
          <cell r="R40">
            <v>21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OWS'PRO</v>
          </cell>
          <cell r="B41" t="str">
            <v>AUR. BT DEPOR. VINCHA OWS PRO</v>
          </cell>
          <cell r="C41">
            <v>3.4591419446182217</v>
          </cell>
          <cell r="D41">
            <v>20.090696414342631</v>
          </cell>
          <cell r="E41">
            <v>4.4968845280036884</v>
          </cell>
          <cell r="F41">
            <v>3.8050561390800439</v>
          </cell>
          <cell r="G41">
            <v>4.3239274307727769</v>
          </cell>
          <cell r="H41">
            <v>5.1887129169273329</v>
          </cell>
          <cell r="I41">
            <v>4341.2231404958684</v>
          </cell>
          <cell r="J41">
            <v>20490</v>
          </cell>
          <cell r="K41">
            <v>25000</v>
          </cell>
          <cell r="L41">
            <v>5644</v>
          </cell>
          <cell r="M41">
            <v>6829</v>
          </cell>
          <cell r="N41">
            <v>4776</v>
          </cell>
          <cell r="O41">
            <v>5427</v>
          </cell>
          <cell r="P41">
            <v>6512</v>
          </cell>
          <cell r="Q41" t="str">
            <v>P</v>
          </cell>
          <cell r="R41">
            <v>46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723540563926</v>
          </cell>
          <cell r="B42" t="str">
            <v>AUR. BT DEPOR. VINCHA TYME JS-8</v>
          </cell>
          <cell r="C42">
            <v>3.9683920545164568</v>
          </cell>
          <cell r="D42">
            <v>19.207017543859649</v>
          </cell>
          <cell r="E42">
            <v>5.1589096708713944</v>
          </cell>
          <cell r="F42">
            <v>4.3652312599681027</v>
          </cell>
          <cell r="G42">
            <v>4.960490068145571</v>
          </cell>
          <cell r="H42">
            <v>5.9525880817746852</v>
          </cell>
          <cell r="I42">
            <v>4980.3320284181536</v>
          </cell>
          <cell r="J42">
            <v>19670</v>
          </cell>
          <cell r="K42">
            <v>24000</v>
          </cell>
          <cell r="L42">
            <v>6474</v>
          </cell>
          <cell r="M42">
            <v>7834</v>
          </cell>
          <cell r="N42">
            <v>5479</v>
          </cell>
          <cell r="O42">
            <v>6226</v>
          </cell>
          <cell r="P42">
            <v>7471</v>
          </cell>
          <cell r="Q42" t="str">
            <v>P</v>
          </cell>
          <cell r="R42">
            <v>38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YJ6TH08</v>
          </cell>
          <cell r="B43" t="str">
            <v>AUR. BT DEPOR. YAJI TH-08</v>
          </cell>
          <cell r="C43">
            <v>2.3284225655767155</v>
          </cell>
          <cell r="D43">
            <v>11.269565217391303</v>
          </cell>
          <cell r="E43">
            <v>3.0269493352497303</v>
          </cell>
          <cell r="F43">
            <v>2.5612648221343872</v>
          </cell>
          <cell r="G43">
            <v>2.9105282069708944</v>
          </cell>
          <cell r="H43">
            <v>3.492633848365073</v>
          </cell>
          <cell r="I43">
            <v>2922.1703197987781</v>
          </cell>
          <cell r="J43">
            <v>11480</v>
          </cell>
          <cell r="K43">
            <v>14000</v>
          </cell>
          <cell r="L43">
            <v>3799</v>
          </cell>
          <cell r="M43">
            <v>4597</v>
          </cell>
          <cell r="N43">
            <v>3215</v>
          </cell>
          <cell r="O43">
            <v>3653</v>
          </cell>
          <cell r="P43">
            <v>4384</v>
          </cell>
          <cell r="Q43" t="str">
            <v>P</v>
          </cell>
          <cell r="R43">
            <v>38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1028ALO760BT</v>
          </cell>
          <cell r="B44" t="str">
            <v>AUR. BT VINCHA JBL by HARMAN TUNE-760BT</v>
          </cell>
          <cell r="C44">
            <v>10.007118632906391</v>
          </cell>
          <cell r="D44">
            <v>24.217227091633465</v>
          </cell>
          <cell r="E44">
            <v>13.009254222778308</v>
          </cell>
          <cell r="F44">
            <v>11.00783049619703</v>
          </cell>
          <cell r="G44">
            <v>12.508898291132988</v>
          </cell>
          <cell r="H44">
            <v>15.010677949359586</v>
          </cell>
          <cell r="I44">
            <v>12558.933884297519</v>
          </cell>
          <cell r="J44">
            <v>25000</v>
          </cell>
          <cell r="K44">
            <v>30500</v>
          </cell>
          <cell r="L44">
            <v>16327</v>
          </cell>
          <cell r="M44">
            <v>19755</v>
          </cell>
          <cell r="N44">
            <v>13815</v>
          </cell>
          <cell r="O44">
            <v>15699</v>
          </cell>
          <cell r="P44">
            <v>18839</v>
          </cell>
          <cell r="Q44" t="str">
            <v>V</v>
          </cell>
          <cell r="R44">
            <v>11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696528164951</v>
          </cell>
          <cell r="B45" t="str">
            <v>AUR. BT VINCHA MAXXA M47</v>
          </cell>
          <cell r="C45">
            <v>14.673684210526316</v>
          </cell>
          <cell r="D45">
            <v>35.510315789473687</v>
          </cell>
          <cell r="E45">
            <v>19.07578947368421</v>
          </cell>
          <cell r="F45">
            <v>16.141052631578948</v>
          </cell>
          <cell r="G45">
            <v>18.342105263157894</v>
          </cell>
          <cell r="H45">
            <v>22.010526315789473</v>
          </cell>
          <cell r="I45">
            <v>18415.473684210527</v>
          </cell>
          <cell r="J45">
            <v>36480</v>
          </cell>
          <cell r="K45">
            <v>44500</v>
          </cell>
          <cell r="L45">
            <v>23940</v>
          </cell>
          <cell r="M45">
            <v>28968</v>
          </cell>
          <cell r="N45">
            <v>20258</v>
          </cell>
          <cell r="O45">
            <v>23020</v>
          </cell>
          <cell r="P45">
            <v>27624</v>
          </cell>
          <cell r="Q45" t="str">
            <v>V</v>
          </cell>
          <cell r="R45">
            <v>11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7798137710611</v>
          </cell>
          <cell r="B46" t="str">
            <v>AUR. BT VINCHA NOGA 409</v>
          </cell>
          <cell r="C46">
            <v>14.673684210526316</v>
          </cell>
          <cell r="D46">
            <v>36.398073684210523</v>
          </cell>
          <cell r="E46">
            <v>19.07578947368421</v>
          </cell>
          <cell r="F46">
            <v>16.141052631578948</v>
          </cell>
          <cell r="G46">
            <v>18.342105263157894</v>
          </cell>
          <cell r="H46">
            <v>22.010526315789473</v>
          </cell>
          <cell r="I46">
            <v>18415.473684210527</v>
          </cell>
          <cell r="J46">
            <v>37300</v>
          </cell>
          <cell r="K46">
            <v>45500</v>
          </cell>
          <cell r="L46">
            <v>23940</v>
          </cell>
          <cell r="M46">
            <v>28968</v>
          </cell>
          <cell r="N46">
            <v>20258</v>
          </cell>
          <cell r="O46">
            <v>23020</v>
          </cell>
          <cell r="P46">
            <v>27624</v>
          </cell>
          <cell r="Q46" t="str">
            <v>O</v>
          </cell>
          <cell r="R46">
            <v>12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7798137710741</v>
          </cell>
          <cell r="B47" t="str">
            <v>AUR. BT VINCHA NOGA 410</v>
          </cell>
          <cell r="C47">
            <v>14.673684210526316</v>
          </cell>
          <cell r="D47">
            <v>36.398073684210523</v>
          </cell>
          <cell r="E47">
            <v>19.07578947368421</v>
          </cell>
          <cell r="F47">
            <v>16.141052631578948</v>
          </cell>
          <cell r="G47">
            <v>18.342105263157894</v>
          </cell>
          <cell r="H47">
            <v>22.010526315789473</v>
          </cell>
          <cell r="I47">
            <v>18415.473684210527</v>
          </cell>
          <cell r="J47">
            <v>37300</v>
          </cell>
          <cell r="K47">
            <v>45500</v>
          </cell>
          <cell r="L47">
            <v>23940</v>
          </cell>
          <cell r="M47">
            <v>28968</v>
          </cell>
          <cell r="N47">
            <v>20258</v>
          </cell>
          <cell r="O47">
            <v>23020</v>
          </cell>
          <cell r="P47">
            <v>27624</v>
          </cell>
          <cell r="Q47" t="str">
            <v>O</v>
          </cell>
          <cell r="R47">
            <v>12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7798137716385</v>
          </cell>
          <cell r="B48" t="str">
            <v>AUR. BT VINCHA NOGA ARIS 422</v>
          </cell>
          <cell r="C48">
            <v>14.673684210526316</v>
          </cell>
          <cell r="D48">
            <v>36.398073684210523</v>
          </cell>
          <cell r="E48">
            <v>19.07578947368421</v>
          </cell>
          <cell r="F48">
            <v>16.141052631578948</v>
          </cell>
          <cell r="G48">
            <v>18.342105263157894</v>
          </cell>
          <cell r="H48">
            <v>22.010526315789473</v>
          </cell>
          <cell r="I48">
            <v>18415.473684210527</v>
          </cell>
          <cell r="J48">
            <v>37300</v>
          </cell>
          <cell r="K48">
            <v>45500</v>
          </cell>
          <cell r="L48">
            <v>23940</v>
          </cell>
          <cell r="M48">
            <v>28968</v>
          </cell>
          <cell r="N48">
            <v>20258</v>
          </cell>
          <cell r="O48">
            <v>23020</v>
          </cell>
          <cell r="P48">
            <v>27624</v>
          </cell>
          <cell r="Q48" t="str">
            <v>O</v>
          </cell>
          <cell r="R48">
            <v>12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7798137716286</v>
          </cell>
          <cell r="B49" t="str">
            <v>AUR. BT VINCHA NOGA ARIS 422</v>
          </cell>
          <cell r="C49">
            <v>14.673684210526316</v>
          </cell>
          <cell r="D49">
            <v>36.398073684210523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37300</v>
          </cell>
          <cell r="K49">
            <v>45500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O</v>
          </cell>
          <cell r="R49">
            <v>12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6989532512530</v>
          </cell>
          <cell r="B50" t="str">
            <v>AUR. BT VINCHA P47 5.0 COLORES</v>
          </cell>
          <cell r="C50">
            <v>2.7422130604988939</v>
          </cell>
          <cell r="D50">
            <v>11.613272311212816</v>
          </cell>
          <cell r="E50">
            <v>3.5648769786485621</v>
          </cell>
          <cell r="F50">
            <v>3.0164343665487836</v>
          </cell>
          <cell r="G50">
            <v>3.4277663256236175</v>
          </cell>
          <cell r="H50">
            <v>4.1133195907483406</v>
          </cell>
          <cell r="I50">
            <v>3441.4773909261116</v>
          </cell>
          <cell r="J50">
            <v>11890</v>
          </cell>
          <cell r="K50">
            <v>14500</v>
          </cell>
          <cell r="L50">
            <v>4474</v>
          </cell>
          <cell r="M50">
            <v>5413</v>
          </cell>
          <cell r="N50">
            <v>3786</v>
          </cell>
          <cell r="O50">
            <v>4302</v>
          </cell>
          <cell r="P50">
            <v>5163</v>
          </cell>
          <cell r="Q50" t="str">
            <v>V</v>
          </cell>
          <cell r="R50">
            <v>33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6996831320476</v>
          </cell>
          <cell r="B51" t="str">
            <v>AUR. BT VINCHA P47 5.0 COLORES</v>
          </cell>
          <cell r="C51">
            <v>2.7422130604988939</v>
          </cell>
          <cell r="D51">
            <v>11.613272311212816</v>
          </cell>
          <cell r="E51">
            <v>3.5648769786485621</v>
          </cell>
          <cell r="F51">
            <v>3.0164343665487836</v>
          </cell>
          <cell r="G51">
            <v>3.4277663256236175</v>
          </cell>
          <cell r="H51">
            <v>4.1133195907483406</v>
          </cell>
          <cell r="I51">
            <v>3441.4773909261116</v>
          </cell>
          <cell r="J51">
            <v>11890</v>
          </cell>
          <cell r="K51">
            <v>14500</v>
          </cell>
          <cell r="L51">
            <v>4474</v>
          </cell>
          <cell r="M51">
            <v>5413</v>
          </cell>
          <cell r="N51">
            <v>3786</v>
          </cell>
          <cell r="O51">
            <v>4302</v>
          </cell>
          <cell r="P51">
            <v>5163</v>
          </cell>
          <cell r="Q51" t="str">
            <v>V</v>
          </cell>
          <cell r="R51">
            <v>33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701575361250</v>
          </cell>
          <cell r="B52" t="str">
            <v>AUR. BT VINCHA P47 5.0 COLORES</v>
          </cell>
          <cell r="C52">
            <v>2.8621139625924314</v>
          </cell>
          <cell r="D52">
            <v>12.121052631578946</v>
          </cell>
          <cell r="E52">
            <v>3.7207481513701608</v>
          </cell>
          <cell r="F52">
            <v>3.1483253588516749</v>
          </cell>
          <cell r="G52">
            <v>3.5776424532405393</v>
          </cell>
          <cell r="H52">
            <v>4.2931709438886472</v>
          </cell>
          <cell r="I52">
            <v>3591.9530230535015</v>
          </cell>
          <cell r="J52">
            <v>12300</v>
          </cell>
          <cell r="K52">
            <v>15000</v>
          </cell>
          <cell r="L52">
            <v>4670</v>
          </cell>
          <cell r="M52">
            <v>5650</v>
          </cell>
          <cell r="N52">
            <v>3952</v>
          </cell>
          <cell r="O52">
            <v>4490</v>
          </cell>
          <cell r="P52">
            <v>5388</v>
          </cell>
          <cell r="Q52" t="str">
            <v>V</v>
          </cell>
          <cell r="R52">
            <v>33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6952025612567</v>
          </cell>
          <cell r="B53" t="str">
            <v>AUR. BT VINCHA P47 5.0 COLORES</v>
          </cell>
          <cell r="C53">
            <v>2.7422130604988939</v>
          </cell>
          <cell r="D53">
            <v>11.613272311212816</v>
          </cell>
          <cell r="E53">
            <v>3.5648769786485621</v>
          </cell>
          <cell r="F53">
            <v>3.0164343665487836</v>
          </cell>
          <cell r="G53">
            <v>3.4277663256236175</v>
          </cell>
          <cell r="H53">
            <v>4.1133195907483406</v>
          </cell>
          <cell r="I53">
            <v>3441.4773909261116</v>
          </cell>
          <cell r="J53">
            <v>11890</v>
          </cell>
          <cell r="K53">
            <v>14500</v>
          </cell>
          <cell r="L53">
            <v>4474</v>
          </cell>
          <cell r="M53">
            <v>5413</v>
          </cell>
          <cell r="N53">
            <v>3786</v>
          </cell>
          <cell r="O53">
            <v>4302</v>
          </cell>
          <cell r="P53">
            <v>5163</v>
          </cell>
          <cell r="Q53" t="str">
            <v>V</v>
          </cell>
          <cell r="R53">
            <v>33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6679520112012</v>
          </cell>
          <cell r="B54" t="str">
            <v>AUR. BT VINCHA P47 DISEÑO AFA ARGENTINA</v>
          </cell>
          <cell r="C54">
            <v>3.7581557198782085</v>
          </cell>
          <cell r="D54">
            <v>15.915789473684214</v>
          </cell>
          <cell r="E54">
            <v>4.8856024358416716</v>
          </cell>
          <cell r="F54">
            <v>4.1339712918660299</v>
          </cell>
          <cell r="G54">
            <v>4.6976946498477608</v>
          </cell>
          <cell r="H54">
            <v>5.6372335798173125</v>
          </cell>
          <cell r="I54">
            <v>4716.4854284471521</v>
          </cell>
          <cell r="J54">
            <v>16390</v>
          </cell>
          <cell r="K54">
            <v>20000</v>
          </cell>
          <cell r="L54">
            <v>6131</v>
          </cell>
          <cell r="M54">
            <v>7419</v>
          </cell>
          <cell r="N54">
            <v>5189</v>
          </cell>
          <cell r="O54">
            <v>5896</v>
          </cell>
          <cell r="P54">
            <v>7075</v>
          </cell>
          <cell r="Q54" t="str">
            <v>V</v>
          </cell>
          <cell r="R54">
            <v>33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692300007418</v>
          </cell>
          <cell r="B55" t="str">
            <v>AUR. BT VINCHA P47 DISEÑO ARTISTAS</v>
          </cell>
          <cell r="C55">
            <v>3.2566000000000002</v>
          </cell>
          <cell r="D55">
            <v>13.791701000000002</v>
          </cell>
          <cell r="E55">
            <v>4.2335800000000008</v>
          </cell>
          <cell r="F55">
            <v>3.5822600000000007</v>
          </cell>
          <cell r="G55">
            <v>4.0707500000000003</v>
          </cell>
          <cell r="H55">
            <v>4.8849</v>
          </cell>
          <cell r="I55">
            <v>4087.0330000000004</v>
          </cell>
          <cell r="J55">
            <v>14340</v>
          </cell>
          <cell r="K55">
            <v>17500</v>
          </cell>
          <cell r="L55">
            <v>5313</v>
          </cell>
          <cell r="M55">
            <v>6429</v>
          </cell>
          <cell r="N55">
            <v>4496</v>
          </cell>
          <cell r="O55">
            <v>5109</v>
          </cell>
          <cell r="P55">
            <v>6131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6923031806554</v>
          </cell>
          <cell r="B56" t="str">
            <v>AUR. BT VINCHA P47 DISEÑO GATITO</v>
          </cell>
          <cell r="C56">
            <v>4.0894591851529647</v>
          </cell>
          <cell r="D56">
            <v>17.318859649122803</v>
          </cell>
          <cell r="E56">
            <v>5.3162969406988543</v>
          </cell>
          <cell r="F56">
            <v>4.4984051036682615</v>
          </cell>
          <cell r="G56">
            <v>5.1118239814412059</v>
          </cell>
          <cell r="H56">
            <v>6.134188777729447</v>
          </cell>
          <cell r="I56">
            <v>5132.2712773669709</v>
          </cell>
          <cell r="J56">
            <v>17620</v>
          </cell>
          <cell r="K56">
            <v>21500</v>
          </cell>
          <cell r="L56">
            <v>6672</v>
          </cell>
          <cell r="M56">
            <v>8073</v>
          </cell>
          <cell r="N56">
            <v>5646</v>
          </cell>
          <cell r="O56">
            <v>6416</v>
          </cell>
          <cell r="P56">
            <v>7699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6954774700472</v>
          </cell>
          <cell r="B57" t="str">
            <v>AUR. BT VINCHA P47 DISEÑO GATITO</v>
          </cell>
          <cell r="C57">
            <v>4.0894591851529647</v>
          </cell>
          <cell r="D57">
            <v>17.318859649122803</v>
          </cell>
          <cell r="E57">
            <v>5.3162969406988543</v>
          </cell>
          <cell r="F57">
            <v>4.4984051036682615</v>
          </cell>
          <cell r="G57">
            <v>5.1118239814412059</v>
          </cell>
          <cell r="H57">
            <v>6.134188777729447</v>
          </cell>
          <cell r="I57">
            <v>5132.2712773669709</v>
          </cell>
          <cell r="J57">
            <v>17620</v>
          </cell>
          <cell r="K57">
            <v>21500</v>
          </cell>
          <cell r="L57">
            <v>6672</v>
          </cell>
          <cell r="M57">
            <v>8073</v>
          </cell>
          <cell r="N57">
            <v>5646</v>
          </cell>
          <cell r="O57">
            <v>6416</v>
          </cell>
          <cell r="P57">
            <v>7699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6952024612575</v>
          </cell>
          <cell r="B58" t="str">
            <v>AUR. BT VINCHA P47 DISEÑO GATITO</v>
          </cell>
          <cell r="C58">
            <v>4.0894591851529647</v>
          </cell>
          <cell r="D58">
            <v>17.318859649122803</v>
          </cell>
          <cell r="E58">
            <v>5.3162969406988543</v>
          </cell>
          <cell r="F58">
            <v>4.4984051036682615</v>
          </cell>
          <cell r="G58">
            <v>5.1118239814412059</v>
          </cell>
          <cell r="H58">
            <v>6.134188777729447</v>
          </cell>
          <cell r="I58">
            <v>5132.2712773669709</v>
          </cell>
          <cell r="J58">
            <v>17620</v>
          </cell>
          <cell r="K58">
            <v>21500</v>
          </cell>
          <cell r="L58">
            <v>6672</v>
          </cell>
          <cell r="M58">
            <v>8073</v>
          </cell>
          <cell r="N58">
            <v>5646</v>
          </cell>
          <cell r="O58">
            <v>6416</v>
          </cell>
          <cell r="P58">
            <v>7699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723540564015</v>
          </cell>
          <cell r="B59" t="str">
            <v>AUR. BT VINCHA P47 DISEÑO GATITO</v>
          </cell>
          <cell r="C59">
            <v>4.0894591851529647</v>
          </cell>
          <cell r="D59">
            <v>17.318859649122803</v>
          </cell>
          <cell r="E59">
            <v>5.3162969406988543</v>
          </cell>
          <cell r="F59">
            <v>4.4984051036682615</v>
          </cell>
          <cell r="G59">
            <v>5.1118239814412059</v>
          </cell>
          <cell r="H59">
            <v>6.134188777729447</v>
          </cell>
          <cell r="I59">
            <v>5132.2712773669709</v>
          </cell>
          <cell r="J59">
            <v>17620</v>
          </cell>
          <cell r="K59">
            <v>21500</v>
          </cell>
          <cell r="L59">
            <v>6672</v>
          </cell>
          <cell r="M59">
            <v>8073</v>
          </cell>
          <cell r="N59">
            <v>5646</v>
          </cell>
          <cell r="O59">
            <v>6416</v>
          </cell>
          <cell r="P59">
            <v>7699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7796350510797</v>
          </cell>
          <cell r="B60" t="str">
            <v>AUR. BT VINCHA P9</v>
          </cell>
          <cell r="C60">
            <v>5.7068290561113528</v>
          </cell>
          <cell r="D60">
            <v>27.621052631578948</v>
          </cell>
          <cell r="E60">
            <v>7.418877772944759</v>
          </cell>
          <cell r="F60">
            <v>6.2775119617224888</v>
          </cell>
          <cell r="G60">
            <v>7.133536320139191</v>
          </cell>
          <cell r="H60">
            <v>8.5602435841670292</v>
          </cell>
          <cell r="I60">
            <v>7162.070465419748</v>
          </cell>
          <cell r="J60">
            <v>28280</v>
          </cell>
          <cell r="K60">
            <v>34500</v>
          </cell>
          <cell r="L60">
            <v>9311</v>
          </cell>
          <cell r="M60">
            <v>11266</v>
          </cell>
          <cell r="N60">
            <v>7879</v>
          </cell>
          <cell r="O60">
            <v>8953</v>
          </cell>
          <cell r="P60">
            <v>10744</v>
          </cell>
          <cell r="Q60" t="str">
            <v>V</v>
          </cell>
          <cell r="R60">
            <v>38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6986291166530</v>
          </cell>
          <cell r="B61" t="str">
            <v>AUR. BT VINCHA P9</v>
          </cell>
          <cell r="C61">
            <v>5.7068290561113528</v>
          </cell>
          <cell r="D61">
            <v>27.621052631578948</v>
          </cell>
          <cell r="E61">
            <v>7.418877772944759</v>
          </cell>
          <cell r="F61">
            <v>6.2775119617224888</v>
          </cell>
          <cell r="G61">
            <v>7.133536320139191</v>
          </cell>
          <cell r="H61">
            <v>8.5602435841670292</v>
          </cell>
          <cell r="I61">
            <v>7162.070465419748</v>
          </cell>
          <cell r="J61">
            <v>28280</v>
          </cell>
          <cell r="K61">
            <v>34500</v>
          </cell>
          <cell r="L61">
            <v>9311</v>
          </cell>
          <cell r="M61">
            <v>11266</v>
          </cell>
          <cell r="N61">
            <v>7879</v>
          </cell>
          <cell r="O61">
            <v>8953</v>
          </cell>
          <cell r="P61">
            <v>10744</v>
          </cell>
          <cell r="Q61" t="str">
            <v>V</v>
          </cell>
          <cell r="R61">
            <v>38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6243121120057</v>
          </cell>
          <cell r="B62" t="str">
            <v>AUR. BT VINCHA P9</v>
          </cell>
          <cell r="C62">
            <v>5.7068290561113528</v>
          </cell>
          <cell r="D62">
            <v>27.621052631578948</v>
          </cell>
          <cell r="E62">
            <v>7.418877772944759</v>
          </cell>
          <cell r="F62">
            <v>6.2775119617224888</v>
          </cell>
          <cell r="G62">
            <v>7.133536320139191</v>
          </cell>
          <cell r="H62">
            <v>8.5602435841670292</v>
          </cell>
          <cell r="I62">
            <v>7162.070465419748</v>
          </cell>
          <cell r="J62">
            <v>28280</v>
          </cell>
          <cell r="K62">
            <v>34500</v>
          </cell>
          <cell r="L62">
            <v>9311</v>
          </cell>
          <cell r="M62">
            <v>11266</v>
          </cell>
          <cell r="N62">
            <v>7879</v>
          </cell>
          <cell r="O62">
            <v>8953</v>
          </cell>
          <cell r="P62">
            <v>10744</v>
          </cell>
          <cell r="Q62" t="str">
            <v>V</v>
          </cell>
          <cell r="R62">
            <v>38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6952025618064</v>
          </cell>
          <cell r="B63" t="str">
            <v>AUR. BT VINCHA P9 PRO MAX</v>
          </cell>
          <cell r="C63">
            <v>5.7068290561113528</v>
          </cell>
          <cell r="D63">
            <v>27.621052631578948</v>
          </cell>
          <cell r="E63">
            <v>7.418877772944759</v>
          </cell>
          <cell r="F63">
            <v>6.2775119617224888</v>
          </cell>
          <cell r="G63">
            <v>7.133536320139191</v>
          </cell>
          <cell r="H63">
            <v>8.5602435841670292</v>
          </cell>
          <cell r="I63">
            <v>7162.070465419748</v>
          </cell>
          <cell r="J63">
            <v>28280</v>
          </cell>
          <cell r="K63">
            <v>34500</v>
          </cell>
          <cell r="L63">
            <v>9311</v>
          </cell>
          <cell r="M63">
            <v>11266</v>
          </cell>
          <cell r="N63">
            <v>7879</v>
          </cell>
          <cell r="O63">
            <v>8953</v>
          </cell>
          <cell r="P63">
            <v>10744</v>
          </cell>
          <cell r="Q63" t="str">
            <v>V</v>
          </cell>
          <cell r="R63">
            <v>38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7798347600719</v>
          </cell>
          <cell r="B64" t="str">
            <v>AUR. BT VINCHA PANACOM X77 BL1377HS</v>
          </cell>
          <cell r="C64">
            <v>13.480863827886546</v>
          </cell>
          <cell r="D64">
            <v>38.332836294595396</v>
          </cell>
          <cell r="E64">
            <v>17.525122976252511</v>
          </cell>
          <cell r="F64">
            <v>14.828950210675202</v>
          </cell>
          <cell r="G64">
            <v>16.851079784858182</v>
          </cell>
          <cell r="H64">
            <v>20.22129574182982</v>
          </cell>
          <cell r="I64">
            <v>16918.484103997616</v>
          </cell>
          <cell r="J64">
            <v>39340</v>
          </cell>
          <cell r="K64">
            <v>48000</v>
          </cell>
          <cell r="L64">
            <v>21994</v>
          </cell>
          <cell r="M64">
            <v>26613</v>
          </cell>
          <cell r="N64">
            <v>18611</v>
          </cell>
          <cell r="O64">
            <v>21149</v>
          </cell>
          <cell r="P64">
            <v>25378</v>
          </cell>
          <cell r="Q64" t="str">
            <v>V</v>
          </cell>
          <cell r="R64">
            <v>18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AUR'BT200BL</v>
          </cell>
          <cell r="B65" t="str">
            <v>AUR. BT VINCHA SOUL BT200 BLANCO</v>
          </cell>
          <cell r="C65">
            <v>11.252636842105263</v>
          </cell>
          <cell r="D65">
            <v>31.996872860526313</v>
          </cell>
          <cell r="E65">
            <v>14.628427894736841</v>
          </cell>
          <cell r="F65">
            <v>12.37790052631579</v>
          </cell>
          <cell r="G65">
            <v>14.065796052631578</v>
          </cell>
          <cell r="H65">
            <v>16.878955263157895</v>
          </cell>
          <cell r="I65">
            <v>14122.059236842104</v>
          </cell>
          <cell r="J65">
            <v>32790</v>
          </cell>
          <cell r="K65">
            <v>40000</v>
          </cell>
          <cell r="L65">
            <v>18359</v>
          </cell>
          <cell r="M65">
            <v>22214</v>
          </cell>
          <cell r="N65">
            <v>15535</v>
          </cell>
          <cell r="O65">
            <v>17653</v>
          </cell>
          <cell r="P65">
            <v>21184</v>
          </cell>
          <cell r="Q65" t="str">
            <v>S</v>
          </cell>
          <cell r="R65">
            <v>18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AUR'BT200NE</v>
          </cell>
          <cell r="B66" t="str">
            <v>AUR. BT VINCHA SOUL BT200 NEGRO</v>
          </cell>
          <cell r="C66">
            <v>11.252636842105263</v>
          </cell>
          <cell r="D66">
            <v>31.996872860526313</v>
          </cell>
          <cell r="E66">
            <v>14.628427894736841</v>
          </cell>
          <cell r="F66">
            <v>12.37790052631579</v>
          </cell>
          <cell r="G66">
            <v>14.065796052631578</v>
          </cell>
          <cell r="H66">
            <v>16.878955263157895</v>
          </cell>
          <cell r="I66">
            <v>14122.059236842104</v>
          </cell>
          <cell r="J66">
            <v>32790</v>
          </cell>
          <cell r="K66">
            <v>40000</v>
          </cell>
          <cell r="L66">
            <v>18359</v>
          </cell>
          <cell r="M66">
            <v>22214</v>
          </cell>
          <cell r="N66">
            <v>15535</v>
          </cell>
          <cell r="O66">
            <v>17653</v>
          </cell>
          <cell r="P66">
            <v>21184</v>
          </cell>
          <cell r="Q66" t="str">
            <v>S</v>
          </cell>
          <cell r="R66">
            <v>18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AUR'BT881AZ</v>
          </cell>
          <cell r="B67" t="str">
            <v>AUR. BT VINCHA SOUL S600 AZUL</v>
          </cell>
          <cell r="C67">
            <v>15.237894736842104</v>
          </cell>
          <cell r="D67">
            <v>39.64138315789473</v>
          </cell>
          <cell r="E67">
            <v>19.809263157894737</v>
          </cell>
          <cell r="F67">
            <v>16.761684210526315</v>
          </cell>
          <cell r="G67">
            <v>19.047368421052632</v>
          </cell>
          <cell r="H67">
            <v>22.856842105263155</v>
          </cell>
          <cell r="I67">
            <v>19123.557894736841</v>
          </cell>
          <cell r="J67">
            <v>40570</v>
          </cell>
          <cell r="K67">
            <v>49500</v>
          </cell>
          <cell r="L67">
            <v>24861</v>
          </cell>
          <cell r="M67">
            <v>30081</v>
          </cell>
          <cell r="N67">
            <v>21036</v>
          </cell>
          <cell r="O67">
            <v>23905</v>
          </cell>
          <cell r="P67">
            <v>28686</v>
          </cell>
          <cell r="Q67" t="str">
            <v>S</v>
          </cell>
          <cell r="R67">
            <v>14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AUR'BT881FU</v>
          </cell>
          <cell r="B68" t="str">
            <v>AUR. BT VINCHA SOUL S600 FUCSIA</v>
          </cell>
          <cell r="C68">
            <v>14.673684210526316</v>
          </cell>
          <cell r="D68">
            <v>38.17358947368421</v>
          </cell>
          <cell r="E68">
            <v>19.07578947368421</v>
          </cell>
          <cell r="F68">
            <v>16.141052631578948</v>
          </cell>
          <cell r="G68">
            <v>18.342105263157894</v>
          </cell>
          <cell r="H68">
            <v>22.010526315789473</v>
          </cell>
          <cell r="I68">
            <v>18415.473684210527</v>
          </cell>
          <cell r="J68">
            <v>39340</v>
          </cell>
          <cell r="K68">
            <v>48000</v>
          </cell>
          <cell r="L68">
            <v>23940</v>
          </cell>
          <cell r="M68">
            <v>28968</v>
          </cell>
          <cell r="N68">
            <v>20258</v>
          </cell>
          <cell r="O68">
            <v>23020</v>
          </cell>
          <cell r="P68">
            <v>27624</v>
          </cell>
          <cell r="Q68" t="str">
            <v>S</v>
          </cell>
          <cell r="R68">
            <v>14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MLSEAR35BL</v>
          </cell>
          <cell r="B69" t="str">
            <v>AUR. DASH EAR-35 INEAR</v>
          </cell>
          <cell r="C69">
            <v>1.5332210526315788</v>
          </cell>
          <cell r="D69">
            <v>5.9366319157894738</v>
          </cell>
          <cell r="E69">
            <v>1.9931873684210526</v>
          </cell>
          <cell r="F69">
            <v>1.6865431578947367</v>
          </cell>
          <cell r="G69">
            <v>1.9165263157894734</v>
          </cell>
          <cell r="H69">
            <v>2.2998315789473684</v>
          </cell>
          <cell r="I69">
            <v>1924.1924210526315</v>
          </cell>
          <cell r="J69">
            <v>6150</v>
          </cell>
          <cell r="K69">
            <v>7500</v>
          </cell>
          <cell r="L69">
            <v>2501</v>
          </cell>
          <cell r="M69">
            <v>3027</v>
          </cell>
          <cell r="N69">
            <v>2117</v>
          </cell>
          <cell r="O69">
            <v>2406</v>
          </cell>
          <cell r="P69">
            <v>2887</v>
          </cell>
          <cell r="Q69" t="str">
            <v>D</v>
          </cell>
          <cell r="R69">
            <v>30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6940360068514</v>
          </cell>
          <cell r="B70" t="str">
            <v>AUR. ECONOMICO EARPHONES IN EAR</v>
          </cell>
          <cell r="C70">
            <v>0.8</v>
          </cell>
          <cell r="D70">
            <v>4.0655999999999999</v>
          </cell>
          <cell r="E70">
            <v>1.04</v>
          </cell>
          <cell r="F70">
            <v>0.88000000000000012</v>
          </cell>
          <cell r="G70">
            <v>1</v>
          </cell>
          <cell r="H70">
            <v>1.2000000000000002</v>
          </cell>
          <cell r="I70">
            <v>1004</v>
          </cell>
          <cell r="J70">
            <v>4100</v>
          </cell>
          <cell r="K70">
            <v>5000</v>
          </cell>
          <cell r="L70">
            <v>1305</v>
          </cell>
          <cell r="M70">
            <v>1579</v>
          </cell>
          <cell r="N70">
            <v>1105</v>
          </cell>
          <cell r="O70">
            <v>1255</v>
          </cell>
          <cell r="P70">
            <v>1506</v>
          </cell>
          <cell r="Q70" t="str">
            <v>V</v>
          </cell>
          <cell r="R70">
            <v>40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6957531078463</v>
          </cell>
          <cell r="B71" t="str">
            <v>AUR. HOCO M34 BLANCO</v>
          </cell>
          <cell r="C71">
            <v>4.54</v>
          </cell>
          <cell r="D71">
            <v>13.733499999999999</v>
          </cell>
          <cell r="E71">
            <v>5.9020000000000001</v>
          </cell>
          <cell r="F71">
            <v>4.9940000000000007</v>
          </cell>
          <cell r="G71">
            <v>5.6749999999999998</v>
          </cell>
          <cell r="H71">
            <v>6.8100000000000005</v>
          </cell>
          <cell r="I71">
            <v>5697.7</v>
          </cell>
          <cell r="J71">
            <v>13930</v>
          </cell>
          <cell r="K71">
            <v>17000</v>
          </cell>
          <cell r="L71">
            <v>7407</v>
          </cell>
          <cell r="M71">
            <v>8962</v>
          </cell>
          <cell r="N71">
            <v>6268</v>
          </cell>
          <cell r="O71">
            <v>7123</v>
          </cell>
          <cell r="P71">
            <v>8547</v>
          </cell>
          <cell r="Q71" t="str">
            <v>V</v>
          </cell>
          <cell r="R71">
            <v>21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6957531078456</v>
          </cell>
          <cell r="B72" t="str">
            <v>AUR. HOCO M34 NEGRO</v>
          </cell>
          <cell r="C72">
            <v>4.54</v>
          </cell>
          <cell r="D72">
            <v>13.733499999999999</v>
          </cell>
          <cell r="E72">
            <v>5.9020000000000001</v>
          </cell>
          <cell r="F72">
            <v>4.9940000000000007</v>
          </cell>
          <cell r="G72">
            <v>5.6749999999999998</v>
          </cell>
          <cell r="H72">
            <v>6.8100000000000005</v>
          </cell>
          <cell r="I72">
            <v>5697.7</v>
          </cell>
          <cell r="J72">
            <v>13930</v>
          </cell>
          <cell r="K72">
            <v>17000</v>
          </cell>
          <cell r="L72">
            <v>7407</v>
          </cell>
          <cell r="M72">
            <v>8962</v>
          </cell>
          <cell r="N72">
            <v>6268</v>
          </cell>
          <cell r="O72">
            <v>7123</v>
          </cell>
          <cell r="P72">
            <v>8547</v>
          </cell>
          <cell r="Q72" t="str">
            <v>V</v>
          </cell>
          <cell r="R72">
            <v>21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6957531079767</v>
          </cell>
          <cell r="B73" t="str">
            <v>AUR. HOCO M39 NEGRO</v>
          </cell>
          <cell r="C73">
            <v>4.54</v>
          </cell>
          <cell r="D73">
            <v>13.733499999999999</v>
          </cell>
          <cell r="E73">
            <v>5.9020000000000001</v>
          </cell>
          <cell r="F73">
            <v>4.9940000000000007</v>
          </cell>
          <cell r="G73">
            <v>5.6749999999999998</v>
          </cell>
          <cell r="H73">
            <v>6.8100000000000005</v>
          </cell>
          <cell r="I73">
            <v>5697.7</v>
          </cell>
          <cell r="J73">
            <v>13930</v>
          </cell>
          <cell r="K73">
            <v>17000</v>
          </cell>
          <cell r="L73">
            <v>7407</v>
          </cell>
          <cell r="M73">
            <v>8962</v>
          </cell>
          <cell r="N73">
            <v>6268</v>
          </cell>
          <cell r="O73">
            <v>7123</v>
          </cell>
          <cell r="P73">
            <v>8547</v>
          </cell>
          <cell r="Q73" t="str">
            <v>V</v>
          </cell>
          <cell r="R73">
            <v>21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6957531099932</v>
          </cell>
          <cell r="B74" t="str">
            <v>AUR. HOCO M55</v>
          </cell>
          <cell r="C74">
            <v>4.54</v>
          </cell>
          <cell r="D74">
            <v>13.733499999999999</v>
          </cell>
          <cell r="E74">
            <v>5.9020000000000001</v>
          </cell>
          <cell r="F74">
            <v>4.9940000000000007</v>
          </cell>
          <cell r="G74">
            <v>5.6749999999999998</v>
          </cell>
          <cell r="H74">
            <v>6.8100000000000005</v>
          </cell>
          <cell r="I74">
            <v>5697.7</v>
          </cell>
          <cell r="J74">
            <v>13930</v>
          </cell>
          <cell r="K74">
            <v>17000</v>
          </cell>
          <cell r="L74">
            <v>7407</v>
          </cell>
          <cell r="M74">
            <v>8962</v>
          </cell>
          <cell r="N74">
            <v>6268</v>
          </cell>
          <cell r="O74">
            <v>7123</v>
          </cell>
          <cell r="P74">
            <v>8547</v>
          </cell>
          <cell r="Q74" t="str">
            <v>V</v>
          </cell>
          <cell r="R74">
            <v>21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6957531099949</v>
          </cell>
          <cell r="B75" t="str">
            <v>AUR. HOCO M55 NEGRO</v>
          </cell>
          <cell r="C75">
            <v>4.54</v>
          </cell>
          <cell r="D75">
            <v>13.733499999999999</v>
          </cell>
          <cell r="E75">
            <v>5.9020000000000001</v>
          </cell>
          <cell r="F75">
            <v>4.9940000000000007</v>
          </cell>
          <cell r="G75">
            <v>5.6749999999999998</v>
          </cell>
          <cell r="H75">
            <v>6.8100000000000005</v>
          </cell>
          <cell r="I75">
            <v>5697.7</v>
          </cell>
          <cell r="J75">
            <v>13930</v>
          </cell>
          <cell r="K75">
            <v>17000</v>
          </cell>
          <cell r="L75">
            <v>7407</v>
          </cell>
          <cell r="M75">
            <v>8962</v>
          </cell>
          <cell r="N75">
            <v>6268</v>
          </cell>
          <cell r="O75">
            <v>7123</v>
          </cell>
          <cell r="P75">
            <v>8547</v>
          </cell>
          <cell r="Q75" t="str">
            <v>V</v>
          </cell>
          <cell r="R75">
            <v>21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6931474707512</v>
          </cell>
          <cell r="B76" t="str">
            <v>AUR. HOCO M60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6931474707505</v>
          </cell>
          <cell r="B77" t="str">
            <v>AUR. HOCO M60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6931474729897</v>
          </cell>
          <cell r="B78" t="str">
            <v>AUR. HOCO M76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F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6931474729880</v>
          </cell>
          <cell r="B79" t="str">
            <v>AUR. HOCO M76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F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6940360006462</v>
          </cell>
          <cell r="B80" t="str">
            <v>AUR. IPH 3.5mm</v>
          </cell>
          <cell r="C80">
            <v>0.8</v>
          </cell>
          <cell r="D80">
            <v>3.6243999999999996</v>
          </cell>
          <cell r="E80">
            <v>1.04</v>
          </cell>
          <cell r="F80">
            <v>0.88000000000000012</v>
          </cell>
          <cell r="G80">
            <v>1</v>
          </cell>
          <cell r="H80">
            <v>1.2000000000000002</v>
          </cell>
          <cell r="I80">
            <v>1004</v>
          </cell>
          <cell r="J80">
            <v>3690</v>
          </cell>
          <cell r="K80">
            <v>4500</v>
          </cell>
          <cell r="L80">
            <v>1305</v>
          </cell>
          <cell r="M80">
            <v>1442</v>
          </cell>
          <cell r="N80">
            <v>1105</v>
          </cell>
          <cell r="O80">
            <v>1255</v>
          </cell>
          <cell r="P80">
            <v>1506</v>
          </cell>
          <cell r="Q80" t="str">
            <v>V</v>
          </cell>
          <cell r="R80">
            <v>39</v>
          </cell>
          <cell r="S80">
            <v>1.105</v>
          </cell>
          <cell r="T80" t="str">
            <v>AURICULAR</v>
          </cell>
          <cell r="U80">
            <v>0</v>
          </cell>
        </row>
        <row r="81">
          <cell r="A81" t="str">
            <v>6971469294177</v>
          </cell>
          <cell r="B81" t="str">
            <v>AUR. ML CJ11 NEGRO/ROJO</v>
          </cell>
          <cell r="C81">
            <v>1.4242105263157894</v>
          </cell>
          <cell r="D81">
            <v>5.3422136842105266</v>
          </cell>
          <cell r="E81">
            <v>1.8514736842105262</v>
          </cell>
          <cell r="F81">
            <v>1.5666315789473684</v>
          </cell>
          <cell r="G81">
            <v>1.7802631578947368</v>
          </cell>
          <cell r="H81">
            <v>2.1363157894736839</v>
          </cell>
          <cell r="I81">
            <v>1787.3842105263157</v>
          </cell>
          <cell r="J81">
            <v>5330</v>
          </cell>
          <cell r="K81">
            <v>6500</v>
          </cell>
          <cell r="L81">
            <v>2324</v>
          </cell>
          <cell r="M81">
            <v>2812</v>
          </cell>
          <cell r="N81">
            <v>1967</v>
          </cell>
          <cell r="O81">
            <v>2235</v>
          </cell>
          <cell r="P81">
            <v>2682</v>
          </cell>
          <cell r="Q81" t="str">
            <v>S</v>
          </cell>
          <cell r="R81">
            <v>29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MLSEAR25BL</v>
          </cell>
          <cell r="B82" t="str">
            <v>AUR. ML DASH EAR-25 BLANCO</v>
          </cell>
          <cell r="C82">
            <v>2.57</v>
          </cell>
          <cell r="D82">
            <v>9.3290999999999986</v>
          </cell>
          <cell r="E82">
            <v>3.3409999999999997</v>
          </cell>
          <cell r="F82">
            <v>2.827</v>
          </cell>
          <cell r="G82">
            <v>3.2124999999999999</v>
          </cell>
          <cell r="H82">
            <v>3.8549999999999995</v>
          </cell>
          <cell r="I82">
            <v>3225.35</v>
          </cell>
          <cell r="J82">
            <v>9430</v>
          </cell>
          <cell r="K82">
            <v>11500</v>
          </cell>
          <cell r="L82">
            <v>4193</v>
          </cell>
          <cell r="M82">
            <v>5073</v>
          </cell>
          <cell r="N82">
            <v>3548</v>
          </cell>
          <cell r="O82">
            <v>4032</v>
          </cell>
          <cell r="P82">
            <v>4839</v>
          </cell>
          <cell r="Q82" t="str">
            <v>D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MLSEAR45BL</v>
          </cell>
          <cell r="B83" t="str">
            <v>AUR. ML DASH EAR-45 INEAR</v>
          </cell>
          <cell r="C83">
            <v>1.9</v>
          </cell>
          <cell r="D83">
            <v>6.8969999999999994</v>
          </cell>
          <cell r="E83">
            <v>2.4699999999999998</v>
          </cell>
          <cell r="F83">
            <v>2.09</v>
          </cell>
          <cell r="G83">
            <v>2.375</v>
          </cell>
          <cell r="H83">
            <v>2.8499999999999996</v>
          </cell>
          <cell r="I83">
            <v>2384.5</v>
          </cell>
          <cell r="J83">
            <v>6970</v>
          </cell>
          <cell r="K83">
            <v>8500</v>
          </cell>
          <cell r="L83">
            <v>3100</v>
          </cell>
          <cell r="M83">
            <v>3751</v>
          </cell>
          <cell r="N83">
            <v>2623</v>
          </cell>
          <cell r="O83">
            <v>2981</v>
          </cell>
          <cell r="P83">
            <v>3577</v>
          </cell>
          <cell r="Q83" t="str">
            <v>D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6952024612612</v>
          </cell>
          <cell r="B84" t="str">
            <v>AUR. ML IG 2100 - AUR120</v>
          </cell>
          <cell r="C84">
            <v>0.66191349736180194</v>
          </cell>
          <cell r="D84">
            <v>3.2036613272311212</v>
          </cell>
          <cell r="E84">
            <v>0.86048754657034254</v>
          </cell>
          <cell r="F84">
            <v>0.72810484709798218</v>
          </cell>
          <cell r="G84">
            <v>0.82739187170225237</v>
          </cell>
          <cell r="H84">
            <v>0.99287024604270291</v>
          </cell>
          <cell r="I84">
            <v>830.70143918906149</v>
          </cell>
          <cell r="J84">
            <v>3280</v>
          </cell>
          <cell r="K84">
            <v>4000</v>
          </cell>
          <cell r="L84">
            <v>1080</v>
          </cell>
          <cell r="M84">
            <v>1307</v>
          </cell>
          <cell r="N84">
            <v>914</v>
          </cell>
          <cell r="O84">
            <v>1039</v>
          </cell>
          <cell r="P84">
            <v>1247</v>
          </cell>
          <cell r="Q84" t="str">
            <v>S</v>
          </cell>
          <cell r="R84">
            <v>38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6952023612613</v>
          </cell>
          <cell r="B85" t="str">
            <v>AUR. ML IG 2100 - AUR120</v>
          </cell>
          <cell r="C85">
            <v>0.66191349736180194</v>
          </cell>
          <cell r="D85">
            <v>3.2036613272311212</v>
          </cell>
          <cell r="E85">
            <v>0.86048754657034254</v>
          </cell>
          <cell r="F85">
            <v>0.72810484709798218</v>
          </cell>
          <cell r="G85">
            <v>0.82739187170225237</v>
          </cell>
          <cell r="H85">
            <v>0.99287024604270291</v>
          </cell>
          <cell r="I85">
            <v>830.70143918906149</v>
          </cell>
          <cell r="J85">
            <v>3280</v>
          </cell>
          <cell r="K85">
            <v>4000</v>
          </cell>
          <cell r="L85">
            <v>1080</v>
          </cell>
          <cell r="M85">
            <v>1307</v>
          </cell>
          <cell r="N85">
            <v>914</v>
          </cell>
          <cell r="O85">
            <v>1039</v>
          </cell>
          <cell r="P85">
            <v>1247</v>
          </cell>
          <cell r="Q85" t="str">
            <v>S</v>
          </cell>
          <cell r="R85">
            <v>38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8007229684204</v>
          </cell>
          <cell r="B86" t="str">
            <v>AUR. ML LG QuadBeat 3 KM900e 3,5 OR.</v>
          </cell>
          <cell r="C86">
            <v>1.5176038277511961</v>
          </cell>
          <cell r="D86">
            <v>4.5907515789473674</v>
          </cell>
          <cell r="E86">
            <v>1.972884976076555</v>
          </cell>
          <cell r="F86">
            <v>1.6693642105263158</v>
          </cell>
          <cell r="G86">
            <v>1.897004784688995</v>
          </cell>
          <cell r="H86">
            <v>2.2764057416267942</v>
          </cell>
          <cell r="I86">
            <v>1904.5928038277511</v>
          </cell>
          <cell r="J86">
            <v>4920</v>
          </cell>
          <cell r="K86">
            <v>6000</v>
          </cell>
          <cell r="L86">
            <v>2476</v>
          </cell>
          <cell r="M86">
            <v>2996</v>
          </cell>
          <cell r="N86">
            <v>2096</v>
          </cell>
          <cell r="O86">
            <v>2381</v>
          </cell>
          <cell r="P86">
            <v>2857</v>
          </cell>
          <cell r="Q86" t="str">
            <v>V</v>
          </cell>
          <cell r="R86">
            <v>21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696528164630</v>
          </cell>
          <cell r="B87" t="str">
            <v>AUR. ML MAXXA A15 BLANCO</v>
          </cell>
          <cell r="C87">
            <v>1.5176038277511961</v>
          </cell>
          <cell r="D87">
            <v>4.5907515789473674</v>
          </cell>
          <cell r="E87">
            <v>1.972884976076555</v>
          </cell>
          <cell r="F87">
            <v>1.6693642105263158</v>
          </cell>
          <cell r="G87">
            <v>1.897004784688995</v>
          </cell>
          <cell r="H87">
            <v>2.2764057416267942</v>
          </cell>
          <cell r="I87">
            <v>1904.5928038277511</v>
          </cell>
          <cell r="J87">
            <v>4920</v>
          </cell>
          <cell r="K87">
            <v>6000</v>
          </cell>
          <cell r="L87">
            <v>2476</v>
          </cell>
          <cell r="M87">
            <v>2996</v>
          </cell>
          <cell r="N87">
            <v>2096</v>
          </cell>
          <cell r="O87">
            <v>2381</v>
          </cell>
          <cell r="P87">
            <v>2857</v>
          </cell>
          <cell r="Q87" t="str">
            <v>V</v>
          </cell>
          <cell r="R87">
            <v>21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696528164937</v>
          </cell>
          <cell r="B88" t="str">
            <v>AUR. ML MAXXA A15 NEGRO</v>
          </cell>
          <cell r="C88">
            <v>1.5176038277511961</v>
          </cell>
          <cell r="D88">
            <v>4.5907515789473674</v>
          </cell>
          <cell r="E88">
            <v>1.972884976076555</v>
          </cell>
          <cell r="F88">
            <v>1.6693642105263158</v>
          </cell>
          <cell r="G88">
            <v>1.897004784688995</v>
          </cell>
          <cell r="H88">
            <v>2.2764057416267942</v>
          </cell>
          <cell r="I88">
            <v>1904.5928038277511</v>
          </cell>
          <cell r="J88">
            <v>4920</v>
          </cell>
          <cell r="K88">
            <v>6000</v>
          </cell>
          <cell r="L88">
            <v>2476</v>
          </cell>
          <cell r="M88">
            <v>2996</v>
          </cell>
          <cell r="N88">
            <v>2096</v>
          </cell>
          <cell r="O88">
            <v>2381</v>
          </cell>
          <cell r="P88">
            <v>2857</v>
          </cell>
          <cell r="Q88" t="str">
            <v>V</v>
          </cell>
          <cell r="R88">
            <v>21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7798192365115</v>
          </cell>
          <cell r="B89" t="str">
            <v>AUR. ML NOBLEX HP05WP BLANCO</v>
          </cell>
          <cell r="C89">
            <v>4.0336140976115367</v>
          </cell>
          <cell r="D89">
            <v>14.642019174329878</v>
          </cell>
          <cell r="E89">
            <v>5.2436983268949975</v>
          </cell>
          <cell r="F89">
            <v>4.4369755073726909</v>
          </cell>
          <cell r="G89">
            <v>5.0420176220144208</v>
          </cell>
          <cell r="H89">
            <v>6.050421146417305</v>
          </cell>
          <cell r="I89">
            <v>5062.1856925024786</v>
          </cell>
          <cell r="J89">
            <v>15160</v>
          </cell>
          <cell r="K89">
            <v>18500</v>
          </cell>
          <cell r="L89">
            <v>6581</v>
          </cell>
          <cell r="M89">
            <v>7963</v>
          </cell>
          <cell r="N89">
            <v>5569</v>
          </cell>
          <cell r="O89">
            <v>6328</v>
          </cell>
          <cell r="P89">
            <v>7594</v>
          </cell>
          <cell r="Q89" t="str">
            <v>N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7798192365108</v>
          </cell>
          <cell r="B90" t="str">
            <v>AUR. ML NOBLEX HP05WP NEGRO</v>
          </cell>
          <cell r="C90">
            <v>4.0336140976115367</v>
          </cell>
          <cell r="D90">
            <v>14.642019174329878</v>
          </cell>
          <cell r="E90">
            <v>5.2436983268949975</v>
          </cell>
          <cell r="F90">
            <v>4.4369755073726909</v>
          </cell>
          <cell r="G90">
            <v>5.0420176220144208</v>
          </cell>
          <cell r="H90">
            <v>6.050421146417305</v>
          </cell>
          <cell r="I90">
            <v>5062.1856925024786</v>
          </cell>
          <cell r="J90">
            <v>15160</v>
          </cell>
          <cell r="K90">
            <v>18500</v>
          </cell>
          <cell r="L90">
            <v>6581</v>
          </cell>
          <cell r="M90">
            <v>7963</v>
          </cell>
          <cell r="N90">
            <v>5569</v>
          </cell>
          <cell r="O90">
            <v>6328</v>
          </cell>
          <cell r="P90">
            <v>7594</v>
          </cell>
          <cell r="Q90" t="str">
            <v>N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6952024617617</v>
          </cell>
          <cell r="B91" t="str">
            <v>AUR. ML SENI L29 AUR113</v>
          </cell>
          <cell r="C91">
            <v>0.68006883900372561</v>
          </cell>
          <cell r="D91">
            <v>3.2915331807780319</v>
          </cell>
          <cell r="E91">
            <v>0.88408949070484333</v>
          </cell>
          <cell r="F91">
            <v>0.74807572290409818</v>
          </cell>
          <cell r="G91">
            <v>0.85008604875465699</v>
          </cell>
          <cell r="H91">
            <v>1.0201032585055885</v>
          </cell>
          <cell r="I91">
            <v>853.48639294967563</v>
          </cell>
          <cell r="J91">
            <v>3280</v>
          </cell>
          <cell r="K91">
            <v>4000</v>
          </cell>
          <cell r="L91">
            <v>1110</v>
          </cell>
          <cell r="M91">
            <v>1343</v>
          </cell>
          <cell r="N91">
            <v>939</v>
          </cell>
          <cell r="O91">
            <v>1067</v>
          </cell>
          <cell r="P91">
            <v>1281</v>
          </cell>
          <cell r="Q91" t="str">
            <v>S</v>
          </cell>
          <cell r="R91">
            <v>38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027242867277</v>
          </cell>
          <cell r="B92" t="str">
            <v>AUR. ML SONY MDR-EX15LP OR.</v>
          </cell>
          <cell r="C92">
            <v>10.262937543157896</v>
          </cell>
          <cell r="D92">
            <v>24.836308854442109</v>
          </cell>
          <cell r="E92">
            <v>13.341818806105266</v>
          </cell>
          <cell r="F92">
            <v>11.289231297473687</v>
          </cell>
          <cell r="G92">
            <v>12.828671928947371</v>
          </cell>
          <cell r="H92">
            <v>15.394406314736845</v>
          </cell>
          <cell r="I92">
            <v>12879.98661666316</v>
          </cell>
          <cell r="J92">
            <v>25410</v>
          </cell>
          <cell r="K92">
            <v>31000</v>
          </cell>
          <cell r="L92">
            <v>16744</v>
          </cell>
          <cell r="M92">
            <v>20260</v>
          </cell>
          <cell r="N92">
            <v>14168</v>
          </cell>
          <cell r="O92">
            <v>16100</v>
          </cell>
          <cell r="P92">
            <v>19320</v>
          </cell>
          <cell r="Q92" t="str">
            <v>N</v>
          </cell>
          <cell r="R92">
            <v>11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MLS'S150AZ</v>
          </cell>
          <cell r="B93" t="str">
            <v>AUR. ML SOUL S150 AZUL</v>
          </cell>
          <cell r="C93">
            <v>1.4242105263157894</v>
          </cell>
          <cell r="D93">
            <v>6.0315315789473676</v>
          </cell>
          <cell r="E93">
            <v>1.8514736842105262</v>
          </cell>
          <cell r="F93">
            <v>1.5666315789473684</v>
          </cell>
          <cell r="G93">
            <v>1.7802631578947368</v>
          </cell>
          <cell r="H93">
            <v>2.1363157894736839</v>
          </cell>
          <cell r="I93">
            <v>1787.3842105263157</v>
          </cell>
          <cell r="J93">
            <v>6150</v>
          </cell>
          <cell r="K93">
            <v>7500</v>
          </cell>
          <cell r="L93">
            <v>2324</v>
          </cell>
          <cell r="M93">
            <v>2812</v>
          </cell>
          <cell r="N93">
            <v>1967</v>
          </cell>
          <cell r="O93">
            <v>2235</v>
          </cell>
          <cell r="P93">
            <v>2682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MLS'S150BL</v>
          </cell>
          <cell r="B94" t="str">
            <v>AUR. ML SOUL S150 BLANCO</v>
          </cell>
          <cell r="C94">
            <v>1.4242105263157894</v>
          </cell>
          <cell r="D94">
            <v>6.0315315789473676</v>
          </cell>
          <cell r="E94">
            <v>1.8514736842105262</v>
          </cell>
          <cell r="F94">
            <v>1.5666315789473684</v>
          </cell>
          <cell r="G94">
            <v>1.7802631578947368</v>
          </cell>
          <cell r="H94">
            <v>2.1363157894736839</v>
          </cell>
          <cell r="I94">
            <v>1787.3842105263157</v>
          </cell>
          <cell r="J94">
            <v>6150</v>
          </cell>
          <cell r="K94">
            <v>7500</v>
          </cell>
          <cell r="L94">
            <v>2324</v>
          </cell>
          <cell r="M94">
            <v>2812</v>
          </cell>
          <cell r="N94">
            <v>1967</v>
          </cell>
          <cell r="O94">
            <v>2235</v>
          </cell>
          <cell r="P94">
            <v>2682</v>
          </cell>
          <cell r="Q94" t="str">
            <v>S</v>
          </cell>
          <cell r="R94">
            <v>33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MLS'S150FU</v>
          </cell>
          <cell r="B95" t="str">
            <v>AUR. ML SOUL S150 FUCSIA</v>
          </cell>
          <cell r="C95">
            <v>1.4242105263157894</v>
          </cell>
          <cell r="D95">
            <v>6.0315315789473676</v>
          </cell>
          <cell r="E95">
            <v>1.8514736842105262</v>
          </cell>
          <cell r="F95">
            <v>1.5666315789473684</v>
          </cell>
          <cell r="G95">
            <v>1.7802631578947368</v>
          </cell>
          <cell r="H95">
            <v>2.1363157894736839</v>
          </cell>
          <cell r="I95">
            <v>1787.3842105263157</v>
          </cell>
          <cell r="J95">
            <v>6150</v>
          </cell>
          <cell r="K95">
            <v>7500</v>
          </cell>
          <cell r="L95">
            <v>2324</v>
          </cell>
          <cell r="M95">
            <v>2812</v>
          </cell>
          <cell r="N95">
            <v>1967</v>
          </cell>
          <cell r="O95">
            <v>2235</v>
          </cell>
          <cell r="P95">
            <v>2682</v>
          </cell>
          <cell r="Q95" t="str">
            <v>S</v>
          </cell>
          <cell r="R95">
            <v>33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MLS'S150NE</v>
          </cell>
          <cell r="B96" t="str">
            <v>AUR. ML SOUL S150 NEGRO</v>
          </cell>
          <cell r="C96">
            <v>1.4242105263157894</v>
          </cell>
          <cell r="D96">
            <v>6.0315315789473676</v>
          </cell>
          <cell r="E96">
            <v>1.8514736842105262</v>
          </cell>
          <cell r="F96">
            <v>1.5666315789473684</v>
          </cell>
          <cell r="G96">
            <v>1.7802631578947368</v>
          </cell>
          <cell r="H96">
            <v>2.1363157894736839</v>
          </cell>
          <cell r="I96">
            <v>1787.3842105263157</v>
          </cell>
          <cell r="J96">
            <v>6150</v>
          </cell>
          <cell r="K96">
            <v>7500</v>
          </cell>
          <cell r="L96">
            <v>2324</v>
          </cell>
          <cell r="M96">
            <v>2812</v>
          </cell>
          <cell r="N96">
            <v>1967</v>
          </cell>
          <cell r="O96">
            <v>2235</v>
          </cell>
          <cell r="P96">
            <v>2682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MLS'S150VE</v>
          </cell>
          <cell r="B97" t="str">
            <v>AUR. ML SOUL S150 VERDE</v>
          </cell>
          <cell r="C97">
            <v>1.4242105263157894</v>
          </cell>
          <cell r="D97">
            <v>6.0315315789473676</v>
          </cell>
          <cell r="E97">
            <v>1.8514736842105262</v>
          </cell>
          <cell r="F97">
            <v>1.5666315789473684</v>
          </cell>
          <cell r="G97">
            <v>1.7802631578947368</v>
          </cell>
          <cell r="H97">
            <v>2.1363157894736839</v>
          </cell>
          <cell r="I97">
            <v>1787.3842105263157</v>
          </cell>
          <cell r="J97">
            <v>6150</v>
          </cell>
          <cell r="K97">
            <v>7500</v>
          </cell>
          <cell r="L97">
            <v>2324</v>
          </cell>
          <cell r="M97">
            <v>2812</v>
          </cell>
          <cell r="N97">
            <v>1967</v>
          </cell>
          <cell r="O97">
            <v>2235</v>
          </cell>
          <cell r="P97">
            <v>2682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MLS'S289TBL</v>
          </cell>
          <cell r="B98" t="str">
            <v>AUR. ML SOUL S289 TIPO C BLANCO</v>
          </cell>
          <cell r="C98">
            <v>3.1410358565737053</v>
          </cell>
          <cell r="D98">
            <v>13.302286852589642</v>
          </cell>
          <cell r="E98">
            <v>4.0833466135458174</v>
          </cell>
          <cell r="F98">
            <v>3.4551394422310762</v>
          </cell>
          <cell r="G98">
            <v>3.9262948207171315</v>
          </cell>
          <cell r="H98">
            <v>4.7115537848605582</v>
          </cell>
          <cell r="I98">
            <v>3942</v>
          </cell>
          <cell r="J98">
            <v>13520</v>
          </cell>
          <cell r="K98">
            <v>16500</v>
          </cell>
          <cell r="L98">
            <v>5125</v>
          </cell>
          <cell r="M98">
            <v>6201</v>
          </cell>
          <cell r="N98">
            <v>4337</v>
          </cell>
          <cell r="O98">
            <v>4928</v>
          </cell>
          <cell r="P98">
            <v>5913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MLS'S289TNE</v>
          </cell>
          <cell r="B99" t="str">
            <v>AUR. ML SOUL S289 TIPO C NEGRO</v>
          </cell>
          <cell r="C99">
            <v>3.1410358565737053</v>
          </cell>
          <cell r="D99">
            <v>13.302286852589642</v>
          </cell>
          <cell r="E99">
            <v>4.0833466135458174</v>
          </cell>
          <cell r="F99">
            <v>3.4551394422310762</v>
          </cell>
          <cell r="G99">
            <v>3.9262948207171315</v>
          </cell>
          <cell r="H99">
            <v>4.7115537848605582</v>
          </cell>
          <cell r="I99">
            <v>3942</v>
          </cell>
          <cell r="J99">
            <v>13520</v>
          </cell>
          <cell r="K99">
            <v>16500</v>
          </cell>
          <cell r="L99">
            <v>5125</v>
          </cell>
          <cell r="M99">
            <v>6201</v>
          </cell>
          <cell r="N99">
            <v>4337</v>
          </cell>
          <cell r="O99">
            <v>4928</v>
          </cell>
          <cell r="P99">
            <v>5913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mls's350bl</v>
          </cell>
          <cell r="B100" t="str">
            <v>AUR. ML SOUL S350 BLANCO</v>
          </cell>
          <cell r="C100">
            <v>2.1294462242562928</v>
          </cell>
          <cell r="D100">
            <v>9.0182047597253998</v>
          </cell>
          <cell r="E100">
            <v>2.7682800915331809</v>
          </cell>
          <cell r="F100">
            <v>2.3423908466819223</v>
          </cell>
          <cell r="G100">
            <v>2.6618077803203661</v>
          </cell>
          <cell r="H100">
            <v>3.194169336384439</v>
          </cell>
          <cell r="I100">
            <v>2672.4550114416475</v>
          </cell>
          <cell r="J100">
            <v>9430</v>
          </cell>
          <cell r="K100">
            <v>11500</v>
          </cell>
          <cell r="L100">
            <v>3474</v>
          </cell>
          <cell r="M100">
            <v>4204</v>
          </cell>
          <cell r="N100">
            <v>2940</v>
          </cell>
          <cell r="O100">
            <v>3341</v>
          </cell>
          <cell r="P100">
            <v>4009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MLS'S350FU</v>
          </cell>
          <cell r="B101" t="str">
            <v>AUR. ML SOUL S350 FUCSIA</v>
          </cell>
          <cell r="C101">
            <v>2.1294462242562928</v>
          </cell>
          <cell r="D101">
            <v>9.0182047597253998</v>
          </cell>
          <cell r="E101">
            <v>2.7682800915331809</v>
          </cell>
          <cell r="F101">
            <v>2.3423908466819223</v>
          </cell>
          <cell r="G101">
            <v>2.6618077803203661</v>
          </cell>
          <cell r="H101">
            <v>3.194169336384439</v>
          </cell>
          <cell r="I101">
            <v>2672.4550114416475</v>
          </cell>
          <cell r="J101">
            <v>9430</v>
          </cell>
          <cell r="K101">
            <v>11500</v>
          </cell>
          <cell r="L101">
            <v>3474</v>
          </cell>
          <cell r="M101">
            <v>4204</v>
          </cell>
          <cell r="N101">
            <v>2940</v>
          </cell>
          <cell r="O101">
            <v>3341</v>
          </cell>
          <cell r="P101">
            <v>4009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MLS'S350GR</v>
          </cell>
          <cell r="B102" t="str">
            <v>AUR. ML SOUL S350 GRIS</v>
          </cell>
          <cell r="C102">
            <v>2.1294462242562928</v>
          </cell>
          <cell r="D102">
            <v>9.0182047597253998</v>
          </cell>
          <cell r="E102">
            <v>2.7682800915331809</v>
          </cell>
          <cell r="F102">
            <v>2.3423908466819223</v>
          </cell>
          <cell r="G102">
            <v>2.6618077803203661</v>
          </cell>
          <cell r="H102">
            <v>3.194169336384439</v>
          </cell>
          <cell r="I102">
            <v>2672.4550114416475</v>
          </cell>
          <cell r="J102">
            <v>9430</v>
          </cell>
          <cell r="K102">
            <v>11500</v>
          </cell>
          <cell r="L102">
            <v>3474</v>
          </cell>
          <cell r="M102">
            <v>4204</v>
          </cell>
          <cell r="N102">
            <v>2940</v>
          </cell>
          <cell r="O102">
            <v>3341</v>
          </cell>
          <cell r="P102">
            <v>4009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MLS'S350RO</v>
          </cell>
          <cell r="B103" t="str">
            <v>AUR. ML SOUL S350 ROJO</v>
          </cell>
          <cell r="C103">
            <v>2.1294462242562928</v>
          </cell>
          <cell r="D103">
            <v>9.0182047597253998</v>
          </cell>
          <cell r="E103">
            <v>2.7682800915331809</v>
          </cell>
          <cell r="F103">
            <v>2.3423908466819223</v>
          </cell>
          <cell r="G103">
            <v>2.6618077803203661</v>
          </cell>
          <cell r="H103">
            <v>3.194169336384439</v>
          </cell>
          <cell r="I103">
            <v>2672.4550114416475</v>
          </cell>
          <cell r="J103">
            <v>9430</v>
          </cell>
          <cell r="K103">
            <v>11500</v>
          </cell>
          <cell r="L103">
            <v>3474</v>
          </cell>
          <cell r="M103">
            <v>4204</v>
          </cell>
          <cell r="N103">
            <v>2940</v>
          </cell>
          <cell r="O103">
            <v>3341</v>
          </cell>
          <cell r="P103">
            <v>4009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mls's389bl</v>
          </cell>
          <cell r="B104" t="str">
            <v>AUR. ML SOUL S389 BLANCO</v>
          </cell>
          <cell r="C104">
            <v>2.5</v>
          </cell>
          <cell r="D104">
            <v>10.5875</v>
          </cell>
          <cell r="E104">
            <v>3.25</v>
          </cell>
          <cell r="F104">
            <v>2.75</v>
          </cell>
          <cell r="G104">
            <v>3.125</v>
          </cell>
          <cell r="H104">
            <v>3.75</v>
          </cell>
          <cell r="I104">
            <v>3137.5</v>
          </cell>
          <cell r="J104">
            <v>11070</v>
          </cell>
          <cell r="K104">
            <v>13500</v>
          </cell>
          <cell r="L104">
            <v>4079</v>
          </cell>
          <cell r="M104">
            <v>4935</v>
          </cell>
          <cell r="N104">
            <v>3452</v>
          </cell>
          <cell r="O104">
            <v>3922</v>
          </cell>
          <cell r="P104">
            <v>4707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MLS'S389CE</v>
          </cell>
          <cell r="B105" t="str">
            <v>AUR. ML SOUL S389 CELESTE</v>
          </cell>
          <cell r="C105">
            <v>2.5</v>
          </cell>
          <cell r="D105">
            <v>10.5875</v>
          </cell>
          <cell r="E105">
            <v>3.25</v>
          </cell>
          <cell r="F105">
            <v>2.75</v>
          </cell>
          <cell r="G105">
            <v>3.125</v>
          </cell>
          <cell r="H105">
            <v>3.75</v>
          </cell>
          <cell r="I105">
            <v>3137.5</v>
          </cell>
          <cell r="J105">
            <v>11070</v>
          </cell>
          <cell r="K105">
            <v>13500</v>
          </cell>
          <cell r="L105">
            <v>4079</v>
          </cell>
          <cell r="M105">
            <v>4935</v>
          </cell>
          <cell r="N105">
            <v>3452</v>
          </cell>
          <cell r="O105">
            <v>3922</v>
          </cell>
          <cell r="P105">
            <v>4707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MLS'S389FU</v>
          </cell>
          <cell r="B106" t="str">
            <v>AUR. ML SOUL S389 FUCSIA</v>
          </cell>
          <cell r="C106">
            <v>2.5</v>
          </cell>
          <cell r="D106">
            <v>10.5875</v>
          </cell>
          <cell r="E106">
            <v>3.25</v>
          </cell>
          <cell r="F106">
            <v>2.75</v>
          </cell>
          <cell r="G106">
            <v>3.125</v>
          </cell>
          <cell r="H106">
            <v>3.75</v>
          </cell>
          <cell r="I106">
            <v>3137.5</v>
          </cell>
          <cell r="J106">
            <v>11070</v>
          </cell>
          <cell r="K106">
            <v>13500</v>
          </cell>
          <cell r="L106">
            <v>4079</v>
          </cell>
          <cell r="M106">
            <v>4935</v>
          </cell>
          <cell r="N106">
            <v>3452</v>
          </cell>
          <cell r="O106">
            <v>3922</v>
          </cell>
          <cell r="P106">
            <v>4707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MLS'S389NE</v>
          </cell>
          <cell r="B107" t="str">
            <v>AUR. ML SOUL S389 NEGRO</v>
          </cell>
          <cell r="C107">
            <v>2.5</v>
          </cell>
          <cell r="D107">
            <v>10.5875</v>
          </cell>
          <cell r="E107">
            <v>3.25</v>
          </cell>
          <cell r="F107">
            <v>2.75</v>
          </cell>
          <cell r="G107">
            <v>3.125</v>
          </cell>
          <cell r="H107">
            <v>3.75</v>
          </cell>
          <cell r="I107">
            <v>3137.5</v>
          </cell>
          <cell r="J107">
            <v>11070</v>
          </cell>
          <cell r="K107">
            <v>13500</v>
          </cell>
          <cell r="L107">
            <v>4079</v>
          </cell>
          <cell r="M107">
            <v>4935</v>
          </cell>
          <cell r="N107">
            <v>3452</v>
          </cell>
          <cell r="O107">
            <v>3922</v>
          </cell>
          <cell r="P107">
            <v>4707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MLS'S389RO</v>
          </cell>
          <cell r="B108" t="str">
            <v>AUR. ML SOUL S389 ROJO</v>
          </cell>
          <cell r="C108">
            <v>2.5</v>
          </cell>
          <cell r="D108">
            <v>10.5875</v>
          </cell>
          <cell r="E108">
            <v>3.25</v>
          </cell>
          <cell r="F108">
            <v>2.75</v>
          </cell>
          <cell r="G108">
            <v>3.125</v>
          </cell>
          <cell r="H108">
            <v>3.75</v>
          </cell>
          <cell r="I108">
            <v>3137.5</v>
          </cell>
          <cell r="J108">
            <v>11070</v>
          </cell>
          <cell r="K108">
            <v>13500</v>
          </cell>
          <cell r="L108">
            <v>4079</v>
          </cell>
          <cell r="M108">
            <v>4935</v>
          </cell>
          <cell r="N108">
            <v>3452</v>
          </cell>
          <cell r="O108">
            <v>3922</v>
          </cell>
          <cell r="P108">
            <v>4707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MLS'S389TBL</v>
          </cell>
          <cell r="B109" t="str">
            <v>AUR. ML SOUL S389 TIPO C - BLANCO</v>
          </cell>
          <cell r="C109">
            <v>3.7</v>
          </cell>
          <cell r="D109">
            <v>15.669500000000001</v>
          </cell>
          <cell r="E109">
            <v>4.8100000000000005</v>
          </cell>
          <cell r="F109">
            <v>4.07</v>
          </cell>
          <cell r="G109">
            <v>4.625</v>
          </cell>
          <cell r="H109">
            <v>5.5500000000000007</v>
          </cell>
          <cell r="I109">
            <v>4643.5</v>
          </cell>
          <cell r="J109">
            <v>15980</v>
          </cell>
          <cell r="K109">
            <v>19500</v>
          </cell>
          <cell r="L109">
            <v>6037</v>
          </cell>
          <cell r="M109">
            <v>7304</v>
          </cell>
          <cell r="N109">
            <v>5108</v>
          </cell>
          <cell r="O109">
            <v>5805</v>
          </cell>
          <cell r="P109">
            <v>6966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MLS'S389VE</v>
          </cell>
          <cell r="B110" t="str">
            <v>AUR. ML SOUL S389 VERDE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mls's400bl</v>
          </cell>
          <cell r="B111" t="str">
            <v>AUR. ML SOUL S400 BLANCO</v>
          </cell>
          <cell r="C111">
            <v>2.1294462242562928</v>
          </cell>
          <cell r="D111">
            <v>9.0182047597253998</v>
          </cell>
          <cell r="E111">
            <v>2.7682800915331809</v>
          </cell>
          <cell r="F111">
            <v>2.3423908466819223</v>
          </cell>
          <cell r="G111">
            <v>2.6618077803203661</v>
          </cell>
          <cell r="H111">
            <v>3.194169336384439</v>
          </cell>
          <cell r="I111">
            <v>2672.4550114416475</v>
          </cell>
          <cell r="J111">
            <v>9430</v>
          </cell>
          <cell r="K111">
            <v>11500</v>
          </cell>
          <cell r="L111">
            <v>3474</v>
          </cell>
          <cell r="M111">
            <v>4204</v>
          </cell>
          <cell r="N111">
            <v>2940</v>
          </cell>
          <cell r="O111">
            <v>3341</v>
          </cell>
          <cell r="P111">
            <v>4009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MLS'S489BLPL</v>
          </cell>
          <cell r="B112" t="str">
            <v>AUR. ML SOUL S489 BLANCO/PLATA</v>
          </cell>
          <cell r="C112">
            <v>2.1294462242562928</v>
          </cell>
          <cell r="D112">
            <v>9.0182047597253998</v>
          </cell>
          <cell r="E112">
            <v>2.7682800915331809</v>
          </cell>
          <cell r="F112">
            <v>2.3423908466819223</v>
          </cell>
          <cell r="G112">
            <v>2.6618077803203661</v>
          </cell>
          <cell r="H112">
            <v>3.194169336384439</v>
          </cell>
          <cell r="I112">
            <v>2672.4550114416475</v>
          </cell>
          <cell r="J112">
            <v>9430</v>
          </cell>
          <cell r="K112">
            <v>11500</v>
          </cell>
          <cell r="L112">
            <v>3474</v>
          </cell>
          <cell r="M112">
            <v>4204</v>
          </cell>
          <cell r="N112">
            <v>2940</v>
          </cell>
          <cell r="O112">
            <v>3341</v>
          </cell>
          <cell r="P112">
            <v>4009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MLS'S489BLRO</v>
          </cell>
          <cell r="B113" t="str">
            <v>AUR. ML SOUL S489 BLANCO/ROJO</v>
          </cell>
          <cell r="C113">
            <v>2.1294462242562928</v>
          </cell>
          <cell r="D113">
            <v>9.0182047597253998</v>
          </cell>
          <cell r="E113">
            <v>2.7682800915331809</v>
          </cell>
          <cell r="F113">
            <v>2.3423908466819223</v>
          </cell>
          <cell r="G113">
            <v>2.6618077803203661</v>
          </cell>
          <cell r="H113">
            <v>3.194169336384439</v>
          </cell>
          <cell r="I113">
            <v>2672.4550114416475</v>
          </cell>
          <cell r="J113">
            <v>9430</v>
          </cell>
          <cell r="K113">
            <v>11500</v>
          </cell>
          <cell r="L113">
            <v>3474</v>
          </cell>
          <cell r="M113">
            <v>4204</v>
          </cell>
          <cell r="N113">
            <v>2940</v>
          </cell>
          <cell r="O113">
            <v>3341</v>
          </cell>
          <cell r="P113">
            <v>4009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MLS'S489BLRS</v>
          </cell>
          <cell r="B114" t="str">
            <v>AUR. ML SOUL S489 BLANCO/ROSA</v>
          </cell>
          <cell r="C114">
            <v>2.1294462242562928</v>
          </cell>
          <cell r="D114">
            <v>9.0182047597253998</v>
          </cell>
          <cell r="E114">
            <v>2.7682800915331809</v>
          </cell>
          <cell r="F114">
            <v>2.3423908466819223</v>
          </cell>
          <cell r="G114">
            <v>2.6618077803203661</v>
          </cell>
          <cell r="H114">
            <v>3.194169336384439</v>
          </cell>
          <cell r="I114">
            <v>2672.4550114416475</v>
          </cell>
          <cell r="J114">
            <v>9430</v>
          </cell>
          <cell r="K114">
            <v>11500</v>
          </cell>
          <cell r="L114">
            <v>3474</v>
          </cell>
          <cell r="M114">
            <v>4204</v>
          </cell>
          <cell r="N114">
            <v>2940</v>
          </cell>
          <cell r="O114">
            <v>3341</v>
          </cell>
          <cell r="P114">
            <v>4009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MLS'S489NENE</v>
          </cell>
          <cell r="B115" t="str">
            <v>AUR. ML SOUL S489 NEGRO/NEGRO</v>
          </cell>
          <cell r="C115">
            <v>2.1294462242562928</v>
          </cell>
          <cell r="D115">
            <v>9.0182047597253998</v>
          </cell>
          <cell r="E115">
            <v>2.7682800915331809</v>
          </cell>
          <cell r="F115">
            <v>2.3423908466819223</v>
          </cell>
          <cell r="G115">
            <v>2.6618077803203661</v>
          </cell>
          <cell r="H115">
            <v>3.194169336384439</v>
          </cell>
          <cell r="I115">
            <v>2672.4550114416475</v>
          </cell>
          <cell r="J115">
            <v>9430</v>
          </cell>
          <cell r="K115">
            <v>11500</v>
          </cell>
          <cell r="L115">
            <v>3474</v>
          </cell>
          <cell r="M115">
            <v>4204</v>
          </cell>
          <cell r="N115">
            <v>2940</v>
          </cell>
          <cell r="O115">
            <v>3341</v>
          </cell>
          <cell r="P115">
            <v>4009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MLS'S489NERO</v>
          </cell>
          <cell r="B116" t="str">
            <v>AUR. ML SOUL S489 NEGRO/ROJO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MLS'S59AM</v>
          </cell>
          <cell r="B117" t="str">
            <v>AUR. ML SOUL S59 AMARILLO</v>
          </cell>
          <cell r="C117">
            <v>0.85792036613272316</v>
          </cell>
          <cell r="D117">
            <v>4.3599513006864985</v>
          </cell>
          <cell r="E117">
            <v>1.1152964759725401</v>
          </cell>
          <cell r="F117">
            <v>0.94371240274599555</v>
          </cell>
          <cell r="G117">
            <v>1.0724004576659039</v>
          </cell>
          <cell r="H117">
            <v>1.2868805491990847</v>
          </cell>
          <cell r="I117">
            <v>1076.6900594965675</v>
          </cell>
          <cell r="J117">
            <v>4510</v>
          </cell>
          <cell r="K117">
            <v>5500</v>
          </cell>
          <cell r="L117">
            <v>1400</v>
          </cell>
          <cell r="M117">
            <v>1694</v>
          </cell>
          <cell r="N117">
            <v>1185</v>
          </cell>
          <cell r="O117">
            <v>1346</v>
          </cell>
          <cell r="P117">
            <v>1616</v>
          </cell>
          <cell r="Q117" t="str">
            <v>S</v>
          </cell>
          <cell r="R117">
            <v>40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MLS'S59BL</v>
          </cell>
          <cell r="B118" t="str">
            <v>AUR. ML SOUL S59 BLANCO</v>
          </cell>
          <cell r="C118">
            <v>0.85792036613272316</v>
          </cell>
          <cell r="D118">
            <v>4.3599513006864985</v>
          </cell>
          <cell r="E118">
            <v>1.1152964759725401</v>
          </cell>
          <cell r="F118">
            <v>0.94371240274599555</v>
          </cell>
          <cell r="G118">
            <v>1.0724004576659039</v>
          </cell>
          <cell r="H118">
            <v>1.2868805491990847</v>
          </cell>
          <cell r="I118">
            <v>1076.6900594965675</v>
          </cell>
          <cell r="J118">
            <v>4510</v>
          </cell>
          <cell r="K118">
            <v>5500</v>
          </cell>
          <cell r="L118">
            <v>1400</v>
          </cell>
          <cell r="M118">
            <v>1694</v>
          </cell>
          <cell r="N118">
            <v>1185</v>
          </cell>
          <cell r="O118">
            <v>1346</v>
          </cell>
          <cell r="P118">
            <v>1616</v>
          </cell>
          <cell r="Q118" t="str">
            <v>S</v>
          </cell>
          <cell r="R118">
            <v>40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MLS'S59CE</v>
          </cell>
          <cell r="B119" t="str">
            <v>AUR. ML SOUL S59 CELESTE</v>
          </cell>
          <cell r="C119">
            <v>0.85792036613272316</v>
          </cell>
          <cell r="D119">
            <v>4.3599513006864985</v>
          </cell>
          <cell r="E119">
            <v>1.1152964759725401</v>
          </cell>
          <cell r="F119">
            <v>0.94371240274599555</v>
          </cell>
          <cell r="G119">
            <v>1.0724004576659039</v>
          </cell>
          <cell r="H119">
            <v>1.2868805491990847</v>
          </cell>
          <cell r="I119">
            <v>1076.6900594965675</v>
          </cell>
          <cell r="J119">
            <v>4510</v>
          </cell>
          <cell r="K119">
            <v>5500</v>
          </cell>
          <cell r="L119">
            <v>1400</v>
          </cell>
          <cell r="M119">
            <v>1694</v>
          </cell>
          <cell r="N119">
            <v>1185</v>
          </cell>
          <cell r="O119">
            <v>1346</v>
          </cell>
          <cell r="P119">
            <v>1616</v>
          </cell>
          <cell r="Q119" t="str">
            <v>S</v>
          </cell>
          <cell r="R119">
            <v>40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MLS'S59RS</v>
          </cell>
          <cell r="B120" t="str">
            <v>AUR. ML SOUL S59 ROSA</v>
          </cell>
          <cell r="C120">
            <v>0.85792036613272316</v>
          </cell>
          <cell r="D120">
            <v>4.3599513006864985</v>
          </cell>
          <cell r="E120">
            <v>1.1152964759725401</v>
          </cell>
          <cell r="F120">
            <v>0.94371240274599555</v>
          </cell>
          <cell r="G120">
            <v>1.0724004576659039</v>
          </cell>
          <cell r="H120">
            <v>1.2868805491990847</v>
          </cell>
          <cell r="I120">
            <v>1076.6900594965675</v>
          </cell>
          <cell r="J120">
            <v>4510</v>
          </cell>
          <cell r="K120">
            <v>5500</v>
          </cell>
          <cell r="L120">
            <v>1400</v>
          </cell>
          <cell r="M120">
            <v>1694</v>
          </cell>
          <cell r="N120">
            <v>1185</v>
          </cell>
          <cell r="O120">
            <v>1346</v>
          </cell>
          <cell r="P120">
            <v>1616</v>
          </cell>
          <cell r="Q120" t="str">
            <v>S</v>
          </cell>
          <cell r="R120">
            <v>40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MLS'S89AM</v>
          </cell>
          <cell r="B121" t="str">
            <v>AUR. ML SOUL S89 AMARILLO</v>
          </cell>
          <cell r="C121">
            <v>1.472842105263158</v>
          </cell>
          <cell r="D121">
            <v>6.2374863157894733</v>
          </cell>
          <cell r="E121">
            <v>1.9146947368421054</v>
          </cell>
          <cell r="F121">
            <v>1.6201263157894739</v>
          </cell>
          <cell r="G121">
            <v>1.8410526315789475</v>
          </cell>
          <cell r="H121">
            <v>2.2092631578947368</v>
          </cell>
          <cell r="I121">
            <v>1848.4168421052632</v>
          </cell>
          <cell r="J121">
            <v>6560</v>
          </cell>
          <cell r="K121">
            <v>8000</v>
          </cell>
          <cell r="L121">
            <v>2403</v>
          </cell>
          <cell r="M121">
            <v>2908</v>
          </cell>
          <cell r="N121">
            <v>2034</v>
          </cell>
          <cell r="O121">
            <v>2311</v>
          </cell>
          <cell r="P121">
            <v>2773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MLS'S89AZ</v>
          </cell>
          <cell r="B122" t="str">
            <v>AUR. ML SOUL S89 AZUL</v>
          </cell>
          <cell r="C122">
            <v>1.472842105263158</v>
          </cell>
          <cell r="D122">
            <v>6.2374863157894733</v>
          </cell>
          <cell r="E122">
            <v>1.9146947368421054</v>
          </cell>
          <cell r="F122">
            <v>1.6201263157894739</v>
          </cell>
          <cell r="G122">
            <v>1.8410526315789475</v>
          </cell>
          <cell r="H122">
            <v>2.2092631578947368</v>
          </cell>
          <cell r="I122">
            <v>1848.4168421052632</v>
          </cell>
          <cell r="J122">
            <v>6560</v>
          </cell>
          <cell r="K122">
            <v>8000</v>
          </cell>
          <cell r="L122">
            <v>2403</v>
          </cell>
          <cell r="M122">
            <v>2908</v>
          </cell>
          <cell r="N122">
            <v>2034</v>
          </cell>
          <cell r="O122">
            <v>2311</v>
          </cell>
          <cell r="P122">
            <v>2773</v>
          </cell>
          <cell r="Q122" t="str">
            <v>S</v>
          </cell>
          <cell r="R122">
            <v>33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MLS'S89BL</v>
          </cell>
          <cell r="B123" t="str">
            <v>AUR. ML SOUL S89 BLANCO</v>
          </cell>
          <cell r="C123">
            <v>1.472842105263158</v>
          </cell>
          <cell r="D123">
            <v>6.2374863157894733</v>
          </cell>
          <cell r="E123">
            <v>1.9146947368421054</v>
          </cell>
          <cell r="F123">
            <v>1.6201263157894739</v>
          </cell>
          <cell r="G123">
            <v>1.8410526315789475</v>
          </cell>
          <cell r="H123">
            <v>2.2092631578947368</v>
          </cell>
          <cell r="I123">
            <v>1848.4168421052632</v>
          </cell>
          <cell r="J123">
            <v>6560</v>
          </cell>
          <cell r="K123">
            <v>8000</v>
          </cell>
          <cell r="L123">
            <v>2403</v>
          </cell>
          <cell r="M123">
            <v>2908</v>
          </cell>
          <cell r="N123">
            <v>2034</v>
          </cell>
          <cell r="O123">
            <v>2311</v>
          </cell>
          <cell r="P123">
            <v>2773</v>
          </cell>
          <cell r="Q123" t="str">
            <v>S</v>
          </cell>
          <cell r="R123">
            <v>33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MLS'S89NE</v>
          </cell>
          <cell r="B124" t="str">
            <v>AUR. ML SOUL S89 NEGRO</v>
          </cell>
          <cell r="C124">
            <v>1.472842105263158</v>
          </cell>
          <cell r="D124">
            <v>6.2374863157894733</v>
          </cell>
          <cell r="E124">
            <v>1.9146947368421054</v>
          </cell>
          <cell r="F124">
            <v>1.6201263157894739</v>
          </cell>
          <cell r="G124">
            <v>1.8410526315789475</v>
          </cell>
          <cell r="H124">
            <v>2.2092631578947368</v>
          </cell>
          <cell r="I124">
            <v>1848.4168421052632</v>
          </cell>
          <cell r="J124">
            <v>6560</v>
          </cell>
          <cell r="K124">
            <v>8000</v>
          </cell>
          <cell r="L124">
            <v>2403</v>
          </cell>
          <cell r="M124">
            <v>2908</v>
          </cell>
          <cell r="N124">
            <v>2034</v>
          </cell>
          <cell r="O124">
            <v>2311</v>
          </cell>
          <cell r="P124">
            <v>2773</v>
          </cell>
          <cell r="Q124" t="str">
            <v>S</v>
          </cell>
          <cell r="R124">
            <v>33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MLS'S89RO</v>
          </cell>
          <cell r="B125" t="str">
            <v>AUR. ML SOUL S89 ROJO</v>
          </cell>
          <cell r="C125">
            <v>1.472842105263158</v>
          </cell>
          <cell r="D125">
            <v>6.2374863157894733</v>
          </cell>
          <cell r="E125">
            <v>1.9146947368421054</v>
          </cell>
          <cell r="F125">
            <v>1.6201263157894739</v>
          </cell>
          <cell r="G125">
            <v>1.8410526315789475</v>
          </cell>
          <cell r="H125">
            <v>2.2092631578947368</v>
          </cell>
          <cell r="I125">
            <v>1848.4168421052632</v>
          </cell>
          <cell r="J125">
            <v>6560</v>
          </cell>
          <cell r="K125">
            <v>8000</v>
          </cell>
          <cell r="L125">
            <v>2403</v>
          </cell>
          <cell r="M125">
            <v>2908</v>
          </cell>
          <cell r="N125">
            <v>2034</v>
          </cell>
          <cell r="O125">
            <v>2311</v>
          </cell>
          <cell r="P125">
            <v>2773</v>
          </cell>
          <cell r="Q125" t="str">
            <v>S</v>
          </cell>
          <cell r="R125">
            <v>33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MLS'S89TAZ</v>
          </cell>
          <cell r="B126" t="str">
            <v>AUR. ML SOUL S89 TIPO C AZUL</v>
          </cell>
          <cell r="C126">
            <v>1.850199203187251</v>
          </cell>
          <cell r="D126">
            <v>7.8355936254980074</v>
          </cell>
          <cell r="E126">
            <v>2.4052589641434263</v>
          </cell>
          <cell r="F126">
            <v>2.0352191235059762</v>
          </cell>
          <cell r="G126">
            <v>2.3127490039840639</v>
          </cell>
          <cell r="H126">
            <v>2.7752988047808764</v>
          </cell>
          <cell r="I126">
            <v>2322</v>
          </cell>
          <cell r="J126">
            <v>8200</v>
          </cell>
          <cell r="K126">
            <v>10000</v>
          </cell>
          <cell r="L126">
            <v>3019</v>
          </cell>
          <cell r="M126">
            <v>3653</v>
          </cell>
          <cell r="N126">
            <v>2555</v>
          </cell>
          <cell r="O126">
            <v>2903</v>
          </cell>
          <cell r="P126">
            <v>3483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MLS'S89TBL</v>
          </cell>
          <cell r="B127" t="str">
            <v>AUR. ML SOUL S89 TIPO C BLANCO</v>
          </cell>
          <cell r="C127">
            <v>1.850199203187251</v>
          </cell>
          <cell r="D127">
            <v>7.8355936254980074</v>
          </cell>
          <cell r="E127">
            <v>2.4052589641434263</v>
          </cell>
          <cell r="F127">
            <v>2.0352191235059762</v>
          </cell>
          <cell r="G127">
            <v>2.3127490039840639</v>
          </cell>
          <cell r="H127">
            <v>2.7752988047808764</v>
          </cell>
          <cell r="I127">
            <v>2322</v>
          </cell>
          <cell r="J127">
            <v>8200</v>
          </cell>
          <cell r="K127">
            <v>10000</v>
          </cell>
          <cell r="L127">
            <v>3019</v>
          </cell>
          <cell r="M127">
            <v>3653</v>
          </cell>
          <cell r="N127">
            <v>2555</v>
          </cell>
          <cell r="O127">
            <v>2903</v>
          </cell>
          <cell r="P127">
            <v>3483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MLS'S89TNE</v>
          </cell>
          <cell r="B128" t="str">
            <v>AUR. ML SOUL S89 TIPO C NEGRO</v>
          </cell>
          <cell r="C128">
            <v>1.850199203187251</v>
          </cell>
          <cell r="D128">
            <v>7.8355936254980074</v>
          </cell>
          <cell r="E128">
            <v>2.4052589641434263</v>
          </cell>
          <cell r="F128">
            <v>2.0352191235059762</v>
          </cell>
          <cell r="G128">
            <v>2.3127490039840639</v>
          </cell>
          <cell r="H128">
            <v>2.7752988047808764</v>
          </cell>
          <cell r="I128">
            <v>2322</v>
          </cell>
          <cell r="J128">
            <v>8200</v>
          </cell>
          <cell r="K128">
            <v>10000</v>
          </cell>
          <cell r="L128">
            <v>3019</v>
          </cell>
          <cell r="M128">
            <v>3653</v>
          </cell>
          <cell r="N128">
            <v>2555</v>
          </cell>
          <cell r="O128">
            <v>2903</v>
          </cell>
          <cell r="P128">
            <v>3483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MLS'S89TRO</v>
          </cell>
          <cell r="B129" t="str">
            <v>AUR. ML SOUL S89 TIPO C ROJO</v>
          </cell>
          <cell r="C129">
            <v>1.850199203187251</v>
          </cell>
          <cell r="D129">
            <v>7.8355936254980074</v>
          </cell>
          <cell r="E129">
            <v>2.4052589641434263</v>
          </cell>
          <cell r="F129">
            <v>2.0352191235059762</v>
          </cell>
          <cell r="G129">
            <v>2.3127490039840639</v>
          </cell>
          <cell r="H129">
            <v>2.7752988047808764</v>
          </cell>
          <cell r="I129">
            <v>2322</v>
          </cell>
          <cell r="J129">
            <v>8200</v>
          </cell>
          <cell r="K129">
            <v>10000</v>
          </cell>
          <cell r="L129">
            <v>3019</v>
          </cell>
          <cell r="M129">
            <v>3653</v>
          </cell>
          <cell r="N129">
            <v>2555</v>
          </cell>
          <cell r="O129">
            <v>2903</v>
          </cell>
          <cell r="P129">
            <v>3483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723540565319</v>
          </cell>
          <cell r="B130" t="str">
            <v>AUR. ML TIME INEAR AU-11004 AUR-907</v>
          </cell>
          <cell r="C130">
            <v>0.65434877167766703</v>
          </cell>
          <cell r="D130">
            <v>3.4837528604118995</v>
          </cell>
          <cell r="E130">
            <v>0.85065340318096716</v>
          </cell>
          <cell r="F130">
            <v>0.71978364884543378</v>
          </cell>
          <cell r="G130">
            <v>0.81793596459708384</v>
          </cell>
          <cell r="H130">
            <v>0.98152315751650054</v>
          </cell>
          <cell r="I130">
            <v>821.20770845547213</v>
          </cell>
          <cell r="J130">
            <v>3690</v>
          </cell>
          <cell r="K130">
            <v>4500</v>
          </cell>
          <cell r="L130">
            <v>1068</v>
          </cell>
          <cell r="M130">
            <v>1292</v>
          </cell>
          <cell r="N130">
            <v>904</v>
          </cell>
          <cell r="O130">
            <v>1027</v>
          </cell>
          <cell r="P130">
            <v>1232</v>
          </cell>
          <cell r="Q130" t="str">
            <v>D</v>
          </cell>
          <cell r="R130">
            <v>42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723540566101</v>
          </cell>
          <cell r="B131" t="str">
            <v xml:space="preserve">AUR. ML TIME INEAR AU-1236 </v>
          </cell>
          <cell r="C131">
            <v>0.66024925771129228</v>
          </cell>
          <cell r="D131">
            <v>3.5151670480549204</v>
          </cell>
          <cell r="E131">
            <v>0.85832403502468002</v>
          </cell>
          <cell r="F131">
            <v>0.72627418348242156</v>
          </cell>
          <cell r="G131">
            <v>0.82531157213911532</v>
          </cell>
          <cell r="H131">
            <v>0.99037388656693848</v>
          </cell>
          <cell r="I131">
            <v>828.61281842767187</v>
          </cell>
          <cell r="J131">
            <v>3690</v>
          </cell>
          <cell r="K131">
            <v>4500</v>
          </cell>
          <cell r="L131">
            <v>1077</v>
          </cell>
          <cell r="M131">
            <v>1303</v>
          </cell>
          <cell r="N131">
            <v>912</v>
          </cell>
          <cell r="O131">
            <v>1036</v>
          </cell>
          <cell r="P131">
            <v>1243</v>
          </cell>
          <cell r="Q131" t="str">
            <v>D</v>
          </cell>
          <cell r="R131">
            <v>42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723540565241</v>
          </cell>
          <cell r="B132" t="str">
            <v>AUR. ML TIME INEAR COLORES</v>
          </cell>
          <cell r="C132">
            <v>0.54466024925771128</v>
          </cell>
          <cell r="D132">
            <v>3.7565217391304349</v>
          </cell>
          <cell r="E132">
            <v>0.70805832403502467</v>
          </cell>
          <cell r="F132">
            <v>0.59912627418348241</v>
          </cell>
          <cell r="G132">
            <v>0.6808253115721391</v>
          </cell>
          <cell r="H132">
            <v>0.81699037388656692</v>
          </cell>
          <cell r="I132">
            <v>683.54861281842761</v>
          </cell>
          <cell r="J132">
            <v>3690</v>
          </cell>
          <cell r="K132">
            <v>4500</v>
          </cell>
          <cell r="L132">
            <v>889</v>
          </cell>
          <cell r="M132">
            <v>1075</v>
          </cell>
          <cell r="N132">
            <v>752</v>
          </cell>
          <cell r="O132">
            <v>855</v>
          </cell>
          <cell r="P132">
            <v>1026</v>
          </cell>
          <cell r="Q132" t="str">
            <v>D</v>
          </cell>
          <cell r="R132">
            <v>55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4412836520175</v>
          </cell>
          <cell r="B133" t="str">
            <v>AUR. ML UNIPHA D21</v>
          </cell>
          <cell r="C133">
            <v>0.60215216445713637</v>
          </cell>
          <cell r="D133">
            <v>3.2058581235697945</v>
          </cell>
          <cell r="E133">
            <v>0.78279781379427726</v>
          </cell>
          <cell r="F133">
            <v>0.66236738090285008</v>
          </cell>
          <cell r="G133">
            <v>0.75269020557142041</v>
          </cell>
          <cell r="H133">
            <v>0.90322824668570456</v>
          </cell>
          <cell r="I133">
            <v>755.70096639370615</v>
          </cell>
          <cell r="J133">
            <v>3280</v>
          </cell>
          <cell r="K133">
            <v>4000</v>
          </cell>
          <cell r="L133">
            <v>982</v>
          </cell>
          <cell r="M133">
            <v>1189</v>
          </cell>
          <cell r="N133">
            <v>832</v>
          </cell>
          <cell r="O133">
            <v>945</v>
          </cell>
          <cell r="P133">
            <v>1134</v>
          </cell>
          <cell r="Q133" t="str">
            <v>S</v>
          </cell>
          <cell r="R133">
            <v>42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4414836520179</v>
          </cell>
          <cell r="B134" t="str">
            <v>AUR. ML UNIPHA U19</v>
          </cell>
          <cell r="C134">
            <v>0.5862511110690849</v>
          </cell>
          <cell r="D134">
            <v>2.8374553775743707</v>
          </cell>
          <cell r="E134">
            <v>0.76212644438981036</v>
          </cell>
          <cell r="F134">
            <v>0.64487622217599339</v>
          </cell>
          <cell r="G134">
            <v>0.73281388883635612</v>
          </cell>
          <cell r="H134">
            <v>0.87937666660362734</v>
          </cell>
          <cell r="I134">
            <v>735.7451443917015</v>
          </cell>
          <cell r="J134">
            <v>2870</v>
          </cell>
          <cell r="K134">
            <v>3500</v>
          </cell>
          <cell r="L134">
            <v>956</v>
          </cell>
          <cell r="M134">
            <v>1157</v>
          </cell>
          <cell r="N134">
            <v>810</v>
          </cell>
          <cell r="O134">
            <v>920</v>
          </cell>
          <cell r="P134">
            <v>1104</v>
          </cell>
          <cell r="Q134" t="str">
            <v>S</v>
          </cell>
          <cell r="R134">
            <v>38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4419436520178</v>
          </cell>
          <cell r="B135" t="str">
            <v>AUR. ML UNIPHA U19</v>
          </cell>
          <cell r="C135">
            <v>0.5862511110690849</v>
          </cell>
          <cell r="D135">
            <v>2.8374553775743707</v>
          </cell>
          <cell r="E135">
            <v>0.76212644438981036</v>
          </cell>
          <cell r="F135">
            <v>0.64487622217599339</v>
          </cell>
          <cell r="G135">
            <v>0.73281388883635612</v>
          </cell>
          <cell r="H135">
            <v>0.87937666660362734</v>
          </cell>
          <cell r="I135">
            <v>735.7451443917015</v>
          </cell>
          <cell r="J135">
            <v>2870</v>
          </cell>
          <cell r="K135">
            <v>3500</v>
          </cell>
          <cell r="L135">
            <v>956</v>
          </cell>
          <cell r="M135">
            <v>1157</v>
          </cell>
          <cell r="N135">
            <v>810</v>
          </cell>
          <cell r="O135">
            <v>920</v>
          </cell>
          <cell r="P135">
            <v>1104</v>
          </cell>
          <cell r="Q135" t="str">
            <v>S</v>
          </cell>
          <cell r="R135">
            <v>38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4414736520170</v>
          </cell>
          <cell r="B136" t="str">
            <v>AUR. ML UNIPHA U19</v>
          </cell>
          <cell r="C136">
            <v>0.5862511110690849</v>
          </cell>
          <cell r="D136">
            <v>2.8374553775743707</v>
          </cell>
          <cell r="E136">
            <v>0.76212644438981036</v>
          </cell>
          <cell r="F136">
            <v>0.64487622217599339</v>
          </cell>
          <cell r="G136">
            <v>0.73281388883635612</v>
          </cell>
          <cell r="H136">
            <v>0.87937666660362734</v>
          </cell>
          <cell r="I136">
            <v>735.7451443917015</v>
          </cell>
          <cell r="J136">
            <v>2870</v>
          </cell>
          <cell r="K136">
            <v>3500</v>
          </cell>
          <cell r="L136">
            <v>956</v>
          </cell>
          <cell r="M136">
            <v>1157</v>
          </cell>
          <cell r="N136">
            <v>810</v>
          </cell>
          <cell r="O136">
            <v>920</v>
          </cell>
          <cell r="P136">
            <v>1104</v>
          </cell>
          <cell r="Q136" t="str">
            <v>S</v>
          </cell>
          <cell r="R136">
            <v>38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4414636520171</v>
          </cell>
          <cell r="B137" t="str">
            <v>AUR. ML UNIPHA U19</v>
          </cell>
          <cell r="C137">
            <v>0.5862511110690849</v>
          </cell>
          <cell r="D137">
            <v>2.8374553775743707</v>
          </cell>
          <cell r="E137">
            <v>0.76212644438981036</v>
          </cell>
          <cell r="F137">
            <v>0.64487622217599339</v>
          </cell>
          <cell r="G137">
            <v>0.73281388883635612</v>
          </cell>
          <cell r="H137">
            <v>0.87937666660362734</v>
          </cell>
          <cell r="I137">
            <v>735.7451443917015</v>
          </cell>
          <cell r="J137">
            <v>2870</v>
          </cell>
          <cell r="K137">
            <v>3500</v>
          </cell>
          <cell r="L137">
            <v>956</v>
          </cell>
          <cell r="M137">
            <v>1157</v>
          </cell>
          <cell r="N137">
            <v>810</v>
          </cell>
          <cell r="O137">
            <v>920</v>
          </cell>
          <cell r="P137">
            <v>1104</v>
          </cell>
          <cell r="Q137" t="str">
            <v>S</v>
          </cell>
          <cell r="R137">
            <v>38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4414536520172</v>
          </cell>
          <cell r="B138" t="str">
            <v>AUR. ML UNIPHA U19</v>
          </cell>
          <cell r="C138">
            <v>0.5862511110690849</v>
          </cell>
          <cell r="D138">
            <v>2.8374553775743707</v>
          </cell>
          <cell r="E138">
            <v>0.76212644438981036</v>
          </cell>
          <cell r="F138">
            <v>0.64487622217599339</v>
          </cell>
          <cell r="G138">
            <v>0.73281388883635612</v>
          </cell>
          <cell r="H138">
            <v>0.87937666660362734</v>
          </cell>
          <cell r="I138">
            <v>735.7451443917015</v>
          </cell>
          <cell r="J138">
            <v>2870</v>
          </cell>
          <cell r="K138">
            <v>3500</v>
          </cell>
          <cell r="L138">
            <v>956</v>
          </cell>
          <cell r="M138">
            <v>1157</v>
          </cell>
          <cell r="N138">
            <v>810</v>
          </cell>
          <cell r="O138">
            <v>920</v>
          </cell>
          <cell r="P138">
            <v>1104</v>
          </cell>
          <cell r="Q138" t="str">
            <v>S</v>
          </cell>
          <cell r="R138">
            <v>38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4414936520178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15800</v>
          </cell>
          <cell r="B140" t="str">
            <v>AUR. ML VOXFON</v>
          </cell>
          <cell r="C140">
            <v>1.0521500457456541</v>
          </cell>
          <cell r="D140">
            <v>5.6016468435498625</v>
          </cell>
          <cell r="E140">
            <v>1.3677950594693504</v>
          </cell>
          <cell r="F140">
            <v>1.1573650503202195</v>
          </cell>
          <cell r="G140">
            <v>1.3151875571820675</v>
          </cell>
          <cell r="H140">
            <v>1.5782250686184811</v>
          </cell>
          <cell r="I140">
            <v>1320.4483074107959</v>
          </cell>
          <cell r="J140">
            <v>5740</v>
          </cell>
          <cell r="K140">
            <v>7000</v>
          </cell>
          <cell r="L140">
            <v>1717</v>
          </cell>
          <cell r="M140">
            <v>2077</v>
          </cell>
          <cell r="N140">
            <v>1453</v>
          </cell>
          <cell r="O140">
            <v>1651</v>
          </cell>
          <cell r="P140">
            <v>1981</v>
          </cell>
          <cell r="Q140" t="str">
            <v>S</v>
          </cell>
          <cell r="R140">
            <v>42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7896544125698</v>
          </cell>
          <cell r="B141" t="str">
            <v>AUR. MOT. SMART HEADPHONE IN-EAR  3.5 NEGRO</v>
          </cell>
          <cell r="C141">
            <v>1.1613745106568072</v>
          </cell>
          <cell r="D141">
            <v>5.6210526315789471</v>
          </cell>
          <cell r="E141">
            <v>1.5097868638538494</v>
          </cell>
          <cell r="F141">
            <v>1.2775119617224879</v>
          </cell>
          <cell r="G141">
            <v>1.4517181383210089</v>
          </cell>
          <cell r="H141">
            <v>1.7420617659852109</v>
          </cell>
          <cell r="I141">
            <v>1457.525010874293</v>
          </cell>
          <cell r="J141">
            <v>5740</v>
          </cell>
          <cell r="K141">
            <v>7000</v>
          </cell>
          <cell r="L141">
            <v>1895</v>
          </cell>
          <cell r="M141">
            <v>2293</v>
          </cell>
          <cell r="N141">
            <v>1604</v>
          </cell>
          <cell r="O141">
            <v>1822</v>
          </cell>
          <cell r="P141">
            <v>2187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6354131334515</v>
          </cell>
          <cell r="B142" t="str">
            <v>AUR. SAM. BLACK ACRILICO RA-31 3.5 NEGRO</v>
          </cell>
          <cell r="C142">
            <v>1.39</v>
          </cell>
          <cell r="D142">
            <v>6.7275999999999989</v>
          </cell>
          <cell r="E142">
            <v>1.8069999999999999</v>
          </cell>
          <cell r="F142">
            <v>1.5289999999999999</v>
          </cell>
          <cell r="G142">
            <v>1.7374999999999998</v>
          </cell>
          <cell r="H142">
            <v>2.085</v>
          </cell>
          <cell r="I142">
            <v>1744.4499999999998</v>
          </cell>
          <cell r="J142">
            <v>6970</v>
          </cell>
          <cell r="K142">
            <v>8500</v>
          </cell>
          <cell r="L142">
            <v>2268</v>
          </cell>
          <cell r="M142">
            <v>2744</v>
          </cell>
          <cell r="N142">
            <v>1919</v>
          </cell>
          <cell r="O142">
            <v>2181</v>
          </cell>
          <cell r="P142">
            <v>2617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A'SAM'HF'C550</v>
          </cell>
          <cell r="B143" t="str">
            <v>AUR. SAM. C550 BASS 3.5mm</v>
          </cell>
          <cell r="C143">
            <v>0.82304215443387485</v>
          </cell>
          <cell r="D143">
            <v>6.3736384439359277</v>
          </cell>
          <cell r="E143">
            <v>1.0699548007640374</v>
          </cell>
          <cell r="F143">
            <v>0.90534636987726236</v>
          </cell>
          <cell r="G143">
            <v>1.0288026930423435</v>
          </cell>
          <cell r="H143">
            <v>1.2345632316508124</v>
          </cell>
          <cell r="I143">
            <v>1032.917903814513</v>
          </cell>
          <cell r="J143">
            <v>6560</v>
          </cell>
          <cell r="K143">
            <v>8000</v>
          </cell>
          <cell r="L143">
            <v>1343</v>
          </cell>
          <cell r="M143">
            <v>1625</v>
          </cell>
          <cell r="N143">
            <v>1137</v>
          </cell>
          <cell r="O143">
            <v>1292</v>
          </cell>
          <cell r="P143">
            <v>1550</v>
          </cell>
          <cell r="Q143" t="str">
            <v>V</v>
          </cell>
          <cell r="R143">
            <v>60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6984521231607</v>
          </cell>
          <cell r="B144" t="str">
            <v>AUR. SAM. GALAXY S EG920 MG160 3.5 BLANCO</v>
          </cell>
          <cell r="C144">
            <v>1.1222270552414093</v>
          </cell>
          <cell r="D144">
            <v>5.9747368421052629</v>
          </cell>
          <cell r="E144">
            <v>1.4588951718138321</v>
          </cell>
          <cell r="F144">
            <v>1.2344497607655502</v>
          </cell>
          <cell r="G144">
            <v>1.4027838190517616</v>
          </cell>
          <cell r="H144">
            <v>1.683340582862114</v>
          </cell>
          <cell r="I144">
            <v>1408.3949543279687</v>
          </cell>
          <cell r="J144">
            <v>6150</v>
          </cell>
          <cell r="K144">
            <v>7500</v>
          </cell>
          <cell r="L144">
            <v>1831</v>
          </cell>
          <cell r="M144">
            <v>2215</v>
          </cell>
          <cell r="N144">
            <v>1550</v>
          </cell>
          <cell r="O144">
            <v>1761</v>
          </cell>
          <cell r="P144">
            <v>2113</v>
          </cell>
          <cell r="Q144" t="str">
            <v>S</v>
          </cell>
          <cell r="R144">
            <v>42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7896544135840</v>
          </cell>
          <cell r="B145" t="str">
            <v>AUR. SAM. IN-EAR AKG 3.5 NEGRO</v>
          </cell>
          <cell r="C145">
            <v>1.39</v>
          </cell>
          <cell r="D145">
            <v>7.4003599999999992</v>
          </cell>
          <cell r="E145">
            <v>1.8069999999999999</v>
          </cell>
          <cell r="F145">
            <v>1.5289999999999999</v>
          </cell>
          <cell r="G145">
            <v>1.7374999999999998</v>
          </cell>
          <cell r="H145">
            <v>2.085</v>
          </cell>
          <cell r="I145">
            <v>1744.4499999999998</v>
          </cell>
          <cell r="J145">
            <v>7790</v>
          </cell>
          <cell r="K145">
            <v>9500</v>
          </cell>
          <cell r="L145">
            <v>2268</v>
          </cell>
          <cell r="M145">
            <v>2744</v>
          </cell>
          <cell r="N145">
            <v>1919</v>
          </cell>
          <cell r="O145">
            <v>2181</v>
          </cell>
          <cell r="P145">
            <v>2617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6984521298990</v>
          </cell>
          <cell r="B146" t="str">
            <v>AUR. SAM. IN-EAR AKG 3.5 NEGRO</v>
          </cell>
          <cell r="C146">
            <v>1.39</v>
          </cell>
          <cell r="D146">
            <v>7.4003599999999992</v>
          </cell>
          <cell r="E146">
            <v>1.8069999999999999</v>
          </cell>
          <cell r="F146">
            <v>1.5289999999999999</v>
          </cell>
          <cell r="G146">
            <v>1.7374999999999998</v>
          </cell>
          <cell r="H146">
            <v>2.085</v>
          </cell>
          <cell r="I146">
            <v>1744.4499999999998</v>
          </cell>
          <cell r="J146">
            <v>7790</v>
          </cell>
          <cell r="K146">
            <v>9500</v>
          </cell>
          <cell r="L146">
            <v>2268</v>
          </cell>
          <cell r="M146">
            <v>2744</v>
          </cell>
          <cell r="N146">
            <v>1919</v>
          </cell>
          <cell r="O146">
            <v>2181</v>
          </cell>
          <cell r="P146">
            <v>2617</v>
          </cell>
          <cell r="Q146" t="str">
            <v>S</v>
          </cell>
          <cell r="R146">
            <v>42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8806088843452</v>
          </cell>
          <cell r="B147" t="str">
            <v>AUR. SAM. IN-EAR AKG Tipo C NEGRO</v>
          </cell>
          <cell r="C147">
            <v>2.7525010874293172</v>
          </cell>
          <cell r="D147">
            <v>14.654315789473685</v>
          </cell>
          <cell r="E147">
            <v>3.5782514136581125</v>
          </cell>
          <cell r="F147">
            <v>3.027751196172249</v>
          </cell>
          <cell r="G147">
            <v>3.4406263592866466</v>
          </cell>
          <cell r="H147">
            <v>4.1287516311439756</v>
          </cell>
          <cell r="I147">
            <v>3454.3888647237932</v>
          </cell>
          <cell r="J147">
            <v>15160</v>
          </cell>
          <cell r="K147">
            <v>18500</v>
          </cell>
          <cell r="L147">
            <v>4491</v>
          </cell>
          <cell r="M147">
            <v>5434</v>
          </cell>
          <cell r="N147">
            <v>3800</v>
          </cell>
          <cell r="O147">
            <v>4318</v>
          </cell>
          <cell r="P147">
            <v>5182</v>
          </cell>
          <cell r="Q147" t="str">
            <v>S</v>
          </cell>
          <cell r="R147">
            <v>42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6910234567139</v>
          </cell>
          <cell r="B148" t="str">
            <v>AUR. SAM. IN-EAR AKG Tipo C NEGRO</v>
          </cell>
          <cell r="C148">
            <v>2.5489343192692475</v>
          </cell>
          <cell r="D148">
            <v>13.570526315789474</v>
          </cell>
          <cell r="E148">
            <v>3.3136146150500219</v>
          </cell>
          <cell r="F148">
            <v>2.8038277511961724</v>
          </cell>
          <cell r="G148">
            <v>3.1861678990865592</v>
          </cell>
          <cell r="H148">
            <v>3.8234014789038713</v>
          </cell>
          <cell r="I148">
            <v>3198.9125706829054</v>
          </cell>
          <cell r="J148">
            <v>13930</v>
          </cell>
          <cell r="K148">
            <v>17000</v>
          </cell>
          <cell r="L148">
            <v>4159</v>
          </cell>
          <cell r="M148">
            <v>5032</v>
          </cell>
          <cell r="N148">
            <v>3519</v>
          </cell>
          <cell r="O148">
            <v>3999</v>
          </cell>
          <cell r="P148">
            <v>4799</v>
          </cell>
          <cell r="Q148" t="str">
            <v>S</v>
          </cell>
          <cell r="R148">
            <v>42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8007229334420</v>
          </cell>
          <cell r="B149" t="str">
            <v>AUR. SAM. ST HANDSFREE HS330 3.5 BLANCO</v>
          </cell>
          <cell r="C149">
            <v>1.39</v>
          </cell>
          <cell r="D149">
            <v>7.4003599999999992</v>
          </cell>
          <cell r="E149">
            <v>1.8069999999999999</v>
          </cell>
          <cell r="F149">
            <v>1.5289999999999999</v>
          </cell>
          <cell r="G149">
            <v>1.7374999999999998</v>
          </cell>
          <cell r="H149">
            <v>2.085</v>
          </cell>
          <cell r="I149">
            <v>1744.4499999999998</v>
          </cell>
          <cell r="J149">
            <v>7790</v>
          </cell>
          <cell r="K149">
            <v>9500</v>
          </cell>
          <cell r="L149">
            <v>2268</v>
          </cell>
          <cell r="M149">
            <v>2744</v>
          </cell>
          <cell r="N149">
            <v>1919</v>
          </cell>
          <cell r="O149">
            <v>2181</v>
          </cell>
          <cell r="P149">
            <v>2617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AU'1235</v>
          </cell>
          <cell r="B150" t="str">
            <v>AUR. TIME AU-1235 SIML SAM. 3.5mm</v>
          </cell>
          <cell r="C150">
            <v>0.61274278041492514</v>
          </cell>
          <cell r="D150">
            <v>3.4846681922196794</v>
          </cell>
          <cell r="E150">
            <v>0.79656561453940267</v>
          </cell>
          <cell r="F150">
            <v>0.67401705845641768</v>
          </cell>
          <cell r="G150">
            <v>0.76592847551865639</v>
          </cell>
          <cell r="H150">
            <v>0.91911417062238776</v>
          </cell>
          <cell r="I150">
            <v>768.99218942073105</v>
          </cell>
          <cell r="J150">
            <v>3690</v>
          </cell>
          <cell r="K150">
            <v>4500</v>
          </cell>
          <cell r="L150">
            <v>1000</v>
          </cell>
          <cell r="M150">
            <v>1210</v>
          </cell>
          <cell r="N150">
            <v>846</v>
          </cell>
          <cell r="O150">
            <v>962</v>
          </cell>
          <cell r="P150">
            <v>1154</v>
          </cell>
          <cell r="Q150" t="str">
            <v>V</v>
          </cell>
          <cell r="R150">
            <v>45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MLSVH50</v>
          </cell>
          <cell r="B151" t="str">
            <v>AUR. Vincha DASH HEAD-50</v>
          </cell>
          <cell r="C151">
            <v>4.74</v>
          </cell>
          <cell r="D151">
            <v>20.073899999999998</v>
          </cell>
          <cell r="E151">
            <v>6.1620000000000008</v>
          </cell>
          <cell r="F151">
            <v>5.2140000000000004</v>
          </cell>
          <cell r="G151">
            <v>5.9250000000000007</v>
          </cell>
          <cell r="H151">
            <v>7.11</v>
          </cell>
          <cell r="I151">
            <v>5948.7</v>
          </cell>
          <cell r="J151">
            <v>20490</v>
          </cell>
          <cell r="K151">
            <v>25000</v>
          </cell>
          <cell r="L151">
            <v>7733</v>
          </cell>
          <cell r="M151">
            <v>9357</v>
          </cell>
          <cell r="N151">
            <v>6544</v>
          </cell>
          <cell r="O151">
            <v>7436</v>
          </cell>
          <cell r="P151">
            <v>8924</v>
          </cell>
          <cell r="Q151" t="str">
            <v>D</v>
          </cell>
          <cell r="R151">
            <v>33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6940351165840</v>
          </cell>
          <cell r="B152" t="str">
            <v>AUR. VINCHA EMOTICON</v>
          </cell>
          <cell r="C152">
            <v>2</v>
          </cell>
          <cell r="D152">
            <v>8.4699999999999989</v>
          </cell>
          <cell r="E152">
            <v>2.6</v>
          </cell>
          <cell r="F152">
            <v>2.2000000000000002</v>
          </cell>
          <cell r="G152">
            <v>2.5</v>
          </cell>
          <cell r="H152">
            <v>3</v>
          </cell>
          <cell r="I152">
            <v>2510</v>
          </cell>
          <cell r="J152">
            <v>8610</v>
          </cell>
          <cell r="K152">
            <v>10500</v>
          </cell>
          <cell r="L152">
            <v>3263</v>
          </cell>
          <cell r="M152">
            <v>3948</v>
          </cell>
          <cell r="N152">
            <v>2761</v>
          </cell>
          <cell r="O152">
            <v>3138</v>
          </cell>
          <cell r="P152">
            <v>3765</v>
          </cell>
          <cell r="Q152" t="str">
            <v>V</v>
          </cell>
          <cell r="R152">
            <v>33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305541807010</v>
          </cell>
          <cell r="B153" t="str">
            <v>AUR. VINCHA GAMER C/MIC. GAMES HEADSET KR-GM701</v>
          </cell>
          <cell r="C153">
            <v>3.2908366533864544</v>
          </cell>
          <cell r="D153">
            <v>13.936693227091634</v>
          </cell>
          <cell r="E153">
            <v>4.2780876494023907</v>
          </cell>
          <cell r="F153">
            <v>3.6199203187251001</v>
          </cell>
          <cell r="G153">
            <v>4.1135458167330681</v>
          </cell>
          <cell r="H153">
            <v>4.9362549800796813</v>
          </cell>
          <cell r="I153">
            <v>4130</v>
          </cell>
          <cell r="J153">
            <v>14340</v>
          </cell>
          <cell r="K153">
            <v>17500</v>
          </cell>
          <cell r="L153">
            <v>5369</v>
          </cell>
          <cell r="M153">
            <v>6496</v>
          </cell>
          <cell r="N153">
            <v>4543</v>
          </cell>
          <cell r="O153">
            <v>5163</v>
          </cell>
          <cell r="P153">
            <v>6195</v>
          </cell>
          <cell r="Q153" t="str">
            <v>V</v>
          </cell>
          <cell r="R153">
            <v>33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305541807027</v>
          </cell>
          <cell r="B154" t="str">
            <v>AUR. VINCHA GAMER C/MIC. GAMES HEADSET KR-GM702</v>
          </cell>
          <cell r="C154">
            <v>3.2908366533864544</v>
          </cell>
          <cell r="D154">
            <v>13.936693227091634</v>
          </cell>
          <cell r="E154">
            <v>4.2780876494023907</v>
          </cell>
          <cell r="F154">
            <v>3.6199203187251001</v>
          </cell>
          <cell r="G154">
            <v>4.1135458167330681</v>
          </cell>
          <cell r="H154">
            <v>4.9362549800796813</v>
          </cell>
          <cell r="I154">
            <v>4130</v>
          </cell>
          <cell r="J154">
            <v>14340</v>
          </cell>
          <cell r="K154">
            <v>17500</v>
          </cell>
          <cell r="L154">
            <v>5369</v>
          </cell>
          <cell r="M154">
            <v>6496</v>
          </cell>
          <cell r="N154">
            <v>4543</v>
          </cell>
          <cell r="O154">
            <v>5163</v>
          </cell>
          <cell r="P154">
            <v>6195</v>
          </cell>
          <cell r="Q154" t="str">
            <v>V</v>
          </cell>
          <cell r="R154">
            <v>33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305541807034</v>
          </cell>
          <cell r="B155" t="str">
            <v>AUR. VINCHA GAMER C/MIC. GAMES HEADSET KR-GM703</v>
          </cell>
          <cell r="C155">
            <v>3.2908366533864544</v>
          </cell>
          <cell r="D155">
            <v>13.936693227091634</v>
          </cell>
          <cell r="E155">
            <v>4.2780876494023907</v>
          </cell>
          <cell r="F155">
            <v>3.6199203187251001</v>
          </cell>
          <cell r="G155">
            <v>4.1135458167330681</v>
          </cell>
          <cell r="H155">
            <v>4.9362549800796813</v>
          </cell>
          <cell r="I155">
            <v>4130</v>
          </cell>
          <cell r="J155">
            <v>14340</v>
          </cell>
          <cell r="K155">
            <v>17500</v>
          </cell>
          <cell r="L155">
            <v>5369</v>
          </cell>
          <cell r="M155">
            <v>6496</v>
          </cell>
          <cell r="N155">
            <v>4543</v>
          </cell>
          <cell r="O155">
            <v>5163</v>
          </cell>
          <cell r="P155">
            <v>6195</v>
          </cell>
          <cell r="Q155" t="str">
            <v>V</v>
          </cell>
          <cell r="R155">
            <v>33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305541807041</v>
          </cell>
          <cell r="B156" t="str">
            <v>AUR. VINCHA GAMER C/MIC. GAMES HEADSET KR-GM704</v>
          </cell>
          <cell r="C156">
            <v>3.2908366533864544</v>
          </cell>
          <cell r="D156">
            <v>13.936693227091634</v>
          </cell>
          <cell r="E156">
            <v>4.2780876494023907</v>
          </cell>
          <cell r="F156">
            <v>3.6199203187251001</v>
          </cell>
          <cell r="G156">
            <v>4.1135458167330681</v>
          </cell>
          <cell r="H156">
            <v>4.9362549800796813</v>
          </cell>
          <cell r="I156">
            <v>4130</v>
          </cell>
          <cell r="J156">
            <v>14340</v>
          </cell>
          <cell r="K156">
            <v>17500</v>
          </cell>
          <cell r="L156">
            <v>5369</v>
          </cell>
          <cell r="M156">
            <v>6496</v>
          </cell>
          <cell r="N156">
            <v>4543</v>
          </cell>
          <cell r="O156">
            <v>5163</v>
          </cell>
          <cell r="P156">
            <v>6195</v>
          </cell>
          <cell r="Q156" t="str">
            <v>V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305541807058</v>
          </cell>
          <cell r="B157" t="str">
            <v>AUR. VINCHA GAMER C/MIC. GAMES HEADSET KR-GM705</v>
          </cell>
          <cell r="C157">
            <v>3.2908366533864544</v>
          </cell>
          <cell r="D157">
            <v>13.936693227091634</v>
          </cell>
          <cell r="E157">
            <v>4.2780876494023907</v>
          </cell>
          <cell r="F157">
            <v>3.6199203187251001</v>
          </cell>
          <cell r="G157">
            <v>4.1135458167330681</v>
          </cell>
          <cell r="H157">
            <v>4.9362549800796813</v>
          </cell>
          <cell r="I157">
            <v>4130</v>
          </cell>
          <cell r="J157">
            <v>14340</v>
          </cell>
          <cell r="K157">
            <v>17500</v>
          </cell>
          <cell r="L157">
            <v>5369</v>
          </cell>
          <cell r="M157">
            <v>6496</v>
          </cell>
          <cell r="N157">
            <v>4543</v>
          </cell>
          <cell r="O157">
            <v>5163</v>
          </cell>
          <cell r="P157">
            <v>6195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6921168803484</v>
          </cell>
          <cell r="B158" t="str">
            <v>AUR. VINCHA GAMER C/MIC. KOSMO KOS-X39</v>
          </cell>
          <cell r="C158">
            <v>2.8947368421052633</v>
          </cell>
          <cell r="D158">
            <v>12.259210526315789</v>
          </cell>
          <cell r="E158">
            <v>3.7631578947368425</v>
          </cell>
          <cell r="F158">
            <v>3.1842105263157898</v>
          </cell>
          <cell r="G158">
            <v>3.6184210526315792</v>
          </cell>
          <cell r="H158">
            <v>4.3421052631578947</v>
          </cell>
          <cell r="I158">
            <v>3632.8947368421054</v>
          </cell>
          <cell r="J158">
            <v>12700</v>
          </cell>
          <cell r="K158">
            <v>15500</v>
          </cell>
          <cell r="L158">
            <v>4723</v>
          </cell>
          <cell r="M158">
            <v>5715</v>
          </cell>
          <cell r="N158">
            <v>3997</v>
          </cell>
          <cell r="O158">
            <v>4542</v>
          </cell>
          <cell r="P158">
            <v>5450</v>
          </cell>
          <cell r="Q158" t="str">
            <v>K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690362550017</v>
          </cell>
          <cell r="B159" t="str">
            <v>AUR. VINCHA GAMER C/MIC. PS4</v>
          </cell>
          <cell r="C159">
            <v>2.8947368421052633</v>
          </cell>
          <cell r="D159">
            <v>12.259210526315789</v>
          </cell>
          <cell r="E159">
            <v>3.7631578947368425</v>
          </cell>
          <cell r="F159">
            <v>3.1842105263157898</v>
          </cell>
          <cell r="G159">
            <v>3.6184210526315792</v>
          </cell>
          <cell r="H159">
            <v>4.3421052631578947</v>
          </cell>
          <cell r="I159">
            <v>3632.8947368421054</v>
          </cell>
          <cell r="J159">
            <v>12700</v>
          </cell>
          <cell r="K159">
            <v>15500</v>
          </cell>
          <cell r="L159">
            <v>4723</v>
          </cell>
          <cell r="M159">
            <v>5715</v>
          </cell>
          <cell r="N159">
            <v>3997</v>
          </cell>
          <cell r="O159">
            <v>4542</v>
          </cell>
          <cell r="P159">
            <v>5450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6988879548721</v>
          </cell>
          <cell r="B160" t="str">
            <v>AUR. VINCHA GAMER C/MIC. PS4</v>
          </cell>
          <cell r="C160">
            <v>2.8947368421052633</v>
          </cell>
          <cell r="D160">
            <v>12.259210526315789</v>
          </cell>
          <cell r="E160">
            <v>3.7631578947368425</v>
          </cell>
          <cell r="F160">
            <v>3.1842105263157898</v>
          </cell>
          <cell r="G160">
            <v>3.6184210526315792</v>
          </cell>
          <cell r="H160">
            <v>4.3421052631578947</v>
          </cell>
          <cell r="I160">
            <v>3632.8947368421054</v>
          </cell>
          <cell r="J160">
            <v>12700</v>
          </cell>
          <cell r="K160">
            <v>15500</v>
          </cell>
          <cell r="L160">
            <v>4723</v>
          </cell>
          <cell r="M160">
            <v>5715</v>
          </cell>
          <cell r="N160">
            <v>3997</v>
          </cell>
          <cell r="O160">
            <v>4542</v>
          </cell>
          <cell r="P160">
            <v>5450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7798081286934</v>
          </cell>
          <cell r="B161" t="str">
            <v>AUR. VINCHA GAMER C/MIC. SMARTLIFE SL-HSWG902GRAY GRIS</v>
          </cell>
          <cell r="C161">
            <v>22.835999999999999</v>
          </cell>
          <cell r="D161">
            <v>45.59207399999999</v>
          </cell>
          <cell r="E161">
            <v>29.686799999999998</v>
          </cell>
          <cell r="F161">
            <v>25.119600000000002</v>
          </cell>
          <cell r="G161">
            <v>28.544999999999998</v>
          </cell>
          <cell r="H161">
            <v>34.253999999999998</v>
          </cell>
          <cell r="I161">
            <v>28659.179999999997</v>
          </cell>
          <cell r="J161">
            <v>46720</v>
          </cell>
          <cell r="K161">
            <v>57000</v>
          </cell>
          <cell r="L161">
            <v>37257</v>
          </cell>
          <cell r="M161">
            <v>45081</v>
          </cell>
          <cell r="N161">
            <v>31526</v>
          </cell>
          <cell r="O161">
            <v>35824</v>
          </cell>
          <cell r="P161">
            <v>42989</v>
          </cell>
          <cell r="Q161" t="str">
            <v>V</v>
          </cell>
          <cell r="R161">
            <v>5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7798081286927</v>
          </cell>
          <cell r="B162" t="str">
            <v>AUR. VINCHA GAMER C/MIC. SMARTLIFE SL-HSWG902GREEN VERDE</v>
          </cell>
          <cell r="C162">
            <v>22.835999999999999</v>
          </cell>
          <cell r="D162">
            <v>45.59207399999999</v>
          </cell>
          <cell r="E162">
            <v>29.686799999999998</v>
          </cell>
          <cell r="F162">
            <v>25.119600000000002</v>
          </cell>
          <cell r="G162">
            <v>28.544999999999998</v>
          </cell>
          <cell r="H162">
            <v>34.253999999999998</v>
          </cell>
          <cell r="I162">
            <v>28659.179999999997</v>
          </cell>
          <cell r="J162">
            <v>46720</v>
          </cell>
          <cell r="K162">
            <v>57000</v>
          </cell>
          <cell r="L162">
            <v>37257</v>
          </cell>
          <cell r="M162">
            <v>45081</v>
          </cell>
          <cell r="N162">
            <v>31526</v>
          </cell>
          <cell r="O162">
            <v>35824</v>
          </cell>
          <cell r="P162">
            <v>42989</v>
          </cell>
          <cell r="Q162" t="str">
            <v>V</v>
          </cell>
          <cell r="R162">
            <v>5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GAME'XH100</v>
          </cell>
          <cell r="B163" t="str">
            <v>AUR. VINCHA GAMER SOUL RGB CRUSH 3.5 PC/PS4 C/MIC</v>
          </cell>
          <cell r="C163">
            <v>29.387368421052631</v>
          </cell>
          <cell r="D163">
            <v>74.673303157894736</v>
          </cell>
          <cell r="E163">
            <v>38.20357894736842</v>
          </cell>
          <cell r="F163">
            <v>32.326105263157899</v>
          </cell>
          <cell r="G163">
            <v>36.734210526315792</v>
          </cell>
          <cell r="H163">
            <v>44.081052631578949</v>
          </cell>
          <cell r="I163">
            <v>36881.14736842105</v>
          </cell>
          <cell r="J163">
            <v>76640</v>
          </cell>
          <cell r="K163">
            <v>93500</v>
          </cell>
          <cell r="L163">
            <v>47945</v>
          </cell>
          <cell r="M163">
            <v>58014</v>
          </cell>
          <cell r="N163">
            <v>40570</v>
          </cell>
          <cell r="O163">
            <v>46102</v>
          </cell>
          <cell r="P163">
            <v>55322</v>
          </cell>
          <cell r="Q163" t="str">
            <v>S</v>
          </cell>
          <cell r="R163">
            <v>13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798490164417</v>
          </cell>
          <cell r="B164" t="str">
            <v>AUR. VINCHA GAMER XTECH IGNEUS XTH551 3.5-USB PC/PS4 C/MIC - VOL</v>
          </cell>
          <cell r="C164">
            <v>18.782367846889951</v>
          </cell>
          <cell r="D164">
            <v>56.816662736842105</v>
          </cell>
          <cell r="E164">
            <v>24.417078200956936</v>
          </cell>
          <cell r="F164">
            <v>20.660604631578948</v>
          </cell>
          <cell r="G164">
            <v>23.477959808612439</v>
          </cell>
          <cell r="H164">
            <v>28.173551770334925</v>
          </cell>
          <cell r="I164">
            <v>23571.871647846889</v>
          </cell>
          <cell r="J164">
            <v>58610</v>
          </cell>
          <cell r="K164">
            <v>71500</v>
          </cell>
          <cell r="L164">
            <v>30643</v>
          </cell>
          <cell r="M164">
            <v>37079</v>
          </cell>
          <cell r="N164">
            <v>25930</v>
          </cell>
          <cell r="O164">
            <v>29465</v>
          </cell>
          <cell r="P164">
            <v>35358</v>
          </cell>
          <cell r="Q164" t="str">
            <v>N</v>
          </cell>
          <cell r="R164">
            <v>21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6940360012999</v>
          </cell>
          <cell r="B165" t="str">
            <v>AUR. VINCHA HD TV09 EP25872</v>
          </cell>
          <cell r="C165">
            <v>4.74</v>
          </cell>
          <cell r="D165">
            <v>14.338500000000002</v>
          </cell>
          <cell r="E165">
            <v>6.1620000000000008</v>
          </cell>
          <cell r="F165">
            <v>5.2140000000000004</v>
          </cell>
          <cell r="G165">
            <v>5.9250000000000007</v>
          </cell>
          <cell r="H165">
            <v>7.11</v>
          </cell>
          <cell r="I165">
            <v>5948.7</v>
          </cell>
          <cell r="J165">
            <v>14750</v>
          </cell>
          <cell r="K165">
            <v>18000</v>
          </cell>
          <cell r="L165">
            <v>7733</v>
          </cell>
          <cell r="M165">
            <v>9357</v>
          </cell>
          <cell r="N165">
            <v>6544</v>
          </cell>
          <cell r="O165">
            <v>7436</v>
          </cell>
          <cell r="P165">
            <v>8924</v>
          </cell>
          <cell r="Q165" t="str">
            <v>V</v>
          </cell>
          <cell r="R165">
            <v>21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6931474708298</v>
          </cell>
          <cell r="B166" t="str">
            <v>AUR. VINCHA HOCO W21 BLANCO</v>
          </cell>
          <cell r="C166">
            <v>10.8</v>
          </cell>
          <cell r="D166">
            <v>22.869000000000003</v>
          </cell>
          <cell r="E166">
            <v>14.040000000000001</v>
          </cell>
          <cell r="F166">
            <v>11.880000000000003</v>
          </cell>
          <cell r="G166">
            <v>13.5</v>
          </cell>
          <cell r="H166">
            <v>16.200000000000003</v>
          </cell>
          <cell r="I166">
            <v>13554</v>
          </cell>
          <cell r="J166">
            <v>23360</v>
          </cell>
          <cell r="K166">
            <v>28500</v>
          </cell>
          <cell r="L166">
            <v>17620</v>
          </cell>
          <cell r="M166">
            <v>21320</v>
          </cell>
          <cell r="N166">
            <v>14910</v>
          </cell>
          <cell r="O166">
            <v>16943</v>
          </cell>
          <cell r="P166">
            <v>20331</v>
          </cell>
          <cell r="Q166" t="str">
            <v>F</v>
          </cell>
          <cell r="R166">
            <v>7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6931474708281</v>
          </cell>
          <cell r="B167" t="str">
            <v>AUR. VINCHA HOCO W21 NEGRO</v>
          </cell>
          <cell r="C167">
            <v>10.8</v>
          </cell>
          <cell r="D167">
            <v>22.869000000000003</v>
          </cell>
          <cell r="E167">
            <v>14.040000000000001</v>
          </cell>
          <cell r="F167">
            <v>11.880000000000003</v>
          </cell>
          <cell r="G167">
            <v>13.5</v>
          </cell>
          <cell r="H167">
            <v>16.200000000000003</v>
          </cell>
          <cell r="I167">
            <v>13554</v>
          </cell>
          <cell r="J167">
            <v>23360</v>
          </cell>
          <cell r="K167">
            <v>28500</v>
          </cell>
          <cell r="L167">
            <v>17620</v>
          </cell>
          <cell r="M167">
            <v>21320</v>
          </cell>
          <cell r="N167">
            <v>14910</v>
          </cell>
          <cell r="O167">
            <v>16943</v>
          </cell>
          <cell r="P167">
            <v>20331</v>
          </cell>
          <cell r="Q167" t="str">
            <v>F</v>
          </cell>
          <cell r="R167">
            <v>7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7730737005902</v>
          </cell>
          <cell r="B168" t="str">
            <v>AUR. VINCHA ML KOLKE MERCURY</v>
          </cell>
          <cell r="C168">
            <v>4.54</v>
          </cell>
          <cell r="D168">
            <v>16.4802</v>
          </cell>
          <cell r="E168">
            <v>5.9020000000000001</v>
          </cell>
          <cell r="F168">
            <v>4.9940000000000007</v>
          </cell>
          <cell r="G168">
            <v>5.6749999999999998</v>
          </cell>
          <cell r="H168">
            <v>6.8100000000000005</v>
          </cell>
          <cell r="I168">
            <v>5697.7</v>
          </cell>
          <cell r="J168">
            <v>16800</v>
          </cell>
          <cell r="K168">
            <v>20500</v>
          </cell>
          <cell r="L168">
            <v>7407</v>
          </cell>
          <cell r="M168">
            <v>8962</v>
          </cell>
          <cell r="N168">
            <v>6268</v>
          </cell>
          <cell r="O168">
            <v>7123</v>
          </cell>
          <cell r="P168">
            <v>8547</v>
          </cell>
          <cell r="Q168" t="str">
            <v>V</v>
          </cell>
          <cell r="R168">
            <v>28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7798137715135</v>
          </cell>
          <cell r="B169" t="str">
            <v>AUR. VINCHA NOGA 903</v>
          </cell>
          <cell r="C169">
            <v>5.8464139612188371</v>
          </cell>
          <cell r="D169">
            <v>21.222482679224377</v>
          </cell>
          <cell r="E169">
            <v>7.6003381495844886</v>
          </cell>
          <cell r="F169">
            <v>6.4310553573407212</v>
          </cell>
          <cell r="G169">
            <v>7.3080174515235461</v>
          </cell>
          <cell r="H169">
            <v>8.769620941828256</v>
          </cell>
          <cell r="I169">
            <v>7337.2495213296406</v>
          </cell>
          <cell r="J169">
            <v>21720</v>
          </cell>
          <cell r="K169">
            <v>26500</v>
          </cell>
          <cell r="L169">
            <v>9538</v>
          </cell>
          <cell r="M169">
            <v>11541</v>
          </cell>
          <cell r="N169">
            <v>8071</v>
          </cell>
          <cell r="O169">
            <v>9172</v>
          </cell>
          <cell r="P169">
            <v>11006</v>
          </cell>
          <cell r="Q169" t="str">
            <v>O</v>
          </cell>
          <cell r="R169">
            <v>28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7798137380357</v>
          </cell>
          <cell r="B170" t="str">
            <v>AUR. VINCHA NOGA PC C/MIC MIC-119</v>
          </cell>
          <cell r="C170">
            <v>3.9921604766633556</v>
          </cell>
          <cell r="D170">
            <v>14.49154253028798</v>
          </cell>
          <cell r="E170">
            <v>5.1898086196623625</v>
          </cell>
          <cell r="F170">
            <v>4.3913765243296918</v>
          </cell>
          <cell r="G170">
            <v>4.9902005958291946</v>
          </cell>
          <cell r="H170">
            <v>5.9882407149950332</v>
          </cell>
          <cell r="I170">
            <v>5010.1613982125109</v>
          </cell>
          <cell r="J170">
            <v>14750</v>
          </cell>
          <cell r="K170">
            <v>18000</v>
          </cell>
          <cell r="L170">
            <v>6513</v>
          </cell>
          <cell r="M170">
            <v>7881</v>
          </cell>
          <cell r="N170">
            <v>5512</v>
          </cell>
          <cell r="O170">
            <v>6263</v>
          </cell>
          <cell r="P170">
            <v>7516</v>
          </cell>
          <cell r="Q170" t="str">
            <v>O</v>
          </cell>
          <cell r="R170">
            <v>28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7798130905755</v>
          </cell>
          <cell r="B171" t="str">
            <v xml:space="preserve">AUR. Vincha PANACOM HO-9812 </v>
          </cell>
          <cell r="C171">
            <v>5.6770588056680147</v>
          </cell>
          <cell r="D171">
            <v>20.607723464574892</v>
          </cell>
          <cell r="E171">
            <v>7.3801764473684193</v>
          </cell>
          <cell r="F171">
            <v>6.2447646862348165</v>
          </cell>
          <cell r="G171">
            <v>7.0963235070850184</v>
          </cell>
          <cell r="H171">
            <v>8.515588208502022</v>
          </cell>
          <cell r="I171">
            <v>7124.7088011133583</v>
          </cell>
          <cell r="J171">
            <v>21310</v>
          </cell>
          <cell r="K171">
            <v>26000</v>
          </cell>
          <cell r="L171">
            <v>9262</v>
          </cell>
          <cell r="M171">
            <v>11207</v>
          </cell>
          <cell r="N171">
            <v>7838</v>
          </cell>
          <cell r="O171">
            <v>8906</v>
          </cell>
          <cell r="P171">
            <v>10688</v>
          </cell>
          <cell r="Q171" t="str">
            <v>V</v>
          </cell>
          <cell r="R171">
            <v>28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6940360032881</v>
          </cell>
          <cell r="B172" t="str">
            <v>AUR. VINCHA SPORT (MP3-MICROSD)</v>
          </cell>
          <cell r="C172">
            <v>5.51</v>
          </cell>
          <cell r="D172">
            <v>12.334135</v>
          </cell>
          <cell r="E172">
            <v>7.1630000000000003</v>
          </cell>
          <cell r="F172">
            <v>6.0609999999999999</v>
          </cell>
          <cell r="G172">
            <v>6.8874999999999993</v>
          </cell>
          <cell r="H172">
            <v>8.2650000000000006</v>
          </cell>
          <cell r="I172">
            <v>6915.05</v>
          </cell>
          <cell r="J172">
            <v>12700</v>
          </cell>
          <cell r="K172">
            <v>15500</v>
          </cell>
          <cell r="L172">
            <v>8990</v>
          </cell>
          <cell r="M172">
            <v>10877</v>
          </cell>
          <cell r="N172">
            <v>7607</v>
          </cell>
          <cell r="O172">
            <v>8644</v>
          </cell>
          <cell r="P172">
            <v>10373</v>
          </cell>
          <cell r="Q172" t="str">
            <v>V</v>
          </cell>
          <cell r="R172">
            <v>9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AUR'L100AZ</v>
          </cell>
          <cell r="B173" t="str">
            <v>AUR. VINCHA URBAN SOUL L100</v>
          </cell>
          <cell r="C173">
            <v>6.4736842105263159</v>
          </cell>
          <cell r="D173">
            <v>23.499473684210528</v>
          </cell>
          <cell r="E173">
            <v>8.4157894736842103</v>
          </cell>
          <cell r="F173">
            <v>7.121052631578948</v>
          </cell>
          <cell r="G173">
            <v>8.0921052631578956</v>
          </cell>
          <cell r="H173">
            <v>9.7105263157894743</v>
          </cell>
          <cell r="I173">
            <v>8124.4736842105267</v>
          </cell>
          <cell r="J173">
            <v>24180</v>
          </cell>
          <cell r="K173">
            <v>29500</v>
          </cell>
          <cell r="L173">
            <v>10562</v>
          </cell>
          <cell r="M173">
            <v>12780</v>
          </cell>
          <cell r="N173">
            <v>8937</v>
          </cell>
          <cell r="O173">
            <v>10156</v>
          </cell>
          <cell r="P173">
            <v>12187</v>
          </cell>
          <cell r="Q173" t="str">
            <v>S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AUR'L100FU</v>
          </cell>
          <cell r="B174" t="str">
            <v>AUR. VINCHA URBAN SOUL L100</v>
          </cell>
          <cell r="C174">
            <v>6.4736842105263159</v>
          </cell>
          <cell r="D174">
            <v>23.499473684210528</v>
          </cell>
          <cell r="E174">
            <v>8.4157894736842103</v>
          </cell>
          <cell r="F174">
            <v>7.121052631578948</v>
          </cell>
          <cell r="G174">
            <v>8.0921052631578956</v>
          </cell>
          <cell r="H174">
            <v>9.7105263157894743</v>
          </cell>
          <cell r="I174">
            <v>8124.4736842105267</v>
          </cell>
          <cell r="J174">
            <v>24180</v>
          </cell>
          <cell r="K174">
            <v>29500</v>
          </cell>
          <cell r="L174">
            <v>10562</v>
          </cell>
          <cell r="M174">
            <v>12780</v>
          </cell>
          <cell r="N174">
            <v>8937</v>
          </cell>
          <cell r="O174">
            <v>10156</v>
          </cell>
          <cell r="P174">
            <v>12187</v>
          </cell>
          <cell r="Q174" t="str">
            <v>S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AUR'L100GR</v>
          </cell>
          <cell r="B175" t="str">
            <v>AUR. VINCHA URBAN SOUL L100</v>
          </cell>
          <cell r="C175">
            <v>6.4736842105263159</v>
          </cell>
          <cell r="D175">
            <v>23.499473684210528</v>
          </cell>
          <cell r="E175">
            <v>8.4157894736842103</v>
          </cell>
          <cell r="F175">
            <v>7.121052631578948</v>
          </cell>
          <cell r="G175">
            <v>8.0921052631578956</v>
          </cell>
          <cell r="H175">
            <v>9.7105263157894743</v>
          </cell>
          <cell r="I175">
            <v>8124.4736842105267</v>
          </cell>
          <cell r="J175">
            <v>24180</v>
          </cell>
          <cell r="K175">
            <v>29500</v>
          </cell>
          <cell r="L175">
            <v>10562</v>
          </cell>
          <cell r="M175">
            <v>12780</v>
          </cell>
          <cell r="N175">
            <v>8937</v>
          </cell>
          <cell r="O175">
            <v>10156</v>
          </cell>
          <cell r="P175">
            <v>12187</v>
          </cell>
          <cell r="Q175" t="str">
            <v>S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AUR'L100BL</v>
          </cell>
          <cell r="B176" t="str">
            <v>AUR. VINCHA URBAN SOUL L100</v>
          </cell>
          <cell r="C176">
            <v>6.4736842105263159</v>
          </cell>
          <cell r="D176">
            <v>23.499473684210528</v>
          </cell>
          <cell r="E176">
            <v>8.4157894736842103</v>
          </cell>
          <cell r="F176">
            <v>7.121052631578948</v>
          </cell>
          <cell r="G176">
            <v>8.0921052631578956</v>
          </cell>
          <cell r="H176">
            <v>9.7105263157894743</v>
          </cell>
          <cell r="I176">
            <v>8124.4736842105267</v>
          </cell>
          <cell r="J176">
            <v>24180</v>
          </cell>
          <cell r="K176">
            <v>29500</v>
          </cell>
          <cell r="L176">
            <v>10562</v>
          </cell>
          <cell r="M176">
            <v>12780</v>
          </cell>
          <cell r="N176">
            <v>8937</v>
          </cell>
          <cell r="O176">
            <v>10156</v>
          </cell>
          <cell r="P176">
            <v>12187</v>
          </cell>
          <cell r="Q176" t="str">
            <v>S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6931474709622</v>
          </cell>
          <cell r="B177" t="str">
            <v>AUR. VINCHA y Line-in HOCO W24 pack x 2 ROJO</v>
          </cell>
          <cell r="C177">
            <v>6.5</v>
          </cell>
          <cell r="D177">
            <v>18.482749999999999</v>
          </cell>
          <cell r="E177">
            <v>8.4500000000000011</v>
          </cell>
          <cell r="F177">
            <v>7.15</v>
          </cell>
          <cell r="G177">
            <v>8.125</v>
          </cell>
          <cell r="H177">
            <v>9.75</v>
          </cell>
          <cell r="I177">
            <v>8157.5</v>
          </cell>
          <cell r="J177">
            <v>18850</v>
          </cell>
          <cell r="K177">
            <v>23000</v>
          </cell>
          <cell r="L177">
            <v>10605</v>
          </cell>
          <cell r="M177">
            <v>12832</v>
          </cell>
          <cell r="N177">
            <v>8974</v>
          </cell>
          <cell r="O177">
            <v>10197</v>
          </cell>
          <cell r="P177">
            <v>12237</v>
          </cell>
          <cell r="Q177" t="str">
            <v>F</v>
          </cell>
          <cell r="R177">
            <v>18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6931474709653</v>
          </cell>
          <cell r="B178" t="str">
            <v>AUR. VINCHA y Line-in HOCO W24 pack x 2 VIOLETA</v>
          </cell>
          <cell r="C178">
            <v>6.5</v>
          </cell>
          <cell r="D178">
            <v>18.482749999999999</v>
          </cell>
          <cell r="E178">
            <v>8.4500000000000011</v>
          </cell>
          <cell r="F178">
            <v>7.15</v>
          </cell>
          <cell r="G178">
            <v>8.125</v>
          </cell>
          <cell r="H178">
            <v>9.75</v>
          </cell>
          <cell r="I178">
            <v>8157.5</v>
          </cell>
          <cell r="J178">
            <v>18850</v>
          </cell>
          <cell r="K178">
            <v>23000</v>
          </cell>
          <cell r="L178">
            <v>10605</v>
          </cell>
          <cell r="M178">
            <v>12832</v>
          </cell>
          <cell r="N178">
            <v>8974</v>
          </cell>
          <cell r="O178">
            <v>10197</v>
          </cell>
          <cell r="P178">
            <v>12237</v>
          </cell>
          <cell r="Q178" t="str">
            <v>F</v>
          </cell>
          <cell r="R178">
            <v>18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11MLG41ZH</v>
          </cell>
          <cell r="B179" t="str">
            <v>BAT. LG BL-41ZH FINO 2100mAh</v>
          </cell>
          <cell r="C179">
            <v>3.7463319838056677</v>
          </cell>
          <cell r="D179">
            <v>14.052491271255059</v>
          </cell>
          <cell r="E179">
            <v>4.8702315789473678</v>
          </cell>
          <cell r="F179">
            <v>4.120965182186235</v>
          </cell>
          <cell r="G179">
            <v>4.6829149797570846</v>
          </cell>
          <cell r="H179">
            <v>5.6194979757085015</v>
          </cell>
          <cell r="I179">
            <v>4701.6466396761125</v>
          </cell>
          <cell r="J179">
            <v>14340</v>
          </cell>
          <cell r="K179">
            <v>17500</v>
          </cell>
          <cell r="L179">
            <v>6112</v>
          </cell>
          <cell r="M179">
            <v>7396</v>
          </cell>
          <cell r="N179">
            <v>5172</v>
          </cell>
          <cell r="O179">
            <v>5878</v>
          </cell>
          <cell r="P179">
            <v>7053</v>
          </cell>
          <cell r="Q179" t="str">
            <v>M</v>
          </cell>
          <cell r="R179">
            <v>29</v>
          </cell>
          <cell r="S179">
            <v>1.21</v>
          </cell>
          <cell r="T179" t="str">
            <v>BATERIA</v>
          </cell>
          <cell r="U179">
            <v>0</v>
          </cell>
        </row>
        <row r="180">
          <cell r="A180" t="str">
            <v>BL'L52</v>
          </cell>
          <cell r="B180" t="str">
            <v>BAT. LG E451G _ L5II_L7</v>
          </cell>
          <cell r="C180">
            <v>4.9430769230769238</v>
          </cell>
          <cell r="D180">
            <v>12.261302307692308</v>
          </cell>
          <cell r="E180">
            <v>6.426000000000001</v>
          </cell>
          <cell r="F180">
            <v>5.4373846153846168</v>
          </cell>
          <cell r="G180">
            <v>6.1788461538461545</v>
          </cell>
          <cell r="H180">
            <v>7.4146153846153862</v>
          </cell>
          <cell r="I180">
            <v>6203.5615384615394</v>
          </cell>
          <cell r="J180">
            <v>12700</v>
          </cell>
          <cell r="K180">
            <v>15500</v>
          </cell>
          <cell r="L180">
            <v>8065</v>
          </cell>
          <cell r="M180">
            <v>9758</v>
          </cell>
          <cell r="N180">
            <v>6824</v>
          </cell>
          <cell r="O180">
            <v>7755</v>
          </cell>
          <cell r="P180">
            <v>9306</v>
          </cell>
          <cell r="Q180" t="str">
            <v>S</v>
          </cell>
          <cell r="R180">
            <v>12</v>
          </cell>
          <cell r="S180">
            <v>1.21</v>
          </cell>
          <cell r="T180" t="str">
            <v>BATERIA</v>
          </cell>
          <cell r="U180">
            <v>0</v>
          </cell>
        </row>
        <row r="181">
          <cell r="A181" t="str">
            <v>BL'L535</v>
          </cell>
          <cell r="B181" t="str">
            <v>BAT. NOK. L535 SOUL</v>
          </cell>
          <cell r="C181">
            <v>6.5560809716599184</v>
          </cell>
          <cell r="D181">
            <v>17.452287546558704</v>
          </cell>
          <cell r="E181">
            <v>8.5229052631578934</v>
          </cell>
          <cell r="F181">
            <v>7.211689068825911</v>
          </cell>
          <cell r="G181">
            <v>8.1951012145748976</v>
          </cell>
          <cell r="H181">
            <v>9.8341214574898785</v>
          </cell>
          <cell r="I181">
            <v>8227.8816194331976</v>
          </cell>
          <cell r="J181">
            <v>18030</v>
          </cell>
          <cell r="K181">
            <v>22000</v>
          </cell>
          <cell r="L181">
            <v>10696</v>
          </cell>
          <cell r="M181">
            <v>12942</v>
          </cell>
          <cell r="N181">
            <v>9051</v>
          </cell>
          <cell r="O181">
            <v>10285</v>
          </cell>
          <cell r="P181">
            <v>12342</v>
          </cell>
          <cell r="Q181" t="str">
            <v>S</v>
          </cell>
          <cell r="R181">
            <v>15</v>
          </cell>
          <cell r="S181">
            <v>1.21</v>
          </cell>
          <cell r="T181" t="str">
            <v>BATERIA</v>
          </cell>
          <cell r="U181">
            <v>0</v>
          </cell>
        </row>
        <row r="182">
          <cell r="A182" t="str">
            <v>7798081286477</v>
          </cell>
          <cell r="B182" t="str">
            <v>BAT. PILA EURO ENERGY ALKALINA AA x 1 UNIDAD</v>
          </cell>
          <cell r="C182">
            <v>0.39037703810836283</v>
          </cell>
          <cell r="D182">
            <v>0.80300556738890227</v>
          </cell>
          <cell r="E182">
            <v>0.50749014954087168</v>
          </cell>
          <cell r="F182">
            <v>0.42941474191919915</v>
          </cell>
          <cell r="G182">
            <v>0.48797129763545355</v>
          </cell>
          <cell r="H182">
            <v>0.58556555716254421</v>
          </cell>
          <cell r="I182">
            <v>489.92318282599535</v>
          </cell>
          <cell r="J182">
            <v>820</v>
          </cell>
          <cell r="K182">
            <v>1000</v>
          </cell>
          <cell r="L182">
            <v>637</v>
          </cell>
          <cell r="M182">
            <v>771</v>
          </cell>
          <cell r="N182">
            <v>539</v>
          </cell>
          <cell r="O182">
            <v>613</v>
          </cell>
          <cell r="P182">
            <v>735</v>
          </cell>
          <cell r="Q182" t="str">
            <v>V</v>
          </cell>
          <cell r="R182">
            <v>6</v>
          </cell>
          <cell r="S182">
            <v>1.21</v>
          </cell>
          <cell r="T182" t="str">
            <v>BATERIA</v>
          </cell>
          <cell r="U182">
            <v>0</v>
          </cell>
        </row>
        <row r="183">
          <cell r="A183" t="str">
            <v>7798081286460</v>
          </cell>
          <cell r="B183" t="str">
            <v>BAT. PILA EURO ENERGY ALKALINA AAA x 1 UNIDAD</v>
          </cell>
          <cell r="C183">
            <v>0.4223223698571914</v>
          </cell>
          <cell r="D183">
            <v>0.8687171147962427</v>
          </cell>
          <cell r="E183">
            <v>0.5490190808143488</v>
          </cell>
          <cell r="F183">
            <v>0.46455460684291056</v>
          </cell>
          <cell r="G183">
            <v>0.52790296232148926</v>
          </cell>
          <cell r="H183">
            <v>0.63348355478578711</v>
          </cell>
          <cell r="I183">
            <v>530.01457417077518</v>
          </cell>
          <cell r="J183">
            <v>820</v>
          </cell>
          <cell r="K183">
            <v>1000</v>
          </cell>
          <cell r="L183">
            <v>689</v>
          </cell>
          <cell r="M183">
            <v>834</v>
          </cell>
          <cell r="N183">
            <v>584</v>
          </cell>
          <cell r="O183">
            <v>663</v>
          </cell>
          <cell r="P183">
            <v>796</v>
          </cell>
          <cell r="Q183" t="str">
            <v>V</v>
          </cell>
          <cell r="R183">
            <v>6</v>
          </cell>
          <cell r="S183">
            <v>1.21</v>
          </cell>
          <cell r="T183" t="str">
            <v>BATERIA</v>
          </cell>
          <cell r="U183">
            <v>0</v>
          </cell>
        </row>
        <row r="184">
          <cell r="A184" t="str">
            <v>bl'glx3m</v>
          </cell>
          <cell r="B184" t="str">
            <v>BAT. SAM. i8190_S3 Mini</v>
          </cell>
          <cell r="C184">
            <v>3.7723481781376518</v>
          </cell>
          <cell r="D184">
            <v>8.6726284615384603</v>
          </cell>
          <cell r="E184">
            <v>4.9040526315789474</v>
          </cell>
          <cell r="F184">
            <v>4.149582995951417</v>
          </cell>
          <cell r="G184">
            <v>4.7154352226720651</v>
          </cell>
          <cell r="H184">
            <v>5.6585222672064779</v>
          </cell>
          <cell r="I184">
            <v>4734.2969635627533</v>
          </cell>
          <cell r="J184">
            <v>9020</v>
          </cell>
          <cell r="K184">
            <v>11000</v>
          </cell>
          <cell r="L184">
            <v>6155</v>
          </cell>
          <cell r="M184">
            <v>7447</v>
          </cell>
          <cell r="N184">
            <v>5208</v>
          </cell>
          <cell r="O184">
            <v>5918</v>
          </cell>
          <cell r="P184">
            <v>7102</v>
          </cell>
          <cell r="Q184" t="str">
            <v>S</v>
          </cell>
          <cell r="R184">
            <v>10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11HSA9070</v>
          </cell>
          <cell r="B185" t="str">
            <v>BAT. SAM. I9070 ADVANCE Centenial</v>
          </cell>
          <cell r="C185">
            <v>5.2812874493927131</v>
          </cell>
          <cell r="D185">
            <v>13.100233518218623</v>
          </cell>
          <cell r="E185">
            <v>6.8656736842105275</v>
          </cell>
          <cell r="F185">
            <v>5.8094161943319849</v>
          </cell>
          <cell r="G185">
            <v>6.6016093117408916</v>
          </cell>
          <cell r="H185">
            <v>7.9219311740890692</v>
          </cell>
          <cell r="I185">
            <v>6628.0157489878547</v>
          </cell>
          <cell r="J185">
            <v>13520</v>
          </cell>
          <cell r="K185">
            <v>16500</v>
          </cell>
          <cell r="L185">
            <v>8616</v>
          </cell>
          <cell r="M185">
            <v>10426</v>
          </cell>
          <cell r="N185">
            <v>7291</v>
          </cell>
          <cell r="O185">
            <v>8286</v>
          </cell>
          <cell r="P185">
            <v>9943</v>
          </cell>
          <cell r="Q185" t="str">
            <v>H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TAP35D</v>
          </cell>
          <cell r="B186" t="str">
            <v>CABLE - TAPON ENTRADA AURICULAR  DIS. VARIOS</v>
          </cell>
          <cell r="C186">
            <v>0.31943823157894735</v>
          </cell>
          <cell r="D186">
            <v>1.7393411709473683</v>
          </cell>
          <cell r="E186">
            <v>0.41526970105263156</v>
          </cell>
          <cell r="F186">
            <v>0.35138205473684214</v>
          </cell>
          <cell r="G186">
            <v>0.39929778947368422</v>
          </cell>
          <cell r="H186">
            <v>0.47915734736842103</v>
          </cell>
          <cell r="I186">
            <v>400.8949806315789</v>
          </cell>
          <cell r="J186">
            <v>1640</v>
          </cell>
          <cell r="K186">
            <v>2000</v>
          </cell>
          <cell r="L186">
            <v>521</v>
          </cell>
          <cell r="M186">
            <v>631</v>
          </cell>
          <cell r="N186">
            <v>441</v>
          </cell>
          <cell r="O186">
            <v>502</v>
          </cell>
          <cell r="P186">
            <v>602</v>
          </cell>
          <cell r="Q186" t="str">
            <v>S</v>
          </cell>
          <cell r="R186">
            <v>43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6940351172909</v>
          </cell>
          <cell r="B187" t="str">
            <v>CABLE 2IN1 MICRO/ IPH 7 CIERRE</v>
          </cell>
          <cell r="C187">
            <v>1.1668263157894738</v>
          </cell>
          <cell r="D187">
            <v>5.6474393684210531</v>
          </cell>
          <cell r="E187">
            <v>1.516874210526316</v>
          </cell>
          <cell r="F187">
            <v>1.2835089473684214</v>
          </cell>
          <cell r="G187">
            <v>1.4585328947368423</v>
          </cell>
          <cell r="H187">
            <v>1.7502394736842106</v>
          </cell>
          <cell r="I187">
            <v>1464.3670263157896</v>
          </cell>
          <cell r="J187">
            <v>5740</v>
          </cell>
          <cell r="K187">
            <v>7000</v>
          </cell>
          <cell r="L187">
            <v>1904</v>
          </cell>
          <cell r="M187">
            <v>2303</v>
          </cell>
          <cell r="N187">
            <v>1611</v>
          </cell>
          <cell r="O187">
            <v>1831</v>
          </cell>
          <cell r="P187">
            <v>2197</v>
          </cell>
          <cell r="Q187" t="str">
            <v>V</v>
          </cell>
          <cell r="R187">
            <v>38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6940351172916</v>
          </cell>
          <cell r="B188" t="str">
            <v>CABLE 2IN1 MICRO/ IPH7</v>
          </cell>
          <cell r="C188">
            <v>0.62829109311740894</v>
          </cell>
          <cell r="D188">
            <v>3.0409288906882592</v>
          </cell>
          <cell r="E188">
            <v>0.81677842105263165</v>
          </cell>
          <cell r="F188">
            <v>0.69112020242914984</v>
          </cell>
          <cell r="G188">
            <v>0.78536386639676115</v>
          </cell>
          <cell r="H188">
            <v>0.94243663967611346</v>
          </cell>
          <cell r="I188">
            <v>788.50532186234818</v>
          </cell>
          <cell r="J188">
            <v>3280</v>
          </cell>
          <cell r="K188">
            <v>4000</v>
          </cell>
          <cell r="L188">
            <v>1025</v>
          </cell>
          <cell r="M188">
            <v>1240</v>
          </cell>
          <cell r="N188">
            <v>868</v>
          </cell>
          <cell r="O188">
            <v>986</v>
          </cell>
          <cell r="P188">
            <v>1183</v>
          </cell>
          <cell r="Q188" t="str">
            <v>V</v>
          </cell>
          <cell r="R188">
            <v>38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6940360083739</v>
          </cell>
          <cell r="B189" t="str">
            <v>CABLE 3,5 A 3,5 1MTS.</v>
          </cell>
          <cell r="C189">
            <v>0.85567263157894746</v>
          </cell>
          <cell r="D189">
            <v>5.4874285863157892</v>
          </cell>
          <cell r="E189">
            <v>1.1123744210526318</v>
          </cell>
          <cell r="F189">
            <v>0.94123989473684233</v>
          </cell>
          <cell r="G189">
            <v>1.0695907894736842</v>
          </cell>
          <cell r="H189">
            <v>1.2835089473684211</v>
          </cell>
          <cell r="I189">
            <v>1073.869152631579</v>
          </cell>
          <cell r="J189">
            <v>5740</v>
          </cell>
          <cell r="K189">
            <v>7000</v>
          </cell>
          <cell r="L189">
            <v>1396</v>
          </cell>
          <cell r="M189">
            <v>1689</v>
          </cell>
          <cell r="N189">
            <v>1182</v>
          </cell>
          <cell r="O189">
            <v>1343</v>
          </cell>
          <cell r="P189">
            <v>1611</v>
          </cell>
          <cell r="Q189" t="str">
            <v>V</v>
          </cell>
          <cell r="R189">
            <v>51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6815485528529</v>
          </cell>
          <cell r="B190" t="str">
            <v>CABLE 3,5 A 3,5 1MTS.</v>
          </cell>
          <cell r="C190">
            <v>0.84860095693779902</v>
          </cell>
          <cell r="D190">
            <v>4.9286743578947361</v>
          </cell>
          <cell r="E190">
            <v>1.1031812440191389</v>
          </cell>
          <cell r="F190">
            <v>0.93346105263157897</v>
          </cell>
          <cell r="G190">
            <v>1.0607511961722489</v>
          </cell>
          <cell r="H190">
            <v>1.2729014354066985</v>
          </cell>
          <cell r="I190">
            <v>1064.9942009569377</v>
          </cell>
          <cell r="J190">
            <v>4920</v>
          </cell>
          <cell r="K190">
            <v>6000</v>
          </cell>
          <cell r="L190">
            <v>1384</v>
          </cell>
          <cell r="M190">
            <v>1675</v>
          </cell>
          <cell r="N190">
            <v>1172</v>
          </cell>
          <cell r="O190">
            <v>1332</v>
          </cell>
          <cell r="P190">
            <v>1598</v>
          </cell>
          <cell r="Q190" t="str">
            <v>V</v>
          </cell>
          <cell r="R190">
            <v>46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6940360083746</v>
          </cell>
          <cell r="B191" t="str">
            <v>CABLE 3,5 A 3,5 1MTS.</v>
          </cell>
          <cell r="C191">
            <v>0.57481549030470913</v>
          </cell>
          <cell r="D191">
            <v>3.6862917393240995</v>
          </cell>
          <cell r="E191">
            <v>0.74726013739612185</v>
          </cell>
          <cell r="F191">
            <v>0.63229703933518011</v>
          </cell>
          <cell r="G191">
            <v>0.71851936288088636</v>
          </cell>
          <cell r="H191">
            <v>0.8622232354570637</v>
          </cell>
          <cell r="I191">
            <v>721.39344033240991</v>
          </cell>
          <cell r="J191">
            <v>3690</v>
          </cell>
          <cell r="K191">
            <v>4500</v>
          </cell>
          <cell r="L191">
            <v>938</v>
          </cell>
          <cell r="M191">
            <v>1135</v>
          </cell>
          <cell r="N191">
            <v>794</v>
          </cell>
          <cell r="O191">
            <v>902</v>
          </cell>
          <cell r="P191">
            <v>1083</v>
          </cell>
          <cell r="Q191" t="str">
            <v>V</v>
          </cell>
          <cell r="R191">
            <v>51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6940360083760</v>
          </cell>
          <cell r="B192" t="str">
            <v>CABLE 3,5 A 3,5 1MTS.</v>
          </cell>
          <cell r="C192">
            <v>0.57481549030470913</v>
          </cell>
          <cell r="D192">
            <v>2.782106973074792</v>
          </cell>
          <cell r="E192">
            <v>0.74726013739612185</v>
          </cell>
          <cell r="F192">
            <v>0.63229703933518011</v>
          </cell>
          <cell r="G192">
            <v>0.71851936288088636</v>
          </cell>
          <cell r="H192">
            <v>0.8622232354570637</v>
          </cell>
          <cell r="I192">
            <v>721.39344033240991</v>
          </cell>
          <cell r="J192">
            <v>2870</v>
          </cell>
          <cell r="K192">
            <v>3500</v>
          </cell>
          <cell r="L192">
            <v>938</v>
          </cell>
          <cell r="M192">
            <v>1135</v>
          </cell>
          <cell r="N192">
            <v>794</v>
          </cell>
          <cell r="O192">
            <v>902</v>
          </cell>
          <cell r="P192">
            <v>1083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6940351149031</v>
          </cell>
          <cell r="B193" t="str">
            <v>CABLE 3,5 A 3,5 1MTS.</v>
          </cell>
          <cell r="C193">
            <v>1.0112494736842106</v>
          </cell>
          <cell r="D193">
            <v>4.5273638936842104</v>
          </cell>
          <cell r="E193">
            <v>1.3146243157894739</v>
          </cell>
          <cell r="F193">
            <v>1.1123744210526318</v>
          </cell>
          <cell r="G193">
            <v>1.2640618421052632</v>
          </cell>
          <cell r="H193">
            <v>1.516874210526316</v>
          </cell>
          <cell r="I193">
            <v>1269.1180894736842</v>
          </cell>
          <cell r="J193">
            <v>4510</v>
          </cell>
          <cell r="K193">
            <v>5500</v>
          </cell>
          <cell r="L193">
            <v>1650</v>
          </cell>
          <cell r="M193">
            <v>1996</v>
          </cell>
          <cell r="N193">
            <v>1397</v>
          </cell>
          <cell r="O193">
            <v>1587</v>
          </cell>
          <cell r="P193">
            <v>1904</v>
          </cell>
          <cell r="Q193" t="str">
            <v>V</v>
          </cell>
          <cell r="R193">
            <v>35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6940360083777</v>
          </cell>
          <cell r="B194" t="str">
            <v>CABLE 3,5 A 3,5 1MTS.</v>
          </cell>
          <cell r="C194">
            <v>1.0112494736842106</v>
          </cell>
          <cell r="D194">
            <v>7.3416711789473688</v>
          </cell>
          <cell r="E194">
            <v>1.3146243157894739</v>
          </cell>
          <cell r="F194">
            <v>1.1123744210526318</v>
          </cell>
          <cell r="G194">
            <v>1.2640618421052632</v>
          </cell>
          <cell r="H194">
            <v>1.516874210526316</v>
          </cell>
          <cell r="I194">
            <v>1269.1180894736842</v>
          </cell>
          <cell r="J194">
            <v>7380</v>
          </cell>
          <cell r="K194">
            <v>9000</v>
          </cell>
          <cell r="L194">
            <v>1650</v>
          </cell>
          <cell r="M194">
            <v>1996</v>
          </cell>
          <cell r="N194">
            <v>1397</v>
          </cell>
          <cell r="O194">
            <v>1587</v>
          </cell>
          <cell r="P194">
            <v>1904</v>
          </cell>
          <cell r="Q194" t="str">
            <v>V</v>
          </cell>
          <cell r="R194">
            <v>58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6952023612736</v>
          </cell>
          <cell r="B195" t="str">
            <v>CABLE 3,5 A 3,5 1MTS.</v>
          </cell>
          <cell r="C195">
            <v>0.57481549030470913</v>
          </cell>
          <cell r="D195">
            <v>3.6862917393240995</v>
          </cell>
          <cell r="E195">
            <v>0.74726013739612185</v>
          </cell>
          <cell r="F195">
            <v>0.63229703933518011</v>
          </cell>
          <cell r="G195">
            <v>0.71851936288088636</v>
          </cell>
          <cell r="H195">
            <v>0.8622232354570637</v>
          </cell>
          <cell r="I195">
            <v>721.39344033240991</v>
          </cell>
          <cell r="J195">
            <v>3690</v>
          </cell>
          <cell r="K195">
            <v>4500</v>
          </cell>
          <cell r="L195">
            <v>938</v>
          </cell>
          <cell r="M195">
            <v>1135</v>
          </cell>
          <cell r="N195">
            <v>794</v>
          </cell>
          <cell r="O195">
            <v>902</v>
          </cell>
          <cell r="P195">
            <v>1083</v>
          </cell>
          <cell r="Q195" t="str">
            <v>V</v>
          </cell>
          <cell r="R195">
            <v>51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11130400603</v>
          </cell>
          <cell r="B196" t="str">
            <v>CABLE 3,5 A 3,5 1MTS. MIXOR</v>
          </cell>
          <cell r="C196">
            <v>0.6393022271529879</v>
          </cell>
          <cell r="D196">
            <v>5.2601787250147849</v>
          </cell>
          <cell r="E196">
            <v>0.8310928952988843</v>
          </cell>
          <cell r="F196">
            <v>0.7032324498682867</v>
          </cell>
          <cell r="G196">
            <v>0.79912778394123485</v>
          </cell>
          <cell r="H196">
            <v>0.95895334072948191</v>
          </cell>
          <cell r="I196">
            <v>802.32429507699976</v>
          </cell>
          <cell r="J196">
            <v>5330</v>
          </cell>
          <cell r="K196">
            <v>6500</v>
          </cell>
          <cell r="L196">
            <v>1043</v>
          </cell>
          <cell r="M196">
            <v>1262</v>
          </cell>
          <cell r="N196">
            <v>883</v>
          </cell>
          <cell r="O196">
            <v>1003</v>
          </cell>
          <cell r="P196">
            <v>1204</v>
          </cell>
          <cell r="Q196" t="str">
            <v>V</v>
          </cell>
          <cell r="R196">
            <v>62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11130400602</v>
          </cell>
          <cell r="B197" t="str">
            <v>CABLE 3,5 A 3,5 1MTS. MIXOR</v>
          </cell>
          <cell r="C197">
            <v>0.6393022271529879</v>
          </cell>
          <cell r="D197">
            <v>5.2601787250147849</v>
          </cell>
          <cell r="E197">
            <v>0.8310928952988843</v>
          </cell>
          <cell r="F197">
            <v>0.7032324498682867</v>
          </cell>
          <cell r="G197">
            <v>0.79912778394123485</v>
          </cell>
          <cell r="H197">
            <v>0.95895334072948191</v>
          </cell>
          <cell r="I197">
            <v>802.32429507699976</v>
          </cell>
          <cell r="J197">
            <v>5330</v>
          </cell>
          <cell r="K197">
            <v>6500</v>
          </cell>
          <cell r="L197">
            <v>1043</v>
          </cell>
          <cell r="M197">
            <v>1262</v>
          </cell>
          <cell r="N197">
            <v>883</v>
          </cell>
          <cell r="O197">
            <v>1003</v>
          </cell>
          <cell r="P197">
            <v>1204</v>
          </cell>
          <cell r="Q197" t="str">
            <v>V</v>
          </cell>
          <cell r="R197">
            <v>62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11130400601</v>
          </cell>
          <cell r="B198" t="str">
            <v>CABLE 3,5 A 3,5 1MTS. MIXOR</v>
          </cell>
          <cell r="C198">
            <v>0.6393022271529879</v>
          </cell>
          <cell r="D198">
            <v>5.2601787250147849</v>
          </cell>
          <cell r="E198">
            <v>0.8310928952988843</v>
          </cell>
          <cell r="F198">
            <v>0.7032324498682867</v>
          </cell>
          <cell r="G198">
            <v>0.79912778394123485</v>
          </cell>
          <cell r="H198">
            <v>0.95895334072948191</v>
          </cell>
          <cell r="I198">
            <v>802.32429507699976</v>
          </cell>
          <cell r="J198">
            <v>5330</v>
          </cell>
          <cell r="K198">
            <v>6500</v>
          </cell>
          <cell r="L198">
            <v>1043</v>
          </cell>
          <cell r="M198">
            <v>1262</v>
          </cell>
          <cell r="N198">
            <v>883</v>
          </cell>
          <cell r="O198">
            <v>1003</v>
          </cell>
          <cell r="P198">
            <v>1204</v>
          </cell>
          <cell r="Q198" t="str">
            <v>V</v>
          </cell>
          <cell r="R198">
            <v>62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11130400604</v>
          </cell>
          <cell r="B199" t="str">
            <v>CABLE 3,5 A 3,5 1MTS. MIXOR</v>
          </cell>
          <cell r="C199">
            <v>0.6393022271529879</v>
          </cell>
          <cell r="D199">
            <v>5.2601787250147849</v>
          </cell>
          <cell r="E199">
            <v>0.8310928952988843</v>
          </cell>
          <cell r="F199">
            <v>0.7032324498682867</v>
          </cell>
          <cell r="G199">
            <v>0.79912778394123485</v>
          </cell>
          <cell r="H199">
            <v>0.95895334072948191</v>
          </cell>
          <cell r="I199">
            <v>802.32429507699976</v>
          </cell>
          <cell r="J199">
            <v>5330</v>
          </cell>
          <cell r="K199">
            <v>6500</v>
          </cell>
          <cell r="L199">
            <v>1043</v>
          </cell>
          <cell r="M199">
            <v>1262</v>
          </cell>
          <cell r="N199">
            <v>883</v>
          </cell>
          <cell r="O199">
            <v>1003</v>
          </cell>
          <cell r="P199">
            <v>1204</v>
          </cell>
          <cell r="Q199" t="str">
            <v>V</v>
          </cell>
          <cell r="R199">
            <v>62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6940351131951</v>
          </cell>
          <cell r="B200" t="str">
            <v>CABLE 3,5 A 3,5 1MTS. PUNTA METALICA CAB-46002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CAPLT'UNI352MTFU</v>
          </cell>
          <cell r="B201" t="str">
            <v>CABLE 3,5 A 3,5 2MTS. SOUL</v>
          </cell>
          <cell r="C201">
            <v>1.1972631578947368</v>
          </cell>
          <cell r="D201">
            <v>5.7947536842105256</v>
          </cell>
          <cell r="E201">
            <v>1.5564421052631578</v>
          </cell>
          <cell r="F201">
            <v>1.3169894736842105</v>
          </cell>
          <cell r="G201">
            <v>1.496578947368421</v>
          </cell>
          <cell r="H201">
            <v>1.7958947368421052</v>
          </cell>
          <cell r="I201">
            <v>1502.5652631578946</v>
          </cell>
          <cell r="J201">
            <v>6150</v>
          </cell>
          <cell r="K201">
            <v>7500</v>
          </cell>
          <cell r="L201">
            <v>1953</v>
          </cell>
          <cell r="M201">
            <v>2364</v>
          </cell>
          <cell r="N201">
            <v>1653</v>
          </cell>
          <cell r="O201">
            <v>1879</v>
          </cell>
          <cell r="P201">
            <v>2254</v>
          </cell>
          <cell r="Q201" t="str">
            <v>S</v>
          </cell>
          <cell r="R201">
            <v>38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CAPLT'UNI352MTAZ</v>
          </cell>
          <cell r="B202" t="str">
            <v>CABLE 3,5 A 3,5 2MTS. SOUL</v>
          </cell>
          <cell r="C202">
            <v>1.1972631578947368</v>
          </cell>
          <cell r="D202">
            <v>5.7947536842105256</v>
          </cell>
          <cell r="E202">
            <v>1.5564421052631578</v>
          </cell>
          <cell r="F202">
            <v>1.3169894736842105</v>
          </cell>
          <cell r="G202">
            <v>1.496578947368421</v>
          </cell>
          <cell r="H202">
            <v>1.7958947368421052</v>
          </cell>
          <cell r="I202">
            <v>1502.5652631578946</v>
          </cell>
          <cell r="J202">
            <v>6150</v>
          </cell>
          <cell r="K202">
            <v>7500</v>
          </cell>
          <cell r="L202">
            <v>1953</v>
          </cell>
          <cell r="M202">
            <v>2364</v>
          </cell>
          <cell r="N202">
            <v>1653</v>
          </cell>
          <cell r="O202">
            <v>1879</v>
          </cell>
          <cell r="P202">
            <v>2254</v>
          </cell>
          <cell r="Q202" t="str">
            <v>S</v>
          </cell>
          <cell r="R202">
            <v>38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CAPLT'UNI352MTRO</v>
          </cell>
          <cell r="B203" t="str">
            <v>CABLE 3,5 A 3,5 2MTS. SOUL</v>
          </cell>
          <cell r="C203">
            <v>1.1972631578947368</v>
          </cell>
          <cell r="D203">
            <v>5.7947536842105256</v>
          </cell>
          <cell r="E203">
            <v>1.5564421052631578</v>
          </cell>
          <cell r="F203">
            <v>1.3169894736842105</v>
          </cell>
          <cell r="G203">
            <v>1.496578947368421</v>
          </cell>
          <cell r="H203">
            <v>1.7958947368421052</v>
          </cell>
          <cell r="I203">
            <v>1502.5652631578946</v>
          </cell>
          <cell r="J203">
            <v>6150</v>
          </cell>
          <cell r="K203">
            <v>7500</v>
          </cell>
          <cell r="L203">
            <v>1953</v>
          </cell>
          <cell r="M203">
            <v>2364</v>
          </cell>
          <cell r="N203">
            <v>1653</v>
          </cell>
          <cell r="O203">
            <v>1879</v>
          </cell>
          <cell r="P203">
            <v>2254</v>
          </cell>
          <cell r="Q203" t="str">
            <v>S</v>
          </cell>
          <cell r="R203">
            <v>38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CAPLT'UNI352MTBL</v>
          </cell>
          <cell r="B204" t="str">
            <v>CABLE 3,5 A 3,5 2MTS. SOUL</v>
          </cell>
          <cell r="C204">
            <v>1.1972631578947368</v>
          </cell>
          <cell r="D204">
            <v>5.7947536842105256</v>
          </cell>
          <cell r="E204">
            <v>1.5564421052631578</v>
          </cell>
          <cell r="F204">
            <v>1.3169894736842105</v>
          </cell>
          <cell r="G204">
            <v>1.496578947368421</v>
          </cell>
          <cell r="H204">
            <v>1.7958947368421052</v>
          </cell>
          <cell r="I204">
            <v>1502.5652631578946</v>
          </cell>
          <cell r="J204">
            <v>6150</v>
          </cell>
          <cell r="K204">
            <v>7500</v>
          </cell>
          <cell r="L204">
            <v>1953</v>
          </cell>
          <cell r="M204">
            <v>2364</v>
          </cell>
          <cell r="N204">
            <v>1653</v>
          </cell>
          <cell r="O204">
            <v>1879</v>
          </cell>
          <cell r="P204">
            <v>2254</v>
          </cell>
          <cell r="Q204" t="str">
            <v>S</v>
          </cell>
          <cell r="R204">
            <v>38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6982521456464</v>
          </cell>
          <cell r="B205" t="str">
            <v>CABLE 3,5 A 3,5 60cm</v>
          </cell>
          <cell r="C205">
            <v>0.2198834275772075</v>
          </cell>
          <cell r="D205">
            <v>2.3945305263157897</v>
          </cell>
          <cell r="E205">
            <v>0.28584845585036978</v>
          </cell>
          <cell r="F205">
            <v>0.24187177033492827</v>
          </cell>
          <cell r="G205">
            <v>0.27485428447150939</v>
          </cell>
          <cell r="H205">
            <v>0.32982514136581126</v>
          </cell>
          <cell r="I205">
            <v>275.95370160939541</v>
          </cell>
          <cell r="J205">
            <v>2460</v>
          </cell>
          <cell r="K205">
            <v>3000</v>
          </cell>
          <cell r="L205">
            <v>359</v>
          </cell>
          <cell r="M205">
            <v>434</v>
          </cell>
          <cell r="N205">
            <v>304</v>
          </cell>
          <cell r="O205">
            <v>345</v>
          </cell>
          <cell r="P205">
            <v>414</v>
          </cell>
          <cell r="Q205" t="str">
            <v>V</v>
          </cell>
          <cell r="R205">
            <v>65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ADAP'LIGHTBTDUAL</v>
          </cell>
          <cell r="B206" t="str">
            <v>CABLE ADAP. 3,5 (Hembra) a BT / IPH 7 (BT/AUDIO/CARGA)</v>
          </cell>
          <cell r="C206">
            <v>7.39</v>
          </cell>
          <cell r="D206">
            <v>17.883799999999997</v>
          </cell>
          <cell r="E206">
            <v>9.6069999999999993</v>
          </cell>
          <cell r="F206">
            <v>8.1289999999999996</v>
          </cell>
          <cell r="G206">
            <v>9.2374999999999989</v>
          </cell>
          <cell r="H206">
            <v>11.084999999999999</v>
          </cell>
          <cell r="I206">
            <v>9274.4499999999989</v>
          </cell>
          <cell r="J206">
            <v>18440</v>
          </cell>
          <cell r="K206">
            <v>22500</v>
          </cell>
          <cell r="L206">
            <v>12057</v>
          </cell>
          <cell r="M206">
            <v>14589</v>
          </cell>
          <cell r="N206">
            <v>10202</v>
          </cell>
          <cell r="O206">
            <v>11594</v>
          </cell>
          <cell r="P206">
            <v>13912</v>
          </cell>
          <cell r="Q206" t="str">
            <v>S</v>
          </cell>
          <cell r="R206">
            <v>11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ADAP'LIGHT35</v>
          </cell>
          <cell r="B207" t="str">
            <v>CABLE ADAP. 3,5 (Hembra) a LIGHTNING IPH 7</v>
          </cell>
          <cell r="C207">
            <v>1.93</v>
          </cell>
          <cell r="D207">
            <v>8.1735499999999988</v>
          </cell>
          <cell r="E207">
            <v>2.5089999999999999</v>
          </cell>
          <cell r="F207">
            <v>2.1230000000000002</v>
          </cell>
          <cell r="G207">
            <v>2.4125000000000001</v>
          </cell>
          <cell r="H207">
            <v>2.895</v>
          </cell>
          <cell r="I207">
            <v>2422.15</v>
          </cell>
          <cell r="J207">
            <v>8610</v>
          </cell>
          <cell r="K207">
            <v>10500</v>
          </cell>
          <cell r="L207">
            <v>3149</v>
          </cell>
          <cell r="M207">
            <v>3810</v>
          </cell>
          <cell r="N207">
            <v>2665</v>
          </cell>
          <cell r="O207">
            <v>3028</v>
          </cell>
          <cell r="P207">
            <v>3634</v>
          </cell>
          <cell r="Q207" t="str">
            <v>S</v>
          </cell>
          <cell r="R207">
            <v>33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6952023612262</v>
          </cell>
          <cell r="B208" t="str">
            <v>CABLE ADAP. 3,5 (Hembra) a LIGHTNING IPH 7</v>
          </cell>
          <cell r="C208">
            <v>1.0598180683472966</v>
          </cell>
          <cell r="D208">
            <v>5.1295194508009159</v>
          </cell>
          <cell r="E208">
            <v>1.3777634888514856</v>
          </cell>
          <cell r="F208">
            <v>1.1657998751820264</v>
          </cell>
          <cell r="G208">
            <v>1.3247725854341208</v>
          </cell>
          <cell r="H208">
            <v>1.589727102520945</v>
          </cell>
          <cell r="I208">
            <v>1330.0716757758573</v>
          </cell>
          <cell r="J208">
            <v>5330</v>
          </cell>
          <cell r="K208">
            <v>6500</v>
          </cell>
          <cell r="L208">
            <v>1729</v>
          </cell>
          <cell r="M208">
            <v>2092</v>
          </cell>
          <cell r="N208">
            <v>1464</v>
          </cell>
          <cell r="O208">
            <v>1663</v>
          </cell>
          <cell r="P208">
            <v>1996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190198001795</v>
          </cell>
          <cell r="B209" t="str">
            <v>CABLE ADAP. 3,5 (Hembra) a LIGHTNING IPH 7</v>
          </cell>
          <cell r="C209">
            <v>1.93</v>
          </cell>
          <cell r="D209">
            <v>8.1735499999999988</v>
          </cell>
          <cell r="E209">
            <v>2.5089999999999999</v>
          </cell>
          <cell r="F209">
            <v>2.1230000000000002</v>
          </cell>
          <cell r="G209">
            <v>2.4125000000000001</v>
          </cell>
          <cell r="H209">
            <v>2.895</v>
          </cell>
          <cell r="I209">
            <v>2422.15</v>
          </cell>
          <cell r="J209">
            <v>8610</v>
          </cell>
          <cell r="K209">
            <v>10500</v>
          </cell>
          <cell r="L209">
            <v>3149</v>
          </cell>
          <cell r="M209">
            <v>3810</v>
          </cell>
          <cell r="N209">
            <v>2665</v>
          </cell>
          <cell r="O209">
            <v>3028</v>
          </cell>
          <cell r="P209">
            <v>3634</v>
          </cell>
          <cell r="Q209" t="str">
            <v>S</v>
          </cell>
          <cell r="R209">
            <v>33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16ADAU</v>
          </cell>
          <cell r="B210" t="str">
            <v>CABLE ADAP. 3,5 (Hembra) a RCA -AUDIO PLAY (AUDIO+MIC.)</v>
          </cell>
          <cell r="C210">
            <v>2.1215023923444973</v>
          </cell>
          <cell r="D210">
            <v>5.1340357894736837</v>
          </cell>
          <cell r="E210">
            <v>2.7579531100478465</v>
          </cell>
          <cell r="F210">
            <v>2.3336526315789472</v>
          </cell>
          <cell r="G210">
            <v>2.6518779904306218</v>
          </cell>
          <cell r="H210">
            <v>3.1822535885167458</v>
          </cell>
          <cell r="I210">
            <v>2662.4855023923442</v>
          </cell>
          <cell r="J210">
            <v>5330</v>
          </cell>
          <cell r="K210">
            <v>6500</v>
          </cell>
          <cell r="L210">
            <v>3461</v>
          </cell>
          <cell r="M210">
            <v>4188</v>
          </cell>
          <cell r="N210">
            <v>2929</v>
          </cell>
          <cell r="O210">
            <v>3329</v>
          </cell>
          <cell r="P210">
            <v>3994</v>
          </cell>
          <cell r="Q210" t="str">
            <v>O</v>
          </cell>
          <cell r="R210">
            <v>11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ADAP'TYPEC35</v>
          </cell>
          <cell r="B211" t="str">
            <v>CABLE ADAP. 3,5 (Hembra) a TIPO C</v>
          </cell>
          <cell r="C211">
            <v>1.3</v>
          </cell>
          <cell r="D211">
            <v>6.2919999999999998</v>
          </cell>
          <cell r="E211">
            <v>1.6900000000000002</v>
          </cell>
          <cell r="F211">
            <v>1.4300000000000002</v>
          </cell>
          <cell r="G211">
            <v>1.625</v>
          </cell>
          <cell r="H211">
            <v>1.9500000000000002</v>
          </cell>
          <cell r="I211">
            <v>1631.5</v>
          </cell>
          <cell r="J211">
            <v>6560</v>
          </cell>
          <cell r="K211">
            <v>8000</v>
          </cell>
          <cell r="L211">
            <v>2121</v>
          </cell>
          <cell r="M211">
            <v>2566</v>
          </cell>
          <cell r="N211">
            <v>1795</v>
          </cell>
          <cell r="O211">
            <v>2040</v>
          </cell>
          <cell r="P211">
            <v>2448</v>
          </cell>
          <cell r="Q211" t="str">
            <v>S</v>
          </cell>
          <cell r="R211">
            <v>38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6952023612279</v>
          </cell>
          <cell r="B212" t="str">
            <v>CABLE ADAP. 3,5 (Hembra) a TIPO C</v>
          </cell>
          <cell r="C212">
            <v>1.3</v>
          </cell>
          <cell r="D212">
            <v>6.2919999999999998</v>
          </cell>
          <cell r="E212">
            <v>1.6900000000000002</v>
          </cell>
          <cell r="F212">
            <v>1.4300000000000002</v>
          </cell>
          <cell r="G212">
            <v>1.625</v>
          </cell>
          <cell r="H212">
            <v>1.9500000000000002</v>
          </cell>
          <cell r="I212">
            <v>1631.5</v>
          </cell>
          <cell r="J212">
            <v>6560</v>
          </cell>
          <cell r="K212">
            <v>8000</v>
          </cell>
          <cell r="L212">
            <v>2121</v>
          </cell>
          <cell r="M212">
            <v>2566</v>
          </cell>
          <cell r="N212">
            <v>1795</v>
          </cell>
          <cell r="O212">
            <v>2040</v>
          </cell>
          <cell r="P212">
            <v>2448</v>
          </cell>
          <cell r="Q212" t="str">
            <v>V</v>
          </cell>
          <cell r="R212">
            <v>38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6918033880510</v>
          </cell>
          <cell r="B213" t="str">
            <v>CABLE ADAP. 3,5 (Hembra) a TIPO C</v>
          </cell>
          <cell r="C213">
            <v>0.94937307335892729</v>
          </cell>
          <cell r="D213">
            <v>4.5949656750572077</v>
          </cell>
          <cell r="E213">
            <v>1.2341849953666055</v>
          </cell>
          <cell r="F213">
            <v>1.0443103806948202</v>
          </cell>
          <cell r="G213">
            <v>1.186716341698659</v>
          </cell>
          <cell r="H213">
            <v>1.4240596100383909</v>
          </cell>
          <cell r="I213">
            <v>1191.4632070654538</v>
          </cell>
          <cell r="J213">
            <v>4920</v>
          </cell>
          <cell r="K213">
            <v>6000</v>
          </cell>
          <cell r="L213">
            <v>1549</v>
          </cell>
          <cell r="M213">
            <v>1874</v>
          </cell>
          <cell r="N213">
            <v>1311</v>
          </cell>
          <cell r="O213">
            <v>1490</v>
          </cell>
          <cell r="P213">
            <v>1788</v>
          </cell>
          <cell r="Q213" t="str">
            <v>V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6546542313245</v>
          </cell>
          <cell r="B214" t="str">
            <v>CABLE ADAP. OTG MICRO A IPH</v>
          </cell>
          <cell r="C214">
            <v>0.81253541626794268</v>
          </cell>
          <cell r="D214">
            <v>3.9326714147368422</v>
          </cell>
          <cell r="E214">
            <v>1.0562960411483255</v>
          </cell>
          <cell r="F214">
            <v>0.893788957894737</v>
          </cell>
          <cell r="G214">
            <v>1.0156692703349284</v>
          </cell>
          <cell r="H214">
            <v>1.218803124401914</v>
          </cell>
          <cell r="I214">
            <v>1019.7319474162681</v>
          </cell>
          <cell r="J214">
            <v>4100</v>
          </cell>
          <cell r="K214">
            <v>5000</v>
          </cell>
          <cell r="L214">
            <v>1326</v>
          </cell>
          <cell r="M214">
            <v>1604</v>
          </cell>
          <cell r="N214">
            <v>1122</v>
          </cell>
          <cell r="O214">
            <v>1275</v>
          </cell>
          <cell r="P214">
            <v>1530</v>
          </cell>
          <cell r="Q214" t="str">
            <v>K</v>
          </cell>
          <cell r="R214">
            <v>38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6940351148621</v>
          </cell>
          <cell r="B215" t="str">
            <v>CABLE ADAP. OTG MICRO A TIPO C</v>
          </cell>
          <cell r="C215">
            <v>0.89611961722488032</v>
          </cell>
          <cell r="D215">
            <v>4.3372189473684202</v>
          </cell>
          <cell r="E215">
            <v>1.1649555023923444</v>
          </cell>
          <cell r="F215">
            <v>0.9857315789473684</v>
          </cell>
          <cell r="G215">
            <v>1.1201495215311004</v>
          </cell>
          <cell r="H215">
            <v>1.3441794258373205</v>
          </cell>
          <cell r="I215">
            <v>1124.6301196172249</v>
          </cell>
          <cell r="J215">
            <v>4510</v>
          </cell>
          <cell r="K215">
            <v>5500</v>
          </cell>
          <cell r="L215">
            <v>1462</v>
          </cell>
          <cell r="M215">
            <v>1769</v>
          </cell>
          <cell r="N215">
            <v>1238</v>
          </cell>
          <cell r="O215">
            <v>1406</v>
          </cell>
          <cell r="P215">
            <v>1687</v>
          </cell>
          <cell r="Q215" t="str">
            <v>K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6202502643004</v>
          </cell>
          <cell r="B216" t="str">
            <v>CABLE ADAP. OTG TIPO C A USB</v>
          </cell>
          <cell r="C216">
            <v>0.3286029435975108</v>
          </cell>
          <cell r="D216">
            <v>2.2663745019920318</v>
          </cell>
          <cell r="E216">
            <v>0.42718382667676408</v>
          </cell>
          <cell r="F216">
            <v>0.36146323795726193</v>
          </cell>
          <cell r="G216">
            <v>0.41075367949688851</v>
          </cell>
          <cell r="H216">
            <v>0.49290441539626617</v>
          </cell>
          <cell r="I216">
            <v>412.39669421487605</v>
          </cell>
          <cell r="J216">
            <v>2460</v>
          </cell>
          <cell r="K216">
            <v>3000</v>
          </cell>
          <cell r="L216">
            <v>536</v>
          </cell>
          <cell r="M216">
            <v>649</v>
          </cell>
          <cell r="N216">
            <v>454</v>
          </cell>
          <cell r="O216">
            <v>516</v>
          </cell>
          <cell r="P216">
            <v>619</v>
          </cell>
          <cell r="Q216" t="str">
            <v>V</v>
          </cell>
          <cell r="R216">
            <v>55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ADAP'MICRO</v>
          </cell>
          <cell r="B217" t="str">
            <v>CABLE ADAP. OTG USB A MICRO</v>
          </cell>
          <cell r="C217">
            <v>1.2754851023622049</v>
          </cell>
          <cell r="D217">
            <v>6.1733478954330714</v>
          </cell>
          <cell r="E217">
            <v>1.6581306330708665</v>
          </cell>
          <cell r="F217">
            <v>1.4030336125984255</v>
          </cell>
          <cell r="G217">
            <v>1.5943563779527561</v>
          </cell>
          <cell r="H217">
            <v>1.9132276535433075</v>
          </cell>
          <cell r="I217">
            <v>1600.7338034645672</v>
          </cell>
          <cell r="J217">
            <v>6150</v>
          </cell>
          <cell r="K217">
            <v>7500</v>
          </cell>
          <cell r="L217">
            <v>2081</v>
          </cell>
          <cell r="M217">
            <v>2518</v>
          </cell>
          <cell r="N217">
            <v>1761</v>
          </cell>
          <cell r="O217">
            <v>2001</v>
          </cell>
          <cell r="P217">
            <v>2402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6940351148645</v>
          </cell>
          <cell r="B218" t="str">
            <v>CABLE ADAP. OTG USB A MICRO EP28095</v>
          </cell>
          <cell r="C218">
            <v>1.1329401857428885</v>
          </cell>
          <cell r="D218">
            <v>5.4834304989955802</v>
          </cell>
          <cell r="E218">
            <v>1.472822241465755</v>
          </cell>
          <cell r="F218">
            <v>1.2462342043171775</v>
          </cell>
          <cell r="G218">
            <v>1.4161752321786105</v>
          </cell>
          <cell r="H218">
            <v>1.6994102786143328</v>
          </cell>
          <cell r="I218">
            <v>1421.8399331073251</v>
          </cell>
          <cell r="J218">
            <v>5740</v>
          </cell>
          <cell r="K218">
            <v>7000</v>
          </cell>
          <cell r="L218">
            <v>1848</v>
          </cell>
          <cell r="M218">
            <v>2237</v>
          </cell>
          <cell r="N218">
            <v>1565</v>
          </cell>
          <cell r="O218">
            <v>1778</v>
          </cell>
          <cell r="P218">
            <v>2133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6940359972925</v>
          </cell>
          <cell r="B219" t="str">
            <v>CABLE ADAP. OTG USB A TIPO C</v>
          </cell>
          <cell r="C219">
            <v>2.0344663967611334</v>
          </cell>
          <cell r="D219">
            <v>9.846817360323886</v>
          </cell>
          <cell r="E219">
            <v>2.6448063157894737</v>
          </cell>
          <cell r="F219">
            <v>2.2379130364372468</v>
          </cell>
          <cell r="G219">
            <v>2.5430829959514165</v>
          </cell>
          <cell r="H219">
            <v>3.0516995951417001</v>
          </cell>
          <cell r="I219">
            <v>2553.2553279352223</v>
          </cell>
          <cell r="J219">
            <v>10250</v>
          </cell>
          <cell r="K219">
            <v>12500</v>
          </cell>
          <cell r="L219">
            <v>3319</v>
          </cell>
          <cell r="M219">
            <v>4016</v>
          </cell>
          <cell r="N219">
            <v>2809</v>
          </cell>
          <cell r="O219">
            <v>3192</v>
          </cell>
          <cell r="P219">
            <v>3830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6983646411963</v>
          </cell>
          <cell r="B220" t="str">
            <v>CABLE ADAP. OTG USB A TIPO C</v>
          </cell>
          <cell r="C220">
            <v>2.0344663967611334</v>
          </cell>
          <cell r="D220">
            <v>9.846817360323886</v>
          </cell>
          <cell r="E220">
            <v>2.6448063157894737</v>
          </cell>
          <cell r="F220">
            <v>2.2379130364372468</v>
          </cell>
          <cell r="G220">
            <v>2.5430829959514165</v>
          </cell>
          <cell r="H220">
            <v>3.0516995951417001</v>
          </cell>
          <cell r="I220">
            <v>2553.2553279352223</v>
          </cell>
          <cell r="J220">
            <v>10250</v>
          </cell>
          <cell r="K220">
            <v>12500</v>
          </cell>
          <cell r="L220">
            <v>3319</v>
          </cell>
          <cell r="M220">
            <v>4016</v>
          </cell>
          <cell r="N220">
            <v>2809</v>
          </cell>
          <cell r="O220">
            <v>3192</v>
          </cell>
          <cell r="P220">
            <v>3830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6202108222009</v>
          </cell>
          <cell r="B221" t="str">
            <v>CABLE ADAP. OTG USB A TIPO C</v>
          </cell>
          <cell r="C221">
            <v>0.40244340639597559</v>
          </cell>
          <cell r="D221">
            <v>1.9478260869565218</v>
          </cell>
          <cell r="E221">
            <v>0.52317642831476829</v>
          </cell>
          <cell r="F221">
            <v>0.44268774703557318</v>
          </cell>
          <cell r="G221">
            <v>0.5030542579949695</v>
          </cell>
          <cell r="H221">
            <v>0.60366510959396336</v>
          </cell>
          <cell r="I221">
            <v>505.06647502694938</v>
          </cell>
          <cell r="J221">
            <v>2050</v>
          </cell>
          <cell r="K221">
            <v>2500</v>
          </cell>
          <cell r="L221">
            <v>657</v>
          </cell>
          <cell r="M221">
            <v>794</v>
          </cell>
          <cell r="N221">
            <v>556</v>
          </cell>
          <cell r="O221">
            <v>632</v>
          </cell>
          <cell r="P221">
            <v>758</v>
          </cell>
          <cell r="Q221" t="str">
            <v>V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6918033883245</v>
          </cell>
          <cell r="B222" t="str">
            <v>CABLE ADAP. OTG USB A TIPO C</v>
          </cell>
          <cell r="C222">
            <v>1.1823666244302815</v>
          </cell>
          <cell r="D222">
            <v>5.7226544622425619</v>
          </cell>
          <cell r="E222">
            <v>1.5370766117593659</v>
          </cell>
          <cell r="F222">
            <v>1.3006032868733097</v>
          </cell>
          <cell r="G222">
            <v>1.4779582805378519</v>
          </cell>
          <cell r="H222">
            <v>1.7735499366454222</v>
          </cell>
          <cell r="I222">
            <v>1483.8701136600032</v>
          </cell>
          <cell r="J222">
            <v>5740</v>
          </cell>
          <cell r="K222">
            <v>7000</v>
          </cell>
          <cell r="L222">
            <v>1929</v>
          </cell>
          <cell r="M222">
            <v>2334</v>
          </cell>
          <cell r="N222">
            <v>1633</v>
          </cell>
          <cell r="O222">
            <v>1855</v>
          </cell>
          <cell r="P222">
            <v>2226</v>
          </cell>
          <cell r="Q222" t="str">
            <v>V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6952024618041</v>
          </cell>
          <cell r="B223" t="str">
            <v>CABLE ADAP. OTG USB A TIPO C</v>
          </cell>
          <cell r="C223">
            <v>0.78446205344478692</v>
          </cell>
          <cell r="D223">
            <v>3.7967963386727686</v>
          </cell>
          <cell r="E223">
            <v>1.0198006694782231</v>
          </cell>
          <cell r="F223">
            <v>0.86290825878926569</v>
          </cell>
          <cell r="G223">
            <v>0.98057756680598362</v>
          </cell>
          <cell r="H223">
            <v>1.1766930801671804</v>
          </cell>
          <cell r="I223">
            <v>984.49987707320759</v>
          </cell>
          <cell r="J223">
            <v>4100</v>
          </cell>
          <cell r="K223">
            <v>5000</v>
          </cell>
          <cell r="L223">
            <v>1280</v>
          </cell>
          <cell r="M223">
            <v>1549</v>
          </cell>
          <cell r="N223">
            <v>1083</v>
          </cell>
          <cell r="O223">
            <v>1231</v>
          </cell>
          <cell r="P223">
            <v>1477</v>
          </cell>
          <cell r="Q223" t="str">
            <v>V</v>
          </cell>
          <cell r="R223">
            <v>38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16N5200MM</v>
          </cell>
          <cell r="B224" t="str">
            <v>CABLE ADAP. RCA (AUDIO) MINI USB</v>
          </cell>
          <cell r="C224">
            <v>0.59837246963562751</v>
          </cell>
          <cell r="D224">
            <v>1.1946506356275304</v>
          </cell>
          <cell r="E224">
            <v>0.77788421052631584</v>
          </cell>
          <cell r="F224">
            <v>0.65820971659919036</v>
          </cell>
          <cell r="G224">
            <v>0.74796558704453442</v>
          </cell>
          <cell r="H224">
            <v>0.89755870445344121</v>
          </cell>
          <cell r="I224">
            <v>750.95744939271253</v>
          </cell>
          <cell r="J224">
            <v>1230</v>
          </cell>
          <cell r="K224">
            <v>1500</v>
          </cell>
          <cell r="L224">
            <v>976</v>
          </cell>
          <cell r="M224">
            <v>1181</v>
          </cell>
          <cell r="N224">
            <v>827</v>
          </cell>
          <cell r="O224">
            <v>939</v>
          </cell>
          <cell r="P224">
            <v>1127</v>
          </cell>
          <cell r="Q224" t="str">
            <v>P</v>
          </cell>
          <cell r="R224">
            <v>5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19RCAAV</v>
          </cell>
          <cell r="B225" t="str">
            <v>CABLE ADAP. RCA (AUDIO/VIDEO) 3,5MM</v>
          </cell>
          <cell r="C225">
            <v>2.1002873684210526</v>
          </cell>
          <cell r="D225">
            <v>5.8450997463157881</v>
          </cell>
          <cell r="E225">
            <v>2.7303735789473684</v>
          </cell>
          <cell r="F225">
            <v>2.310316105263158</v>
          </cell>
          <cell r="G225">
            <v>2.6253592105263159</v>
          </cell>
          <cell r="H225">
            <v>3.1504310526315789</v>
          </cell>
          <cell r="I225">
            <v>2635.8606473684208</v>
          </cell>
          <cell r="J225">
            <v>6150</v>
          </cell>
          <cell r="K225">
            <v>7500</v>
          </cell>
          <cell r="L225">
            <v>3427</v>
          </cell>
          <cell r="M225">
            <v>4146</v>
          </cell>
          <cell r="N225">
            <v>2900</v>
          </cell>
          <cell r="O225">
            <v>3295</v>
          </cell>
          <cell r="P225">
            <v>3954</v>
          </cell>
          <cell r="Q225" t="str">
            <v>D</v>
          </cell>
          <cell r="R225">
            <v>17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CA'024</v>
          </cell>
          <cell r="B226" t="str">
            <v>CABLE ADAP. RCA (AUDIO/VIDEO) 3,5MM</v>
          </cell>
          <cell r="C226">
            <v>2.1002873684210526</v>
          </cell>
          <cell r="D226">
            <v>5.8450997463157881</v>
          </cell>
          <cell r="E226">
            <v>2.7303735789473684</v>
          </cell>
          <cell r="F226">
            <v>2.310316105263158</v>
          </cell>
          <cell r="G226">
            <v>2.6253592105263159</v>
          </cell>
          <cell r="H226">
            <v>3.1504310526315789</v>
          </cell>
          <cell r="I226">
            <v>2635.8606473684208</v>
          </cell>
          <cell r="J226">
            <v>6150</v>
          </cell>
          <cell r="K226">
            <v>7500</v>
          </cell>
          <cell r="L226">
            <v>3427</v>
          </cell>
          <cell r="M226">
            <v>4146</v>
          </cell>
          <cell r="N226">
            <v>2900</v>
          </cell>
          <cell r="O226">
            <v>3295</v>
          </cell>
          <cell r="P226">
            <v>3954</v>
          </cell>
          <cell r="Q226" t="str">
            <v>D</v>
          </cell>
          <cell r="R226">
            <v>17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16KBLDONM</v>
          </cell>
          <cell r="B227" t="str">
            <v>CABLE ADAP. USB BT DONGLE MINI</v>
          </cell>
          <cell r="C227">
            <v>2.0643850202429146</v>
          </cell>
          <cell r="D227">
            <v>4.9958117489878529</v>
          </cell>
          <cell r="E227">
            <v>2.6837005263157891</v>
          </cell>
          <cell r="F227">
            <v>2.2708235222672064</v>
          </cell>
          <cell r="G227">
            <v>2.5804812753036432</v>
          </cell>
          <cell r="H227">
            <v>3.0965775303643719</v>
          </cell>
          <cell r="I227">
            <v>2590.8032004048578</v>
          </cell>
          <cell r="J227">
            <v>5330</v>
          </cell>
          <cell r="K227">
            <v>6500</v>
          </cell>
          <cell r="L227">
            <v>3368</v>
          </cell>
          <cell r="M227">
            <v>4075</v>
          </cell>
          <cell r="N227">
            <v>2850</v>
          </cell>
          <cell r="O227">
            <v>3239</v>
          </cell>
          <cell r="P227">
            <v>3887</v>
          </cell>
          <cell r="Q227" t="str">
            <v>K</v>
          </cell>
          <cell r="R227">
            <v>11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BITE'VS</v>
          </cell>
          <cell r="B228" t="str">
            <v>CABLE CHOMPER COME CABLE DIS. VARIOS</v>
          </cell>
          <cell r="C228">
            <v>1.6770769899956504</v>
          </cell>
          <cell r="D228">
            <v>4.0585263157894733</v>
          </cell>
          <cell r="E228">
            <v>2.1802000869943456</v>
          </cell>
          <cell r="F228">
            <v>1.8447846889952155</v>
          </cell>
          <cell r="G228">
            <v>2.0963462374945632</v>
          </cell>
          <cell r="H228">
            <v>2.5156154849934755</v>
          </cell>
          <cell r="I228">
            <v>2104.7316224445412</v>
          </cell>
          <cell r="J228">
            <v>4100</v>
          </cell>
          <cell r="K228">
            <v>5000</v>
          </cell>
          <cell r="L228">
            <v>2736</v>
          </cell>
          <cell r="M228">
            <v>3311</v>
          </cell>
          <cell r="N228">
            <v>2316</v>
          </cell>
          <cell r="O228">
            <v>2631</v>
          </cell>
          <cell r="P228">
            <v>3158</v>
          </cell>
          <cell r="Q228" t="str">
            <v>S</v>
          </cell>
          <cell r="R228">
            <v>11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BITE'CAT</v>
          </cell>
          <cell r="B229" t="str">
            <v>CABLE CHOMPER DIS. CAT</v>
          </cell>
          <cell r="C229">
            <v>1.6770769899956504</v>
          </cell>
          <cell r="D229">
            <v>4.0585263157894733</v>
          </cell>
          <cell r="E229">
            <v>2.1802000869943456</v>
          </cell>
          <cell r="F229">
            <v>1.8447846889952155</v>
          </cell>
          <cell r="G229">
            <v>2.0963462374945632</v>
          </cell>
          <cell r="H229">
            <v>2.5156154849934755</v>
          </cell>
          <cell r="I229">
            <v>2104.7316224445412</v>
          </cell>
          <cell r="J229">
            <v>4100</v>
          </cell>
          <cell r="K229">
            <v>5000</v>
          </cell>
          <cell r="L229">
            <v>2736</v>
          </cell>
          <cell r="M229">
            <v>3311</v>
          </cell>
          <cell r="N229">
            <v>2316</v>
          </cell>
          <cell r="O229">
            <v>2631</v>
          </cell>
          <cell r="P229">
            <v>3158</v>
          </cell>
          <cell r="Q229" t="str">
            <v>S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BITE'LION</v>
          </cell>
          <cell r="B230" t="str">
            <v>CABLE CHOMPER DIS. LION</v>
          </cell>
          <cell r="C230">
            <v>1.6770769899956504</v>
          </cell>
          <cell r="D230">
            <v>4.0585263157894733</v>
          </cell>
          <cell r="E230">
            <v>2.1802000869943456</v>
          </cell>
          <cell r="F230">
            <v>1.8447846889952155</v>
          </cell>
          <cell r="G230">
            <v>2.0963462374945632</v>
          </cell>
          <cell r="H230">
            <v>2.5156154849934755</v>
          </cell>
          <cell r="I230">
            <v>2104.7316224445412</v>
          </cell>
          <cell r="J230">
            <v>4100</v>
          </cell>
          <cell r="K230">
            <v>5000</v>
          </cell>
          <cell r="L230">
            <v>2736</v>
          </cell>
          <cell r="M230">
            <v>3311</v>
          </cell>
          <cell r="N230">
            <v>2316</v>
          </cell>
          <cell r="O230">
            <v>2631</v>
          </cell>
          <cell r="P230">
            <v>3158</v>
          </cell>
          <cell r="Q230" t="str">
            <v>S</v>
          </cell>
          <cell r="R230">
            <v>11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BITE'LIZARD</v>
          </cell>
          <cell r="B231" t="str">
            <v>CABLE CHOMPER DIS. LIZARD</v>
          </cell>
          <cell r="C231">
            <v>1.6770769899956504</v>
          </cell>
          <cell r="D231">
            <v>4.0585263157894733</v>
          </cell>
          <cell r="E231">
            <v>2.1802000869943456</v>
          </cell>
          <cell r="F231">
            <v>1.8447846889952155</v>
          </cell>
          <cell r="G231">
            <v>2.0963462374945632</v>
          </cell>
          <cell r="H231">
            <v>2.5156154849934755</v>
          </cell>
          <cell r="I231">
            <v>2104.7316224445412</v>
          </cell>
          <cell r="J231">
            <v>4100</v>
          </cell>
          <cell r="K231">
            <v>5000</v>
          </cell>
          <cell r="L231">
            <v>2736</v>
          </cell>
          <cell r="M231">
            <v>3311</v>
          </cell>
          <cell r="N231">
            <v>2316</v>
          </cell>
          <cell r="O231">
            <v>2631</v>
          </cell>
          <cell r="P231">
            <v>3158</v>
          </cell>
          <cell r="Q231" t="str">
            <v>S</v>
          </cell>
          <cell r="R231">
            <v>11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6940351141011</v>
          </cell>
          <cell r="B232" t="str">
            <v>CABLE HDMI</v>
          </cell>
          <cell r="C232">
            <v>2.7210526315789472</v>
          </cell>
          <cell r="D232">
            <v>11.523657894736841</v>
          </cell>
          <cell r="E232">
            <v>3.5373684210526313</v>
          </cell>
          <cell r="F232">
            <v>2.993157894736842</v>
          </cell>
          <cell r="G232">
            <v>3.4013157894736841</v>
          </cell>
          <cell r="H232">
            <v>4.0815789473684205</v>
          </cell>
          <cell r="I232">
            <v>3414.9210526315787</v>
          </cell>
          <cell r="J232">
            <v>11890</v>
          </cell>
          <cell r="K232">
            <v>14500</v>
          </cell>
          <cell r="L232">
            <v>4439</v>
          </cell>
          <cell r="M232">
            <v>5372</v>
          </cell>
          <cell r="N232">
            <v>3757</v>
          </cell>
          <cell r="O232">
            <v>4269</v>
          </cell>
          <cell r="P232">
            <v>5123</v>
          </cell>
          <cell r="Q232" t="str">
            <v>V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19HDMI14</v>
          </cell>
          <cell r="B233" t="str">
            <v>CABLE HDMI 1,4V 2MTS</v>
          </cell>
          <cell r="C233">
            <v>2.7885027444976069</v>
          </cell>
          <cell r="D233">
            <v>11.809309122947365</v>
          </cell>
          <cell r="E233">
            <v>3.6250535678468889</v>
          </cell>
          <cell r="F233">
            <v>3.0673530189473679</v>
          </cell>
          <cell r="G233">
            <v>3.4856284306220084</v>
          </cell>
          <cell r="H233">
            <v>4.1827541167464108</v>
          </cell>
          <cell r="I233">
            <v>3499.5709443444966</v>
          </cell>
          <cell r="J233">
            <v>12300</v>
          </cell>
          <cell r="K233">
            <v>15000</v>
          </cell>
          <cell r="L233">
            <v>4549</v>
          </cell>
          <cell r="M233">
            <v>5505</v>
          </cell>
          <cell r="N233">
            <v>3850</v>
          </cell>
          <cell r="O233">
            <v>4375</v>
          </cell>
          <cell r="P233">
            <v>5250</v>
          </cell>
          <cell r="Q233" t="str">
            <v>K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7798137702425</v>
          </cell>
          <cell r="B234" t="str">
            <v>CABLE HDMI 1,4V 2MTS Noganet</v>
          </cell>
          <cell r="C234">
            <v>3.7338442105263154</v>
          </cell>
          <cell r="D234">
            <v>15.812830231578946</v>
          </cell>
          <cell r="E234">
            <v>4.8539974736842106</v>
          </cell>
          <cell r="F234">
            <v>4.1072286315789475</v>
          </cell>
          <cell r="G234">
            <v>4.6673052631578944</v>
          </cell>
          <cell r="H234">
            <v>5.6007663157894729</v>
          </cell>
          <cell r="I234">
            <v>4685.9744842105256</v>
          </cell>
          <cell r="J234">
            <v>16390</v>
          </cell>
          <cell r="K234">
            <v>20000</v>
          </cell>
          <cell r="L234">
            <v>6092</v>
          </cell>
          <cell r="M234">
            <v>7371</v>
          </cell>
          <cell r="N234">
            <v>5155</v>
          </cell>
          <cell r="O234">
            <v>5858</v>
          </cell>
          <cell r="P234">
            <v>7029</v>
          </cell>
          <cell r="Q234" t="str">
            <v>O</v>
          </cell>
          <cell r="R234">
            <v>33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HDMI'P03</v>
          </cell>
          <cell r="B235" t="str">
            <v>CABLE HDMI 1,4V 3MTS SOUL</v>
          </cell>
          <cell r="C235">
            <v>3.6190680522963459</v>
          </cell>
          <cell r="D235">
            <v>15.326753201475025</v>
          </cell>
          <cell r="E235">
            <v>4.7047884679852494</v>
          </cell>
          <cell r="F235">
            <v>3.9809748575259807</v>
          </cell>
          <cell r="G235">
            <v>4.5238350653704327</v>
          </cell>
          <cell r="H235">
            <v>5.428602078444519</v>
          </cell>
          <cell r="I235">
            <v>4541.9304056319143</v>
          </cell>
          <cell r="J235">
            <v>15570</v>
          </cell>
          <cell r="K235">
            <v>19000</v>
          </cell>
          <cell r="L235">
            <v>5905</v>
          </cell>
          <cell r="M235">
            <v>7144</v>
          </cell>
          <cell r="N235">
            <v>4997</v>
          </cell>
          <cell r="O235">
            <v>5678</v>
          </cell>
          <cell r="P235">
            <v>6813</v>
          </cell>
          <cell r="Q235" t="str">
            <v>S</v>
          </cell>
          <cell r="R235">
            <v>33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19HDMI145</v>
          </cell>
          <cell r="B236" t="str">
            <v>CABLE HDMI 1,4V 5MTS</v>
          </cell>
          <cell r="C236">
            <v>2.7885027444976069</v>
          </cell>
          <cell r="D236">
            <v>11.809309122947365</v>
          </cell>
          <cell r="E236">
            <v>3.6250535678468889</v>
          </cell>
          <cell r="F236">
            <v>3.0673530189473679</v>
          </cell>
          <cell r="G236">
            <v>3.4856284306220084</v>
          </cell>
          <cell r="H236">
            <v>4.1827541167464108</v>
          </cell>
          <cell r="I236">
            <v>3499.5709443444966</v>
          </cell>
          <cell r="J236">
            <v>12300</v>
          </cell>
          <cell r="K236">
            <v>15000</v>
          </cell>
          <cell r="L236">
            <v>4549</v>
          </cell>
          <cell r="M236">
            <v>5505</v>
          </cell>
          <cell r="N236">
            <v>3850</v>
          </cell>
          <cell r="O236">
            <v>4375</v>
          </cell>
          <cell r="P236">
            <v>5250</v>
          </cell>
          <cell r="Q236" t="str">
            <v>A</v>
          </cell>
          <cell r="R236">
            <v>33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1505000002</v>
          </cell>
          <cell r="B237" t="str">
            <v>CABLE HDMI 1,8 MINI</v>
          </cell>
          <cell r="C237">
            <v>3.2652631578947369</v>
          </cell>
          <cell r="D237">
            <v>7.9019368421052629</v>
          </cell>
          <cell r="E237">
            <v>4.2448421052631584</v>
          </cell>
          <cell r="F237">
            <v>3.5917894736842109</v>
          </cell>
          <cell r="G237">
            <v>4.0815789473684214</v>
          </cell>
          <cell r="H237">
            <v>4.8978947368421055</v>
          </cell>
          <cell r="I237">
            <v>4097.9052631578952</v>
          </cell>
          <cell r="J237">
            <v>8200</v>
          </cell>
          <cell r="K237">
            <v>10000</v>
          </cell>
          <cell r="L237">
            <v>5327</v>
          </cell>
          <cell r="M237">
            <v>6446</v>
          </cell>
          <cell r="N237">
            <v>4508</v>
          </cell>
          <cell r="O237">
            <v>5123</v>
          </cell>
          <cell r="P237">
            <v>6147</v>
          </cell>
          <cell r="Q237" t="str">
            <v>W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19HDMI3</v>
          </cell>
          <cell r="B238" t="str">
            <v>CABLE HDMI 3MTS</v>
          </cell>
          <cell r="C238">
            <v>1.4078584891982022</v>
          </cell>
          <cell r="D238">
            <v>10.902456140350878</v>
          </cell>
          <cell r="E238">
            <v>1.8302160359576629</v>
          </cell>
          <cell r="F238">
            <v>1.5486443381180226</v>
          </cell>
          <cell r="G238">
            <v>1.7598231114977527</v>
          </cell>
          <cell r="H238">
            <v>2.1117877337973034</v>
          </cell>
          <cell r="I238">
            <v>1766.8624039437439</v>
          </cell>
          <cell r="J238">
            <v>11070</v>
          </cell>
          <cell r="K238">
            <v>13500</v>
          </cell>
          <cell r="L238">
            <v>2297</v>
          </cell>
          <cell r="M238">
            <v>2779</v>
          </cell>
          <cell r="N238">
            <v>1944</v>
          </cell>
          <cell r="O238">
            <v>2209</v>
          </cell>
          <cell r="P238">
            <v>2651</v>
          </cell>
          <cell r="Q238" t="str">
            <v>K</v>
          </cell>
          <cell r="R238">
            <v>60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19HDMIMI</v>
          </cell>
          <cell r="B239" t="str">
            <v>CABLE HDMI-MICRO A HDMI</v>
          </cell>
          <cell r="C239">
            <v>3.2652631578947369</v>
          </cell>
          <cell r="D239">
            <v>7.9019368421052629</v>
          </cell>
          <cell r="E239">
            <v>4.2448421052631584</v>
          </cell>
          <cell r="F239">
            <v>3.5917894736842109</v>
          </cell>
          <cell r="G239">
            <v>4.0815789473684214</v>
          </cell>
          <cell r="H239">
            <v>4.8978947368421055</v>
          </cell>
          <cell r="I239">
            <v>4097.9052631578952</v>
          </cell>
          <cell r="J239">
            <v>8200</v>
          </cell>
          <cell r="K239">
            <v>10000</v>
          </cell>
          <cell r="L239">
            <v>5327</v>
          </cell>
          <cell r="M239">
            <v>6446</v>
          </cell>
          <cell r="N239">
            <v>4508</v>
          </cell>
          <cell r="O239">
            <v>5123</v>
          </cell>
          <cell r="P239">
            <v>6147</v>
          </cell>
          <cell r="Q239" t="str">
            <v>D</v>
          </cell>
          <cell r="R239">
            <v>11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7730922068514</v>
          </cell>
          <cell r="B240" t="str">
            <v>CABLE HDMI-MICRO A HDMI KOLKE</v>
          </cell>
          <cell r="C240">
            <v>3.2652631578947369</v>
          </cell>
          <cell r="D240">
            <v>7.9019368421052629</v>
          </cell>
          <cell r="E240">
            <v>4.2448421052631584</v>
          </cell>
          <cell r="F240">
            <v>3.5917894736842109</v>
          </cell>
          <cell r="G240">
            <v>4.0815789473684214</v>
          </cell>
          <cell r="H240">
            <v>4.8978947368421055</v>
          </cell>
          <cell r="I240">
            <v>4097.9052631578952</v>
          </cell>
          <cell r="J240">
            <v>8200</v>
          </cell>
          <cell r="K240">
            <v>10000</v>
          </cell>
          <cell r="L240">
            <v>5327</v>
          </cell>
          <cell r="M240">
            <v>6446</v>
          </cell>
          <cell r="N240">
            <v>4508</v>
          </cell>
          <cell r="O240">
            <v>5123</v>
          </cell>
          <cell r="P240">
            <v>6147</v>
          </cell>
          <cell r="Q240" t="str">
            <v>V</v>
          </cell>
          <cell r="R240">
            <v>11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6952024615002</v>
          </cell>
          <cell r="B241" t="str">
            <v>CABLE HDTV - KIT 3in1 (HDMI-MICRO/MINI/COMUN) 1,5mts.</v>
          </cell>
          <cell r="C241">
            <v>2.4025568772812376</v>
          </cell>
          <cell r="D241">
            <v>10.17482837528604</v>
          </cell>
          <cell r="E241">
            <v>3.123323940465609</v>
          </cell>
          <cell r="F241">
            <v>2.6428125650093617</v>
          </cell>
          <cell r="G241">
            <v>3.0031960966015472</v>
          </cell>
          <cell r="H241">
            <v>3.6038353159218564</v>
          </cell>
          <cell r="I241">
            <v>3015.2088809879533</v>
          </cell>
          <cell r="J241">
            <v>10660</v>
          </cell>
          <cell r="K241">
            <v>13000</v>
          </cell>
          <cell r="L241">
            <v>3920</v>
          </cell>
          <cell r="M241">
            <v>4743</v>
          </cell>
          <cell r="N241">
            <v>3317</v>
          </cell>
          <cell r="O241">
            <v>3770</v>
          </cell>
          <cell r="P241">
            <v>4523</v>
          </cell>
          <cell r="Q241" t="str">
            <v>V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19MPHDTV</v>
          </cell>
          <cell r="B242" t="str">
            <v>CABLE HDTV - KIT 3in1 (HDMI-MICRO/MINI/COMUN) 1,5mts.</v>
          </cell>
          <cell r="C242">
            <v>2.4025568772812376</v>
          </cell>
          <cell r="D242">
            <v>10.17482837528604</v>
          </cell>
          <cell r="E242">
            <v>3.123323940465609</v>
          </cell>
          <cell r="F242">
            <v>2.6428125650093617</v>
          </cell>
          <cell r="G242">
            <v>3.0031960966015472</v>
          </cell>
          <cell r="H242">
            <v>3.6038353159218564</v>
          </cell>
          <cell r="I242">
            <v>3015.2088809879533</v>
          </cell>
          <cell r="J242">
            <v>10660</v>
          </cell>
          <cell r="K242">
            <v>13000</v>
          </cell>
          <cell r="L242">
            <v>3920</v>
          </cell>
          <cell r="M242">
            <v>4743</v>
          </cell>
          <cell r="N242">
            <v>3317</v>
          </cell>
          <cell r="O242">
            <v>3770</v>
          </cell>
          <cell r="P242">
            <v>4523</v>
          </cell>
          <cell r="Q242" t="str">
            <v>V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19S3AHDTV</v>
          </cell>
          <cell r="B243" t="str">
            <v>CABLE HDTV ADAPTOR SAM. P/GNOTE2_GS3 (EPL-3FHUBEG)OR.</v>
          </cell>
          <cell r="C243">
            <v>2.1052631578947367</v>
          </cell>
          <cell r="D243">
            <v>8.9157894736842103</v>
          </cell>
          <cell r="E243">
            <v>2.736842105263158</v>
          </cell>
          <cell r="F243">
            <v>2.3157894736842106</v>
          </cell>
          <cell r="G243">
            <v>2.6315789473684208</v>
          </cell>
          <cell r="H243">
            <v>3.1578947368421053</v>
          </cell>
          <cell r="I243">
            <v>2642.1052631578946</v>
          </cell>
          <cell r="J243">
            <v>9020</v>
          </cell>
          <cell r="K243">
            <v>11000</v>
          </cell>
          <cell r="L243">
            <v>3435</v>
          </cell>
          <cell r="M243">
            <v>4156</v>
          </cell>
          <cell r="N243">
            <v>2907</v>
          </cell>
          <cell r="O243">
            <v>3303</v>
          </cell>
          <cell r="P243">
            <v>3964</v>
          </cell>
          <cell r="Q243" t="str">
            <v>V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3780201370719</v>
          </cell>
          <cell r="B244" t="str">
            <v>CABLE IMPRESORA USB A/B 1,50MTRS.</v>
          </cell>
          <cell r="C244">
            <v>2.6670315789473684</v>
          </cell>
          <cell r="D244">
            <v>8.0677705263157886</v>
          </cell>
          <cell r="E244">
            <v>3.4671410526315789</v>
          </cell>
          <cell r="F244">
            <v>2.9337347368421054</v>
          </cell>
          <cell r="G244">
            <v>3.3337894736842104</v>
          </cell>
          <cell r="H244">
            <v>4.0005473684210529</v>
          </cell>
          <cell r="I244">
            <v>3347.1246315789472</v>
          </cell>
          <cell r="J244">
            <v>8200</v>
          </cell>
          <cell r="K244">
            <v>10000</v>
          </cell>
          <cell r="L244">
            <v>4351</v>
          </cell>
          <cell r="M244">
            <v>5265</v>
          </cell>
          <cell r="N244">
            <v>3682</v>
          </cell>
          <cell r="O244">
            <v>4184</v>
          </cell>
          <cell r="P244">
            <v>5021</v>
          </cell>
          <cell r="Q244" t="str">
            <v>V</v>
          </cell>
          <cell r="R244">
            <v>21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3780201370726</v>
          </cell>
          <cell r="B245" t="str">
            <v>CABLE IMPRESORA USB A/B 3MTRS.</v>
          </cell>
          <cell r="C245">
            <v>3.7190273684210515</v>
          </cell>
          <cell r="D245">
            <v>11.250057789473681</v>
          </cell>
          <cell r="E245">
            <v>4.8347355789473667</v>
          </cell>
          <cell r="F245">
            <v>4.0909301052631566</v>
          </cell>
          <cell r="G245">
            <v>4.6487842105263146</v>
          </cell>
          <cell r="H245">
            <v>5.5785410526315768</v>
          </cell>
          <cell r="I245">
            <v>4667.37934736842</v>
          </cell>
          <cell r="J245">
            <v>11480</v>
          </cell>
          <cell r="K245">
            <v>14000</v>
          </cell>
          <cell r="L245">
            <v>6068</v>
          </cell>
          <cell r="M245">
            <v>7342</v>
          </cell>
          <cell r="N245">
            <v>5135</v>
          </cell>
          <cell r="O245">
            <v>5835</v>
          </cell>
          <cell r="P245">
            <v>7002</v>
          </cell>
          <cell r="Q245" t="str">
            <v>V</v>
          </cell>
          <cell r="R245">
            <v>21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7290107597012</v>
          </cell>
          <cell r="B246" t="str">
            <v>CABLE LIGHTNING IPH 7 1MTS</v>
          </cell>
          <cell r="C246">
            <v>0.62230736842105261</v>
          </cell>
          <cell r="D246">
            <v>4.8191482610526313</v>
          </cell>
          <cell r="E246">
            <v>0.8089995789473684</v>
          </cell>
          <cell r="F246">
            <v>0.68453810526315795</v>
          </cell>
          <cell r="G246">
            <v>0.77788421052631573</v>
          </cell>
          <cell r="H246">
            <v>0.93346105263157897</v>
          </cell>
          <cell r="I246">
            <v>780.99574736842101</v>
          </cell>
          <cell r="J246">
            <v>4920</v>
          </cell>
          <cell r="K246">
            <v>6000</v>
          </cell>
          <cell r="L246">
            <v>1015</v>
          </cell>
          <cell r="M246">
            <v>1229</v>
          </cell>
          <cell r="N246">
            <v>860</v>
          </cell>
          <cell r="O246">
            <v>977</v>
          </cell>
          <cell r="P246">
            <v>1172</v>
          </cell>
          <cell r="Q246" t="str">
            <v>v</v>
          </cell>
          <cell r="R246">
            <v>60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7790839913727</v>
          </cell>
          <cell r="B247" t="str">
            <v>CABLE LIGHTNING IPH 7 1MTS 3.0A IBEK</v>
          </cell>
          <cell r="C247">
            <v>1.0396278154963405</v>
          </cell>
          <cell r="D247">
            <v>7.1703130434782603</v>
          </cell>
          <cell r="E247">
            <v>1.3515161601452428</v>
          </cell>
          <cell r="F247">
            <v>1.1435905970459748</v>
          </cell>
          <cell r="G247">
            <v>1.2995347693704256</v>
          </cell>
          <cell r="H247">
            <v>1.5594417232445108</v>
          </cell>
          <cell r="I247">
            <v>1304.7329084479074</v>
          </cell>
          <cell r="J247">
            <v>7380</v>
          </cell>
          <cell r="K247">
            <v>9000</v>
          </cell>
          <cell r="L247">
            <v>1696</v>
          </cell>
          <cell r="M247">
            <v>2052</v>
          </cell>
          <cell r="N247">
            <v>1436</v>
          </cell>
          <cell r="O247">
            <v>1631</v>
          </cell>
          <cell r="P247">
            <v>1958</v>
          </cell>
          <cell r="Q247" t="str">
            <v>V</v>
          </cell>
          <cell r="R247">
            <v>55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7884515646525</v>
          </cell>
          <cell r="B248" t="str">
            <v>CABLE LIGHTNING IPH 7 1MTS 5.0A IBEK</v>
          </cell>
          <cell r="C248">
            <v>1.0396278154963405</v>
          </cell>
          <cell r="D248">
            <v>7.1703130434782603</v>
          </cell>
          <cell r="E248">
            <v>1.3515161601452428</v>
          </cell>
          <cell r="F248">
            <v>1.1435905970459748</v>
          </cell>
          <cell r="G248">
            <v>1.2995347693704256</v>
          </cell>
          <cell r="H248">
            <v>1.5594417232445108</v>
          </cell>
          <cell r="I248">
            <v>1304.7329084479074</v>
          </cell>
          <cell r="J248">
            <v>7380</v>
          </cell>
          <cell r="K248">
            <v>9000</v>
          </cell>
          <cell r="L248">
            <v>1696</v>
          </cell>
          <cell r="M248">
            <v>2052</v>
          </cell>
          <cell r="N248">
            <v>1436</v>
          </cell>
          <cell r="O248">
            <v>1631</v>
          </cell>
          <cell r="P248">
            <v>1958</v>
          </cell>
          <cell r="Q248" t="str">
            <v>S</v>
          </cell>
          <cell r="R248">
            <v>55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7790839915189</v>
          </cell>
          <cell r="B249" t="str">
            <v>CABLE LIGHTNING IPH 7 1MTS 5.0A IBEK</v>
          </cell>
          <cell r="C249">
            <v>1.0396278154963405</v>
          </cell>
          <cell r="D249">
            <v>7.1703130434782603</v>
          </cell>
          <cell r="E249">
            <v>1.3515161601452428</v>
          </cell>
          <cell r="F249">
            <v>1.1435905970459748</v>
          </cell>
          <cell r="G249">
            <v>1.2995347693704256</v>
          </cell>
          <cell r="H249">
            <v>1.5594417232445108</v>
          </cell>
          <cell r="I249">
            <v>1304.7329084479074</v>
          </cell>
          <cell r="J249">
            <v>7380</v>
          </cell>
          <cell r="K249">
            <v>9000</v>
          </cell>
          <cell r="L249">
            <v>1696</v>
          </cell>
          <cell r="M249">
            <v>2052</v>
          </cell>
          <cell r="N249">
            <v>1436</v>
          </cell>
          <cell r="O249">
            <v>1631</v>
          </cell>
          <cell r="P249">
            <v>1958</v>
          </cell>
          <cell r="Q249" t="str">
            <v>S</v>
          </cell>
          <cell r="R249">
            <v>55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7790839913796</v>
          </cell>
          <cell r="B250" t="str">
            <v>CABLE LIGHTNING IPH 7 1MTS 5.0A IBEK MAYADO</v>
          </cell>
          <cell r="C250">
            <v>0.69826479207138381</v>
          </cell>
          <cell r="D250">
            <v>4.8159322709163339</v>
          </cell>
          <cell r="E250">
            <v>0.907744229692799</v>
          </cell>
          <cell r="F250">
            <v>0.76809127127852228</v>
          </cell>
          <cell r="G250">
            <v>0.87283099008922971</v>
          </cell>
          <cell r="H250">
            <v>1.0473971881070758</v>
          </cell>
          <cell r="I250">
            <v>876.32231404958668</v>
          </cell>
          <cell r="J250">
            <v>4920</v>
          </cell>
          <cell r="K250">
            <v>6000</v>
          </cell>
          <cell r="L250">
            <v>1139</v>
          </cell>
          <cell r="M250">
            <v>1378</v>
          </cell>
          <cell r="N250">
            <v>964</v>
          </cell>
          <cell r="O250">
            <v>1096</v>
          </cell>
          <cell r="P250">
            <v>1315</v>
          </cell>
          <cell r="Q250" t="str">
            <v>S</v>
          </cell>
          <cell r="R250">
            <v>55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6952024623304</v>
          </cell>
          <cell r="B251" t="str">
            <v>CABLE LIGHTNING IPH 7 1MTS 6.0A TREQA</v>
          </cell>
          <cell r="C251">
            <v>0.76706318437127674</v>
          </cell>
          <cell r="D251">
            <v>7.4251716247139585</v>
          </cell>
          <cell r="E251">
            <v>0.99718213968265978</v>
          </cell>
          <cell r="F251">
            <v>0.84376950280840446</v>
          </cell>
          <cell r="G251">
            <v>0.95882898046409593</v>
          </cell>
          <cell r="H251">
            <v>1.1505947765569151</v>
          </cell>
          <cell r="I251">
            <v>962.6642963859523</v>
          </cell>
          <cell r="J251">
            <v>7790</v>
          </cell>
          <cell r="K251">
            <v>9500</v>
          </cell>
          <cell r="L251">
            <v>1251</v>
          </cell>
          <cell r="M251">
            <v>1514</v>
          </cell>
          <cell r="N251">
            <v>1059</v>
          </cell>
          <cell r="O251">
            <v>1204</v>
          </cell>
          <cell r="P251">
            <v>1444</v>
          </cell>
          <cell r="Q251" t="str">
            <v>S</v>
          </cell>
          <cell r="R251">
            <v>64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6952025623303</v>
          </cell>
          <cell r="B252" t="str">
            <v>CABLE LIGHTNING IPH 7 1MTS 6.0A TREQA</v>
          </cell>
          <cell r="C252">
            <v>0.76706318437127674</v>
          </cell>
          <cell r="D252">
            <v>7.4251716247139585</v>
          </cell>
          <cell r="E252">
            <v>0.99718213968265978</v>
          </cell>
          <cell r="F252">
            <v>0.84376950280840446</v>
          </cell>
          <cell r="G252">
            <v>0.95882898046409593</v>
          </cell>
          <cell r="H252">
            <v>1.1505947765569151</v>
          </cell>
          <cell r="I252">
            <v>962.6642963859523</v>
          </cell>
          <cell r="J252">
            <v>7790</v>
          </cell>
          <cell r="K252">
            <v>9500</v>
          </cell>
          <cell r="L252">
            <v>1251</v>
          </cell>
          <cell r="M252">
            <v>1514</v>
          </cell>
          <cell r="N252">
            <v>1059</v>
          </cell>
          <cell r="O252">
            <v>1204</v>
          </cell>
          <cell r="P252">
            <v>1444</v>
          </cell>
          <cell r="Q252" t="str">
            <v>S</v>
          </cell>
          <cell r="R252">
            <v>64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6957531061151</v>
          </cell>
          <cell r="B253" t="str">
            <v>CABLE LIGHTNING IPH 7 1MTS HOCO X13 2.4A</v>
          </cell>
          <cell r="C253">
            <v>4.6449624060150372</v>
          </cell>
          <cell r="D253">
            <v>16.861213533834587</v>
          </cell>
          <cell r="E253">
            <v>6.038451127819549</v>
          </cell>
          <cell r="F253">
            <v>5.1094586466165417</v>
          </cell>
          <cell r="G253">
            <v>5.8062030075187963</v>
          </cell>
          <cell r="H253">
            <v>6.9674436090225562</v>
          </cell>
          <cell r="I253">
            <v>5829.4278195488714</v>
          </cell>
          <cell r="J253">
            <v>17210</v>
          </cell>
          <cell r="K253">
            <v>21000</v>
          </cell>
          <cell r="L253">
            <v>7578</v>
          </cell>
          <cell r="M253">
            <v>9170</v>
          </cell>
          <cell r="N253">
            <v>6413</v>
          </cell>
          <cell r="O253">
            <v>7287</v>
          </cell>
          <cell r="P253">
            <v>8745</v>
          </cell>
          <cell r="Q253" t="str">
            <v>V</v>
          </cell>
          <cell r="R253">
            <v>28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6931474710499</v>
          </cell>
          <cell r="B254" t="str">
            <v>CABLE LIGHTNING IPH 7 1MTS HOCO X37 BLANCO</v>
          </cell>
          <cell r="C254">
            <v>4.6449624060150372</v>
          </cell>
          <cell r="D254">
            <v>16.861213533834587</v>
          </cell>
          <cell r="E254">
            <v>6.038451127819549</v>
          </cell>
          <cell r="F254">
            <v>5.1094586466165417</v>
          </cell>
          <cell r="G254">
            <v>5.8062030075187963</v>
          </cell>
          <cell r="H254">
            <v>6.9674436090225562</v>
          </cell>
          <cell r="I254">
            <v>5829.4278195488714</v>
          </cell>
          <cell r="J254">
            <v>17210</v>
          </cell>
          <cell r="K254">
            <v>21000</v>
          </cell>
          <cell r="L254">
            <v>7578</v>
          </cell>
          <cell r="M254">
            <v>9170</v>
          </cell>
          <cell r="N254">
            <v>6413</v>
          </cell>
          <cell r="O254">
            <v>7287</v>
          </cell>
          <cell r="P254">
            <v>8745</v>
          </cell>
          <cell r="Q254" t="str">
            <v>F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6931474744883</v>
          </cell>
          <cell r="B255" t="str">
            <v>CABLE LIGHTNING IPH 7 1MTS HOCO X59 2.4A NEGRO</v>
          </cell>
          <cell r="C255">
            <v>4.9378736842105271</v>
          </cell>
          <cell r="D255">
            <v>17.924481473684214</v>
          </cell>
          <cell r="E255">
            <v>6.4192357894736851</v>
          </cell>
          <cell r="F255">
            <v>5.4316610526315801</v>
          </cell>
          <cell r="G255">
            <v>6.1723421052631586</v>
          </cell>
          <cell r="H255">
            <v>7.4068105263157911</v>
          </cell>
          <cell r="I255">
            <v>6197.0314736842111</v>
          </cell>
          <cell r="J255">
            <v>18440</v>
          </cell>
          <cell r="K255">
            <v>22500</v>
          </cell>
          <cell r="L255">
            <v>8056</v>
          </cell>
          <cell r="M255">
            <v>9748</v>
          </cell>
          <cell r="N255">
            <v>6817</v>
          </cell>
          <cell r="O255">
            <v>7747</v>
          </cell>
          <cell r="P255">
            <v>9296</v>
          </cell>
          <cell r="Q255" t="str">
            <v>V</v>
          </cell>
          <cell r="R255">
            <v>28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6931474744876</v>
          </cell>
          <cell r="B256" t="str">
            <v>CABLE LIGHTNING IPH 7 1MTS HOCO X59 2.4A ROJO</v>
          </cell>
          <cell r="C256">
            <v>4.9378736842105271</v>
          </cell>
          <cell r="D256">
            <v>17.924481473684214</v>
          </cell>
          <cell r="E256">
            <v>6.4192357894736851</v>
          </cell>
          <cell r="F256">
            <v>5.4316610526315801</v>
          </cell>
          <cell r="G256">
            <v>6.1723421052631586</v>
          </cell>
          <cell r="H256">
            <v>7.4068105263157911</v>
          </cell>
          <cell r="I256">
            <v>6197.0314736842111</v>
          </cell>
          <cell r="J256">
            <v>18440</v>
          </cell>
          <cell r="K256">
            <v>22500</v>
          </cell>
          <cell r="L256">
            <v>8056</v>
          </cell>
          <cell r="M256">
            <v>9748</v>
          </cell>
          <cell r="N256">
            <v>6817</v>
          </cell>
          <cell r="O256">
            <v>7747</v>
          </cell>
          <cell r="P256">
            <v>9296</v>
          </cell>
          <cell r="Q256" t="str">
            <v>V</v>
          </cell>
          <cell r="R256">
            <v>28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7796350501566</v>
          </cell>
          <cell r="B257" t="str">
            <v>CABLE LIGHTNING IPH 7 1MTS LEGASUS CARGA RAPIDA - 5A</v>
          </cell>
          <cell r="C257">
            <v>3.7441729635291541</v>
          </cell>
          <cell r="D257">
            <v>15.856572500545967</v>
          </cell>
          <cell r="E257">
            <v>4.8674248525879005</v>
          </cell>
          <cell r="F257">
            <v>4.1185902598820698</v>
          </cell>
          <cell r="G257">
            <v>4.6802162044114421</v>
          </cell>
          <cell r="H257">
            <v>5.6162594452937311</v>
          </cell>
          <cell r="I257">
            <v>4698.9370692290886</v>
          </cell>
          <cell r="J257">
            <v>16390</v>
          </cell>
          <cell r="K257">
            <v>20000</v>
          </cell>
          <cell r="L257">
            <v>6109</v>
          </cell>
          <cell r="M257">
            <v>7391</v>
          </cell>
          <cell r="N257">
            <v>5169</v>
          </cell>
          <cell r="O257">
            <v>5874</v>
          </cell>
          <cell r="P257">
            <v>7049</v>
          </cell>
          <cell r="Q257" t="str">
            <v>V</v>
          </cell>
          <cell r="R257">
            <v>33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CMMIPH</v>
          </cell>
          <cell r="B258" t="str">
            <v>CABLE LIGHTNING IPH 7 1MTS MAXICELL</v>
          </cell>
          <cell r="C258">
            <v>1.8126315789473684</v>
          </cell>
          <cell r="D258">
            <v>7.6764947368421055</v>
          </cell>
          <cell r="E258">
            <v>2.3564210526315787</v>
          </cell>
          <cell r="F258">
            <v>1.9938947368421054</v>
          </cell>
          <cell r="G258">
            <v>2.2657894736842104</v>
          </cell>
          <cell r="H258">
            <v>2.7189473684210528</v>
          </cell>
          <cell r="I258">
            <v>2274.8526315789472</v>
          </cell>
          <cell r="J258">
            <v>7790</v>
          </cell>
          <cell r="K258">
            <v>9500</v>
          </cell>
          <cell r="L258">
            <v>2957</v>
          </cell>
          <cell r="M258">
            <v>3578</v>
          </cell>
          <cell r="N258">
            <v>2503</v>
          </cell>
          <cell r="O258">
            <v>2844</v>
          </cell>
          <cell r="P258">
            <v>3413</v>
          </cell>
          <cell r="Q258" t="str">
            <v>S</v>
          </cell>
          <cell r="R258">
            <v>33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USB'IPH5BL</v>
          </cell>
          <cell r="B259" t="str">
            <v>CABLE LIGHTNING IPH 7 1MTS SOUL</v>
          </cell>
          <cell r="C259">
            <v>1.3862305580969809</v>
          </cell>
          <cell r="D259">
            <v>5.8706864135407137</v>
          </cell>
          <cell r="E259">
            <v>1.8020997255260753</v>
          </cell>
          <cell r="F259">
            <v>1.5248536139066791</v>
          </cell>
          <cell r="G259">
            <v>1.7327881976212263</v>
          </cell>
          <cell r="H259">
            <v>2.0793458371454712</v>
          </cell>
          <cell r="I259">
            <v>1739.719350411711</v>
          </cell>
          <cell r="J259">
            <v>6150</v>
          </cell>
          <cell r="K259">
            <v>7500</v>
          </cell>
          <cell r="L259">
            <v>2262</v>
          </cell>
          <cell r="M259">
            <v>2737</v>
          </cell>
          <cell r="N259">
            <v>1914</v>
          </cell>
          <cell r="O259">
            <v>2175</v>
          </cell>
          <cell r="P259">
            <v>2610</v>
          </cell>
          <cell r="Q259" t="str">
            <v>S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885909627448</v>
          </cell>
          <cell r="B260" t="str">
            <v>CABLE LIGHTNING IPH 7 2MTS FOXCON</v>
          </cell>
          <cell r="C260">
            <v>1.4006089604175729</v>
          </cell>
          <cell r="D260">
            <v>5.9315789473684211</v>
          </cell>
          <cell r="E260">
            <v>1.8207916485428448</v>
          </cell>
          <cell r="F260">
            <v>1.5406698564593302</v>
          </cell>
          <cell r="G260">
            <v>1.7507612005219662</v>
          </cell>
          <cell r="H260">
            <v>2.1009134406263592</v>
          </cell>
          <cell r="I260">
            <v>1757.7642453240539</v>
          </cell>
          <cell r="J260">
            <v>6150</v>
          </cell>
          <cell r="K260">
            <v>7500</v>
          </cell>
          <cell r="L260">
            <v>2285</v>
          </cell>
          <cell r="M260">
            <v>2765</v>
          </cell>
          <cell r="N260">
            <v>1934</v>
          </cell>
          <cell r="O260">
            <v>2198</v>
          </cell>
          <cell r="P260">
            <v>2637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CMMIPH2M</v>
          </cell>
          <cell r="B261" t="str">
            <v>CABLE LIGHTNING IPH 7 2MTS MAXICELL</v>
          </cell>
          <cell r="C261">
            <v>1.7962105263157895</v>
          </cell>
          <cell r="D261">
            <v>7.6069515789473678</v>
          </cell>
          <cell r="E261">
            <v>2.3350736842105264</v>
          </cell>
          <cell r="F261">
            <v>1.9758315789473686</v>
          </cell>
          <cell r="G261">
            <v>2.2452631578947368</v>
          </cell>
          <cell r="H261">
            <v>2.6943157894736842</v>
          </cell>
          <cell r="I261">
            <v>2254.2442105263158</v>
          </cell>
          <cell r="J261">
            <v>7790</v>
          </cell>
          <cell r="K261">
            <v>9500</v>
          </cell>
          <cell r="L261">
            <v>2931</v>
          </cell>
          <cell r="M261">
            <v>3546</v>
          </cell>
          <cell r="N261">
            <v>2480</v>
          </cell>
          <cell r="O261">
            <v>2818</v>
          </cell>
          <cell r="P261">
            <v>3382</v>
          </cell>
          <cell r="Q261" t="str">
            <v>S</v>
          </cell>
          <cell r="R261">
            <v>33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USB'IPH5BL2M</v>
          </cell>
          <cell r="B262" t="str">
            <v>CABLE LIGHTNING IPH 7 2MTS SOUL</v>
          </cell>
          <cell r="C262">
            <v>1.7962105263157895</v>
          </cell>
          <cell r="D262">
            <v>7.6069515789473678</v>
          </cell>
          <cell r="E262">
            <v>2.3350736842105264</v>
          </cell>
          <cell r="F262">
            <v>1.9758315789473686</v>
          </cell>
          <cell r="G262">
            <v>2.2452631578947368</v>
          </cell>
          <cell r="H262">
            <v>2.6943157894736842</v>
          </cell>
          <cell r="I262">
            <v>2254.2442105263158</v>
          </cell>
          <cell r="J262">
            <v>7790</v>
          </cell>
          <cell r="K262">
            <v>9500</v>
          </cell>
          <cell r="L262">
            <v>2931</v>
          </cell>
          <cell r="M262">
            <v>3546</v>
          </cell>
          <cell r="N262">
            <v>2480</v>
          </cell>
          <cell r="O262">
            <v>2818</v>
          </cell>
          <cell r="P262">
            <v>3382</v>
          </cell>
          <cell r="Q262" t="str">
            <v>S</v>
          </cell>
          <cell r="R262">
            <v>33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USB'LIGHT2BL</v>
          </cell>
          <cell r="B263" t="str">
            <v>CABLE LIGHTNING IPH 7 2MTS SOUL</v>
          </cell>
          <cell r="C263">
            <v>1.7962105263157895</v>
          </cell>
          <cell r="D263">
            <v>7.6069515789473678</v>
          </cell>
          <cell r="E263">
            <v>2.3350736842105264</v>
          </cell>
          <cell r="F263">
            <v>1.9758315789473686</v>
          </cell>
          <cell r="G263">
            <v>2.2452631578947368</v>
          </cell>
          <cell r="H263">
            <v>2.6943157894736842</v>
          </cell>
          <cell r="I263">
            <v>2254.2442105263158</v>
          </cell>
          <cell r="J263">
            <v>7790</v>
          </cell>
          <cell r="K263">
            <v>9500</v>
          </cell>
          <cell r="L263">
            <v>2931</v>
          </cell>
          <cell r="M263">
            <v>3546</v>
          </cell>
          <cell r="N263">
            <v>2480</v>
          </cell>
          <cell r="O263">
            <v>2818</v>
          </cell>
          <cell r="P263">
            <v>3382</v>
          </cell>
          <cell r="Q263" t="str">
            <v>S</v>
          </cell>
          <cell r="R263">
            <v>33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6952025634804</v>
          </cell>
          <cell r="B264" t="str">
            <v>CABLE LIGHTNING IPH 7 2MTS TREQA</v>
          </cell>
          <cell r="C264">
            <v>1.0979603518538685</v>
          </cell>
          <cell r="D264">
            <v>7.5726325467361315</v>
          </cell>
          <cell r="E264">
            <v>1.4273484574100292</v>
          </cell>
          <cell r="F264">
            <v>1.2077563870392556</v>
          </cell>
          <cell r="G264">
            <v>1.3724504398173356</v>
          </cell>
          <cell r="H264">
            <v>1.6469405277808029</v>
          </cell>
          <cell r="I264">
            <v>1377.9402415766051</v>
          </cell>
          <cell r="J264">
            <v>7790</v>
          </cell>
          <cell r="K264">
            <v>9500</v>
          </cell>
          <cell r="L264">
            <v>1791</v>
          </cell>
          <cell r="M264">
            <v>2168</v>
          </cell>
          <cell r="N264">
            <v>1516</v>
          </cell>
          <cell r="O264">
            <v>1723</v>
          </cell>
          <cell r="P264">
            <v>2067</v>
          </cell>
          <cell r="Q264" t="str">
            <v>V</v>
          </cell>
          <cell r="R264">
            <v>55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USB'BCIPH5BL</v>
          </cell>
          <cell r="B265" t="str">
            <v>CABLE LIGHTNING IPH 7 60cm PLANO CORTO</v>
          </cell>
          <cell r="C265">
            <v>0.92747732793522264</v>
          </cell>
          <cell r="D265">
            <v>3.9278664838056678</v>
          </cell>
          <cell r="E265">
            <v>1.2057205263157895</v>
          </cell>
          <cell r="F265">
            <v>1.0202250607287451</v>
          </cell>
          <cell r="G265">
            <v>1.1593466599190283</v>
          </cell>
          <cell r="H265">
            <v>1.391215991902834</v>
          </cell>
          <cell r="I265">
            <v>1163.9840465587044</v>
          </cell>
          <cell r="J265">
            <v>4100</v>
          </cell>
          <cell r="K265">
            <v>5000</v>
          </cell>
          <cell r="L265">
            <v>1513</v>
          </cell>
          <cell r="M265">
            <v>1831</v>
          </cell>
          <cell r="N265">
            <v>1281</v>
          </cell>
          <cell r="O265">
            <v>1455</v>
          </cell>
          <cell r="P265">
            <v>1746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USB'BCIPH5NE</v>
          </cell>
          <cell r="B266" t="str">
            <v>CABLE LIGHTNING IPH 7 60cm PLANO CORTO</v>
          </cell>
          <cell r="C266">
            <v>0.92747732793522264</v>
          </cell>
          <cell r="D266">
            <v>3.9278664838056678</v>
          </cell>
          <cell r="E266">
            <v>1.2057205263157895</v>
          </cell>
          <cell r="F266">
            <v>1.0202250607287451</v>
          </cell>
          <cell r="G266">
            <v>1.1593466599190283</v>
          </cell>
          <cell r="H266">
            <v>1.391215991902834</v>
          </cell>
          <cell r="I266">
            <v>1163.9840465587044</v>
          </cell>
          <cell r="J266">
            <v>4100</v>
          </cell>
          <cell r="K266">
            <v>5000</v>
          </cell>
          <cell r="L266">
            <v>1513</v>
          </cell>
          <cell r="M266">
            <v>1831</v>
          </cell>
          <cell r="N266">
            <v>1281</v>
          </cell>
          <cell r="O266">
            <v>1455</v>
          </cell>
          <cell r="P266">
            <v>1746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USB'BCIPH5RO</v>
          </cell>
          <cell r="B267" t="str">
            <v>CABLE LIGHTNING IPH 7 60cm PLANO CORTO</v>
          </cell>
          <cell r="C267">
            <v>0.92747732793522264</v>
          </cell>
          <cell r="D267">
            <v>3.9278664838056678</v>
          </cell>
          <cell r="E267">
            <v>1.2057205263157895</v>
          </cell>
          <cell r="F267">
            <v>1.0202250607287451</v>
          </cell>
          <cell r="G267">
            <v>1.1593466599190283</v>
          </cell>
          <cell r="H267">
            <v>1.391215991902834</v>
          </cell>
          <cell r="I267">
            <v>1163.9840465587044</v>
          </cell>
          <cell r="J267">
            <v>4100</v>
          </cell>
          <cell r="K267">
            <v>5000</v>
          </cell>
          <cell r="L267">
            <v>1513</v>
          </cell>
          <cell r="M267">
            <v>1831</v>
          </cell>
          <cell r="N267">
            <v>1281</v>
          </cell>
          <cell r="O267">
            <v>1455</v>
          </cell>
          <cell r="P267">
            <v>1746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19pmicro</v>
          </cell>
          <cell r="B268" t="str">
            <v>CABLE MICRO 1MTS</v>
          </cell>
          <cell r="C268">
            <v>0.42005747368421054</v>
          </cell>
          <cell r="D268">
            <v>3.4562328934736839</v>
          </cell>
          <cell r="E268">
            <v>0.54607471578947375</v>
          </cell>
          <cell r="F268">
            <v>0.46206322105263165</v>
          </cell>
          <cell r="G268">
            <v>0.52507184210526314</v>
          </cell>
          <cell r="H268">
            <v>0.63008621052631586</v>
          </cell>
          <cell r="I268">
            <v>527.17212947368421</v>
          </cell>
          <cell r="J268">
            <v>3690</v>
          </cell>
          <cell r="K268">
            <v>4500</v>
          </cell>
          <cell r="L268">
            <v>685</v>
          </cell>
          <cell r="M268">
            <v>829</v>
          </cell>
          <cell r="N268">
            <v>580</v>
          </cell>
          <cell r="O268">
            <v>659</v>
          </cell>
          <cell r="P268">
            <v>791</v>
          </cell>
          <cell r="Q268" t="str">
            <v>V</v>
          </cell>
          <cell r="R268">
            <v>62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CVSOLV8</v>
          </cell>
          <cell r="B269" t="str">
            <v>CABLE MICRO 1MTS</v>
          </cell>
          <cell r="C269">
            <v>0.45539648618491974</v>
          </cell>
          <cell r="D269">
            <v>3.7470022883295191</v>
          </cell>
          <cell r="E269">
            <v>0.59201543204039564</v>
          </cell>
          <cell r="F269">
            <v>0.5009361348034117</v>
          </cell>
          <cell r="G269">
            <v>0.56924560773114963</v>
          </cell>
          <cell r="H269">
            <v>0.68309472927737958</v>
          </cell>
          <cell r="I269">
            <v>571.52259016207427</v>
          </cell>
          <cell r="J269">
            <v>3690</v>
          </cell>
          <cell r="K269">
            <v>4500</v>
          </cell>
          <cell r="L269">
            <v>743</v>
          </cell>
          <cell r="M269">
            <v>899</v>
          </cell>
          <cell r="N269">
            <v>629</v>
          </cell>
          <cell r="O269">
            <v>715</v>
          </cell>
          <cell r="P269">
            <v>858</v>
          </cell>
          <cell r="Q269" t="str">
            <v>V</v>
          </cell>
          <cell r="R269">
            <v>62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6957531061175</v>
          </cell>
          <cell r="B270" t="str">
            <v>CABLE MICRO 1MTS HOCO X13 2.4A</v>
          </cell>
          <cell r="C270">
            <v>4.515609022556391</v>
          </cell>
          <cell r="D270">
            <v>16.391660751879702</v>
          </cell>
          <cell r="E270">
            <v>5.8702917293233083</v>
          </cell>
          <cell r="F270">
            <v>4.9671699248120307</v>
          </cell>
          <cell r="G270">
            <v>5.6445112781954885</v>
          </cell>
          <cell r="H270">
            <v>6.7734135338345869</v>
          </cell>
          <cell r="I270">
            <v>5667.0893233082707</v>
          </cell>
          <cell r="J270">
            <v>16800</v>
          </cell>
          <cell r="K270">
            <v>20500</v>
          </cell>
          <cell r="L270">
            <v>7367</v>
          </cell>
          <cell r="M270">
            <v>8914</v>
          </cell>
          <cell r="N270">
            <v>6234</v>
          </cell>
          <cell r="O270">
            <v>7084</v>
          </cell>
          <cell r="P270">
            <v>8501</v>
          </cell>
          <cell r="Q270" t="str">
            <v>V</v>
          </cell>
          <cell r="R270">
            <v>28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6931474710505</v>
          </cell>
          <cell r="B271" t="str">
            <v>CABLE MICRO 1MTS HOCO X37 BLANCO</v>
          </cell>
          <cell r="C271">
            <v>4.515609022556391</v>
          </cell>
          <cell r="D271">
            <v>16.391660751879702</v>
          </cell>
          <cell r="E271">
            <v>5.8702917293233083</v>
          </cell>
          <cell r="F271">
            <v>4.9671699248120307</v>
          </cell>
          <cell r="G271">
            <v>5.6445112781954885</v>
          </cell>
          <cell r="H271">
            <v>6.7734135338345869</v>
          </cell>
          <cell r="I271">
            <v>5667.0893233082707</v>
          </cell>
          <cell r="J271">
            <v>16800</v>
          </cell>
          <cell r="K271">
            <v>20500</v>
          </cell>
          <cell r="L271">
            <v>7367</v>
          </cell>
          <cell r="M271">
            <v>8914</v>
          </cell>
          <cell r="N271">
            <v>6234</v>
          </cell>
          <cell r="O271">
            <v>7084</v>
          </cell>
          <cell r="P271">
            <v>8501</v>
          </cell>
          <cell r="Q271" t="str">
            <v>F</v>
          </cell>
          <cell r="R271">
            <v>28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6952024615026</v>
          </cell>
          <cell r="B272" t="str">
            <v>CABLE MICRO 1MTS HOORY 6.0A</v>
          </cell>
          <cell r="C272">
            <v>0.63921932030939732</v>
          </cell>
          <cell r="D272">
            <v>4.9501144164759729</v>
          </cell>
          <cell r="E272">
            <v>0.83098511640221651</v>
          </cell>
          <cell r="F272">
            <v>0.70314125234033709</v>
          </cell>
          <cell r="G272">
            <v>0.79902415038674668</v>
          </cell>
          <cell r="H272">
            <v>0.95882898046409593</v>
          </cell>
          <cell r="I272">
            <v>802.22024698829364</v>
          </cell>
          <cell r="J272">
            <v>4920</v>
          </cell>
          <cell r="K272">
            <v>6000</v>
          </cell>
          <cell r="L272">
            <v>1043</v>
          </cell>
          <cell r="M272">
            <v>1262</v>
          </cell>
          <cell r="N272">
            <v>883</v>
          </cell>
          <cell r="O272">
            <v>1003</v>
          </cell>
          <cell r="P272">
            <v>1204</v>
          </cell>
          <cell r="Q272" t="str">
            <v>V</v>
          </cell>
          <cell r="R272">
            <v>60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6940351172855</v>
          </cell>
          <cell r="B273" t="str">
            <v>CABLE MICRO 1MTS KOSMO</v>
          </cell>
          <cell r="C273">
            <v>0.50673684210526315</v>
          </cell>
          <cell r="D273">
            <v>3.9241701052631579</v>
          </cell>
          <cell r="E273">
            <v>0.6587578947368421</v>
          </cell>
          <cell r="F273">
            <v>0.55741052631578947</v>
          </cell>
          <cell r="G273">
            <v>0.63342105263157888</v>
          </cell>
          <cell r="H273">
            <v>0.76010526315789473</v>
          </cell>
          <cell r="I273">
            <v>635.95473684210526</v>
          </cell>
          <cell r="J273">
            <v>4100</v>
          </cell>
          <cell r="K273">
            <v>5000</v>
          </cell>
          <cell r="L273">
            <v>827</v>
          </cell>
          <cell r="M273">
            <v>1000</v>
          </cell>
          <cell r="N273">
            <v>700</v>
          </cell>
          <cell r="O273">
            <v>795</v>
          </cell>
          <cell r="P273">
            <v>954</v>
          </cell>
          <cell r="Q273" t="str">
            <v>K</v>
          </cell>
          <cell r="R273">
            <v>60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6940351148942</v>
          </cell>
          <cell r="B274" t="str">
            <v>CABLE MICRO 1MTS LED</v>
          </cell>
          <cell r="C274">
            <v>1.2084210526315788</v>
          </cell>
          <cell r="D274">
            <v>5.1176631578947367</v>
          </cell>
          <cell r="E274">
            <v>1.5709473684210526</v>
          </cell>
          <cell r="F274">
            <v>1.3292631578947369</v>
          </cell>
          <cell r="G274">
            <v>1.5105263157894735</v>
          </cell>
          <cell r="H274">
            <v>1.8126315789473684</v>
          </cell>
          <cell r="I274">
            <v>1516.5684210526315</v>
          </cell>
          <cell r="J274">
            <v>5330</v>
          </cell>
          <cell r="K274">
            <v>6500</v>
          </cell>
          <cell r="L274">
            <v>1972</v>
          </cell>
          <cell r="M274">
            <v>2386</v>
          </cell>
          <cell r="N274">
            <v>1669</v>
          </cell>
          <cell r="O274">
            <v>1896</v>
          </cell>
          <cell r="P274">
            <v>2275</v>
          </cell>
          <cell r="Q274" t="str">
            <v>V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8178102025817</v>
          </cell>
          <cell r="B275" t="str">
            <v>CABLE MICRO 1MTS LED</v>
          </cell>
          <cell r="C275">
            <v>1.2084210526315788</v>
          </cell>
          <cell r="D275">
            <v>5.1176631578947367</v>
          </cell>
          <cell r="E275">
            <v>1.5709473684210526</v>
          </cell>
          <cell r="F275">
            <v>1.3292631578947369</v>
          </cell>
          <cell r="G275">
            <v>1.5105263157894735</v>
          </cell>
          <cell r="H275">
            <v>1.8126315789473684</v>
          </cell>
          <cell r="I275">
            <v>1516.5684210526315</v>
          </cell>
          <cell r="J275">
            <v>5330</v>
          </cell>
          <cell r="K275">
            <v>6500</v>
          </cell>
          <cell r="L275">
            <v>1972</v>
          </cell>
          <cell r="M275">
            <v>2386</v>
          </cell>
          <cell r="N275">
            <v>1669</v>
          </cell>
          <cell r="O275">
            <v>1896</v>
          </cell>
          <cell r="P275">
            <v>2275</v>
          </cell>
          <cell r="Q275" t="str">
            <v>V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CMMMIL</v>
          </cell>
          <cell r="B276" t="str">
            <v>CABLE MICRO 1MTS LED</v>
          </cell>
          <cell r="C276">
            <v>1.2084210526315788</v>
          </cell>
          <cell r="D276">
            <v>5.1176631578947367</v>
          </cell>
          <cell r="E276">
            <v>1.5709473684210526</v>
          </cell>
          <cell r="F276">
            <v>1.3292631578947369</v>
          </cell>
          <cell r="G276">
            <v>1.5105263157894735</v>
          </cell>
          <cell r="H276">
            <v>1.8126315789473684</v>
          </cell>
          <cell r="I276">
            <v>1516.5684210526315</v>
          </cell>
          <cell r="J276">
            <v>5330</v>
          </cell>
          <cell r="K276">
            <v>6500</v>
          </cell>
          <cell r="L276">
            <v>1972</v>
          </cell>
          <cell r="M276">
            <v>2386</v>
          </cell>
          <cell r="N276">
            <v>1669</v>
          </cell>
          <cell r="O276">
            <v>1896</v>
          </cell>
          <cell r="P276">
            <v>2275</v>
          </cell>
          <cell r="Q276" t="str">
            <v>V</v>
          </cell>
          <cell r="R276">
            <v>33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TMCB'6228</v>
          </cell>
          <cell r="B277" t="str">
            <v>CABLE MICRO 1MTS MAGNETICO TMC-6228 2.0A</v>
          </cell>
          <cell r="C277">
            <v>0.56205911833122157</v>
          </cell>
          <cell r="D277">
            <v>3.6724942791762021</v>
          </cell>
          <cell r="E277">
            <v>0.73067685383058811</v>
          </cell>
          <cell r="F277">
            <v>0.61826503016434375</v>
          </cell>
          <cell r="G277">
            <v>0.70257389791402702</v>
          </cell>
          <cell r="H277">
            <v>0.84308867749683236</v>
          </cell>
          <cell r="I277">
            <v>705.38419350568313</v>
          </cell>
          <cell r="J277">
            <v>3690</v>
          </cell>
          <cell r="K277">
            <v>4500</v>
          </cell>
          <cell r="L277">
            <v>917</v>
          </cell>
          <cell r="M277">
            <v>1110</v>
          </cell>
          <cell r="N277">
            <v>776</v>
          </cell>
          <cell r="O277">
            <v>882</v>
          </cell>
          <cell r="P277">
            <v>1059</v>
          </cell>
          <cell r="Q277" t="str">
            <v>V</v>
          </cell>
          <cell r="R277">
            <v>52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CMMMIC</v>
          </cell>
          <cell r="B278" t="str">
            <v>CABLE MICRO 1MTS MAXICELL</v>
          </cell>
          <cell r="C278">
            <v>1.2084210526315788</v>
          </cell>
          <cell r="D278">
            <v>5.1176631578947367</v>
          </cell>
          <cell r="E278">
            <v>1.5709473684210526</v>
          </cell>
          <cell r="F278">
            <v>1.3292631578947369</v>
          </cell>
          <cell r="G278">
            <v>1.5105263157894735</v>
          </cell>
          <cell r="H278">
            <v>1.8126315789473684</v>
          </cell>
          <cell r="I278">
            <v>1516.5684210526315</v>
          </cell>
          <cell r="J278">
            <v>5330</v>
          </cell>
          <cell r="K278">
            <v>6500</v>
          </cell>
          <cell r="L278">
            <v>1972</v>
          </cell>
          <cell r="M278">
            <v>2386</v>
          </cell>
          <cell r="N278">
            <v>1669</v>
          </cell>
          <cell r="O278">
            <v>1896</v>
          </cell>
          <cell r="P278">
            <v>2275</v>
          </cell>
          <cell r="Q278" t="str">
            <v>V</v>
          </cell>
          <cell r="R278">
            <v>33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usb'glx5bl</v>
          </cell>
          <cell r="B279" t="str">
            <v>CABLE MICRO 1MTS SAM. LG. MOT. OR.</v>
          </cell>
          <cell r="C279">
            <v>1.2084210526315788</v>
          </cell>
          <cell r="D279">
            <v>4.3865684210526315</v>
          </cell>
          <cell r="E279">
            <v>1.5709473684210526</v>
          </cell>
          <cell r="F279">
            <v>1.3292631578947369</v>
          </cell>
          <cell r="G279">
            <v>1.5105263157894735</v>
          </cell>
          <cell r="H279">
            <v>1.8126315789473684</v>
          </cell>
          <cell r="I279">
            <v>1516.5684210526315</v>
          </cell>
          <cell r="J279">
            <v>4510</v>
          </cell>
          <cell r="K279">
            <v>5500</v>
          </cell>
          <cell r="L279">
            <v>1972</v>
          </cell>
          <cell r="M279">
            <v>2386</v>
          </cell>
          <cell r="N279">
            <v>1669</v>
          </cell>
          <cell r="O279">
            <v>1896</v>
          </cell>
          <cell r="P279">
            <v>2275</v>
          </cell>
          <cell r="Q279" t="str">
            <v>S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19VNOT3</v>
          </cell>
          <cell r="B280" t="str">
            <v>CABLE MICRO 1MTS SAM. NOTE3 3.0 // Discos Extraibles</v>
          </cell>
          <cell r="C280">
            <v>1.2084210526315788</v>
          </cell>
          <cell r="D280">
            <v>4.3865684210526315</v>
          </cell>
          <cell r="E280">
            <v>1.5709473684210526</v>
          </cell>
          <cell r="F280">
            <v>1.3292631578947369</v>
          </cell>
          <cell r="G280">
            <v>1.5105263157894735</v>
          </cell>
          <cell r="H280">
            <v>1.8126315789473684</v>
          </cell>
          <cell r="I280">
            <v>1516.5684210526315</v>
          </cell>
          <cell r="J280">
            <v>4510</v>
          </cell>
          <cell r="K280">
            <v>5500</v>
          </cell>
          <cell r="L280">
            <v>1972</v>
          </cell>
          <cell r="M280">
            <v>2386</v>
          </cell>
          <cell r="N280">
            <v>1669</v>
          </cell>
          <cell r="O280">
            <v>1896</v>
          </cell>
          <cell r="P280">
            <v>2275</v>
          </cell>
          <cell r="Q280" t="str">
            <v>V</v>
          </cell>
          <cell r="R280">
            <v>28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USB'MICRO</v>
          </cell>
          <cell r="B281" t="str">
            <v>CABLE MICRO 1MTS SOUL</v>
          </cell>
          <cell r="C281">
            <v>0.93664226898444647</v>
          </cell>
          <cell r="D281">
            <v>3.966680009149131</v>
          </cell>
          <cell r="E281">
            <v>1.2176349496797805</v>
          </cell>
          <cell r="F281">
            <v>1.0303064958828911</v>
          </cell>
          <cell r="G281">
            <v>1.170802836230558</v>
          </cell>
          <cell r="H281">
            <v>1.4049634034766698</v>
          </cell>
          <cell r="I281">
            <v>1175.4860475754804</v>
          </cell>
          <cell r="J281">
            <v>4100</v>
          </cell>
          <cell r="K281">
            <v>5000</v>
          </cell>
          <cell r="L281">
            <v>1528</v>
          </cell>
          <cell r="M281">
            <v>1849</v>
          </cell>
          <cell r="N281">
            <v>1294</v>
          </cell>
          <cell r="O281">
            <v>1470</v>
          </cell>
          <cell r="P281">
            <v>1764</v>
          </cell>
          <cell r="Q281" t="str">
            <v>S</v>
          </cell>
          <cell r="R281">
            <v>33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1546896768667</v>
          </cell>
          <cell r="B282" t="str">
            <v xml:space="preserve">CABLE MICRO 1MTS SUPER CABLE PM120W - 6A </v>
          </cell>
          <cell r="C282">
            <v>0.74512547988728561</v>
          </cell>
          <cell r="D282">
            <v>5.1391304347826088</v>
          </cell>
          <cell r="E282">
            <v>0.96866312385347131</v>
          </cell>
          <cell r="F282">
            <v>0.81963802787601425</v>
          </cell>
          <cell r="G282">
            <v>0.93140684985910704</v>
          </cell>
          <cell r="H282">
            <v>1.1176882198309284</v>
          </cell>
          <cell r="I282">
            <v>935.13247725854342</v>
          </cell>
          <cell r="J282">
            <v>5330</v>
          </cell>
          <cell r="K282">
            <v>6500</v>
          </cell>
          <cell r="L282">
            <v>1216</v>
          </cell>
          <cell r="M282">
            <v>1471</v>
          </cell>
          <cell r="N282">
            <v>1029</v>
          </cell>
          <cell r="O282">
            <v>1169</v>
          </cell>
          <cell r="P282">
            <v>1403</v>
          </cell>
          <cell r="Q282" t="str">
            <v>V</v>
          </cell>
          <cell r="R282">
            <v>55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6940351132ICEL</v>
          </cell>
          <cell r="B283" t="str">
            <v>CABLE MICRO 1MTS TELA</v>
          </cell>
          <cell r="C283">
            <v>0.37974922934357097</v>
          </cell>
          <cell r="D283">
            <v>2.9407780320366137</v>
          </cell>
          <cell r="E283">
            <v>0.49367399814664226</v>
          </cell>
          <cell r="F283">
            <v>0.41772415227792808</v>
          </cell>
          <cell r="G283">
            <v>0.4746865366794637</v>
          </cell>
          <cell r="H283">
            <v>0.56962384401535648</v>
          </cell>
          <cell r="I283">
            <v>476.58528282618158</v>
          </cell>
          <cell r="J283">
            <v>2870</v>
          </cell>
          <cell r="K283">
            <v>3500</v>
          </cell>
          <cell r="L283">
            <v>620</v>
          </cell>
          <cell r="M283">
            <v>750</v>
          </cell>
          <cell r="N283">
            <v>525</v>
          </cell>
          <cell r="O283">
            <v>596</v>
          </cell>
          <cell r="P283">
            <v>715</v>
          </cell>
          <cell r="Q283" t="str">
            <v>Z</v>
          </cell>
          <cell r="R283">
            <v>60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6940351152062</v>
          </cell>
          <cell r="B284" t="str">
            <v>CABLE MICRO 1MTS TELA</v>
          </cell>
          <cell r="C284">
            <v>0.37974922934357097</v>
          </cell>
          <cell r="D284">
            <v>2.9407780320366137</v>
          </cell>
          <cell r="E284">
            <v>0.49367399814664226</v>
          </cell>
          <cell r="F284">
            <v>0.41772415227792808</v>
          </cell>
          <cell r="G284">
            <v>0.4746865366794637</v>
          </cell>
          <cell r="H284">
            <v>0.56962384401535648</v>
          </cell>
          <cell r="I284">
            <v>476.58528282618158</v>
          </cell>
          <cell r="J284">
            <v>2870</v>
          </cell>
          <cell r="K284">
            <v>3500</v>
          </cell>
          <cell r="L284">
            <v>620</v>
          </cell>
          <cell r="M284">
            <v>750</v>
          </cell>
          <cell r="N284">
            <v>525</v>
          </cell>
          <cell r="O284">
            <v>596</v>
          </cell>
          <cell r="P284">
            <v>715</v>
          </cell>
          <cell r="Q284" t="str">
            <v>V</v>
          </cell>
          <cell r="R284">
            <v>60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6954641314122</v>
          </cell>
          <cell r="B285" t="str">
            <v>CABLE MICRO 1MTS TELA</v>
          </cell>
          <cell r="C285">
            <v>0.37974922934357097</v>
          </cell>
          <cell r="D285">
            <v>2.9407780320366137</v>
          </cell>
          <cell r="E285">
            <v>0.49367399814664226</v>
          </cell>
          <cell r="F285">
            <v>0.41772415227792808</v>
          </cell>
          <cell r="G285">
            <v>0.4746865366794637</v>
          </cell>
          <cell r="H285">
            <v>0.56962384401535648</v>
          </cell>
          <cell r="I285">
            <v>476.58528282618158</v>
          </cell>
          <cell r="J285">
            <v>2870</v>
          </cell>
          <cell r="K285">
            <v>3500</v>
          </cell>
          <cell r="L285">
            <v>620</v>
          </cell>
          <cell r="M285">
            <v>750</v>
          </cell>
          <cell r="N285">
            <v>525</v>
          </cell>
          <cell r="O285">
            <v>596</v>
          </cell>
          <cell r="P285">
            <v>715</v>
          </cell>
          <cell r="Q285" t="str">
            <v>V</v>
          </cell>
          <cell r="R285">
            <v>60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6952024615682</v>
          </cell>
          <cell r="B286" t="str">
            <v>CABLE MICRO 1MTS TREQA 6A CA-8641</v>
          </cell>
          <cell r="C286">
            <v>0.69330000000000003</v>
          </cell>
          <cell r="D286">
            <v>4.3622436000000002</v>
          </cell>
          <cell r="E286">
            <v>0.90129000000000004</v>
          </cell>
          <cell r="F286">
            <v>0.76263000000000014</v>
          </cell>
          <cell r="G286">
            <v>0.86662499999999998</v>
          </cell>
          <cell r="H286">
            <v>1.0399500000000002</v>
          </cell>
          <cell r="I286">
            <v>870.0915</v>
          </cell>
          <cell r="J286">
            <v>4510</v>
          </cell>
          <cell r="K286">
            <v>5500</v>
          </cell>
          <cell r="L286">
            <v>1131</v>
          </cell>
          <cell r="M286">
            <v>1369</v>
          </cell>
          <cell r="N286">
            <v>958</v>
          </cell>
          <cell r="O286">
            <v>1088</v>
          </cell>
          <cell r="P286">
            <v>1306</v>
          </cell>
          <cell r="Q286" t="str">
            <v>V</v>
          </cell>
          <cell r="R286">
            <v>50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6985297682013</v>
          </cell>
          <cell r="B287" t="str">
            <v>CABLE MICRO 2MTS GRIFFIN</v>
          </cell>
          <cell r="C287">
            <v>0.93197420428541711</v>
          </cell>
          <cell r="D287">
            <v>6.4278260869565225</v>
          </cell>
          <cell r="E287">
            <v>1.2115664655710423</v>
          </cell>
          <cell r="F287">
            <v>1.0251716247139588</v>
          </cell>
          <cell r="G287">
            <v>1.1649677553567714</v>
          </cell>
          <cell r="H287">
            <v>1.3979613064281255</v>
          </cell>
          <cell r="I287">
            <v>1169.6276263781986</v>
          </cell>
          <cell r="J287">
            <v>6560</v>
          </cell>
          <cell r="K287">
            <v>8000</v>
          </cell>
          <cell r="L287">
            <v>1521</v>
          </cell>
          <cell r="M287">
            <v>1840</v>
          </cell>
          <cell r="N287">
            <v>1287</v>
          </cell>
          <cell r="O287">
            <v>1463</v>
          </cell>
          <cell r="P287">
            <v>1755</v>
          </cell>
          <cell r="Q287" t="str">
            <v>V</v>
          </cell>
          <cell r="R287">
            <v>55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6933138611227</v>
          </cell>
          <cell r="B288" t="str">
            <v>CABLE MICRO 2MTS LDNIO 2,4A</v>
          </cell>
          <cell r="C288">
            <v>1.19763980558655</v>
          </cell>
          <cell r="D288">
            <v>8.2601217391304367</v>
          </cell>
          <cell r="E288">
            <v>1.556931747262515</v>
          </cell>
          <cell r="F288">
            <v>1.317403786145205</v>
          </cell>
          <cell r="G288">
            <v>1.4970497569831875</v>
          </cell>
          <cell r="H288">
            <v>1.796459708379825</v>
          </cell>
          <cell r="I288">
            <v>1503.0379560111203</v>
          </cell>
          <cell r="J288">
            <v>8610</v>
          </cell>
          <cell r="K288">
            <v>10500</v>
          </cell>
          <cell r="L288">
            <v>1954</v>
          </cell>
          <cell r="M288">
            <v>2364</v>
          </cell>
          <cell r="N288">
            <v>1654</v>
          </cell>
          <cell r="O288">
            <v>1879</v>
          </cell>
          <cell r="P288">
            <v>2255</v>
          </cell>
          <cell r="Q288" t="str">
            <v>A</v>
          </cell>
          <cell r="R288">
            <v>55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USB'MICRO2M</v>
          </cell>
          <cell r="B289" t="str">
            <v>CABLE MICRO 2MTS SOUL</v>
          </cell>
          <cell r="C289">
            <v>1.1368421052631579</v>
          </cell>
          <cell r="D289">
            <v>7.8408000000000007</v>
          </cell>
          <cell r="E289">
            <v>1.4778947368421054</v>
          </cell>
          <cell r="F289">
            <v>1.2505263157894737</v>
          </cell>
          <cell r="G289">
            <v>1.4210526315789473</v>
          </cell>
          <cell r="H289">
            <v>1.7052631578947368</v>
          </cell>
          <cell r="I289">
            <v>1426.7368421052631</v>
          </cell>
          <cell r="J289">
            <v>8200</v>
          </cell>
          <cell r="K289">
            <v>10000</v>
          </cell>
          <cell r="L289">
            <v>1855</v>
          </cell>
          <cell r="M289">
            <v>2244</v>
          </cell>
          <cell r="N289">
            <v>1570</v>
          </cell>
          <cell r="O289">
            <v>1784</v>
          </cell>
          <cell r="P289">
            <v>2141</v>
          </cell>
          <cell r="Q289" t="str">
            <v>S</v>
          </cell>
          <cell r="R289">
            <v>55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6952025615711</v>
          </cell>
          <cell r="B290" t="str">
            <v>CABLE MICRO 2MTS TREQA</v>
          </cell>
          <cell r="C290">
            <v>0.97385410677696083</v>
          </cell>
          <cell r="D290">
            <v>6.716671774440699</v>
          </cell>
          <cell r="E290">
            <v>1.2660103388100492</v>
          </cell>
          <cell r="F290">
            <v>1.071239517454657</v>
          </cell>
          <cell r="G290">
            <v>1.217317633471201</v>
          </cell>
          <cell r="H290">
            <v>1.4607811601654412</v>
          </cell>
          <cell r="I290">
            <v>1222.1869040050858</v>
          </cell>
          <cell r="J290">
            <v>6970</v>
          </cell>
          <cell r="K290">
            <v>8500</v>
          </cell>
          <cell r="L290">
            <v>1589</v>
          </cell>
          <cell r="M290">
            <v>1923</v>
          </cell>
          <cell r="N290">
            <v>1345</v>
          </cell>
          <cell r="O290">
            <v>1528</v>
          </cell>
          <cell r="P290">
            <v>1834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USB'BCMICROFU</v>
          </cell>
          <cell r="B291" t="str">
            <v>CABLE MICRO 60cm PLANO CORTO</v>
          </cell>
          <cell r="C291">
            <v>1.2084210526315788</v>
          </cell>
          <cell r="D291">
            <v>3.9479115789473682</v>
          </cell>
          <cell r="E291">
            <v>1.5709473684210526</v>
          </cell>
          <cell r="F291">
            <v>1.3292631578947369</v>
          </cell>
          <cell r="G291">
            <v>1.5105263157894735</v>
          </cell>
          <cell r="H291">
            <v>1.8126315789473684</v>
          </cell>
          <cell r="I291">
            <v>1516.5684210526315</v>
          </cell>
          <cell r="J291">
            <v>4100</v>
          </cell>
          <cell r="K291">
            <v>5000</v>
          </cell>
          <cell r="L291">
            <v>1972</v>
          </cell>
          <cell r="M291">
            <v>2386</v>
          </cell>
          <cell r="N291">
            <v>1669</v>
          </cell>
          <cell r="O291">
            <v>1896</v>
          </cell>
          <cell r="P291">
            <v>2275</v>
          </cell>
          <cell r="Q291" t="str">
            <v>S</v>
          </cell>
          <cell r="R291">
            <v>25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USB'BCMICRORO</v>
          </cell>
          <cell r="B292" t="str">
            <v>CABLE MICRO 60cm PLANO CORTO</v>
          </cell>
          <cell r="C292">
            <v>1.2084210526315788</v>
          </cell>
          <cell r="D292">
            <v>3.9479115789473682</v>
          </cell>
          <cell r="E292">
            <v>1.5709473684210526</v>
          </cell>
          <cell r="F292">
            <v>1.3292631578947369</v>
          </cell>
          <cell r="G292">
            <v>1.5105263157894735</v>
          </cell>
          <cell r="H292">
            <v>1.8126315789473684</v>
          </cell>
          <cell r="I292">
            <v>1516.5684210526315</v>
          </cell>
          <cell r="J292">
            <v>4100</v>
          </cell>
          <cell r="K292">
            <v>5000</v>
          </cell>
          <cell r="L292">
            <v>1972</v>
          </cell>
          <cell r="M292">
            <v>2386</v>
          </cell>
          <cell r="N292">
            <v>1669</v>
          </cell>
          <cell r="O292">
            <v>1896</v>
          </cell>
          <cell r="P292">
            <v>2275</v>
          </cell>
          <cell r="Q292" t="str">
            <v>S</v>
          </cell>
          <cell r="R292">
            <v>25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USB'BCMICROVI</v>
          </cell>
          <cell r="B293" t="str">
            <v>CABLE MICRO 60cm PLANO CORTO</v>
          </cell>
          <cell r="C293">
            <v>1.2084210526315788</v>
          </cell>
          <cell r="D293">
            <v>3.9479115789473682</v>
          </cell>
          <cell r="E293">
            <v>1.5709473684210526</v>
          </cell>
          <cell r="F293">
            <v>1.3292631578947369</v>
          </cell>
          <cell r="G293">
            <v>1.5105263157894735</v>
          </cell>
          <cell r="H293">
            <v>1.8126315789473684</v>
          </cell>
          <cell r="I293">
            <v>1516.5684210526315</v>
          </cell>
          <cell r="J293">
            <v>4100</v>
          </cell>
          <cell r="K293">
            <v>5000</v>
          </cell>
          <cell r="L293">
            <v>1972</v>
          </cell>
          <cell r="M293">
            <v>2386</v>
          </cell>
          <cell r="N293">
            <v>1669</v>
          </cell>
          <cell r="O293">
            <v>1896</v>
          </cell>
          <cell r="P293">
            <v>2275</v>
          </cell>
          <cell r="Q293" t="str">
            <v>S</v>
          </cell>
          <cell r="R293">
            <v>25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19V3</v>
          </cell>
          <cell r="B294" t="str">
            <v>CABLE MINI</v>
          </cell>
          <cell r="C294">
            <v>1.5198443138755977</v>
          </cell>
          <cell r="D294">
            <v>6.4365406692631559</v>
          </cell>
          <cell r="E294">
            <v>1.9757976080382771</v>
          </cell>
          <cell r="F294">
            <v>1.6718287452631577</v>
          </cell>
          <cell r="G294">
            <v>1.8998053923444971</v>
          </cell>
          <cell r="H294">
            <v>2.2797664708133967</v>
          </cell>
          <cell r="I294">
            <v>1907.4046139138752</v>
          </cell>
          <cell r="J294">
            <v>6560</v>
          </cell>
          <cell r="K294">
            <v>8000</v>
          </cell>
          <cell r="L294">
            <v>2480</v>
          </cell>
          <cell r="M294">
            <v>3000</v>
          </cell>
          <cell r="N294">
            <v>2099</v>
          </cell>
          <cell r="O294">
            <v>2385</v>
          </cell>
          <cell r="P294">
            <v>2862</v>
          </cell>
          <cell r="Q294" t="str">
            <v>K</v>
          </cell>
          <cell r="R294">
            <v>33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19SF250O</v>
          </cell>
          <cell r="B295" t="str">
            <v>CABLE SAM. F250 OR.</v>
          </cell>
          <cell r="C295">
            <v>0.5</v>
          </cell>
          <cell r="D295">
            <v>2.2989999999999999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627.5</v>
          </cell>
          <cell r="J295">
            <v>2460</v>
          </cell>
          <cell r="K295">
            <v>3000</v>
          </cell>
          <cell r="L295">
            <v>816</v>
          </cell>
          <cell r="M295">
            <v>987</v>
          </cell>
          <cell r="N295">
            <v>691</v>
          </cell>
          <cell r="O295">
            <v>785</v>
          </cell>
          <cell r="P295">
            <v>942</v>
          </cell>
          <cell r="Q295" t="str">
            <v>V</v>
          </cell>
          <cell r="R295">
            <v>36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723540565180</v>
          </cell>
          <cell r="B296" t="str">
            <v>CABLE TIPO C 1,5MTS TIME 2A TCMCB-6124</v>
          </cell>
          <cell r="C296">
            <v>0.81</v>
          </cell>
          <cell r="D296">
            <v>8.8209000000000017</v>
          </cell>
          <cell r="E296">
            <v>1.0530000000000002</v>
          </cell>
          <cell r="F296">
            <v>0.89100000000000013</v>
          </cell>
          <cell r="G296">
            <v>1.0125000000000002</v>
          </cell>
          <cell r="H296">
            <v>1.2150000000000001</v>
          </cell>
          <cell r="I296">
            <v>1016.5500000000001</v>
          </cell>
          <cell r="J296">
            <v>9020</v>
          </cell>
          <cell r="K296">
            <v>11000</v>
          </cell>
          <cell r="L296">
            <v>1322</v>
          </cell>
          <cell r="M296">
            <v>1599</v>
          </cell>
          <cell r="N296">
            <v>1119</v>
          </cell>
          <cell r="O296">
            <v>1271</v>
          </cell>
          <cell r="P296">
            <v>1525</v>
          </cell>
          <cell r="Q296" t="str">
            <v>V</v>
          </cell>
          <cell r="R296">
            <v>65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6940351147990</v>
          </cell>
          <cell r="B297" t="str">
            <v>CABLE TIPO C 1MTS</v>
          </cell>
          <cell r="C297">
            <v>1.64</v>
          </cell>
          <cell r="D297">
            <v>8.3344799999999992</v>
          </cell>
          <cell r="E297">
            <v>2.1320000000000001</v>
          </cell>
          <cell r="F297">
            <v>1.804</v>
          </cell>
          <cell r="G297">
            <v>2.0499999999999998</v>
          </cell>
          <cell r="H297">
            <v>2.46</v>
          </cell>
          <cell r="I297">
            <v>2058.1999999999998</v>
          </cell>
          <cell r="J297">
            <v>8610</v>
          </cell>
          <cell r="K297">
            <v>10500</v>
          </cell>
          <cell r="L297">
            <v>2676</v>
          </cell>
          <cell r="M297">
            <v>3238</v>
          </cell>
          <cell r="N297">
            <v>2265</v>
          </cell>
          <cell r="O297">
            <v>2573</v>
          </cell>
          <cell r="P297">
            <v>3088</v>
          </cell>
          <cell r="Q297" t="str">
            <v>V</v>
          </cell>
          <cell r="R297">
            <v>40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6952025612635</v>
          </cell>
          <cell r="B298" t="str">
            <v>CABLE TIPO C 1MTS 6.0A TREQA</v>
          </cell>
          <cell r="C298">
            <v>0.76706318437127674</v>
          </cell>
          <cell r="D298">
            <v>7.4251716247139585</v>
          </cell>
          <cell r="E298">
            <v>0.99718213968265978</v>
          </cell>
          <cell r="F298">
            <v>0.84376950280840446</v>
          </cell>
          <cell r="G298">
            <v>0.95882898046409593</v>
          </cell>
          <cell r="H298">
            <v>1.1505947765569151</v>
          </cell>
          <cell r="I298">
            <v>962.6642963859523</v>
          </cell>
          <cell r="J298">
            <v>7790</v>
          </cell>
          <cell r="K298">
            <v>9500</v>
          </cell>
          <cell r="L298">
            <v>1251</v>
          </cell>
          <cell r="M298">
            <v>1514</v>
          </cell>
          <cell r="N298">
            <v>1059</v>
          </cell>
          <cell r="O298">
            <v>1204</v>
          </cell>
          <cell r="P298">
            <v>1444</v>
          </cell>
          <cell r="Q298" t="str">
            <v>S</v>
          </cell>
          <cell r="R298">
            <v>64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7799135007994</v>
          </cell>
          <cell r="B299" t="str">
            <v>CABLE TIPO C 1MTS AITECH 120W - 5A AICA181401B</v>
          </cell>
          <cell r="C299">
            <v>1.6075730137302031</v>
          </cell>
          <cell r="D299">
            <v>12.449045418326694</v>
          </cell>
          <cell r="E299">
            <v>2.089844917849264</v>
          </cell>
          <cell r="F299">
            <v>1.7683303151032235</v>
          </cell>
          <cell r="G299">
            <v>2.0094662671627539</v>
          </cell>
          <cell r="H299">
            <v>2.4113595205953047</v>
          </cell>
          <cell r="I299">
            <v>2017.5041322314048</v>
          </cell>
          <cell r="J299">
            <v>12700</v>
          </cell>
          <cell r="K299">
            <v>15500</v>
          </cell>
          <cell r="L299">
            <v>2623</v>
          </cell>
          <cell r="M299">
            <v>3174</v>
          </cell>
          <cell r="N299">
            <v>2220</v>
          </cell>
          <cell r="O299">
            <v>2522</v>
          </cell>
          <cell r="P299">
            <v>3027</v>
          </cell>
          <cell r="Q299" t="str">
            <v>V</v>
          </cell>
          <cell r="R299">
            <v>60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6970911993736</v>
          </cell>
          <cell r="B300" t="str">
            <v>CABLE TIPO C 1MTS DIM M58 6.0A</v>
          </cell>
          <cell r="C300">
            <v>0.63921932030939732</v>
          </cell>
          <cell r="D300">
            <v>6.9610983981693364</v>
          </cell>
          <cell r="E300">
            <v>0.83098511640221651</v>
          </cell>
          <cell r="F300">
            <v>0.70314125234033709</v>
          </cell>
          <cell r="G300">
            <v>0.79902415038674668</v>
          </cell>
          <cell r="H300">
            <v>0.95882898046409593</v>
          </cell>
          <cell r="I300">
            <v>802.22024698829364</v>
          </cell>
          <cell r="J300">
            <v>6970</v>
          </cell>
          <cell r="K300">
            <v>8500</v>
          </cell>
          <cell r="L300">
            <v>1043</v>
          </cell>
          <cell r="M300">
            <v>1262</v>
          </cell>
          <cell r="N300">
            <v>883</v>
          </cell>
          <cell r="O300">
            <v>1003</v>
          </cell>
          <cell r="P300">
            <v>1204</v>
          </cell>
          <cell r="Q300" t="str">
            <v>V</v>
          </cell>
          <cell r="R300">
            <v>65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6977669560128</v>
          </cell>
          <cell r="B301" t="str">
            <v>CABLE TIPO C 1MTS DIM M58 6.0A</v>
          </cell>
          <cell r="C301">
            <v>0.63921932030939732</v>
          </cell>
          <cell r="D301">
            <v>6.9610983981693364</v>
          </cell>
          <cell r="E301">
            <v>0.83098511640221651</v>
          </cell>
          <cell r="F301">
            <v>0.70314125234033709</v>
          </cell>
          <cell r="G301">
            <v>0.79902415038674668</v>
          </cell>
          <cell r="H301">
            <v>0.95882898046409593</v>
          </cell>
          <cell r="I301">
            <v>802.22024698829364</v>
          </cell>
          <cell r="J301">
            <v>6970</v>
          </cell>
          <cell r="K301">
            <v>8500</v>
          </cell>
          <cell r="L301">
            <v>1043</v>
          </cell>
          <cell r="M301">
            <v>1262</v>
          </cell>
          <cell r="N301">
            <v>883</v>
          </cell>
          <cell r="O301">
            <v>1003</v>
          </cell>
          <cell r="P301">
            <v>1204</v>
          </cell>
          <cell r="Q301" t="str">
            <v>V</v>
          </cell>
          <cell r="R301">
            <v>65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6957531061199</v>
          </cell>
          <cell r="B302" t="str">
            <v>CABLE TIPO C 1MTS HOCO X13 3A</v>
          </cell>
          <cell r="C302">
            <v>2.8074016620498612</v>
          </cell>
          <cell r="D302">
            <v>11.889346038781161</v>
          </cell>
          <cell r="E302">
            <v>3.6496221606648196</v>
          </cell>
          <cell r="F302">
            <v>3.0881418282548476</v>
          </cell>
          <cell r="G302">
            <v>3.5092520775623264</v>
          </cell>
          <cell r="H302">
            <v>4.211102493074792</v>
          </cell>
          <cell r="I302">
            <v>3523.2890858725759</v>
          </cell>
          <cell r="J302">
            <v>12300</v>
          </cell>
          <cell r="K302">
            <v>15000</v>
          </cell>
          <cell r="L302">
            <v>4580</v>
          </cell>
          <cell r="M302">
            <v>5542</v>
          </cell>
          <cell r="N302">
            <v>3876</v>
          </cell>
          <cell r="O302">
            <v>4405</v>
          </cell>
          <cell r="P302">
            <v>5285</v>
          </cell>
          <cell r="Q302" t="str">
            <v>V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6957531061182</v>
          </cell>
          <cell r="B303" t="str">
            <v>CABLE TIPO C 1MTS HOCO X13 3A</v>
          </cell>
          <cell r="C303">
            <v>2.8074016620498612</v>
          </cell>
          <cell r="D303">
            <v>11.889346038781161</v>
          </cell>
          <cell r="E303">
            <v>3.6496221606648196</v>
          </cell>
          <cell r="F303">
            <v>3.0881418282548476</v>
          </cell>
          <cell r="G303">
            <v>3.5092520775623264</v>
          </cell>
          <cell r="H303">
            <v>4.211102493074792</v>
          </cell>
          <cell r="I303">
            <v>3523.2890858725759</v>
          </cell>
          <cell r="J303">
            <v>12300</v>
          </cell>
          <cell r="K303">
            <v>15000</v>
          </cell>
          <cell r="L303">
            <v>4580</v>
          </cell>
          <cell r="M303">
            <v>5542</v>
          </cell>
          <cell r="N303">
            <v>3876</v>
          </cell>
          <cell r="O303">
            <v>4405</v>
          </cell>
          <cell r="P303">
            <v>5285</v>
          </cell>
          <cell r="Q303" t="str">
            <v>V</v>
          </cell>
          <cell r="R303">
            <v>33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6957531071419</v>
          </cell>
          <cell r="B304" t="str">
            <v>CABLE TIPO C 1MTS HOCO X21</v>
          </cell>
          <cell r="C304">
            <v>2.8074016620498612</v>
          </cell>
          <cell r="D304">
            <v>11.889346038781161</v>
          </cell>
          <cell r="E304">
            <v>3.6496221606648196</v>
          </cell>
          <cell r="F304">
            <v>3.0881418282548476</v>
          </cell>
          <cell r="G304">
            <v>3.5092520775623264</v>
          </cell>
          <cell r="H304">
            <v>4.211102493074792</v>
          </cell>
          <cell r="I304">
            <v>3523.2890858725759</v>
          </cell>
          <cell r="J304">
            <v>12300</v>
          </cell>
          <cell r="K304">
            <v>15000</v>
          </cell>
          <cell r="L304">
            <v>4580</v>
          </cell>
          <cell r="M304">
            <v>5542</v>
          </cell>
          <cell r="N304">
            <v>3876</v>
          </cell>
          <cell r="O304">
            <v>4405</v>
          </cell>
          <cell r="P304">
            <v>5285</v>
          </cell>
          <cell r="Q304" t="str">
            <v>V</v>
          </cell>
          <cell r="R304">
            <v>33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6931474710512</v>
          </cell>
          <cell r="B305" t="str">
            <v>CABLE TIPO C 1MTS HOCO X37 BLANCO</v>
          </cell>
          <cell r="C305">
            <v>2.8074016620498612</v>
          </cell>
          <cell r="D305">
            <v>11.889346038781161</v>
          </cell>
          <cell r="E305">
            <v>3.6496221606648196</v>
          </cell>
          <cell r="F305">
            <v>3.0881418282548476</v>
          </cell>
          <cell r="G305">
            <v>3.5092520775623264</v>
          </cell>
          <cell r="H305">
            <v>4.211102493074792</v>
          </cell>
          <cell r="I305">
            <v>3523.2890858725759</v>
          </cell>
          <cell r="J305">
            <v>12300</v>
          </cell>
          <cell r="K305">
            <v>15000</v>
          </cell>
          <cell r="L305">
            <v>4580</v>
          </cell>
          <cell r="M305">
            <v>5542</v>
          </cell>
          <cell r="N305">
            <v>3876</v>
          </cell>
          <cell r="O305">
            <v>4405</v>
          </cell>
          <cell r="P305">
            <v>5285</v>
          </cell>
          <cell r="Q305" t="str">
            <v>F</v>
          </cell>
          <cell r="R305">
            <v>33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6931474744937</v>
          </cell>
          <cell r="B306" t="str">
            <v>CABLE TIPO C 1MTS HOCO X59 2.4A</v>
          </cell>
          <cell r="C306">
            <v>2.8074016620498612</v>
          </cell>
          <cell r="D306">
            <v>11.889346038781161</v>
          </cell>
          <cell r="E306">
            <v>3.6496221606648196</v>
          </cell>
          <cell r="F306">
            <v>3.0881418282548476</v>
          </cell>
          <cell r="G306">
            <v>3.5092520775623264</v>
          </cell>
          <cell r="H306">
            <v>4.211102493074792</v>
          </cell>
          <cell r="I306">
            <v>3523.2890858725759</v>
          </cell>
          <cell r="J306">
            <v>12300</v>
          </cell>
          <cell r="K306">
            <v>15000</v>
          </cell>
          <cell r="L306">
            <v>4580</v>
          </cell>
          <cell r="M306">
            <v>5542</v>
          </cell>
          <cell r="N306">
            <v>3876</v>
          </cell>
          <cell r="O306">
            <v>4405</v>
          </cell>
          <cell r="P306">
            <v>5285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6952023614259</v>
          </cell>
          <cell r="B307" t="str">
            <v>CABLE TIPO C 1MTS HOORY HR-X02 6.0A</v>
          </cell>
          <cell r="C307">
            <v>0.63921932030939732</v>
          </cell>
          <cell r="D307">
            <v>4.9501144164759729</v>
          </cell>
          <cell r="E307">
            <v>0.83098511640221651</v>
          </cell>
          <cell r="F307">
            <v>0.70314125234033709</v>
          </cell>
          <cell r="G307">
            <v>0.79902415038674668</v>
          </cell>
          <cell r="H307">
            <v>0.95882898046409593</v>
          </cell>
          <cell r="I307">
            <v>802.22024698829364</v>
          </cell>
          <cell r="J307">
            <v>4920</v>
          </cell>
          <cell r="K307">
            <v>6000</v>
          </cell>
          <cell r="L307">
            <v>1043</v>
          </cell>
          <cell r="M307">
            <v>1262</v>
          </cell>
          <cell r="N307">
            <v>883</v>
          </cell>
          <cell r="O307">
            <v>1003</v>
          </cell>
          <cell r="P307">
            <v>1204</v>
          </cell>
          <cell r="Q307" t="str">
            <v>V</v>
          </cell>
          <cell r="R307">
            <v>60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6952024614258</v>
          </cell>
          <cell r="B308" t="str">
            <v>CABLE TIPO C 1MTS HOORY HR-X02 6.0A</v>
          </cell>
          <cell r="C308">
            <v>0.63921932030939732</v>
          </cell>
          <cell r="D308">
            <v>4.9501144164759729</v>
          </cell>
          <cell r="E308">
            <v>0.83098511640221651</v>
          </cell>
          <cell r="F308">
            <v>0.70314125234033709</v>
          </cell>
          <cell r="G308">
            <v>0.79902415038674668</v>
          </cell>
          <cell r="H308">
            <v>0.95882898046409593</v>
          </cell>
          <cell r="I308">
            <v>802.22024698829364</v>
          </cell>
          <cell r="J308">
            <v>4920</v>
          </cell>
          <cell r="K308">
            <v>6000</v>
          </cell>
          <cell r="L308">
            <v>1043</v>
          </cell>
          <cell r="M308">
            <v>1262</v>
          </cell>
          <cell r="N308">
            <v>883</v>
          </cell>
          <cell r="O308">
            <v>1003</v>
          </cell>
          <cell r="P308">
            <v>1204</v>
          </cell>
          <cell r="Q308" t="str">
            <v>V</v>
          </cell>
          <cell r="R308">
            <v>60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7796350507810</v>
          </cell>
          <cell r="B309" t="str">
            <v>CABLE TIPO C 1MTS LEGATUS RC-5008 5.0A</v>
          </cell>
          <cell r="C309">
            <v>0.75722904098190136</v>
          </cell>
          <cell r="D309">
            <v>5.8639816933638444</v>
          </cell>
          <cell r="E309">
            <v>0.98439775327647183</v>
          </cell>
          <cell r="F309">
            <v>0.83295194508009152</v>
          </cell>
          <cell r="G309">
            <v>0.94653630122737664</v>
          </cell>
          <cell r="H309">
            <v>1.1358435614728521</v>
          </cell>
          <cell r="I309">
            <v>950.32244643228626</v>
          </cell>
          <cell r="J309">
            <v>6150</v>
          </cell>
          <cell r="K309">
            <v>7500</v>
          </cell>
          <cell r="L309">
            <v>1235</v>
          </cell>
          <cell r="M309">
            <v>1495</v>
          </cell>
          <cell r="N309">
            <v>1046</v>
          </cell>
          <cell r="O309">
            <v>1188</v>
          </cell>
          <cell r="P309">
            <v>1426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TMC'6117</v>
          </cell>
          <cell r="B310" t="str">
            <v>CABLE TIPO C 1MTS MAGNETICO TMC-6117 2.0A</v>
          </cell>
          <cell r="C310">
            <v>0.70125007091930336</v>
          </cell>
          <cell r="D310">
            <v>3.9880091533180781</v>
          </cell>
          <cell r="E310">
            <v>0.91162509219509436</v>
          </cell>
          <cell r="F310">
            <v>0.77137507801123373</v>
          </cell>
          <cell r="G310">
            <v>0.87656258864912917</v>
          </cell>
          <cell r="H310">
            <v>1.0518751063789551</v>
          </cell>
          <cell r="I310">
            <v>880.06883900372577</v>
          </cell>
          <cell r="J310">
            <v>4100</v>
          </cell>
          <cell r="K310">
            <v>5000</v>
          </cell>
          <cell r="L310">
            <v>1144</v>
          </cell>
          <cell r="M310">
            <v>1384</v>
          </cell>
          <cell r="N310">
            <v>969</v>
          </cell>
          <cell r="O310">
            <v>1101</v>
          </cell>
          <cell r="P310">
            <v>1321</v>
          </cell>
          <cell r="Q310" t="str">
            <v>V</v>
          </cell>
          <cell r="R310">
            <v>45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CMMTYPC</v>
          </cell>
          <cell r="B311" t="str">
            <v>CABLE TIPO C 1MTS MAXICELL</v>
          </cell>
          <cell r="C311">
            <v>1.64</v>
          </cell>
          <cell r="D311">
            <v>6.548519999999999</v>
          </cell>
          <cell r="E311">
            <v>2.1320000000000001</v>
          </cell>
          <cell r="F311">
            <v>1.804</v>
          </cell>
          <cell r="G311">
            <v>2.0499999999999998</v>
          </cell>
          <cell r="H311">
            <v>2.46</v>
          </cell>
          <cell r="I311">
            <v>2058.1999999999998</v>
          </cell>
          <cell r="J311">
            <v>6560</v>
          </cell>
          <cell r="K311">
            <v>8000</v>
          </cell>
          <cell r="L311">
            <v>2676</v>
          </cell>
          <cell r="M311">
            <v>3238</v>
          </cell>
          <cell r="N311">
            <v>2265</v>
          </cell>
          <cell r="O311">
            <v>2573</v>
          </cell>
          <cell r="P311">
            <v>3088</v>
          </cell>
          <cell r="Q311" t="str">
            <v>V</v>
          </cell>
          <cell r="R311">
            <v>31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723540566163</v>
          </cell>
          <cell r="B312" t="str">
            <v>CABLE TIPO C 1MTS PUNTA METALICA REFORZADA TMCB-6121 3.1A</v>
          </cell>
          <cell r="C312">
            <v>0.81547742874974005</v>
          </cell>
          <cell r="D312">
            <v>5.4270022883295201</v>
          </cell>
          <cell r="E312">
            <v>1.0601206573746622</v>
          </cell>
          <cell r="F312">
            <v>0.89702517162471418</v>
          </cell>
          <cell r="G312">
            <v>1.019346785937175</v>
          </cell>
          <cell r="H312">
            <v>1.22321614312461</v>
          </cell>
          <cell r="I312">
            <v>1023.4241730809238</v>
          </cell>
          <cell r="J312">
            <v>5740</v>
          </cell>
          <cell r="K312">
            <v>7000</v>
          </cell>
          <cell r="L312">
            <v>1330</v>
          </cell>
          <cell r="M312">
            <v>1610</v>
          </cell>
          <cell r="N312">
            <v>1126</v>
          </cell>
          <cell r="O312">
            <v>1280</v>
          </cell>
          <cell r="P312">
            <v>1536</v>
          </cell>
          <cell r="Q312" t="str">
            <v>V</v>
          </cell>
          <cell r="R312">
            <v>53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6954187963328</v>
          </cell>
          <cell r="B313" t="str">
            <v>CABLE TIPO C 1MTS SAM. 3.0</v>
          </cell>
          <cell r="C313">
            <v>0.89604175728577651</v>
          </cell>
          <cell r="D313">
            <v>4.662105263157895</v>
          </cell>
          <cell r="E313">
            <v>1.1648542844715095</v>
          </cell>
          <cell r="F313">
            <v>0.98564593301435421</v>
          </cell>
          <cell r="G313">
            <v>1.1200521966072206</v>
          </cell>
          <cell r="H313">
            <v>1.3440626359286647</v>
          </cell>
          <cell r="I313">
            <v>1124.5324053936495</v>
          </cell>
          <cell r="J313">
            <v>4920</v>
          </cell>
          <cell r="K313">
            <v>6000</v>
          </cell>
          <cell r="L313">
            <v>1462</v>
          </cell>
          <cell r="M313">
            <v>1769</v>
          </cell>
          <cell r="N313">
            <v>1237</v>
          </cell>
          <cell r="O313">
            <v>1406</v>
          </cell>
          <cell r="P313">
            <v>1687</v>
          </cell>
          <cell r="Q313" t="str">
            <v>V</v>
          </cell>
          <cell r="R313">
            <v>41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CTCKSH1M</v>
          </cell>
          <cell r="B314" t="str">
            <v>CABLE TIPO C 1MTS SHINE/SNAKE</v>
          </cell>
          <cell r="C314">
            <v>1.64</v>
          </cell>
          <cell r="D314">
            <v>6.9453999999999994</v>
          </cell>
          <cell r="E314">
            <v>2.1320000000000001</v>
          </cell>
          <cell r="F314">
            <v>1.804</v>
          </cell>
          <cell r="G314">
            <v>2.0499999999999998</v>
          </cell>
          <cell r="H314">
            <v>2.46</v>
          </cell>
          <cell r="I314">
            <v>2058.1999999999998</v>
          </cell>
          <cell r="J314">
            <v>6970</v>
          </cell>
          <cell r="K314">
            <v>8500</v>
          </cell>
          <cell r="L314">
            <v>2676</v>
          </cell>
          <cell r="M314">
            <v>3238</v>
          </cell>
          <cell r="N314">
            <v>2265</v>
          </cell>
          <cell r="O314">
            <v>2573</v>
          </cell>
          <cell r="P314">
            <v>3088</v>
          </cell>
          <cell r="Q314" t="str">
            <v>k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USB'TYPEC</v>
          </cell>
          <cell r="B315" t="str">
            <v>CABLE TIPO C 1MTS SOUL 3.0</v>
          </cell>
          <cell r="C315">
            <v>1.3487648673376027</v>
          </cell>
          <cell r="D315">
            <v>4.0800137236962479</v>
          </cell>
          <cell r="E315">
            <v>1.7533943275388835</v>
          </cell>
          <cell r="F315">
            <v>1.4836413540713631</v>
          </cell>
          <cell r="G315">
            <v>1.6859560841720034</v>
          </cell>
          <cell r="H315">
            <v>2.0231473010064041</v>
          </cell>
          <cell r="I315">
            <v>1692.6999085086914</v>
          </cell>
          <cell r="J315">
            <v>4100</v>
          </cell>
          <cell r="K315">
            <v>5000</v>
          </cell>
          <cell r="L315">
            <v>2201</v>
          </cell>
          <cell r="M315">
            <v>2663</v>
          </cell>
          <cell r="N315">
            <v>1862</v>
          </cell>
          <cell r="O315">
            <v>2116</v>
          </cell>
          <cell r="P315">
            <v>2540</v>
          </cell>
          <cell r="Q315" t="str">
            <v>S</v>
          </cell>
          <cell r="R315">
            <v>21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1546896768666</v>
          </cell>
          <cell r="B316" t="str">
            <v xml:space="preserve">CABLE TIPO C 1MTS SUPER CABLE PM120W - 6A </v>
          </cell>
          <cell r="C316">
            <v>0.74512547988728561</v>
          </cell>
          <cell r="D316">
            <v>5.7702517162471398</v>
          </cell>
          <cell r="E316">
            <v>0.96866312385347131</v>
          </cell>
          <cell r="F316">
            <v>0.81963802787601425</v>
          </cell>
          <cell r="G316">
            <v>0.93140684985910704</v>
          </cell>
          <cell r="H316">
            <v>1.1176882198309284</v>
          </cell>
          <cell r="I316">
            <v>935.13247725854342</v>
          </cell>
          <cell r="J316">
            <v>5740</v>
          </cell>
          <cell r="K316">
            <v>7000</v>
          </cell>
          <cell r="L316">
            <v>1216</v>
          </cell>
          <cell r="M316">
            <v>1471</v>
          </cell>
          <cell r="N316">
            <v>1029</v>
          </cell>
          <cell r="O316">
            <v>1169</v>
          </cell>
          <cell r="P316">
            <v>1403</v>
          </cell>
          <cell r="Q316" t="str">
            <v>V</v>
          </cell>
          <cell r="R316">
            <v>60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6985297684587</v>
          </cell>
          <cell r="B317" t="str">
            <v>CABLE TIPO C 2MTS GRIFFIN</v>
          </cell>
          <cell r="C317">
            <v>0.93651303969589805</v>
          </cell>
          <cell r="D317">
            <v>7.4789931350114411</v>
          </cell>
          <cell r="E317">
            <v>1.2174669516046674</v>
          </cell>
          <cell r="F317">
            <v>1.0301643436654879</v>
          </cell>
          <cell r="G317">
            <v>1.1706412996198725</v>
          </cell>
          <cell r="H317">
            <v>1.4047695595438472</v>
          </cell>
          <cell r="I317">
            <v>1175.3238648183521</v>
          </cell>
          <cell r="J317">
            <v>7790</v>
          </cell>
          <cell r="K317">
            <v>9500</v>
          </cell>
          <cell r="L317">
            <v>1528</v>
          </cell>
          <cell r="M317">
            <v>1849</v>
          </cell>
          <cell r="N317">
            <v>1293</v>
          </cell>
          <cell r="O317">
            <v>1470</v>
          </cell>
          <cell r="P317">
            <v>1763</v>
          </cell>
          <cell r="Q317" t="str">
            <v>V</v>
          </cell>
          <cell r="R317">
            <v>61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CMMTYPC2</v>
          </cell>
          <cell r="B318" t="str">
            <v>CABLE TIPO C 2MTS MAXICELL</v>
          </cell>
          <cell r="C318">
            <v>1.6859560841720036</v>
          </cell>
          <cell r="D318">
            <v>7.5480253888380604</v>
          </cell>
          <cell r="E318">
            <v>2.1917429094236049</v>
          </cell>
          <cell r="F318">
            <v>1.854551692589204</v>
          </cell>
          <cell r="G318">
            <v>2.1074451052150045</v>
          </cell>
          <cell r="H318">
            <v>2.5289341262580054</v>
          </cell>
          <cell r="I318">
            <v>2115.8748856358643</v>
          </cell>
          <cell r="J318">
            <v>7790</v>
          </cell>
          <cell r="K318">
            <v>9500</v>
          </cell>
          <cell r="L318">
            <v>2751</v>
          </cell>
          <cell r="M318">
            <v>3328</v>
          </cell>
          <cell r="N318">
            <v>2328</v>
          </cell>
          <cell r="O318">
            <v>2645</v>
          </cell>
          <cell r="P318">
            <v>3174</v>
          </cell>
          <cell r="Q318" t="str">
            <v>V</v>
          </cell>
          <cell r="R318">
            <v>35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USB'TYPEC2M</v>
          </cell>
          <cell r="B319" t="str">
            <v>CABLE TIPO C 2MTS SOUL 3.0</v>
          </cell>
          <cell r="C319">
            <v>1.6859560841720036</v>
          </cell>
          <cell r="D319">
            <v>8.1600274473924976</v>
          </cell>
          <cell r="E319">
            <v>2.1917429094236049</v>
          </cell>
          <cell r="F319">
            <v>1.854551692589204</v>
          </cell>
          <cell r="G319">
            <v>2.1074451052150045</v>
          </cell>
          <cell r="H319">
            <v>2.5289341262580054</v>
          </cell>
          <cell r="I319">
            <v>2115.8748856358643</v>
          </cell>
          <cell r="J319">
            <v>8200</v>
          </cell>
          <cell r="K319">
            <v>10000</v>
          </cell>
          <cell r="L319">
            <v>2751</v>
          </cell>
          <cell r="M319">
            <v>3328</v>
          </cell>
          <cell r="N319">
            <v>2328</v>
          </cell>
          <cell r="O319">
            <v>2645</v>
          </cell>
          <cell r="P319">
            <v>3174</v>
          </cell>
          <cell r="Q319" t="str">
            <v>S</v>
          </cell>
          <cell r="R319">
            <v>38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6952025615728</v>
          </cell>
          <cell r="B320" t="str">
            <v>CABLE TIPO C 2MTS TREQA</v>
          </cell>
          <cell r="C320">
            <v>1.0979603518538685</v>
          </cell>
          <cell r="D320">
            <v>7.5726325467361315</v>
          </cell>
          <cell r="E320">
            <v>1.4273484574100292</v>
          </cell>
          <cell r="F320">
            <v>1.2077563870392556</v>
          </cell>
          <cell r="G320">
            <v>1.3724504398173356</v>
          </cell>
          <cell r="H320">
            <v>1.6469405277808029</v>
          </cell>
          <cell r="I320">
            <v>1377.9402415766051</v>
          </cell>
          <cell r="J320">
            <v>7790</v>
          </cell>
          <cell r="K320">
            <v>9500</v>
          </cell>
          <cell r="L320">
            <v>1791</v>
          </cell>
          <cell r="M320">
            <v>2168</v>
          </cell>
          <cell r="N320">
            <v>1516</v>
          </cell>
          <cell r="O320">
            <v>1723</v>
          </cell>
          <cell r="P320">
            <v>2067</v>
          </cell>
          <cell r="Q320" t="str">
            <v>V</v>
          </cell>
          <cell r="R320">
            <v>55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7798137717078</v>
          </cell>
          <cell r="B321" t="str">
            <v>CABLE TIPO C A HDMI (MACHO/MACHO) NOGA 2MTS</v>
          </cell>
          <cell r="C321">
            <v>11.322049405306496</v>
          </cell>
          <cell r="D321">
            <v>27.39935956084172</v>
          </cell>
          <cell r="E321">
            <v>14.718664226898445</v>
          </cell>
          <cell r="F321">
            <v>12.454254345837146</v>
          </cell>
          <cell r="G321">
            <v>14.152561756633119</v>
          </cell>
          <cell r="H321">
            <v>16.983074107959744</v>
          </cell>
          <cell r="I321">
            <v>14209.172003659653</v>
          </cell>
          <cell r="J321">
            <v>28280</v>
          </cell>
          <cell r="K321">
            <v>34500</v>
          </cell>
          <cell r="L321">
            <v>18472</v>
          </cell>
          <cell r="M321">
            <v>22351</v>
          </cell>
          <cell r="N321">
            <v>15631</v>
          </cell>
          <cell r="O321">
            <v>17762</v>
          </cell>
          <cell r="P321">
            <v>21314</v>
          </cell>
          <cell r="Q321" t="str">
            <v>O</v>
          </cell>
          <cell r="R321">
            <v>11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USB'LTC2M</v>
          </cell>
          <cell r="B322" t="str">
            <v>CABLE TIPO C A LIGHTNING IPH 7 1MTS 3.0A</v>
          </cell>
          <cell r="C322">
            <v>1.7052631578947368</v>
          </cell>
          <cell r="D322">
            <v>8.2534736842105261</v>
          </cell>
          <cell r="E322">
            <v>2.2168421052631579</v>
          </cell>
          <cell r="F322">
            <v>1.8757894736842107</v>
          </cell>
          <cell r="G322">
            <v>2.1315789473684212</v>
          </cell>
          <cell r="H322">
            <v>2.5578947368421052</v>
          </cell>
          <cell r="I322">
            <v>2140.1052631578946</v>
          </cell>
          <cell r="J322">
            <v>8610</v>
          </cell>
          <cell r="K322">
            <v>10500</v>
          </cell>
          <cell r="L322">
            <v>2782</v>
          </cell>
          <cell r="M322">
            <v>3366</v>
          </cell>
          <cell r="N322">
            <v>2355</v>
          </cell>
          <cell r="O322">
            <v>2676</v>
          </cell>
          <cell r="P322">
            <v>3211</v>
          </cell>
          <cell r="Q322" t="str">
            <v>S</v>
          </cell>
          <cell r="R322">
            <v>38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190198496263</v>
          </cell>
          <cell r="B323" t="str">
            <v>CABLE TIPO C A LIGHTNING IPH 7 1MTS 3.0A</v>
          </cell>
          <cell r="C323">
            <v>1.6551619796887116</v>
          </cell>
          <cell r="D323">
            <v>8.0109839816933643</v>
          </cell>
          <cell r="E323">
            <v>2.151710573595325</v>
          </cell>
          <cell r="F323">
            <v>1.8206781776575829</v>
          </cell>
          <cell r="G323">
            <v>2.0689524746108896</v>
          </cell>
          <cell r="H323">
            <v>2.4827429695330672</v>
          </cell>
          <cell r="I323">
            <v>2077.2282845093332</v>
          </cell>
          <cell r="J323">
            <v>8200</v>
          </cell>
          <cell r="K323">
            <v>10000</v>
          </cell>
          <cell r="L323">
            <v>2700</v>
          </cell>
          <cell r="M323">
            <v>3267</v>
          </cell>
          <cell r="N323">
            <v>2285</v>
          </cell>
          <cell r="O323">
            <v>2597</v>
          </cell>
          <cell r="P323">
            <v>3116</v>
          </cell>
          <cell r="Q323" t="str">
            <v>S</v>
          </cell>
          <cell r="R323">
            <v>38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6901234557886</v>
          </cell>
          <cell r="B324" t="str">
            <v>CABLE TIPO C A LIGHTNING IPH 7 1MTS FOXCONN 3.0A</v>
          </cell>
          <cell r="C324">
            <v>1.52</v>
          </cell>
          <cell r="D324">
            <v>7.72464</v>
          </cell>
          <cell r="E324">
            <v>1.9760000000000002</v>
          </cell>
          <cell r="F324">
            <v>1.6720000000000002</v>
          </cell>
          <cell r="G324">
            <v>1.9</v>
          </cell>
          <cell r="H324">
            <v>2.2800000000000002</v>
          </cell>
          <cell r="I324">
            <v>1907.6</v>
          </cell>
          <cell r="J324">
            <v>7790</v>
          </cell>
          <cell r="K324">
            <v>9500</v>
          </cell>
          <cell r="L324">
            <v>2480</v>
          </cell>
          <cell r="M324">
            <v>3001</v>
          </cell>
          <cell r="N324">
            <v>2099</v>
          </cell>
          <cell r="O324">
            <v>2385</v>
          </cell>
          <cell r="P324">
            <v>2862</v>
          </cell>
          <cell r="Q324" t="str">
            <v>S</v>
          </cell>
          <cell r="R324">
            <v>40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888462314572</v>
          </cell>
          <cell r="B325" t="str">
            <v>CABLE TIPO C A LIGHTNING IPH 7 1MTS FOXCONN 3.0A</v>
          </cell>
          <cell r="C325">
            <v>1.5274757140785848</v>
          </cell>
          <cell r="D325">
            <v>7.7626315789473681</v>
          </cell>
          <cell r="E325">
            <v>1.9857184283021603</v>
          </cell>
          <cell r="F325">
            <v>1.6802232854864434</v>
          </cell>
          <cell r="G325">
            <v>1.909344642598231</v>
          </cell>
          <cell r="H325">
            <v>2.2912135711178774</v>
          </cell>
          <cell r="I325">
            <v>1916.982021168624</v>
          </cell>
          <cell r="J325">
            <v>7790</v>
          </cell>
          <cell r="K325">
            <v>9500</v>
          </cell>
          <cell r="L325">
            <v>2492</v>
          </cell>
          <cell r="M325">
            <v>3015</v>
          </cell>
          <cell r="N325">
            <v>2109</v>
          </cell>
          <cell r="O325">
            <v>2397</v>
          </cell>
          <cell r="P325">
            <v>2876</v>
          </cell>
          <cell r="Q325" t="str">
            <v>S</v>
          </cell>
          <cell r="R325">
            <v>40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7790839913710</v>
          </cell>
          <cell r="B326" t="str">
            <v>CABLE TIPO C A LIGHTNING IPH 7 1MTS IBEK 5.0A</v>
          </cell>
          <cell r="C326">
            <v>1.0935279859582649</v>
          </cell>
          <cell r="D326">
            <v>5.5573092246399032</v>
          </cell>
          <cell r="E326">
            <v>1.4215863817457446</v>
          </cell>
          <cell r="F326">
            <v>1.2028807845540916</v>
          </cell>
          <cell r="G326">
            <v>1.3669099824478312</v>
          </cell>
          <cell r="H326">
            <v>1.6402919789373973</v>
          </cell>
          <cell r="I326">
            <v>1372.3776223776224</v>
          </cell>
          <cell r="J326">
            <v>5740</v>
          </cell>
          <cell r="K326">
            <v>7000</v>
          </cell>
          <cell r="L326">
            <v>1784</v>
          </cell>
          <cell r="M326">
            <v>2159</v>
          </cell>
          <cell r="N326">
            <v>1510</v>
          </cell>
          <cell r="O326">
            <v>1716</v>
          </cell>
          <cell r="P326">
            <v>2059</v>
          </cell>
          <cell r="Q326" t="str">
            <v>S</v>
          </cell>
          <cell r="R326">
            <v>40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CTYPCAC02</v>
          </cell>
          <cell r="B327" t="str">
            <v>CABLE TIPO C A TIPO C 1MTS 3.0A.</v>
          </cell>
          <cell r="C327">
            <v>1.505720823798627</v>
          </cell>
          <cell r="D327">
            <v>7.2876887871853544</v>
          </cell>
          <cell r="E327">
            <v>1.9574370709382152</v>
          </cell>
          <cell r="F327">
            <v>1.6562929061784899</v>
          </cell>
          <cell r="G327">
            <v>1.8821510297482837</v>
          </cell>
          <cell r="H327">
            <v>2.2585812356979407</v>
          </cell>
          <cell r="I327">
            <v>1889.6796338672768</v>
          </cell>
          <cell r="J327">
            <v>7380</v>
          </cell>
          <cell r="K327">
            <v>9000</v>
          </cell>
          <cell r="L327">
            <v>2457</v>
          </cell>
          <cell r="M327">
            <v>2972</v>
          </cell>
          <cell r="N327">
            <v>2079</v>
          </cell>
          <cell r="O327">
            <v>2363</v>
          </cell>
          <cell r="P327">
            <v>2835</v>
          </cell>
          <cell r="Q327" t="str">
            <v>F</v>
          </cell>
          <cell r="R327">
            <v>38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723540565869</v>
          </cell>
          <cell r="B328" t="str">
            <v>CABLE TIPO C A TIPO C 1MTS 3.0A. CAB-44001</v>
          </cell>
          <cell r="C328">
            <v>0.8316659417137886</v>
          </cell>
          <cell r="D328">
            <v>5.7359999999999998</v>
          </cell>
          <cell r="E328">
            <v>1.0811657242279251</v>
          </cell>
          <cell r="F328">
            <v>0.91483253588516755</v>
          </cell>
          <cell r="G328">
            <v>1.0395824271422358</v>
          </cell>
          <cell r="H328">
            <v>1.2474989125706828</v>
          </cell>
          <cell r="I328">
            <v>1043.7407568508047</v>
          </cell>
          <cell r="J328">
            <v>5740</v>
          </cell>
          <cell r="K328">
            <v>7000</v>
          </cell>
          <cell r="L328">
            <v>1357</v>
          </cell>
          <cell r="M328">
            <v>1642</v>
          </cell>
          <cell r="N328">
            <v>1149</v>
          </cell>
          <cell r="O328">
            <v>1305</v>
          </cell>
          <cell r="P328">
            <v>1566</v>
          </cell>
          <cell r="Q328" t="str">
            <v>F</v>
          </cell>
          <cell r="R328">
            <v>55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CABTCTC</v>
          </cell>
          <cell r="B329" t="str">
            <v>CABLE TIPO C A TIPO C 1MTS 30W CAB-TCTC</v>
          </cell>
          <cell r="C329">
            <v>0.95845074417988918</v>
          </cell>
          <cell r="D329">
            <v>6.6104347826086958</v>
          </cell>
          <cell r="E329">
            <v>1.245985967433856</v>
          </cell>
          <cell r="F329">
            <v>1.0542958185978781</v>
          </cell>
          <cell r="G329">
            <v>1.1980634302248614</v>
          </cell>
          <cell r="H329">
            <v>1.4376761162698337</v>
          </cell>
          <cell r="I329">
            <v>1202.855683945761</v>
          </cell>
          <cell r="J329">
            <v>6970</v>
          </cell>
          <cell r="K329">
            <v>8500</v>
          </cell>
          <cell r="L329">
            <v>1564</v>
          </cell>
          <cell r="M329">
            <v>1892</v>
          </cell>
          <cell r="N329">
            <v>1324</v>
          </cell>
          <cell r="O329">
            <v>1504</v>
          </cell>
          <cell r="P329">
            <v>1805</v>
          </cell>
          <cell r="Q329" t="str">
            <v>V</v>
          </cell>
          <cell r="R329">
            <v>55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CTYPCAC</v>
          </cell>
          <cell r="B330" t="str">
            <v>CABLE TIPO C A TIPO C 1MTS MAXICELL</v>
          </cell>
          <cell r="C330">
            <v>1.505720823798627</v>
          </cell>
          <cell r="D330">
            <v>7.2876887871853544</v>
          </cell>
          <cell r="E330">
            <v>1.9574370709382152</v>
          </cell>
          <cell r="F330">
            <v>1.6562929061784899</v>
          </cell>
          <cell r="G330">
            <v>1.8821510297482837</v>
          </cell>
          <cell r="H330">
            <v>2.2585812356979407</v>
          </cell>
          <cell r="I330">
            <v>1889.6796338672768</v>
          </cell>
          <cell r="J330">
            <v>7380</v>
          </cell>
          <cell r="K330">
            <v>9000</v>
          </cell>
          <cell r="L330">
            <v>2457</v>
          </cell>
          <cell r="M330">
            <v>2972</v>
          </cell>
          <cell r="N330">
            <v>2079</v>
          </cell>
          <cell r="O330">
            <v>2363</v>
          </cell>
          <cell r="P330">
            <v>2835</v>
          </cell>
          <cell r="Q330" t="str">
            <v>F</v>
          </cell>
          <cell r="R330">
            <v>38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8862910251482</v>
          </cell>
          <cell r="B331" t="str">
            <v>CABLE TIPO C A TIPO C 1MTS OTAWA 30W DTL-083</v>
          </cell>
          <cell r="C331">
            <v>0.67855589386689863</v>
          </cell>
          <cell r="D331">
            <v>5.583157894736841</v>
          </cell>
          <cell r="E331">
            <v>0.88212266202696821</v>
          </cell>
          <cell r="F331">
            <v>0.74641148325358853</v>
          </cell>
          <cell r="G331">
            <v>0.84819486733362326</v>
          </cell>
          <cell r="H331">
            <v>1.017833840800348</v>
          </cell>
          <cell r="I331">
            <v>851.58764680295781</v>
          </cell>
          <cell r="J331">
            <v>5740</v>
          </cell>
          <cell r="K331">
            <v>7000</v>
          </cell>
          <cell r="L331">
            <v>1107</v>
          </cell>
          <cell r="M331">
            <v>1340</v>
          </cell>
          <cell r="N331">
            <v>937</v>
          </cell>
          <cell r="O331">
            <v>1065</v>
          </cell>
          <cell r="P331">
            <v>1278</v>
          </cell>
          <cell r="Q331" t="str">
            <v>F</v>
          </cell>
          <cell r="R331">
            <v>62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6952025615698</v>
          </cell>
          <cell r="B332" t="str">
            <v>CABLE TIPO C A TIPO C 1MTS TREQA 6.0A 66W CA-8855</v>
          </cell>
          <cell r="C332">
            <v>0.67855589386689863</v>
          </cell>
          <cell r="D332">
            <v>5.583157894736841</v>
          </cell>
          <cell r="E332">
            <v>0.88212266202696821</v>
          </cell>
          <cell r="F332">
            <v>0.74641148325358853</v>
          </cell>
          <cell r="G332">
            <v>0.84819486733362326</v>
          </cell>
          <cell r="H332">
            <v>1.017833840800348</v>
          </cell>
          <cell r="I332">
            <v>851.58764680295781</v>
          </cell>
          <cell r="J332">
            <v>5740</v>
          </cell>
          <cell r="K332">
            <v>7000</v>
          </cell>
          <cell r="L332">
            <v>1107</v>
          </cell>
          <cell r="M332">
            <v>1340</v>
          </cell>
          <cell r="N332">
            <v>937</v>
          </cell>
          <cell r="O332">
            <v>1065</v>
          </cell>
          <cell r="P332">
            <v>1278</v>
          </cell>
          <cell r="Q332" t="str">
            <v>F</v>
          </cell>
          <cell r="R332">
            <v>62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USB'TTC2M</v>
          </cell>
          <cell r="B333" t="str">
            <v>CABLE TIPO C A TIPO C 2MTS SOUL 3.0</v>
          </cell>
          <cell r="C333">
            <v>3.01</v>
          </cell>
          <cell r="D333">
            <v>12.747349999999999</v>
          </cell>
          <cell r="E333">
            <v>3.9129999999999998</v>
          </cell>
          <cell r="F333">
            <v>3.3109999999999999</v>
          </cell>
          <cell r="G333">
            <v>3.7624999999999997</v>
          </cell>
          <cell r="H333">
            <v>4.5149999999999997</v>
          </cell>
          <cell r="I333">
            <v>3777.5499999999997</v>
          </cell>
          <cell r="J333">
            <v>13110</v>
          </cell>
          <cell r="K333">
            <v>16000</v>
          </cell>
          <cell r="L333">
            <v>4911</v>
          </cell>
          <cell r="M333">
            <v>5942</v>
          </cell>
          <cell r="N333">
            <v>4156</v>
          </cell>
          <cell r="O333">
            <v>4722</v>
          </cell>
          <cell r="P333">
            <v>5667</v>
          </cell>
          <cell r="Q333" t="str">
            <v>S</v>
          </cell>
          <cell r="R333">
            <v>33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19USB</v>
          </cell>
          <cell r="B334" t="str">
            <v>CABLE USB ALARGUE 1MTS HEMBRA/ MACHO</v>
          </cell>
          <cell r="C334">
            <v>0.94901873684210503</v>
          </cell>
          <cell r="D334">
            <v>4.5932506863157885</v>
          </cell>
          <cell r="E334">
            <v>1.2337243578947366</v>
          </cell>
          <cell r="F334">
            <v>1.0439206105263157</v>
          </cell>
          <cell r="G334">
            <v>1.1862734210526313</v>
          </cell>
          <cell r="H334">
            <v>1.4235281052631574</v>
          </cell>
          <cell r="I334">
            <v>1191.0185147368418</v>
          </cell>
          <cell r="J334">
            <v>4920</v>
          </cell>
          <cell r="K334">
            <v>6000</v>
          </cell>
          <cell r="L334">
            <v>1548</v>
          </cell>
          <cell r="M334">
            <v>1873</v>
          </cell>
          <cell r="N334">
            <v>1311</v>
          </cell>
          <cell r="O334">
            <v>1489</v>
          </cell>
          <cell r="P334">
            <v>1787</v>
          </cell>
          <cell r="Q334" t="str">
            <v>W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usbe</v>
          </cell>
          <cell r="B335" t="str">
            <v>CABLE USB MACHO A USB MACHO</v>
          </cell>
          <cell r="C335">
            <v>0.94901873684210503</v>
          </cell>
          <cell r="D335">
            <v>4.5932506863157885</v>
          </cell>
          <cell r="E335">
            <v>1.2337243578947366</v>
          </cell>
          <cell r="F335">
            <v>1.0439206105263157</v>
          </cell>
          <cell r="G335">
            <v>1.1862734210526313</v>
          </cell>
          <cell r="H335">
            <v>1.4235281052631574</v>
          </cell>
          <cell r="I335">
            <v>1191.0185147368418</v>
          </cell>
          <cell r="J335">
            <v>4920</v>
          </cell>
          <cell r="K335">
            <v>6000</v>
          </cell>
          <cell r="L335">
            <v>1548</v>
          </cell>
          <cell r="M335">
            <v>1873</v>
          </cell>
          <cell r="N335">
            <v>1311</v>
          </cell>
          <cell r="O335">
            <v>1489</v>
          </cell>
          <cell r="P335">
            <v>1787</v>
          </cell>
          <cell r="Q335" t="str">
            <v>V</v>
          </cell>
          <cell r="R335">
            <v>38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wf0120</v>
          </cell>
          <cell r="B336" t="str">
            <v>CAR. AUTO 3 IN 1 GENERICO</v>
          </cell>
          <cell r="C336">
            <v>2.8557326113360322</v>
          </cell>
          <cell r="D336">
            <v>6.2197856274898786</v>
          </cell>
          <cell r="E336">
            <v>3.7124523947368417</v>
          </cell>
          <cell r="F336">
            <v>3.1413058724696357</v>
          </cell>
          <cell r="G336">
            <v>3.5696657641700402</v>
          </cell>
          <cell r="H336">
            <v>4.2835989170040483</v>
          </cell>
          <cell r="I336">
            <v>3583.9444272267206</v>
          </cell>
          <cell r="J336">
            <v>6560</v>
          </cell>
          <cell r="K336">
            <v>8000</v>
          </cell>
          <cell r="L336">
            <v>4659</v>
          </cell>
          <cell r="M336">
            <v>5638</v>
          </cell>
          <cell r="N336">
            <v>3943</v>
          </cell>
          <cell r="O336">
            <v>4480</v>
          </cell>
          <cell r="P336">
            <v>5376</v>
          </cell>
          <cell r="Q336" t="str">
            <v>F</v>
          </cell>
          <cell r="R336">
            <v>8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CA'3G</v>
          </cell>
          <cell r="B337" t="str">
            <v>CAR. AUTO IPH 3G</v>
          </cell>
          <cell r="C337">
            <v>1.9267593522267201</v>
          </cell>
          <cell r="D337">
            <v>6.5278606853441268</v>
          </cell>
          <cell r="E337">
            <v>2.5047871578947363</v>
          </cell>
          <cell r="F337">
            <v>2.1194352874493925</v>
          </cell>
          <cell r="G337">
            <v>2.4084491902834002</v>
          </cell>
          <cell r="H337">
            <v>2.8901390283400801</v>
          </cell>
          <cell r="I337">
            <v>2418.0829870445336</v>
          </cell>
          <cell r="J337">
            <v>6560</v>
          </cell>
          <cell r="K337">
            <v>8000</v>
          </cell>
          <cell r="L337">
            <v>3144</v>
          </cell>
          <cell r="M337">
            <v>3804</v>
          </cell>
          <cell r="N337">
            <v>2660</v>
          </cell>
          <cell r="O337">
            <v>3023</v>
          </cell>
          <cell r="P337">
            <v>3628</v>
          </cell>
          <cell r="Q337" t="str">
            <v>s</v>
          </cell>
          <cell r="R337">
            <v>26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PSYN0847A</v>
          </cell>
          <cell r="B338" t="str">
            <v>CAR. AUTO LG  MICRO OR.</v>
          </cell>
          <cell r="C338">
            <v>1.4592344497607654</v>
          </cell>
          <cell r="D338">
            <v>6.5329926315789466</v>
          </cell>
          <cell r="E338">
            <v>1.897004784688995</v>
          </cell>
          <cell r="F338">
            <v>1.6051578947368421</v>
          </cell>
          <cell r="G338">
            <v>1.8240430622009569</v>
          </cell>
          <cell r="H338">
            <v>2.1888516746411479</v>
          </cell>
          <cell r="I338">
            <v>1831.3392344497606</v>
          </cell>
          <cell r="J338">
            <v>6560</v>
          </cell>
          <cell r="K338">
            <v>8000</v>
          </cell>
          <cell r="L338">
            <v>2381</v>
          </cell>
          <cell r="M338">
            <v>2881</v>
          </cell>
          <cell r="N338">
            <v>2015</v>
          </cell>
          <cell r="O338">
            <v>2290</v>
          </cell>
          <cell r="P338">
            <v>2748</v>
          </cell>
          <cell r="Q338" t="str">
            <v>F</v>
          </cell>
          <cell r="R338">
            <v>35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14MG810</v>
          </cell>
          <cell r="B339" t="str">
            <v>CAR. AUTO LG KP570</v>
          </cell>
          <cell r="C339">
            <v>0.99778609311740873</v>
          </cell>
          <cell r="D339">
            <v>4.1048919870850193</v>
          </cell>
          <cell r="E339">
            <v>1.2971219210526315</v>
          </cell>
          <cell r="F339">
            <v>1.0975647024291497</v>
          </cell>
          <cell r="G339">
            <v>1.2472326163967609</v>
          </cell>
          <cell r="H339">
            <v>1.4966791396761132</v>
          </cell>
          <cell r="I339">
            <v>1252.2215468623479</v>
          </cell>
          <cell r="J339">
            <v>4100</v>
          </cell>
          <cell r="K339">
            <v>5000</v>
          </cell>
          <cell r="L339">
            <v>1628</v>
          </cell>
          <cell r="M339">
            <v>1970</v>
          </cell>
          <cell r="N339">
            <v>1378</v>
          </cell>
          <cell r="O339">
            <v>1566</v>
          </cell>
          <cell r="P339">
            <v>1879</v>
          </cell>
          <cell r="Q339" t="str">
            <v>K</v>
          </cell>
          <cell r="R339">
            <v>32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CA'5</v>
          </cell>
          <cell r="B340" t="str">
            <v>CAR. AUTO LIGHTNING IPH 7</v>
          </cell>
          <cell r="C340">
            <v>3.1936842105263157</v>
          </cell>
          <cell r="D340">
            <v>12.365945263157894</v>
          </cell>
          <cell r="E340">
            <v>4.1517894736842109</v>
          </cell>
          <cell r="F340">
            <v>3.5130526315789474</v>
          </cell>
          <cell r="G340">
            <v>3.9921052631578946</v>
          </cell>
          <cell r="H340">
            <v>4.7905263157894735</v>
          </cell>
          <cell r="I340">
            <v>4008.0736842105262</v>
          </cell>
          <cell r="J340">
            <v>12700</v>
          </cell>
          <cell r="K340">
            <v>15500</v>
          </cell>
          <cell r="L340">
            <v>5210</v>
          </cell>
          <cell r="M340">
            <v>6305</v>
          </cell>
          <cell r="N340">
            <v>4409</v>
          </cell>
          <cell r="O340">
            <v>5011</v>
          </cell>
          <cell r="P340">
            <v>6013</v>
          </cell>
          <cell r="Q340" t="str">
            <v>s</v>
          </cell>
          <cell r="R340">
            <v>30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ca'iph5</v>
          </cell>
          <cell r="B341" t="str">
            <v>CAR. AUTO LIGHTNING IPH 7</v>
          </cell>
          <cell r="C341">
            <v>3.1936842105263157</v>
          </cell>
          <cell r="D341">
            <v>12.365945263157894</v>
          </cell>
          <cell r="E341">
            <v>4.1517894736842109</v>
          </cell>
          <cell r="F341">
            <v>3.5130526315789474</v>
          </cell>
          <cell r="G341">
            <v>3.9921052631578946</v>
          </cell>
          <cell r="H341">
            <v>4.7905263157894735</v>
          </cell>
          <cell r="I341">
            <v>4008.0736842105262</v>
          </cell>
          <cell r="J341">
            <v>12700</v>
          </cell>
          <cell r="K341">
            <v>15500</v>
          </cell>
          <cell r="L341">
            <v>5210</v>
          </cell>
          <cell r="M341">
            <v>6305</v>
          </cell>
          <cell r="N341">
            <v>4409</v>
          </cell>
          <cell r="O341">
            <v>5011</v>
          </cell>
          <cell r="P341">
            <v>6013</v>
          </cell>
          <cell r="Q341" t="str">
            <v>S</v>
          </cell>
          <cell r="R341">
            <v>30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14V8</v>
          </cell>
          <cell r="B342" t="str">
            <v>CAR. AUTO MICRO</v>
          </cell>
          <cell r="C342">
            <v>1.4592344497607654</v>
          </cell>
          <cell r="D342">
            <v>5.2970210526315782</v>
          </cell>
          <cell r="E342">
            <v>1.897004784688995</v>
          </cell>
          <cell r="F342">
            <v>1.6051578947368421</v>
          </cell>
          <cell r="G342">
            <v>1.8240430622009569</v>
          </cell>
          <cell r="H342">
            <v>2.1888516746411479</v>
          </cell>
          <cell r="I342">
            <v>1831.3392344497606</v>
          </cell>
          <cell r="J342">
            <v>5330</v>
          </cell>
          <cell r="K342">
            <v>6500</v>
          </cell>
          <cell r="L342">
            <v>2381</v>
          </cell>
          <cell r="M342">
            <v>2881</v>
          </cell>
          <cell r="N342">
            <v>2015</v>
          </cell>
          <cell r="O342">
            <v>2290</v>
          </cell>
          <cell r="P342">
            <v>2748</v>
          </cell>
          <cell r="Q342" t="str">
            <v>D</v>
          </cell>
          <cell r="R342">
            <v>28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CA'MICRO2A</v>
          </cell>
          <cell r="B343" t="str">
            <v>CAR. AUTO MICRO 2A SOUL</v>
          </cell>
          <cell r="C343">
            <v>2.3074050903822725</v>
          </cell>
          <cell r="D343">
            <v>11.167840637450199</v>
          </cell>
          <cell r="E343">
            <v>2.9996266174969541</v>
          </cell>
          <cell r="F343">
            <v>2.5381455994205</v>
          </cell>
          <cell r="G343">
            <v>2.8842563629778404</v>
          </cell>
          <cell r="H343">
            <v>3.4611076355734087</v>
          </cell>
          <cell r="I343">
            <v>2895.7933884297518</v>
          </cell>
          <cell r="J343">
            <v>11480</v>
          </cell>
          <cell r="K343">
            <v>14000</v>
          </cell>
          <cell r="L343">
            <v>3765</v>
          </cell>
          <cell r="M343">
            <v>4555</v>
          </cell>
          <cell r="N343">
            <v>3186</v>
          </cell>
          <cell r="O343">
            <v>3620</v>
          </cell>
          <cell r="P343">
            <v>4344</v>
          </cell>
          <cell r="Q343" t="str">
            <v>S</v>
          </cell>
          <cell r="R343">
            <v>38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>842797931750</v>
          </cell>
          <cell r="B344" t="str">
            <v>CAR. AUTO MICRO DUAL 2A PRO21</v>
          </cell>
          <cell r="C344">
            <v>2.3074050903822725</v>
          </cell>
          <cell r="D344">
            <v>11.167840637450199</v>
          </cell>
          <cell r="E344">
            <v>2.9996266174969541</v>
          </cell>
          <cell r="F344">
            <v>2.5381455994205</v>
          </cell>
          <cell r="G344">
            <v>2.8842563629778404</v>
          </cell>
          <cell r="H344">
            <v>3.4611076355734087</v>
          </cell>
          <cell r="I344">
            <v>2895.7933884297518</v>
          </cell>
          <cell r="J344">
            <v>11480</v>
          </cell>
          <cell r="K344">
            <v>14000</v>
          </cell>
          <cell r="L344">
            <v>3765</v>
          </cell>
          <cell r="M344">
            <v>4555</v>
          </cell>
          <cell r="N344">
            <v>3186</v>
          </cell>
          <cell r="O344">
            <v>3620</v>
          </cell>
          <cell r="P344">
            <v>4344</v>
          </cell>
          <cell r="Q344" t="str">
            <v>S</v>
          </cell>
          <cell r="R344">
            <v>38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CA'USBDUALMI</v>
          </cell>
          <cell r="B345" t="str">
            <v>CAR. AUTO MICRO DUAL 2A SOUL</v>
          </cell>
          <cell r="C345">
            <v>2.3074050903822725</v>
          </cell>
          <cell r="D345">
            <v>11.167840637450199</v>
          </cell>
          <cell r="E345">
            <v>2.9996266174969541</v>
          </cell>
          <cell r="F345">
            <v>2.5381455994205</v>
          </cell>
          <cell r="G345">
            <v>2.8842563629778404</v>
          </cell>
          <cell r="H345">
            <v>3.4611076355734087</v>
          </cell>
          <cell r="I345">
            <v>2895.7933884297518</v>
          </cell>
          <cell r="J345">
            <v>11480</v>
          </cell>
          <cell r="K345">
            <v>14000</v>
          </cell>
          <cell r="L345">
            <v>3765</v>
          </cell>
          <cell r="M345">
            <v>4555</v>
          </cell>
          <cell r="N345">
            <v>3186</v>
          </cell>
          <cell r="O345">
            <v>3620</v>
          </cell>
          <cell r="P345">
            <v>4344</v>
          </cell>
          <cell r="Q345" t="str">
            <v>S</v>
          </cell>
          <cell r="R345">
            <v>38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14S3SAE5W</v>
          </cell>
          <cell r="B346" t="str">
            <v>CAR. AUTO MICRO SAM. OR.</v>
          </cell>
          <cell r="C346">
            <v>2.3074050903822725</v>
          </cell>
          <cell r="D346">
            <v>11.167840637450199</v>
          </cell>
          <cell r="E346">
            <v>2.9996266174969541</v>
          </cell>
          <cell r="F346">
            <v>2.5381455994205</v>
          </cell>
          <cell r="G346">
            <v>2.8842563629778404</v>
          </cell>
          <cell r="H346">
            <v>3.4611076355734087</v>
          </cell>
          <cell r="I346">
            <v>2895.7933884297518</v>
          </cell>
          <cell r="J346">
            <v>11480</v>
          </cell>
          <cell r="K346">
            <v>14000</v>
          </cell>
          <cell r="L346">
            <v>3765</v>
          </cell>
          <cell r="M346">
            <v>4555</v>
          </cell>
          <cell r="N346">
            <v>3186</v>
          </cell>
          <cell r="O346">
            <v>3620</v>
          </cell>
          <cell r="P346">
            <v>4344</v>
          </cell>
          <cell r="Q346" t="str">
            <v>F</v>
          </cell>
          <cell r="R346">
            <v>38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3122112858861</v>
          </cell>
          <cell r="B347" t="str">
            <v>CAR. AUTO MICRO SAM. OR.</v>
          </cell>
          <cell r="C347">
            <v>2.3074050903822725</v>
          </cell>
          <cell r="D347">
            <v>11.167840637450199</v>
          </cell>
          <cell r="E347">
            <v>2.9996266174969541</v>
          </cell>
          <cell r="F347">
            <v>2.5381455994205</v>
          </cell>
          <cell r="G347">
            <v>2.8842563629778404</v>
          </cell>
          <cell r="H347">
            <v>3.4611076355734087</v>
          </cell>
          <cell r="I347">
            <v>2895.7933884297518</v>
          </cell>
          <cell r="J347">
            <v>11480</v>
          </cell>
          <cell r="K347">
            <v>14000</v>
          </cell>
          <cell r="L347">
            <v>3765</v>
          </cell>
          <cell r="M347">
            <v>4555</v>
          </cell>
          <cell r="N347">
            <v>3186</v>
          </cell>
          <cell r="O347">
            <v>3620</v>
          </cell>
          <cell r="P347">
            <v>4344</v>
          </cell>
          <cell r="Q347" t="str">
            <v>f</v>
          </cell>
          <cell r="R347">
            <v>38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04PW2C30086N</v>
          </cell>
          <cell r="B348" t="str">
            <v>CAR. AUTO MICRO SONY OR.</v>
          </cell>
          <cell r="C348">
            <v>2.3074050903822725</v>
          </cell>
          <cell r="D348">
            <v>11.167840637450199</v>
          </cell>
          <cell r="E348">
            <v>2.9996266174969541</v>
          </cell>
          <cell r="F348">
            <v>2.5381455994205</v>
          </cell>
          <cell r="G348">
            <v>2.8842563629778404</v>
          </cell>
          <cell r="H348">
            <v>3.4611076355734087</v>
          </cell>
          <cell r="I348">
            <v>2895.7933884297518</v>
          </cell>
          <cell r="J348">
            <v>11480</v>
          </cell>
          <cell r="K348">
            <v>14000</v>
          </cell>
          <cell r="L348">
            <v>3765</v>
          </cell>
          <cell r="M348">
            <v>4555</v>
          </cell>
          <cell r="N348">
            <v>3186</v>
          </cell>
          <cell r="O348">
            <v>3620</v>
          </cell>
          <cell r="P348">
            <v>4344</v>
          </cell>
          <cell r="Q348" t="str">
            <v>F</v>
          </cell>
          <cell r="R348">
            <v>38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14FMTUR3A</v>
          </cell>
          <cell r="B349" t="str">
            <v>CAR. AUTO MICRO TURBO 3A MOT. OR.</v>
          </cell>
          <cell r="C349">
            <v>2.3074050903822725</v>
          </cell>
          <cell r="D349">
            <v>11.167840637450199</v>
          </cell>
          <cell r="E349">
            <v>2.9996266174969541</v>
          </cell>
          <cell r="F349">
            <v>2.5381455994205</v>
          </cell>
          <cell r="G349">
            <v>2.8842563629778404</v>
          </cell>
          <cell r="H349">
            <v>3.4611076355734087</v>
          </cell>
          <cell r="I349">
            <v>2895.7933884297518</v>
          </cell>
          <cell r="J349">
            <v>11480</v>
          </cell>
          <cell r="K349">
            <v>14000</v>
          </cell>
          <cell r="L349">
            <v>3765</v>
          </cell>
          <cell r="M349">
            <v>4555</v>
          </cell>
          <cell r="N349">
            <v>3186</v>
          </cell>
          <cell r="O349">
            <v>3620</v>
          </cell>
          <cell r="P349">
            <v>4344</v>
          </cell>
          <cell r="Q349" t="str">
            <v>f</v>
          </cell>
          <cell r="R349">
            <v>38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14HMV3</v>
          </cell>
          <cell r="B350" t="str">
            <v>CAR. AUTO MINI USB</v>
          </cell>
          <cell r="C350">
            <v>1.5826951821862347</v>
          </cell>
          <cell r="D350">
            <v>8.0432569158704457</v>
          </cell>
          <cell r="E350">
            <v>2.0575037368421052</v>
          </cell>
          <cell r="F350">
            <v>1.7409647004048583</v>
          </cell>
          <cell r="G350">
            <v>1.9783689777327935</v>
          </cell>
          <cell r="H350">
            <v>2.3740427732793519</v>
          </cell>
          <cell r="I350">
            <v>1986.2824536437247</v>
          </cell>
          <cell r="J350">
            <v>8200</v>
          </cell>
          <cell r="K350">
            <v>10000</v>
          </cell>
          <cell r="L350">
            <v>2582</v>
          </cell>
          <cell r="M350">
            <v>3124</v>
          </cell>
          <cell r="N350">
            <v>2185</v>
          </cell>
          <cell r="O350">
            <v>2483</v>
          </cell>
          <cell r="P350">
            <v>2980</v>
          </cell>
          <cell r="Q350" t="str">
            <v>H</v>
          </cell>
          <cell r="R350">
            <v>40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14V3</v>
          </cell>
          <cell r="B351" t="str">
            <v>CAR. AUTO MINI USB</v>
          </cell>
          <cell r="C351">
            <v>1.1010053441295544</v>
          </cell>
          <cell r="D351">
            <v>4.5295359857489865</v>
          </cell>
          <cell r="E351">
            <v>1.4313069473684208</v>
          </cell>
          <cell r="F351">
            <v>1.21110587854251</v>
          </cell>
          <cell r="G351">
            <v>1.3762566801619429</v>
          </cell>
          <cell r="H351">
            <v>1.6515080161943316</v>
          </cell>
          <cell r="I351">
            <v>1381.7617068825907</v>
          </cell>
          <cell r="J351">
            <v>4510</v>
          </cell>
          <cell r="K351">
            <v>5500</v>
          </cell>
          <cell r="L351">
            <v>1796</v>
          </cell>
          <cell r="M351">
            <v>2174</v>
          </cell>
          <cell r="N351">
            <v>1520</v>
          </cell>
          <cell r="O351">
            <v>1728</v>
          </cell>
          <cell r="P351">
            <v>2073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14N1100</v>
          </cell>
          <cell r="B352" t="str">
            <v>CAR. AUTO NOK. 1100</v>
          </cell>
          <cell r="C352">
            <v>1.1010053441295544</v>
          </cell>
          <cell r="D352">
            <v>4.5295359857489865</v>
          </cell>
          <cell r="E352">
            <v>1.4313069473684208</v>
          </cell>
          <cell r="F352">
            <v>1.21110587854251</v>
          </cell>
          <cell r="G352">
            <v>1.3762566801619429</v>
          </cell>
          <cell r="H352">
            <v>1.6515080161943316</v>
          </cell>
          <cell r="I352">
            <v>1381.7617068825907</v>
          </cell>
          <cell r="J352">
            <v>4510</v>
          </cell>
          <cell r="K352">
            <v>5500</v>
          </cell>
          <cell r="L352">
            <v>1796</v>
          </cell>
          <cell r="M352">
            <v>2174</v>
          </cell>
          <cell r="N352">
            <v>1520</v>
          </cell>
          <cell r="O352">
            <v>1728</v>
          </cell>
          <cell r="P352">
            <v>2073</v>
          </cell>
          <cell r="Q352" t="str">
            <v>K</v>
          </cell>
          <cell r="R352">
            <v>32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14HN6101</v>
          </cell>
          <cell r="B353" t="str">
            <v>CAR. AUTO NOK. 6101</v>
          </cell>
          <cell r="C353">
            <v>1.5826951821862347</v>
          </cell>
          <cell r="D353">
            <v>8.0432569158704457</v>
          </cell>
          <cell r="E353">
            <v>2.0575037368421052</v>
          </cell>
          <cell r="F353">
            <v>1.7409647004048583</v>
          </cell>
          <cell r="G353">
            <v>1.9783689777327935</v>
          </cell>
          <cell r="H353">
            <v>2.3740427732793519</v>
          </cell>
          <cell r="I353">
            <v>1986.2824536437247</v>
          </cell>
          <cell r="J353">
            <v>8200</v>
          </cell>
          <cell r="K353">
            <v>10000</v>
          </cell>
          <cell r="L353">
            <v>2582</v>
          </cell>
          <cell r="M353">
            <v>3124</v>
          </cell>
          <cell r="N353">
            <v>2185</v>
          </cell>
          <cell r="O353">
            <v>2483</v>
          </cell>
          <cell r="P353">
            <v>2980</v>
          </cell>
          <cell r="Q353" t="str">
            <v>H</v>
          </cell>
          <cell r="R353">
            <v>40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14N6101</v>
          </cell>
          <cell r="B354" t="str">
            <v>CAR. AUTO NOK. 6101</v>
          </cell>
          <cell r="C354">
            <v>0.99778609311740873</v>
          </cell>
          <cell r="D354">
            <v>4.1048919870850193</v>
          </cell>
          <cell r="E354">
            <v>1.2971219210526315</v>
          </cell>
          <cell r="F354">
            <v>1.0975647024291497</v>
          </cell>
          <cell r="G354">
            <v>1.2472326163967609</v>
          </cell>
          <cell r="H354">
            <v>1.4966791396761132</v>
          </cell>
          <cell r="I354">
            <v>1252.2215468623479</v>
          </cell>
          <cell r="J354">
            <v>4100</v>
          </cell>
          <cell r="K354">
            <v>5000</v>
          </cell>
          <cell r="L354">
            <v>1628</v>
          </cell>
          <cell r="M354">
            <v>1970</v>
          </cell>
          <cell r="N354">
            <v>1378</v>
          </cell>
          <cell r="O354">
            <v>1566</v>
          </cell>
          <cell r="P354">
            <v>1879</v>
          </cell>
          <cell r="Q354" t="str">
            <v>K</v>
          </cell>
          <cell r="R354">
            <v>32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14HSF250</v>
          </cell>
          <cell r="B355" t="str">
            <v>CAR. AUTO SAM. F250</v>
          </cell>
          <cell r="C355">
            <v>1.5826951821862347</v>
          </cell>
          <cell r="D355">
            <v>8.0432569158704457</v>
          </cell>
          <cell r="E355">
            <v>2.0575037368421052</v>
          </cell>
          <cell r="F355">
            <v>1.7409647004048583</v>
          </cell>
          <cell r="G355">
            <v>1.9783689777327935</v>
          </cell>
          <cell r="H355">
            <v>2.3740427732793519</v>
          </cell>
          <cell r="I355">
            <v>1986.2824536437247</v>
          </cell>
          <cell r="J355">
            <v>8200</v>
          </cell>
          <cell r="K355">
            <v>10000</v>
          </cell>
          <cell r="L355">
            <v>2582</v>
          </cell>
          <cell r="M355">
            <v>3124</v>
          </cell>
          <cell r="N355">
            <v>2185</v>
          </cell>
          <cell r="O355">
            <v>2483</v>
          </cell>
          <cell r="P355">
            <v>2980</v>
          </cell>
          <cell r="Q355" t="str">
            <v>H</v>
          </cell>
          <cell r="R355">
            <v>40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14SF250</v>
          </cell>
          <cell r="B356" t="str">
            <v>CAR. AUTO SAM. F250</v>
          </cell>
          <cell r="C356">
            <v>0.92897325910931172</v>
          </cell>
          <cell r="D356">
            <v>3.8217959879757082</v>
          </cell>
          <cell r="E356">
            <v>1.2076652368421052</v>
          </cell>
          <cell r="F356">
            <v>1.021870585020243</v>
          </cell>
          <cell r="G356">
            <v>1.1612165738866396</v>
          </cell>
          <cell r="H356">
            <v>1.3934598886639675</v>
          </cell>
          <cell r="I356">
            <v>1165.8614401821862</v>
          </cell>
          <cell r="J356">
            <v>4100</v>
          </cell>
          <cell r="K356">
            <v>5000</v>
          </cell>
          <cell r="L356">
            <v>1516</v>
          </cell>
          <cell r="M356">
            <v>1834</v>
          </cell>
          <cell r="N356">
            <v>1283</v>
          </cell>
          <cell r="O356">
            <v>1458</v>
          </cell>
          <cell r="P356">
            <v>1749</v>
          </cell>
          <cell r="Q356" t="str">
            <v>K</v>
          </cell>
          <cell r="R356">
            <v>32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7790839912713</v>
          </cell>
          <cell r="B357" t="str">
            <v>CAR. AUTO TIPO C - USB-C 20W+USB 5.1A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A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5642448776489</v>
          </cell>
          <cell r="B358" t="str">
            <v>CAR. AUTO TIPO C 25W 10V - USB-C SAMSUNG</v>
          </cell>
          <cell r="C358">
            <v>2.8814040130869754</v>
          </cell>
          <cell r="D358">
            <v>13.94599542334096</v>
          </cell>
          <cell r="E358">
            <v>3.7458252170130679</v>
          </cell>
          <cell r="F358">
            <v>3.169544414395673</v>
          </cell>
          <cell r="G358">
            <v>3.6017550163587191</v>
          </cell>
          <cell r="H358">
            <v>4.3221060196304633</v>
          </cell>
          <cell r="I358">
            <v>3616.1620364241539</v>
          </cell>
          <cell r="J358">
            <v>14340</v>
          </cell>
          <cell r="K358">
            <v>17500</v>
          </cell>
          <cell r="L358">
            <v>4701</v>
          </cell>
          <cell r="M358">
            <v>5688</v>
          </cell>
          <cell r="N358">
            <v>3978</v>
          </cell>
          <cell r="O358">
            <v>4521</v>
          </cell>
          <cell r="P358">
            <v>5425</v>
          </cell>
          <cell r="Q358" t="str">
            <v>A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CAQ'USBDUALT</v>
          </cell>
          <cell r="B359" t="str">
            <v>CAR. AUTO TIPO C DUAL 2.4A SOUL</v>
          </cell>
          <cell r="C359">
            <v>4.1953684210526312</v>
          </cell>
          <cell r="D359">
            <v>15.229187368421051</v>
          </cell>
          <cell r="E359">
            <v>5.4539789473684204</v>
          </cell>
          <cell r="F359">
            <v>4.6149052631578948</v>
          </cell>
          <cell r="G359">
            <v>5.244210526315789</v>
          </cell>
          <cell r="H359">
            <v>6.2930526315789468</v>
          </cell>
          <cell r="I359">
            <v>5265.1873684210523</v>
          </cell>
          <cell r="J359">
            <v>15570</v>
          </cell>
          <cell r="K359">
            <v>19000</v>
          </cell>
          <cell r="L359">
            <v>6845</v>
          </cell>
          <cell r="M359">
            <v>8282</v>
          </cell>
          <cell r="N359">
            <v>5792</v>
          </cell>
          <cell r="O359">
            <v>6582</v>
          </cell>
          <cell r="P359">
            <v>7898</v>
          </cell>
          <cell r="Q359" t="str">
            <v>S</v>
          </cell>
          <cell r="R359">
            <v>28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CA'USBDUALTC</v>
          </cell>
          <cell r="B360" t="str">
            <v>CAR. AUTO TIPO C DUAL 2A SOUL</v>
          </cell>
          <cell r="C360">
            <v>4.0568421052631578</v>
          </cell>
          <cell r="D360">
            <v>14.726336842105262</v>
          </cell>
          <cell r="E360">
            <v>5.273894736842105</v>
          </cell>
          <cell r="F360">
            <v>4.4625263157894741</v>
          </cell>
          <cell r="G360">
            <v>5.0710526315789473</v>
          </cell>
          <cell r="H360">
            <v>6.0852631578947367</v>
          </cell>
          <cell r="I360">
            <v>5091.3368421052628</v>
          </cell>
          <cell r="J360">
            <v>15160</v>
          </cell>
          <cell r="K360">
            <v>18500</v>
          </cell>
          <cell r="L360">
            <v>6619</v>
          </cell>
          <cell r="M360">
            <v>8009</v>
          </cell>
          <cell r="N360">
            <v>5601</v>
          </cell>
          <cell r="O360">
            <v>6365</v>
          </cell>
          <cell r="P360">
            <v>7638</v>
          </cell>
          <cell r="Q360" t="str">
            <v>S</v>
          </cell>
          <cell r="R360">
            <v>28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CA'TYPEC</v>
          </cell>
          <cell r="B361" t="str">
            <v>CAR. AUTO TIPO C SOUL</v>
          </cell>
          <cell r="C361">
            <v>3.1936842105263157</v>
          </cell>
          <cell r="D361">
            <v>11.593073684210525</v>
          </cell>
          <cell r="E361">
            <v>4.1517894736842109</v>
          </cell>
          <cell r="F361">
            <v>3.5130526315789474</v>
          </cell>
          <cell r="G361">
            <v>3.9921052631578946</v>
          </cell>
          <cell r="H361">
            <v>4.7905263157894735</v>
          </cell>
          <cell r="I361">
            <v>4008.0736842105262</v>
          </cell>
          <cell r="J361">
            <v>11890</v>
          </cell>
          <cell r="K361">
            <v>14500</v>
          </cell>
          <cell r="L361">
            <v>5210</v>
          </cell>
          <cell r="M361">
            <v>6305</v>
          </cell>
          <cell r="N361">
            <v>4409</v>
          </cell>
          <cell r="O361">
            <v>5011</v>
          </cell>
          <cell r="P361">
            <v>6013</v>
          </cell>
          <cell r="Q361" t="str">
            <v>S</v>
          </cell>
          <cell r="R361">
            <v>28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2212755033075</v>
          </cell>
          <cell r="B362" t="str">
            <v>CAR. AUTO USB 2 A</v>
          </cell>
          <cell r="C362">
            <v>4.0271578947368427</v>
          </cell>
          <cell r="D362">
            <v>17.055013684210529</v>
          </cell>
          <cell r="E362">
            <v>5.2353052631578958</v>
          </cell>
          <cell r="F362">
            <v>4.4298736842105271</v>
          </cell>
          <cell r="G362">
            <v>5.0339473684210532</v>
          </cell>
          <cell r="H362">
            <v>6.0407368421052645</v>
          </cell>
          <cell r="I362">
            <v>5054.0831578947373</v>
          </cell>
          <cell r="J362">
            <v>17620</v>
          </cell>
          <cell r="K362">
            <v>21500</v>
          </cell>
          <cell r="L362">
            <v>6570</v>
          </cell>
          <cell r="M362">
            <v>7950</v>
          </cell>
          <cell r="N362">
            <v>5560</v>
          </cell>
          <cell r="O362">
            <v>6318</v>
          </cell>
          <cell r="P362">
            <v>7582</v>
          </cell>
          <cell r="Q362" t="str">
            <v>K</v>
          </cell>
          <cell r="R362">
            <v>33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7790839961629</v>
          </cell>
          <cell r="B363" t="str">
            <v>CAR. AUTO USB 3.1A - USB-C 20W IBEK</v>
          </cell>
          <cell r="C363">
            <v>1.5892272002319847</v>
          </cell>
          <cell r="D363">
            <v>10.576307017543858</v>
          </cell>
          <cell r="E363">
            <v>2.0659953603015802</v>
          </cell>
          <cell r="F363">
            <v>1.7481499202551833</v>
          </cell>
          <cell r="G363">
            <v>1.986534000289981</v>
          </cell>
          <cell r="H363">
            <v>2.383840800347977</v>
          </cell>
          <cell r="I363">
            <v>1994.4801362911408</v>
          </cell>
          <cell r="J363">
            <v>11070</v>
          </cell>
          <cell r="K363">
            <v>13500</v>
          </cell>
          <cell r="L363">
            <v>2593</v>
          </cell>
          <cell r="M363">
            <v>3137</v>
          </cell>
          <cell r="N363">
            <v>2194</v>
          </cell>
          <cell r="O363">
            <v>2494</v>
          </cell>
          <cell r="P363">
            <v>2992</v>
          </cell>
          <cell r="Q363" t="str">
            <v>K</v>
          </cell>
          <cell r="R363">
            <v>53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CA'USB2BL</v>
          </cell>
          <cell r="B364" t="str">
            <v>CAR. AUTO USB DOBLE 2.4A</v>
          </cell>
          <cell r="C364">
            <v>2.6778947368421053</v>
          </cell>
          <cell r="D364">
            <v>9.7207578947368418</v>
          </cell>
          <cell r="E364">
            <v>3.4812631578947371</v>
          </cell>
          <cell r="F364">
            <v>2.9456842105263159</v>
          </cell>
          <cell r="G364">
            <v>3.3473684210526318</v>
          </cell>
          <cell r="H364">
            <v>4.0168421052631578</v>
          </cell>
          <cell r="I364">
            <v>3360.757894736842</v>
          </cell>
          <cell r="J364">
            <v>9840</v>
          </cell>
          <cell r="K364">
            <v>12000</v>
          </cell>
          <cell r="L364">
            <v>4369</v>
          </cell>
          <cell r="M364">
            <v>5286</v>
          </cell>
          <cell r="N364">
            <v>3697</v>
          </cell>
          <cell r="O364">
            <v>4201</v>
          </cell>
          <cell r="P364">
            <v>5042</v>
          </cell>
          <cell r="Q364" t="str">
            <v>K</v>
          </cell>
          <cell r="R364">
            <v>28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2212755033082</v>
          </cell>
          <cell r="B365" t="str">
            <v>CAR. AUTO USB DOBLE 2A</v>
          </cell>
          <cell r="C365">
            <v>1.5182053064958831</v>
          </cell>
          <cell r="D365">
            <v>6.4295994730100654</v>
          </cell>
          <cell r="E365">
            <v>1.9736668984446482</v>
          </cell>
          <cell r="F365">
            <v>1.6700258371454717</v>
          </cell>
          <cell r="G365">
            <v>1.8977566331198539</v>
          </cell>
          <cell r="H365">
            <v>2.2773079597438248</v>
          </cell>
          <cell r="I365">
            <v>1905.3476596523333</v>
          </cell>
          <cell r="J365">
            <v>6560</v>
          </cell>
          <cell r="K365">
            <v>8000</v>
          </cell>
          <cell r="L365">
            <v>2477</v>
          </cell>
          <cell r="M365">
            <v>2997</v>
          </cell>
          <cell r="N365">
            <v>2096</v>
          </cell>
          <cell r="O365">
            <v>2382</v>
          </cell>
          <cell r="P365">
            <v>2859</v>
          </cell>
          <cell r="Q365" t="str">
            <v>K</v>
          </cell>
          <cell r="R365">
            <v>33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ca'usbdual</v>
          </cell>
          <cell r="B366" t="str">
            <v>CAR. AUTO USB DOBLE 2A</v>
          </cell>
          <cell r="C366">
            <v>1.5182053064958831</v>
          </cell>
          <cell r="D366">
            <v>6.4295994730100654</v>
          </cell>
          <cell r="E366">
            <v>1.9736668984446482</v>
          </cell>
          <cell r="F366">
            <v>1.6700258371454717</v>
          </cell>
          <cell r="G366">
            <v>1.8977566331198539</v>
          </cell>
          <cell r="H366">
            <v>2.2773079597438248</v>
          </cell>
          <cell r="I366">
            <v>1905.3476596523333</v>
          </cell>
          <cell r="J366">
            <v>6560</v>
          </cell>
          <cell r="K366">
            <v>8000</v>
          </cell>
          <cell r="L366">
            <v>2477</v>
          </cell>
          <cell r="M366">
            <v>2997</v>
          </cell>
          <cell r="N366">
            <v>2096</v>
          </cell>
          <cell r="O366">
            <v>2382</v>
          </cell>
          <cell r="P366">
            <v>2859</v>
          </cell>
          <cell r="Q366" t="str">
            <v>F</v>
          </cell>
          <cell r="R366">
            <v>33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6952023612644</v>
          </cell>
          <cell r="B367" t="str">
            <v>CAR. AUTO USBX2 3.0A - USB-C 20W</v>
          </cell>
          <cell r="C367">
            <v>2.532031436056204</v>
          </cell>
          <cell r="D367">
            <v>10.723153131698023</v>
          </cell>
          <cell r="E367">
            <v>3.2916408668730655</v>
          </cell>
          <cell r="F367">
            <v>2.7852345796618247</v>
          </cell>
          <cell r="G367">
            <v>3.1650392950702551</v>
          </cell>
          <cell r="H367">
            <v>3.7980471540843057</v>
          </cell>
          <cell r="I367">
            <v>3177.6994522505361</v>
          </cell>
          <cell r="J367">
            <v>11070</v>
          </cell>
          <cell r="K367">
            <v>13500</v>
          </cell>
          <cell r="L367">
            <v>4131</v>
          </cell>
          <cell r="M367">
            <v>4999</v>
          </cell>
          <cell r="N367">
            <v>3496</v>
          </cell>
          <cell r="O367">
            <v>3973</v>
          </cell>
          <cell r="P367">
            <v>4767</v>
          </cell>
          <cell r="Q367" t="str">
            <v>K</v>
          </cell>
          <cell r="R367">
            <v>33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6952024617709</v>
          </cell>
          <cell r="B368" t="str">
            <v>CAR. AUTO USBX2 3.0A - USB-C 20W Q-011</v>
          </cell>
          <cell r="C368">
            <v>2.0302262026275066</v>
          </cell>
          <cell r="D368">
            <v>9.8262948207171323</v>
          </cell>
          <cell r="E368">
            <v>2.6392940634157589</v>
          </cell>
          <cell r="F368">
            <v>2.2332488228902574</v>
          </cell>
          <cell r="G368">
            <v>2.5377827532843833</v>
          </cell>
          <cell r="H368">
            <v>3.04533930394126</v>
          </cell>
          <cell r="I368">
            <v>2547.9338842975208</v>
          </cell>
          <cell r="J368">
            <v>10250</v>
          </cell>
          <cell r="K368">
            <v>12500</v>
          </cell>
          <cell r="L368">
            <v>3312</v>
          </cell>
          <cell r="M368">
            <v>4008</v>
          </cell>
          <cell r="N368">
            <v>2803</v>
          </cell>
          <cell r="O368">
            <v>3185</v>
          </cell>
          <cell r="P368">
            <v>3822</v>
          </cell>
          <cell r="Q368" t="str">
            <v>K</v>
          </cell>
          <cell r="R368">
            <v>38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7799135000810</v>
          </cell>
          <cell r="B369" t="str">
            <v>CAR. AUTO USBX2 6.0A - USB-C 2,4A AITECH CC-105</v>
          </cell>
          <cell r="C369">
            <v>1.8314730412088434</v>
          </cell>
          <cell r="D369">
            <v>7.7562883295194514</v>
          </cell>
          <cell r="E369">
            <v>2.3809149535714966</v>
          </cell>
          <cell r="F369">
            <v>2.0146203453297278</v>
          </cell>
          <cell r="G369">
            <v>2.2893413015110542</v>
          </cell>
          <cell r="H369">
            <v>2.747209561813265</v>
          </cell>
          <cell r="I369">
            <v>2298.4986667170983</v>
          </cell>
          <cell r="J369">
            <v>7790</v>
          </cell>
          <cell r="K369">
            <v>9500</v>
          </cell>
          <cell r="L369">
            <v>2988</v>
          </cell>
          <cell r="M369">
            <v>3616</v>
          </cell>
          <cell r="N369">
            <v>2529</v>
          </cell>
          <cell r="O369">
            <v>2874</v>
          </cell>
          <cell r="P369">
            <v>3448</v>
          </cell>
          <cell r="Q369" t="str">
            <v>A</v>
          </cell>
          <cell r="R369">
            <v>33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7799135005594</v>
          </cell>
          <cell r="B370" t="str">
            <v>CAR. AUTO USBX2 6.0A - USB-C 36W AITECH</v>
          </cell>
          <cell r="C370">
            <v>2.2202167293908506</v>
          </cell>
          <cell r="D370">
            <v>9.4026178489702517</v>
          </cell>
          <cell r="E370">
            <v>2.886281748208106</v>
          </cell>
          <cell r="F370">
            <v>2.4422384023299357</v>
          </cell>
          <cell r="G370">
            <v>2.7752709117385632</v>
          </cell>
          <cell r="H370">
            <v>3.3303250940862759</v>
          </cell>
          <cell r="I370">
            <v>2786.3719953855175</v>
          </cell>
          <cell r="J370">
            <v>9840</v>
          </cell>
          <cell r="K370">
            <v>12000</v>
          </cell>
          <cell r="L370">
            <v>3622</v>
          </cell>
          <cell r="M370">
            <v>4383</v>
          </cell>
          <cell r="N370">
            <v>3066</v>
          </cell>
          <cell r="O370">
            <v>3483</v>
          </cell>
          <cell r="P370">
            <v>4180</v>
          </cell>
          <cell r="Q370" t="str">
            <v>K</v>
          </cell>
          <cell r="R370">
            <v>33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WC3009</v>
          </cell>
          <cell r="B371" t="str">
            <v>CAR. BASE INALAMBRICA UNI. DASH</v>
          </cell>
          <cell r="C371">
            <v>10.978774880382774</v>
          </cell>
          <cell r="D371">
            <v>33.210794013157887</v>
          </cell>
          <cell r="E371">
            <v>14.272407344497607</v>
          </cell>
          <cell r="F371">
            <v>12.076652368421053</v>
          </cell>
          <cell r="G371">
            <v>13.723468600478467</v>
          </cell>
          <cell r="H371">
            <v>16.468162320574162</v>
          </cell>
          <cell r="I371">
            <v>13778.362474880381</v>
          </cell>
          <cell r="J371">
            <v>34020</v>
          </cell>
          <cell r="K371">
            <v>41500</v>
          </cell>
          <cell r="L371">
            <v>17912</v>
          </cell>
          <cell r="M371">
            <v>21673</v>
          </cell>
          <cell r="N371">
            <v>15157</v>
          </cell>
          <cell r="O371">
            <v>17223</v>
          </cell>
          <cell r="P371">
            <v>20668</v>
          </cell>
          <cell r="Q371" t="str">
            <v>D</v>
          </cell>
          <cell r="R371">
            <v>21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ADAPIPH</v>
          </cell>
          <cell r="B372" t="str">
            <v>CAR. BASE INALAMBRICA UNI. DASH PLACA IPH</v>
          </cell>
          <cell r="C372">
            <v>4.8306609473684201</v>
          </cell>
          <cell r="D372">
            <v>14.612749365789471</v>
          </cell>
          <cell r="E372">
            <v>6.2798592315789463</v>
          </cell>
          <cell r="F372">
            <v>5.3137270421052625</v>
          </cell>
          <cell r="G372">
            <v>6.0383261842105256</v>
          </cell>
          <cell r="H372">
            <v>7.2459914210526302</v>
          </cell>
          <cell r="I372">
            <v>6062.4794889473669</v>
          </cell>
          <cell r="J372">
            <v>15160</v>
          </cell>
          <cell r="K372">
            <v>18500</v>
          </cell>
          <cell r="L372">
            <v>7881</v>
          </cell>
          <cell r="M372">
            <v>9536</v>
          </cell>
          <cell r="N372">
            <v>6669</v>
          </cell>
          <cell r="O372">
            <v>7579</v>
          </cell>
          <cell r="P372">
            <v>9094</v>
          </cell>
          <cell r="Q372" t="str">
            <v>D</v>
          </cell>
          <cell r="R372">
            <v>21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ADAPAND</v>
          </cell>
          <cell r="B373" t="str">
            <v>CAR. BASE INALAMBRICA UNI. DASH PLACA MICRO</v>
          </cell>
          <cell r="C373">
            <v>2.3074050903822725</v>
          </cell>
          <cell r="D373">
            <v>6.9799003984063734</v>
          </cell>
          <cell r="E373">
            <v>2.9996266174969541</v>
          </cell>
          <cell r="F373">
            <v>2.5381455994205</v>
          </cell>
          <cell r="G373">
            <v>2.8842563629778404</v>
          </cell>
          <cell r="H373">
            <v>3.4611076355734087</v>
          </cell>
          <cell r="I373">
            <v>2895.7933884297518</v>
          </cell>
          <cell r="J373">
            <v>7380</v>
          </cell>
          <cell r="K373">
            <v>9000</v>
          </cell>
          <cell r="L373">
            <v>3765</v>
          </cell>
          <cell r="M373">
            <v>4555</v>
          </cell>
          <cell r="N373">
            <v>3186</v>
          </cell>
          <cell r="O373">
            <v>3620</v>
          </cell>
          <cell r="P373">
            <v>4344</v>
          </cell>
          <cell r="Q373" t="str">
            <v>D</v>
          </cell>
          <cell r="R373">
            <v>21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6957531091394</v>
          </cell>
          <cell r="B374" t="str">
            <v>CAR. BASE INALAMBRICA UNI. HOCO CW13 2A MAX 5W. BLANCO</v>
          </cell>
          <cell r="C374">
            <v>10.978774880382774</v>
          </cell>
          <cell r="D374">
            <v>33.210794013157887</v>
          </cell>
          <cell r="E374">
            <v>14.272407344497607</v>
          </cell>
          <cell r="F374">
            <v>12.076652368421053</v>
          </cell>
          <cell r="G374">
            <v>13.723468600478467</v>
          </cell>
          <cell r="H374">
            <v>16.468162320574162</v>
          </cell>
          <cell r="I374">
            <v>13778.362474880381</v>
          </cell>
          <cell r="J374">
            <v>34020</v>
          </cell>
          <cell r="K374">
            <v>41500</v>
          </cell>
          <cell r="L374">
            <v>17912</v>
          </cell>
          <cell r="M374">
            <v>21673</v>
          </cell>
          <cell r="N374">
            <v>15157</v>
          </cell>
          <cell r="O374">
            <v>17223</v>
          </cell>
          <cell r="P374">
            <v>20668</v>
          </cell>
          <cell r="Q374" t="str">
            <v>S</v>
          </cell>
          <cell r="R374">
            <v>21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6957531091387</v>
          </cell>
          <cell r="B375" t="str">
            <v>CAR. BASE INALAMBRICA UNI. HOCO CW13 2A MAX 5W. NEGRO</v>
          </cell>
          <cell r="C375">
            <v>10.978774880382774</v>
          </cell>
          <cell r="D375">
            <v>33.210794013157887</v>
          </cell>
          <cell r="E375">
            <v>14.272407344497607</v>
          </cell>
          <cell r="F375">
            <v>12.076652368421053</v>
          </cell>
          <cell r="G375">
            <v>13.723468600478467</v>
          </cell>
          <cell r="H375">
            <v>16.468162320574162</v>
          </cell>
          <cell r="I375">
            <v>13778.362474880381</v>
          </cell>
          <cell r="J375">
            <v>34020</v>
          </cell>
          <cell r="K375">
            <v>41500</v>
          </cell>
          <cell r="L375">
            <v>17912</v>
          </cell>
          <cell r="M375">
            <v>21673</v>
          </cell>
          <cell r="N375">
            <v>15157</v>
          </cell>
          <cell r="O375">
            <v>17223</v>
          </cell>
          <cell r="P375">
            <v>20668</v>
          </cell>
          <cell r="Q375" t="str">
            <v>S</v>
          </cell>
          <cell r="R375">
            <v>21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7798137717849</v>
          </cell>
          <cell r="B376" t="str">
            <v>CAR. BASE INALAMBRICA UNI. NOGA NG-Q03 2A MAX 10W.</v>
          </cell>
          <cell r="C376">
            <v>10.978774880382774</v>
          </cell>
          <cell r="D376">
            <v>34.539225773684208</v>
          </cell>
          <cell r="E376">
            <v>14.272407344497607</v>
          </cell>
          <cell r="F376">
            <v>12.076652368421053</v>
          </cell>
          <cell r="G376">
            <v>13.723468600478467</v>
          </cell>
          <cell r="H376">
            <v>16.468162320574162</v>
          </cell>
          <cell r="I376">
            <v>13778.362474880381</v>
          </cell>
          <cell r="J376">
            <v>35660</v>
          </cell>
          <cell r="K376">
            <v>43500</v>
          </cell>
          <cell r="L376">
            <v>17912</v>
          </cell>
          <cell r="M376">
            <v>21673</v>
          </cell>
          <cell r="N376">
            <v>15157</v>
          </cell>
          <cell r="O376">
            <v>17223</v>
          </cell>
          <cell r="P376">
            <v>20668</v>
          </cell>
          <cell r="Q376" t="str">
            <v>S</v>
          </cell>
          <cell r="R376">
            <v>23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194252192399</v>
          </cell>
          <cell r="B377" t="str">
            <v>CAR. INALAMBRICO MAGNETICO USB-C APPLE A2140</v>
          </cell>
          <cell r="C377">
            <v>5.2681834644891508</v>
          </cell>
          <cell r="D377">
            <v>25.498007968127489</v>
          </cell>
          <cell r="E377">
            <v>6.8486385038358959</v>
          </cell>
          <cell r="F377">
            <v>5.7950018109380661</v>
          </cell>
          <cell r="G377">
            <v>6.5852293306114387</v>
          </cell>
          <cell r="H377">
            <v>7.9022751967337257</v>
          </cell>
          <cell r="I377">
            <v>6611.5702479338843</v>
          </cell>
          <cell r="J377">
            <v>26230</v>
          </cell>
          <cell r="K377">
            <v>32000</v>
          </cell>
          <cell r="L377">
            <v>8595</v>
          </cell>
          <cell r="M377">
            <v>10400</v>
          </cell>
          <cell r="N377">
            <v>7273</v>
          </cell>
          <cell r="O377">
            <v>8265</v>
          </cell>
          <cell r="P377">
            <v>9918</v>
          </cell>
          <cell r="Q377" t="str">
            <v>k</v>
          </cell>
          <cell r="R377">
            <v>38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47150013</v>
          </cell>
          <cell r="B378" t="str">
            <v>CAR. MIBAND 5/6/7 USB IMAN</v>
          </cell>
          <cell r="C378">
            <v>6.0516746411483249</v>
          </cell>
          <cell r="D378">
            <v>14.645052631578945</v>
          </cell>
          <cell r="E378">
            <v>7.8671770334928226</v>
          </cell>
          <cell r="F378">
            <v>6.6568421052631583</v>
          </cell>
          <cell r="G378">
            <v>7.5645933014354059</v>
          </cell>
          <cell r="H378">
            <v>9.0775119617224878</v>
          </cell>
          <cell r="I378">
            <v>7594.8516746411478</v>
          </cell>
          <cell r="J378">
            <v>15160</v>
          </cell>
          <cell r="K378">
            <v>18500</v>
          </cell>
          <cell r="L378">
            <v>9873</v>
          </cell>
          <cell r="M378">
            <v>11947</v>
          </cell>
          <cell r="N378">
            <v>8355</v>
          </cell>
          <cell r="O378">
            <v>9494</v>
          </cell>
          <cell r="P378">
            <v>11393</v>
          </cell>
          <cell r="Q378" t="str">
            <v>K</v>
          </cell>
          <cell r="R378">
            <v>11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6934177724039</v>
          </cell>
          <cell r="B379" t="str">
            <v>CAR. MIBAND XIAOMI 5/6/7 USB IMAN</v>
          </cell>
          <cell r="C379">
            <v>9.0189473684210526</v>
          </cell>
          <cell r="D379">
            <v>21.825852631578947</v>
          </cell>
          <cell r="E379">
            <v>11.724631578947369</v>
          </cell>
          <cell r="F379">
            <v>9.9208421052631586</v>
          </cell>
          <cell r="G379">
            <v>11.273684210526316</v>
          </cell>
          <cell r="H379">
            <v>13.528421052631579</v>
          </cell>
          <cell r="I379">
            <v>11318.778947368421</v>
          </cell>
          <cell r="J379">
            <v>22540</v>
          </cell>
          <cell r="K379">
            <v>27500</v>
          </cell>
          <cell r="L379">
            <v>14714</v>
          </cell>
          <cell r="M379">
            <v>17804</v>
          </cell>
          <cell r="N379">
            <v>12451</v>
          </cell>
          <cell r="O379">
            <v>14149</v>
          </cell>
          <cell r="P379">
            <v>16979</v>
          </cell>
          <cell r="Q379" t="str">
            <v>K</v>
          </cell>
          <cell r="R379">
            <v>11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15VADIT</v>
          </cell>
          <cell r="B380" t="str">
            <v>CAR. PARED - ADAPTADOR INTERNACIONAL</v>
          </cell>
          <cell r="C380">
            <v>0.51536842105263159</v>
          </cell>
          <cell r="D380">
            <v>1.8707873684210528</v>
          </cell>
          <cell r="E380">
            <v>0.66997894736842112</v>
          </cell>
          <cell r="F380">
            <v>0.5669052631578948</v>
          </cell>
          <cell r="G380">
            <v>0.64421052631578946</v>
          </cell>
          <cell r="H380">
            <v>0.77305263157894744</v>
          </cell>
          <cell r="I380">
            <v>646.78736842105263</v>
          </cell>
          <cell r="J380">
            <v>2050</v>
          </cell>
          <cell r="K380">
            <v>2500</v>
          </cell>
          <cell r="L380">
            <v>841</v>
          </cell>
          <cell r="M380">
            <v>1017</v>
          </cell>
          <cell r="N380">
            <v>712</v>
          </cell>
          <cell r="O380">
            <v>809</v>
          </cell>
          <cell r="P380">
            <v>971</v>
          </cell>
          <cell r="Q380" t="str">
            <v>V</v>
          </cell>
          <cell r="R380">
            <v>28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15VADITAIO</v>
          </cell>
          <cell r="B381" t="str">
            <v>CAR. PARED - ADAPTADOR INTERNACIONAL ALL IN ONE</v>
          </cell>
          <cell r="C381">
            <v>2.8972955465587047</v>
          </cell>
          <cell r="D381">
            <v>10.517182834008096</v>
          </cell>
          <cell r="E381">
            <v>3.7664842105263161</v>
          </cell>
          <cell r="F381">
            <v>3.1870251012145756</v>
          </cell>
          <cell r="G381">
            <v>3.6216194331983811</v>
          </cell>
          <cell r="H381">
            <v>4.3459433198380566</v>
          </cell>
          <cell r="I381">
            <v>3636.1059109311745</v>
          </cell>
          <cell r="J381">
            <v>10660</v>
          </cell>
          <cell r="K381">
            <v>13000</v>
          </cell>
          <cell r="L381">
            <v>4727</v>
          </cell>
          <cell r="M381">
            <v>5720</v>
          </cell>
          <cell r="N381">
            <v>4000</v>
          </cell>
          <cell r="O381">
            <v>4546</v>
          </cell>
          <cell r="P381">
            <v>5455</v>
          </cell>
          <cell r="Q381" t="str">
            <v>V</v>
          </cell>
          <cell r="R381">
            <v>28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925753485617</v>
          </cell>
          <cell r="B382" t="str">
            <v>CAR. PARED - AUTO Kit SAM. 3IN1 (Pared-Auto-Cable) OR.</v>
          </cell>
          <cell r="C382">
            <v>9.4108431789473652</v>
          </cell>
          <cell r="D382">
            <v>22.774240493052623</v>
          </cell>
          <cell r="E382">
            <v>12.234096132631576</v>
          </cell>
          <cell r="F382">
            <v>10.351927496842103</v>
          </cell>
          <cell r="G382">
            <v>11.763553973684207</v>
          </cell>
          <cell r="H382">
            <v>14.116264768421047</v>
          </cell>
          <cell r="I382">
            <v>11810.608189578943</v>
          </cell>
          <cell r="J382">
            <v>23360</v>
          </cell>
          <cell r="K382">
            <v>28500</v>
          </cell>
          <cell r="L382">
            <v>15354</v>
          </cell>
          <cell r="M382">
            <v>18578</v>
          </cell>
          <cell r="N382">
            <v>12992</v>
          </cell>
          <cell r="O382">
            <v>14764</v>
          </cell>
          <cell r="P382">
            <v>17716</v>
          </cell>
          <cell r="Q382" t="str">
            <v>F</v>
          </cell>
          <cell r="R382">
            <v>11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000006123789</v>
          </cell>
          <cell r="B383" t="str">
            <v>CAR. PARED CABEZAL USB</v>
          </cell>
          <cell r="C383">
            <v>0.93913043478260871</v>
          </cell>
          <cell r="D383">
            <v>4.5453913043478265</v>
          </cell>
          <cell r="E383">
            <v>1.2208695652173913</v>
          </cell>
          <cell r="F383">
            <v>1.0330434782608697</v>
          </cell>
          <cell r="G383">
            <v>1.173913043478261</v>
          </cell>
          <cell r="H383">
            <v>1.4086956521739131</v>
          </cell>
          <cell r="I383">
            <v>1178.608695652174</v>
          </cell>
          <cell r="J383">
            <v>4510</v>
          </cell>
          <cell r="K383">
            <v>5500</v>
          </cell>
          <cell r="L383">
            <v>1532</v>
          </cell>
          <cell r="M383">
            <v>1854</v>
          </cell>
          <cell r="N383">
            <v>1297</v>
          </cell>
          <cell r="O383">
            <v>1474</v>
          </cell>
          <cell r="P383">
            <v>1768</v>
          </cell>
          <cell r="Q383" t="str">
            <v>M</v>
          </cell>
          <cell r="R383">
            <v>38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4715001120</v>
          </cell>
          <cell r="B384" t="str">
            <v>CAR. PARED CABEZAL USB - 2A KOSMO</v>
          </cell>
          <cell r="C384">
            <v>0.93913043478260871</v>
          </cell>
          <cell r="D384">
            <v>4.5453913043478265</v>
          </cell>
          <cell r="E384">
            <v>1.2208695652173913</v>
          </cell>
          <cell r="F384">
            <v>1.0330434782608697</v>
          </cell>
          <cell r="G384">
            <v>1.173913043478261</v>
          </cell>
          <cell r="H384">
            <v>1.4086956521739131</v>
          </cell>
          <cell r="I384">
            <v>1178.608695652174</v>
          </cell>
          <cell r="J384">
            <v>4510</v>
          </cell>
          <cell r="K384">
            <v>5500</v>
          </cell>
          <cell r="L384">
            <v>1532</v>
          </cell>
          <cell r="M384">
            <v>1854</v>
          </cell>
          <cell r="N384">
            <v>1297</v>
          </cell>
          <cell r="O384">
            <v>1474</v>
          </cell>
          <cell r="P384">
            <v>1768</v>
          </cell>
          <cell r="Q384" t="str">
            <v>K</v>
          </cell>
          <cell r="R384">
            <v>38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15VUSB</v>
          </cell>
          <cell r="B385" t="str">
            <v>CAR. PARED CABEZAL USB 1A</v>
          </cell>
          <cell r="C385">
            <v>0.64640580970932549</v>
          </cell>
          <cell r="D385">
            <v>3.441464530892449</v>
          </cell>
          <cell r="E385">
            <v>0.84032755262212311</v>
          </cell>
          <cell r="F385">
            <v>0.7110463906802581</v>
          </cell>
          <cell r="G385">
            <v>0.80800726213665686</v>
          </cell>
          <cell r="H385">
            <v>0.96960871456398823</v>
          </cell>
          <cell r="I385">
            <v>811.23929118520346</v>
          </cell>
          <cell r="J385">
            <v>3690</v>
          </cell>
          <cell r="K385">
            <v>4500</v>
          </cell>
          <cell r="L385">
            <v>1055</v>
          </cell>
          <cell r="M385">
            <v>1276</v>
          </cell>
          <cell r="N385">
            <v>893</v>
          </cell>
          <cell r="O385">
            <v>1015</v>
          </cell>
          <cell r="P385">
            <v>1217</v>
          </cell>
          <cell r="Q385" t="str">
            <v>V</v>
          </cell>
          <cell r="R385">
            <v>42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4715000003722</v>
          </cell>
          <cell r="B386" t="str">
            <v>CAR. PARED CABEZAL USB 5.1A - 2A+3.1A</v>
          </cell>
          <cell r="C386">
            <v>5.6817683440073203</v>
          </cell>
          <cell r="D386">
            <v>20.624819088746573</v>
          </cell>
          <cell r="E386">
            <v>7.3862988472095168</v>
          </cell>
          <cell r="F386">
            <v>6.2499451784080531</v>
          </cell>
          <cell r="G386">
            <v>7.1022104300091504</v>
          </cell>
          <cell r="H386">
            <v>8.5226525160109805</v>
          </cell>
          <cell r="I386">
            <v>7130.6192717291869</v>
          </cell>
          <cell r="J386">
            <v>21310</v>
          </cell>
          <cell r="K386">
            <v>26000</v>
          </cell>
          <cell r="L386">
            <v>9270</v>
          </cell>
          <cell r="M386">
            <v>11216</v>
          </cell>
          <cell r="N386">
            <v>7844</v>
          </cell>
          <cell r="O386">
            <v>8914</v>
          </cell>
          <cell r="P386">
            <v>10696</v>
          </cell>
          <cell r="Q386" t="str">
            <v>K</v>
          </cell>
          <cell r="R386">
            <v>28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C04034123D</v>
          </cell>
          <cell r="B387" t="str">
            <v>CAR. PARED CABEZAL USB-C - 20W 3A</v>
          </cell>
          <cell r="C387">
            <v>6.933687449392715</v>
          </cell>
          <cell r="D387">
            <v>33.55904725506074</v>
          </cell>
          <cell r="E387">
            <v>9.0137936842105297</v>
          </cell>
          <cell r="F387">
            <v>7.6270561943319874</v>
          </cell>
          <cell r="G387">
            <v>8.6671093117408944</v>
          </cell>
          <cell r="H387">
            <v>10.400531174089073</v>
          </cell>
          <cell r="I387">
            <v>8701.7777489878572</v>
          </cell>
          <cell r="J387">
            <v>34430</v>
          </cell>
          <cell r="K387">
            <v>42000</v>
          </cell>
          <cell r="L387">
            <v>11312</v>
          </cell>
          <cell r="M387">
            <v>13688</v>
          </cell>
          <cell r="N387">
            <v>9572</v>
          </cell>
          <cell r="O387">
            <v>10878</v>
          </cell>
          <cell r="P387">
            <v>13053</v>
          </cell>
          <cell r="Q387" t="str">
            <v>K</v>
          </cell>
          <cell r="R387">
            <v>38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190199040670</v>
          </cell>
          <cell r="B388" t="str">
            <v>CAR. PARED CABEZAL USB-C - 20W 3A KOSMIC</v>
          </cell>
          <cell r="C388">
            <v>3.0604188047808765</v>
          </cell>
          <cell r="D388">
            <v>14.812427015139441</v>
          </cell>
          <cell r="E388">
            <v>3.9785444462151394</v>
          </cell>
          <cell r="F388">
            <v>3.3664606852589642</v>
          </cell>
          <cell r="G388">
            <v>3.8255235059760957</v>
          </cell>
          <cell r="H388">
            <v>4.5906282071713145</v>
          </cell>
          <cell r="I388">
            <v>3840.8256000000001</v>
          </cell>
          <cell r="J388">
            <v>15160</v>
          </cell>
          <cell r="K388">
            <v>18500</v>
          </cell>
          <cell r="L388">
            <v>4993</v>
          </cell>
          <cell r="M388">
            <v>6042</v>
          </cell>
          <cell r="N388">
            <v>4225</v>
          </cell>
          <cell r="O388">
            <v>4802</v>
          </cell>
          <cell r="P388">
            <v>5762</v>
          </cell>
          <cell r="Q388" t="str">
            <v>K</v>
          </cell>
          <cell r="R388">
            <v>38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194252156926</v>
          </cell>
          <cell r="B389" t="str">
            <v>CAR. PARED CABEZAL USB-C - 20W APPLE</v>
          </cell>
          <cell r="C389">
            <v>6.98</v>
          </cell>
          <cell r="D389">
            <v>39.695260000000005</v>
          </cell>
          <cell r="E389">
            <v>9.0740000000000016</v>
          </cell>
          <cell r="F389">
            <v>7.6780000000000008</v>
          </cell>
          <cell r="G389">
            <v>8.7250000000000014</v>
          </cell>
          <cell r="H389">
            <v>10.47</v>
          </cell>
          <cell r="I389">
            <v>8759.9</v>
          </cell>
          <cell r="J389">
            <v>40980</v>
          </cell>
          <cell r="K389">
            <v>50000</v>
          </cell>
          <cell r="L389">
            <v>11388</v>
          </cell>
          <cell r="M389">
            <v>13779</v>
          </cell>
          <cell r="N389">
            <v>9636</v>
          </cell>
          <cell r="O389">
            <v>10950</v>
          </cell>
          <cell r="P389">
            <v>13140</v>
          </cell>
          <cell r="Q389" t="str">
            <v>K</v>
          </cell>
          <cell r="R389">
            <v>45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4715000003789</v>
          </cell>
          <cell r="B390" t="str">
            <v>CAR. PARED CABEZAL USB-C - 2A</v>
          </cell>
          <cell r="C390">
            <v>2.9762526315789475</v>
          </cell>
          <cell r="D390">
            <v>14.405062736842105</v>
          </cell>
          <cell r="E390">
            <v>3.8691284210526318</v>
          </cell>
          <cell r="F390">
            <v>3.2738778947368425</v>
          </cell>
          <cell r="G390">
            <v>3.7203157894736845</v>
          </cell>
          <cell r="H390">
            <v>4.464378947368421</v>
          </cell>
          <cell r="I390">
            <v>3735.197052631579</v>
          </cell>
          <cell r="J390">
            <v>14750</v>
          </cell>
          <cell r="K390">
            <v>18000</v>
          </cell>
          <cell r="L390">
            <v>4856</v>
          </cell>
          <cell r="M390">
            <v>5875</v>
          </cell>
          <cell r="N390">
            <v>4109</v>
          </cell>
          <cell r="O390">
            <v>4669</v>
          </cell>
          <cell r="P390">
            <v>5603</v>
          </cell>
          <cell r="Q390" t="str">
            <v>K</v>
          </cell>
          <cell r="R390">
            <v>38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4715000003723</v>
          </cell>
          <cell r="B391" t="str">
            <v>CAR. PARED CABEZAL USB-C - 4A</v>
          </cell>
          <cell r="C391">
            <v>2.9053894736842105</v>
          </cell>
          <cell r="D391">
            <v>14.062085052631579</v>
          </cell>
          <cell r="E391">
            <v>3.7770063157894738</v>
          </cell>
          <cell r="F391">
            <v>3.1959284210526318</v>
          </cell>
          <cell r="G391">
            <v>3.6317368421052629</v>
          </cell>
          <cell r="H391">
            <v>4.3580842105263162</v>
          </cell>
          <cell r="I391">
            <v>3646.263789473684</v>
          </cell>
          <cell r="J391">
            <v>14340</v>
          </cell>
          <cell r="K391">
            <v>17500</v>
          </cell>
          <cell r="L391">
            <v>4740</v>
          </cell>
          <cell r="M391">
            <v>5736</v>
          </cell>
          <cell r="N391">
            <v>4011</v>
          </cell>
          <cell r="O391">
            <v>4558</v>
          </cell>
          <cell r="P391">
            <v>5470</v>
          </cell>
          <cell r="Q391" t="str">
            <v>K</v>
          </cell>
          <cell r="R391">
            <v>38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7821234155822</v>
          </cell>
          <cell r="B392" t="str">
            <v>CAR. PARED CABEZAL USB-C +USB 5.8A IBEK</v>
          </cell>
          <cell r="C392">
            <v>2.2558011990090212</v>
          </cell>
          <cell r="D392">
            <v>10.918077803203662</v>
          </cell>
          <cell r="E392">
            <v>2.9325415587117276</v>
          </cell>
          <cell r="F392">
            <v>2.4813813189099236</v>
          </cell>
          <cell r="G392">
            <v>2.8197514987612764</v>
          </cell>
          <cell r="H392">
            <v>3.383701798513532</v>
          </cell>
          <cell r="I392">
            <v>2831.0305047563215</v>
          </cell>
          <cell r="J392">
            <v>11070</v>
          </cell>
          <cell r="K392">
            <v>13500</v>
          </cell>
          <cell r="L392">
            <v>3680</v>
          </cell>
          <cell r="M392">
            <v>4453</v>
          </cell>
          <cell r="N392">
            <v>3115</v>
          </cell>
          <cell r="O392">
            <v>3539</v>
          </cell>
          <cell r="P392">
            <v>4247</v>
          </cell>
          <cell r="Q392" t="str">
            <v>A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7790839914274</v>
          </cell>
          <cell r="B393" t="str">
            <v>CAR. PARED CABEZAL USB-C +USB 7.8A IBEK IB-586</v>
          </cell>
          <cell r="C393">
            <v>2.2132811367261129</v>
          </cell>
          <cell r="D393">
            <v>10.712280701754386</v>
          </cell>
          <cell r="E393">
            <v>2.877265477743947</v>
          </cell>
          <cell r="F393">
            <v>2.4346092503987244</v>
          </cell>
          <cell r="G393">
            <v>2.7666014209076413</v>
          </cell>
          <cell r="H393">
            <v>3.3199217050891692</v>
          </cell>
          <cell r="I393">
            <v>2777.6678265912719</v>
          </cell>
          <cell r="J393">
            <v>11070</v>
          </cell>
          <cell r="K393">
            <v>13500</v>
          </cell>
          <cell r="L393">
            <v>3611</v>
          </cell>
          <cell r="M393">
            <v>4369</v>
          </cell>
          <cell r="N393">
            <v>3056</v>
          </cell>
          <cell r="O393">
            <v>3473</v>
          </cell>
          <cell r="P393">
            <v>4167</v>
          </cell>
          <cell r="Q393" t="str">
            <v>K</v>
          </cell>
          <cell r="R393">
            <v>38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EPTA800</v>
          </cell>
          <cell r="B394" t="str">
            <v>CAR. PARED CABEZAL USB-C 3A 25W SAM. OR.</v>
          </cell>
          <cell r="C394">
            <v>3.98</v>
          </cell>
          <cell r="D394">
            <v>19.263199999999998</v>
          </cell>
          <cell r="E394">
            <v>5.1740000000000004</v>
          </cell>
          <cell r="F394">
            <v>4.3780000000000001</v>
          </cell>
          <cell r="G394">
            <v>4.9749999999999996</v>
          </cell>
          <cell r="H394">
            <v>5.97</v>
          </cell>
          <cell r="I394">
            <v>4994.8999999999996</v>
          </cell>
          <cell r="J394">
            <v>19670</v>
          </cell>
          <cell r="K394">
            <v>24000</v>
          </cell>
          <cell r="L394">
            <v>6493</v>
          </cell>
          <cell r="M394">
            <v>7857</v>
          </cell>
          <cell r="N394">
            <v>5495</v>
          </cell>
          <cell r="O394">
            <v>6244</v>
          </cell>
          <cell r="P394">
            <v>7493</v>
          </cell>
          <cell r="Q394" t="str">
            <v>K</v>
          </cell>
          <cell r="R394">
            <v>38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BC79912</v>
          </cell>
          <cell r="B395" t="str">
            <v>CAR. PARED CABEZAL USB-C 3A 30W MOT. OR.</v>
          </cell>
          <cell r="C395">
            <v>9.57</v>
          </cell>
          <cell r="D395">
            <v>46.318800000000003</v>
          </cell>
          <cell r="E395">
            <v>12.441000000000001</v>
          </cell>
          <cell r="F395">
            <v>10.527000000000001</v>
          </cell>
          <cell r="G395">
            <v>11.9625</v>
          </cell>
          <cell r="H395">
            <v>14.355</v>
          </cell>
          <cell r="I395">
            <v>12010.35</v>
          </cell>
          <cell r="J395">
            <v>47540</v>
          </cell>
          <cell r="K395">
            <v>58000</v>
          </cell>
          <cell r="L395">
            <v>15613</v>
          </cell>
          <cell r="M395">
            <v>18892</v>
          </cell>
          <cell r="N395">
            <v>13212</v>
          </cell>
          <cell r="O395">
            <v>15013</v>
          </cell>
          <cell r="P395">
            <v>18016</v>
          </cell>
          <cell r="Q395" t="str">
            <v>K</v>
          </cell>
          <cell r="R395">
            <v>38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EPTAB85</v>
          </cell>
          <cell r="B396" t="str">
            <v>CAR. PARED CABEZAL USB-C 3A 35W SAM. OR.</v>
          </cell>
          <cell r="C396">
            <v>4.7520661157024797</v>
          </cell>
          <cell r="D396">
            <v>23</v>
          </cell>
          <cell r="E396">
            <v>6.177685950413224</v>
          </cell>
          <cell r="F396">
            <v>5.2272727272727284</v>
          </cell>
          <cell r="G396">
            <v>5.9400826446280997</v>
          </cell>
          <cell r="H396">
            <v>7.1280991735537196</v>
          </cell>
          <cell r="I396">
            <v>5963.8429752066122</v>
          </cell>
          <cell r="J396">
            <v>23770</v>
          </cell>
          <cell r="K396">
            <v>29000</v>
          </cell>
          <cell r="L396">
            <v>7753</v>
          </cell>
          <cell r="M396">
            <v>9381</v>
          </cell>
          <cell r="N396">
            <v>6561</v>
          </cell>
          <cell r="O396">
            <v>7455</v>
          </cell>
          <cell r="P396">
            <v>8946</v>
          </cell>
          <cell r="Q396" t="str">
            <v>K</v>
          </cell>
          <cell r="R396">
            <v>38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6940360083678</v>
          </cell>
          <cell r="B397" t="str">
            <v>CAR. PARED DOBE JOYSTICK PS4 DUAL</v>
          </cell>
          <cell r="C397">
            <v>5.116922336842106</v>
          </cell>
          <cell r="D397">
            <v>12.382952055157896</v>
          </cell>
          <cell r="E397">
            <v>6.651999037894738</v>
          </cell>
          <cell r="F397">
            <v>5.6286145705263166</v>
          </cell>
          <cell r="G397">
            <v>6.3961529210526322</v>
          </cell>
          <cell r="H397">
            <v>7.6753835052631594</v>
          </cell>
          <cell r="I397">
            <v>6421.7375327368427</v>
          </cell>
          <cell r="J397">
            <v>12700</v>
          </cell>
          <cell r="K397">
            <v>15500</v>
          </cell>
          <cell r="L397">
            <v>8348</v>
          </cell>
          <cell r="M397">
            <v>10101</v>
          </cell>
          <cell r="N397">
            <v>7064</v>
          </cell>
          <cell r="O397">
            <v>8028</v>
          </cell>
          <cell r="P397">
            <v>9633</v>
          </cell>
          <cell r="Q397" t="str">
            <v>V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CV'3G</v>
          </cell>
          <cell r="B398" t="str">
            <v>CAR. PARED IPH 3G</v>
          </cell>
          <cell r="C398">
            <v>0.5</v>
          </cell>
          <cell r="D398">
            <v>2.3594999999999997</v>
          </cell>
          <cell r="E398">
            <v>0.65</v>
          </cell>
          <cell r="F398">
            <v>0.55000000000000004</v>
          </cell>
          <cell r="G398">
            <v>0.625</v>
          </cell>
          <cell r="H398">
            <v>0.75</v>
          </cell>
          <cell r="I398">
            <v>627.5</v>
          </cell>
          <cell r="J398">
            <v>2460</v>
          </cell>
          <cell r="K398">
            <v>3000</v>
          </cell>
          <cell r="L398">
            <v>816</v>
          </cell>
          <cell r="M398">
            <v>987</v>
          </cell>
          <cell r="N398">
            <v>691</v>
          </cell>
          <cell r="O398">
            <v>785</v>
          </cell>
          <cell r="P398">
            <v>942</v>
          </cell>
          <cell r="Q398" t="str">
            <v>S</v>
          </cell>
          <cell r="R398">
            <v>37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15MGCH</v>
          </cell>
          <cell r="B399" t="str">
            <v>CAR. PARED LG KP570</v>
          </cell>
          <cell r="C399">
            <v>0.5</v>
          </cell>
          <cell r="D399">
            <v>2.0569999999999999</v>
          </cell>
          <cell r="E399">
            <v>0.65</v>
          </cell>
          <cell r="F399">
            <v>0.55000000000000004</v>
          </cell>
          <cell r="G399">
            <v>0.625</v>
          </cell>
          <cell r="H399">
            <v>0.75</v>
          </cell>
          <cell r="I399">
            <v>627.5</v>
          </cell>
          <cell r="J399">
            <v>2050</v>
          </cell>
          <cell r="K399">
            <v>2500</v>
          </cell>
          <cell r="L399">
            <v>816</v>
          </cell>
          <cell r="M399">
            <v>987</v>
          </cell>
          <cell r="N399">
            <v>691</v>
          </cell>
          <cell r="O399">
            <v>785</v>
          </cell>
          <cell r="P399">
            <v>942</v>
          </cell>
          <cell r="Q399" t="str">
            <v>K</v>
          </cell>
          <cell r="R399">
            <v>32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15MG130</v>
          </cell>
          <cell r="B400" t="str">
            <v>CAR. PARED LG MG130</v>
          </cell>
          <cell r="C400">
            <v>0.5</v>
          </cell>
          <cell r="D400">
            <v>2.0569999999999999</v>
          </cell>
          <cell r="E400">
            <v>0.65</v>
          </cell>
          <cell r="F400">
            <v>0.55000000000000004</v>
          </cell>
          <cell r="G400">
            <v>0.625</v>
          </cell>
          <cell r="H400">
            <v>0.75</v>
          </cell>
          <cell r="I400">
            <v>627.5</v>
          </cell>
          <cell r="J400">
            <v>2050</v>
          </cell>
          <cell r="K400">
            <v>2500</v>
          </cell>
          <cell r="L400">
            <v>816</v>
          </cell>
          <cell r="M400">
            <v>987</v>
          </cell>
          <cell r="N400">
            <v>691</v>
          </cell>
          <cell r="O400">
            <v>785</v>
          </cell>
          <cell r="P400">
            <v>942</v>
          </cell>
          <cell r="Q400" t="str">
            <v>K</v>
          </cell>
          <cell r="R400">
            <v>32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CV'5</v>
          </cell>
          <cell r="B401" t="str">
            <v>CAR. PARED LIGHTNING IPH 7 1A</v>
          </cell>
          <cell r="C401">
            <v>0.87570000000000003</v>
          </cell>
          <cell r="D401">
            <v>3.4966700999999998</v>
          </cell>
          <cell r="E401">
            <v>1.1384100000000001</v>
          </cell>
          <cell r="F401">
            <v>0.96327000000000007</v>
          </cell>
          <cell r="G401">
            <v>1.094625</v>
          </cell>
          <cell r="H401">
            <v>1.31355</v>
          </cell>
          <cell r="I401">
            <v>1099.0035</v>
          </cell>
          <cell r="J401">
            <v>3690</v>
          </cell>
          <cell r="K401">
            <v>4500</v>
          </cell>
          <cell r="L401">
            <v>1429</v>
          </cell>
          <cell r="M401">
            <v>1729</v>
          </cell>
          <cell r="N401">
            <v>1209</v>
          </cell>
          <cell r="O401">
            <v>1374</v>
          </cell>
          <cell r="P401">
            <v>1649</v>
          </cell>
          <cell r="Q401" t="str">
            <v>S</v>
          </cell>
          <cell r="R401">
            <v>31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471500311733</v>
          </cell>
          <cell r="B402" t="str">
            <v>CAR. PARED LIGHTNING IPH 7 2.75A - USB+CABLE KOSMO</v>
          </cell>
          <cell r="C402">
            <v>1.2811716247139588</v>
          </cell>
          <cell r="D402">
            <v>6.2008706636155608</v>
          </cell>
          <cell r="E402">
            <v>1.6655231121281466</v>
          </cell>
          <cell r="F402">
            <v>1.4092887871853548</v>
          </cell>
          <cell r="G402">
            <v>1.6014645308924487</v>
          </cell>
          <cell r="H402">
            <v>1.9217574370709383</v>
          </cell>
          <cell r="I402">
            <v>1607.8703890160184</v>
          </cell>
          <cell r="J402">
            <v>6560</v>
          </cell>
          <cell r="K402">
            <v>8000</v>
          </cell>
          <cell r="L402">
            <v>2090</v>
          </cell>
          <cell r="M402">
            <v>2529</v>
          </cell>
          <cell r="N402">
            <v>1769</v>
          </cell>
          <cell r="O402">
            <v>2010</v>
          </cell>
          <cell r="P402">
            <v>2412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4711300003699</v>
          </cell>
          <cell r="B403" t="str">
            <v>CAR. PARED LIGHTNING IPH 7 2A</v>
          </cell>
          <cell r="C403">
            <v>1.5297068618481247</v>
          </cell>
          <cell r="D403">
            <v>7.4037812113449233</v>
          </cell>
          <cell r="E403">
            <v>1.9886189204025622</v>
          </cell>
          <cell r="F403">
            <v>1.6826775480329372</v>
          </cell>
          <cell r="G403">
            <v>1.9121335773101558</v>
          </cell>
          <cell r="H403">
            <v>2.2945602927721871</v>
          </cell>
          <cell r="I403">
            <v>1919.7821116193963</v>
          </cell>
          <cell r="J403">
            <v>7790</v>
          </cell>
          <cell r="K403">
            <v>9500</v>
          </cell>
          <cell r="L403">
            <v>2496</v>
          </cell>
          <cell r="M403">
            <v>3020</v>
          </cell>
          <cell r="N403">
            <v>2112</v>
          </cell>
          <cell r="O403">
            <v>2400</v>
          </cell>
          <cell r="P403">
            <v>2880</v>
          </cell>
          <cell r="Q403" t="str">
            <v>K</v>
          </cell>
          <cell r="R403">
            <v>38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4715000313131</v>
          </cell>
          <cell r="B404" t="str">
            <v>CAR. PARED LIGHTNING IPH 7 3.3A - USBX3+CABLE KOSMO</v>
          </cell>
          <cell r="C404">
            <v>1.6885125858123571</v>
          </cell>
          <cell r="D404">
            <v>8.1724009153318082</v>
          </cell>
          <cell r="E404">
            <v>2.1950663615560644</v>
          </cell>
          <cell r="F404">
            <v>1.8573638443935929</v>
          </cell>
          <cell r="G404">
            <v>2.1106407322654466</v>
          </cell>
          <cell r="H404">
            <v>2.5327688787185356</v>
          </cell>
          <cell r="I404">
            <v>2119.0832951945081</v>
          </cell>
          <cell r="J404">
            <v>8610</v>
          </cell>
          <cell r="K404">
            <v>10500</v>
          </cell>
          <cell r="L404">
            <v>2755</v>
          </cell>
          <cell r="M404">
            <v>3333</v>
          </cell>
          <cell r="N404">
            <v>2331</v>
          </cell>
          <cell r="O404">
            <v>2649</v>
          </cell>
          <cell r="P404">
            <v>3179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15HB8520</v>
          </cell>
          <cell r="B405" t="str">
            <v>CAR. PARED MICRO 1A</v>
          </cell>
          <cell r="C405">
            <v>0.85</v>
          </cell>
          <cell r="D405">
            <v>4.1139999999999999</v>
          </cell>
          <cell r="E405">
            <v>1.105</v>
          </cell>
          <cell r="F405">
            <v>0.93500000000000005</v>
          </cell>
          <cell r="G405">
            <v>1.0625</v>
          </cell>
          <cell r="H405">
            <v>1.2749999999999999</v>
          </cell>
          <cell r="I405">
            <v>1066.75</v>
          </cell>
          <cell r="J405">
            <v>4100</v>
          </cell>
          <cell r="K405">
            <v>5000</v>
          </cell>
          <cell r="L405">
            <v>1387</v>
          </cell>
          <cell r="M405">
            <v>1678</v>
          </cell>
          <cell r="N405">
            <v>1174</v>
          </cell>
          <cell r="O405">
            <v>1334</v>
          </cell>
          <cell r="P405">
            <v>1601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15V8</v>
          </cell>
          <cell r="B406" t="str">
            <v>CAR. PARED MICRO 1A</v>
          </cell>
          <cell r="C406">
            <v>0.85</v>
          </cell>
          <cell r="D406">
            <v>4.1139999999999999</v>
          </cell>
          <cell r="E406">
            <v>1.105</v>
          </cell>
          <cell r="F406">
            <v>0.93500000000000005</v>
          </cell>
          <cell r="G406">
            <v>1.0625</v>
          </cell>
          <cell r="H406">
            <v>1.2749999999999999</v>
          </cell>
          <cell r="I406">
            <v>1066.75</v>
          </cell>
          <cell r="J406">
            <v>4100</v>
          </cell>
          <cell r="K406">
            <v>5000</v>
          </cell>
          <cell r="L406">
            <v>1387</v>
          </cell>
          <cell r="M406">
            <v>1678</v>
          </cell>
          <cell r="N406">
            <v>1174</v>
          </cell>
          <cell r="O406">
            <v>1334</v>
          </cell>
          <cell r="P406">
            <v>1601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4715000003666</v>
          </cell>
          <cell r="B407" t="str">
            <v>CAR. PARED MICRO 1A</v>
          </cell>
          <cell r="C407">
            <v>0.85</v>
          </cell>
          <cell r="D407">
            <v>4.1139999999999999</v>
          </cell>
          <cell r="E407">
            <v>1.105</v>
          </cell>
          <cell r="F407">
            <v>0.93500000000000005</v>
          </cell>
          <cell r="G407">
            <v>1.0625</v>
          </cell>
          <cell r="H407">
            <v>1.2749999999999999</v>
          </cell>
          <cell r="I407">
            <v>1066.75</v>
          </cell>
          <cell r="J407">
            <v>4100</v>
          </cell>
          <cell r="K407">
            <v>5000</v>
          </cell>
          <cell r="L407">
            <v>1387</v>
          </cell>
          <cell r="M407">
            <v>1678</v>
          </cell>
          <cell r="N407">
            <v>1174</v>
          </cell>
          <cell r="O407">
            <v>1334</v>
          </cell>
          <cell r="P407">
            <v>1601</v>
          </cell>
          <cell r="Q407" t="str">
            <v>K</v>
          </cell>
          <cell r="R407">
            <v>38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cv'glx5</v>
          </cell>
          <cell r="B408" t="str">
            <v>CAR. PARED MICRO 1A</v>
          </cell>
          <cell r="C408">
            <v>0.85</v>
          </cell>
          <cell r="D408">
            <v>4.1139999999999999</v>
          </cell>
          <cell r="E408">
            <v>1.105</v>
          </cell>
          <cell r="F408">
            <v>0.93500000000000005</v>
          </cell>
          <cell r="G408">
            <v>1.0625</v>
          </cell>
          <cell r="H408">
            <v>1.2749999999999999</v>
          </cell>
          <cell r="I408">
            <v>1066.75</v>
          </cell>
          <cell r="J408">
            <v>4100</v>
          </cell>
          <cell r="K408">
            <v>5000</v>
          </cell>
          <cell r="L408">
            <v>1387</v>
          </cell>
          <cell r="M408">
            <v>1678</v>
          </cell>
          <cell r="N408">
            <v>1174</v>
          </cell>
          <cell r="O408">
            <v>1334</v>
          </cell>
          <cell r="P408">
            <v>1601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15FBB852M04R</v>
          </cell>
          <cell r="B409" t="str">
            <v>CAR. PARED MICRO 1A BB. OR.</v>
          </cell>
          <cell r="C409">
            <v>0.85</v>
          </cell>
          <cell r="D409">
            <v>4.1139999999999999</v>
          </cell>
          <cell r="E409">
            <v>1.105</v>
          </cell>
          <cell r="F409">
            <v>0.93500000000000005</v>
          </cell>
          <cell r="G409">
            <v>1.0625</v>
          </cell>
          <cell r="H409">
            <v>1.2749999999999999</v>
          </cell>
          <cell r="I409">
            <v>1066.75</v>
          </cell>
          <cell r="J409">
            <v>4100</v>
          </cell>
          <cell r="K409">
            <v>5000</v>
          </cell>
          <cell r="L409">
            <v>1387</v>
          </cell>
          <cell r="M409">
            <v>1678</v>
          </cell>
          <cell r="N409">
            <v>1174</v>
          </cell>
          <cell r="O409">
            <v>1334</v>
          </cell>
          <cell r="P409">
            <v>1601</v>
          </cell>
          <cell r="Q409" t="str">
            <v>F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15V85339</v>
          </cell>
          <cell r="B410" t="str">
            <v>CAR. PARED MICRO 1A MOT. OR.</v>
          </cell>
          <cell r="C410">
            <v>0.85</v>
          </cell>
          <cell r="D410">
            <v>4.1139999999999999</v>
          </cell>
          <cell r="E410">
            <v>1.105</v>
          </cell>
          <cell r="F410">
            <v>0.93500000000000005</v>
          </cell>
          <cell r="G410">
            <v>1.0625</v>
          </cell>
          <cell r="H410">
            <v>1.2749999999999999</v>
          </cell>
          <cell r="I410">
            <v>1066.75</v>
          </cell>
          <cell r="J410">
            <v>4100</v>
          </cell>
          <cell r="K410">
            <v>5000</v>
          </cell>
          <cell r="L410">
            <v>1387</v>
          </cell>
          <cell r="M410">
            <v>1678</v>
          </cell>
          <cell r="N410">
            <v>1174</v>
          </cell>
          <cell r="O410">
            <v>1334</v>
          </cell>
          <cell r="P410">
            <v>1601</v>
          </cell>
          <cell r="Q410" t="str">
            <v>F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CVSNDM2A</v>
          </cell>
          <cell r="B411" t="str">
            <v>CAR. PARED MICRO 2A CENTENIAL</v>
          </cell>
          <cell r="C411">
            <v>1.0233409610983981</v>
          </cell>
          <cell r="D411">
            <v>4.9529702517162466</v>
          </cell>
          <cell r="E411">
            <v>1.3303432494279177</v>
          </cell>
          <cell r="F411">
            <v>1.1256750572082381</v>
          </cell>
          <cell r="G411">
            <v>1.2791762013729977</v>
          </cell>
          <cell r="H411">
            <v>1.5350114416475971</v>
          </cell>
          <cell r="I411">
            <v>1284.2929061784896</v>
          </cell>
          <cell r="J411">
            <v>4920</v>
          </cell>
          <cell r="K411">
            <v>6000</v>
          </cell>
          <cell r="L411">
            <v>1670</v>
          </cell>
          <cell r="M411">
            <v>2020</v>
          </cell>
          <cell r="N411">
            <v>1413</v>
          </cell>
          <cell r="O411">
            <v>1606</v>
          </cell>
          <cell r="P411">
            <v>1927</v>
          </cell>
          <cell r="Q411" t="str">
            <v>V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685387308576</v>
          </cell>
          <cell r="B412" t="str">
            <v>CAR. PARED MICRO 2A GRIFFIN OR.</v>
          </cell>
          <cell r="C412">
            <v>1.0233409610983981</v>
          </cell>
          <cell r="D412">
            <v>4.9529702517162466</v>
          </cell>
          <cell r="E412">
            <v>1.3303432494279177</v>
          </cell>
          <cell r="F412">
            <v>1.1256750572082381</v>
          </cell>
          <cell r="G412">
            <v>1.2791762013729977</v>
          </cell>
          <cell r="H412">
            <v>1.5350114416475971</v>
          </cell>
          <cell r="I412">
            <v>1284.2929061784896</v>
          </cell>
          <cell r="J412">
            <v>4920</v>
          </cell>
          <cell r="K412">
            <v>6000</v>
          </cell>
          <cell r="L412">
            <v>1670</v>
          </cell>
          <cell r="M412">
            <v>2020</v>
          </cell>
          <cell r="N412">
            <v>1413</v>
          </cell>
          <cell r="O412">
            <v>1606</v>
          </cell>
          <cell r="P412">
            <v>1927</v>
          </cell>
          <cell r="Q412" t="str">
            <v>V</v>
          </cell>
          <cell r="R412">
            <v>38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15HWY40R6</v>
          </cell>
          <cell r="B413" t="str">
            <v>CAR. PARED MICRO 2A HUA. OR.</v>
          </cell>
          <cell r="C413">
            <v>1.0233409610983981</v>
          </cell>
          <cell r="D413">
            <v>4.9529702517162466</v>
          </cell>
          <cell r="E413">
            <v>1.3303432494279177</v>
          </cell>
          <cell r="F413">
            <v>1.1256750572082381</v>
          </cell>
          <cell r="G413">
            <v>1.2791762013729977</v>
          </cell>
          <cell r="H413">
            <v>1.5350114416475971</v>
          </cell>
          <cell r="I413">
            <v>1284.2929061784896</v>
          </cell>
          <cell r="J413">
            <v>4920</v>
          </cell>
          <cell r="K413">
            <v>6000</v>
          </cell>
          <cell r="L413">
            <v>1670</v>
          </cell>
          <cell r="M413">
            <v>2020</v>
          </cell>
          <cell r="N413">
            <v>1413</v>
          </cell>
          <cell r="O413">
            <v>1606</v>
          </cell>
          <cell r="P413">
            <v>1927</v>
          </cell>
          <cell r="Q413" t="str">
            <v>F</v>
          </cell>
          <cell r="R413">
            <v>38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4715000003700</v>
          </cell>
          <cell r="B414" t="str">
            <v>CAR. PARED MICRO 2A KOSMO</v>
          </cell>
          <cell r="C414">
            <v>1.0233409610983981</v>
          </cell>
          <cell r="D414">
            <v>4.9529702517162466</v>
          </cell>
          <cell r="E414">
            <v>1.3303432494279177</v>
          </cell>
          <cell r="F414">
            <v>1.1256750572082381</v>
          </cell>
          <cell r="G414">
            <v>1.2791762013729977</v>
          </cell>
          <cell r="H414">
            <v>1.5350114416475971</v>
          </cell>
          <cell r="I414">
            <v>1284.2929061784896</v>
          </cell>
          <cell r="J414">
            <v>4920</v>
          </cell>
          <cell r="K414">
            <v>6000</v>
          </cell>
          <cell r="L414">
            <v>1670</v>
          </cell>
          <cell r="M414">
            <v>2020</v>
          </cell>
          <cell r="N414">
            <v>1413</v>
          </cell>
          <cell r="O414">
            <v>1606</v>
          </cell>
          <cell r="P414">
            <v>1927</v>
          </cell>
          <cell r="Q414" t="str">
            <v>K</v>
          </cell>
          <cell r="R414">
            <v>38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110801078</v>
          </cell>
          <cell r="B415" t="str">
            <v>CAR. PARED MICRO 2A MIXOR</v>
          </cell>
          <cell r="C415">
            <v>1.0233409610983981</v>
          </cell>
          <cell r="D415">
            <v>4.9529702517162466</v>
          </cell>
          <cell r="E415">
            <v>1.3303432494279177</v>
          </cell>
          <cell r="F415">
            <v>1.1256750572082381</v>
          </cell>
          <cell r="G415">
            <v>1.2791762013729977</v>
          </cell>
          <cell r="H415">
            <v>1.5350114416475971</v>
          </cell>
          <cell r="I415">
            <v>1284.2929061784896</v>
          </cell>
          <cell r="J415">
            <v>4920</v>
          </cell>
          <cell r="K415">
            <v>6000</v>
          </cell>
          <cell r="L415">
            <v>1670</v>
          </cell>
          <cell r="M415">
            <v>2020</v>
          </cell>
          <cell r="N415">
            <v>1413</v>
          </cell>
          <cell r="O415">
            <v>1606</v>
          </cell>
          <cell r="P415">
            <v>1927</v>
          </cell>
          <cell r="Q415" t="str">
            <v>V</v>
          </cell>
          <cell r="R415">
            <v>38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15FMTUR3A</v>
          </cell>
          <cell r="B416" t="str">
            <v>CAR. PARED MICRO 3A TURBO MOT. OR.</v>
          </cell>
          <cell r="C416">
            <v>2.3074050903822725</v>
          </cell>
          <cell r="D416">
            <v>11.167840637450199</v>
          </cell>
          <cell r="E416">
            <v>2.9996266174969541</v>
          </cell>
          <cell r="F416">
            <v>2.5381455994205</v>
          </cell>
          <cell r="G416">
            <v>2.8842563629778404</v>
          </cell>
          <cell r="H416">
            <v>3.4611076355734087</v>
          </cell>
          <cell r="I416">
            <v>2895.7933884297518</v>
          </cell>
          <cell r="J416">
            <v>11480</v>
          </cell>
          <cell r="K416">
            <v>14000</v>
          </cell>
          <cell r="L416">
            <v>3765</v>
          </cell>
          <cell r="M416">
            <v>4555</v>
          </cell>
          <cell r="N416">
            <v>3186</v>
          </cell>
          <cell r="O416">
            <v>3620</v>
          </cell>
          <cell r="P416">
            <v>4344</v>
          </cell>
          <cell r="Q416" t="str">
            <v>S</v>
          </cell>
          <cell r="R416">
            <v>38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15C200</v>
          </cell>
          <cell r="B417" t="str">
            <v>CAR. PARED MOT. C200</v>
          </cell>
          <cell r="C417">
            <v>1.1010053441295544</v>
          </cell>
          <cell r="D417">
            <v>4.5295359857489865</v>
          </cell>
          <cell r="E417">
            <v>1.4313069473684208</v>
          </cell>
          <cell r="F417">
            <v>1.21110587854251</v>
          </cell>
          <cell r="G417">
            <v>1.3762566801619429</v>
          </cell>
          <cell r="H417">
            <v>1.6515080161943316</v>
          </cell>
          <cell r="I417">
            <v>1381.7617068825907</v>
          </cell>
          <cell r="J417">
            <v>4510</v>
          </cell>
          <cell r="K417">
            <v>5500</v>
          </cell>
          <cell r="L417">
            <v>1796</v>
          </cell>
          <cell r="M417">
            <v>2174</v>
          </cell>
          <cell r="N417">
            <v>1520</v>
          </cell>
          <cell r="O417">
            <v>1728</v>
          </cell>
          <cell r="P417">
            <v>2073</v>
          </cell>
          <cell r="Q417" t="str">
            <v>K</v>
          </cell>
          <cell r="R417">
            <v>32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15F3</v>
          </cell>
          <cell r="B418" t="str">
            <v>CAR. PARED MOT. F3</v>
          </cell>
          <cell r="C418">
            <v>1.1010053441295544</v>
          </cell>
          <cell r="D418">
            <v>4.5295359857489865</v>
          </cell>
          <cell r="E418">
            <v>1.4313069473684208</v>
          </cell>
          <cell r="F418">
            <v>1.21110587854251</v>
          </cell>
          <cell r="G418">
            <v>1.3762566801619429</v>
          </cell>
          <cell r="H418">
            <v>1.6515080161943316</v>
          </cell>
          <cell r="I418">
            <v>1381.7617068825907</v>
          </cell>
          <cell r="J418">
            <v>4510</v>
          </cell>
          <cell r="K418">
            <v>5500</v>
          </cell>
          <cell r="L418">
            <v>1796</v>
          </cell>
          <cell r="M418">
            <v>2174</v>
          </cell>
          <cell r="N418">
            <v>1520</v>
          </cell>
          <cell r="O418">
            <v>1728</v>
          </cell>
          <cell r="P418">
            <v>2073</v>
          </cell>
          <cell r="Q418" t="str">
            <v>K</v>
          </cell>
          <cell r="R418">
            <v>32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762787867200695</v>
          </cell>
          <cell r="B419" t="str">
            <v>CAR. PARED NOTEBOOK UNI. 12/24VOL</v>
          </cell>
          <cell r="C419">
            <v>6.379333169430943</v>
          </cell>
          <cell r="D419">
            <v>27.016475972540043</v>
          </cell>
          <cell r="E419">
            <v>8.2931331202602259</v>
          </cell>
          <cell r="F419">
            <v>7.0172664863740382</v>
          </cell>
          <cell r="G419">
            <v>7.9741664617886787</v>
          </cell>
          <cell r="H419">
            <v>9.5689997541464145</v>
          </cell>
          <cell r="I419">
            <v>8006.0631276358336</v>
          </cell>
          <cell r="J419">
            <v>27870</v>
          </cell>
          <cell r="K419">
            <v>34000</v>
          </cell>
          <cell r="L419">
            <v>10408</v>
          </cell>
          <cell r="M419">
            <v>12594</v>
          </cell>
          <cell r="N419">
            <v>8807</v>
          </cell>
          <cell r="O419">
            <v>10008</v>
          </cell>
          <cell r="P419">
            <v>12010</v>
          </cell>
          <cell r="Q419" t="str">
            <v>K</v>
          </cell>
          <cell r="R419">
            <v>33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 xml:space="preserve">112403001 </v>
          </cell>
          <cell r="B420" t="str">
            <v>CAR. PARED NOTEBOOK UNI. 12/24VOL</v>
          </cell>
          <cell r="C420">
            <v>6.379333169430943</v>
          </cell>
          <cell r="D420">
            <v>27.016475972540043</v>
          </cell>
          <cell r="E420">
            <v>8.2931331202602259</v>
          </cell>
          <cell r="F420">
            <v>7.0172664863740382</v>
          </cell>
          <cell r="G420">
            <v>7.9741664617886787</v>
          </cell>
          <cell r="H420">
            <v>9.5689997541464145</v>
          </cell>
          <cell r="I420">
            <v>8006.0631276358336</v>
          </cell>
          <cell r="J420">
            <v>27870</v>
          </cell>
          <cell r="K420">
            <v>34000</v>
          </cell>
          <cell r="L420">
            <v>10408</v>
          </cell>
          <cell r="M420">
            <v>12594</v>
          </cell>
          <cell r="N420">
            <v>8807</v>
          </cell>
          <cell r="O420">
            <v>10008</v>
          </cell>
          <cell r="P420">
            <v>12010</v>
          </cell>
          <cell r="Q420" t="str">
            <v>K</v>
          </cell>
          <cell r="R420">
            <v>33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7798137389589</v>
          </cell>
          <cell r="B421" t="str">
            <v xml:space="preserve">CAR. PARED NOTEBOOK UNI. 12/24VOL NOGA 70Watts </v>
          </cell>
          <cell r="C421">
            <v>6.379333169430943</v>
          </cell>
          <cell r="D421">
            <v>27.016475972540043</v>
          </cell>
          <cell r="E421">
            <v>8.2931331202602259</v>
          </cell>
          <cell r="F421">
            <v>7.0172664863740382</v>
          </cell>
          <cell r="G421">
            <v>7.9741664617886787</v>
          </cell>
          <cell r="H421">
            <v>9.5689997541464145</v>
          </cell>
          <cell r="I421">
            <v>8006.0631276358336</v>
          </cell>
          <cell r="J421">
            <v>27870</v>
          </cell>
          <cell r="K421">
            <v>34000</v>
          </cell>
          <cell r="L421">
            <v>10408</v>
          </cell>
          <cell r="M421">
            <v>12594</v>
          </cell>
          <cell r="N421">
            <v>8807</v>
          </cell>
          <cell r="O421">
            <v>10008</v>
          </cell>
          <cell r="P421">
            <v>12010</v>
          </cell>
          <cell r="Q421" t="str">
            <v>V</v>
          </cell>
          <cell r="R421">
            <v>33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15Z520</v>
          </cell>
          <cell r="B422" t="str">
            <v>CAR. PARED SONY W300</v>
          </cell>
          <cell r="C422">
            <v>1.1010053441295544</v>
          </cell>
          <cell r="D422">
            <v>4.5295359857489865</v>
          </cell>
          <cell r="E422">
            <v>1.4313069473684208</v>
          </cell>
          <cell r="F422">
            <v>1.21110587854251</v>
          </cell>
          <cell r="G422">
            <v>1.3762566801619429</v>
          </cell>
          <cell r="H422">
            <v>1.6515080161943316</v>
          </cell>
          <cell r="I422">
            <v>1381.7617068825907</v>
          </cell>
          <cell r="J422">
            <v>4510</v>
          </cell>
          <cell r="K422">
            <v>5500</v>
          </cell>
          <cell r="L422">
            <v>1796</v>
          </cell>
          <cell r="M422">
            <v>2174</v>
          </cell>
          <cell r="N422">
            <v>1520</v>
          </cell>
          <cell r="O422">
            <v>1728</v>
          </cell>
          <cell r="P422">
            <v>2073</v>
          </cell>
          <cell r="Q422" t="str">
            <v>K</v>
          </cell>
          <cell r="R422">
            <v>32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6984521230716</v>
          </cell>
          <cell r="B423" t="str">
            <v>CAR. PARED TIPO C 2.0A - USB+CABLE SAMSUNG</v>
          </cell>
          <cell r="C423">
            <v>3.0599315392325588</v>
          </cell>
          <cell r="D423">
            <v>18.512585812356978</v>
          </cell>
          <cell r="E423">
            <v>3.9779110010023264</v>
          </cell>
          <cell r="F423">
            <v>3.3659246931558151</v>
          </cell>
          <cell r="G423">
            <v>3.8249144240406983</v>
          </cell>
          <cell r="H423">
            <v>4.5898973088488386</v>
          </cell>
          <cell r="I423">
            <v>3840.2140817368613</v>
          </cell>
          <cell r="J423">
            <v>18850</v>
          </cell>
          <cell r="K423">
            <v>23000</v>
          </cell>
          <cell r="L423">
            <v>4992</v>
          </cell>
          <cell r="M423">
            <v>6041</v>
          </cell>
          <cell r="N423">
            <v>4225</v>
          </cell>
          <cell r="O423">
            <v>4801</v>
          </cell>
          <cell r="P423">
            <v>5761</v>
          </cell>
          <cell r="Q423" t="str">
            <v>k</v>
          </cell>
          <cell r="R423">
            <v>48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714604205876</v>
          </cell>
          <cell r="B424" t="str">
            <v>CAR. PARED TIPO C 2.75A - USB+CABLE KOSMO</v>
          </cell>
          <cell r="C424">
            <v>1.1978964143426294</v>
          </cell>
          <cell r="D424">
            <v>5.7978186454183263</v>
          </cell>
          <cell r="E424">
            <v>1.5572653386454183</v>
          </cell>
          <cell r="F424">
            <v>1.3176860557768924</v>
          </cell>
          <cell r="G424">
            <v>1.4973705179282868</v>
          </cell>
          <cell r="H424">
            <v>1.796844621513944</v>
          </cell>
          <cell r="I424">
            <v>1503.36</v>
          </cell>
          <cell r="J424">
            <v>6150</v>
          </cell>
          <cell r="K424">
            <v>7500</v>
          </cell>
          <cell r="L424">
            <v>1954</v>
          </cell>
          <cell r="M424">
            <v>2365</v>
          </cell>
          <cell r="N424">
            <v>1654</v>
          </cell>
          <cell r="O424">
            <v>1880</v>
          </cell>
          <cell r="P424">
            <v>2256</v>
          </cell>
          <cell r="Q424" t="str">
            <v>V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4715000003698</v>
          </cell>
          <cell r="B425" t="str">
            <v>CAR. PARED TIPO C 2A KOSMO</v>
          </cell>
          <cell r="C425">
            <v>1.1368421052631579</v>
          </cell>
          <cell r="D425">
            <v>5.502315789473684</v>
          </cell>
          <cell r="E425">
            <v>1.4778947368421054</v>
          </cell>
          <cell r="F425">
            <v>1.2505263157894737</v>
          </cell>
          <cell r="G425">
            <v>1.4210526315789473</v>
          </cell>
          <cell r="H425">
            <v>1.7052631578947368</v>
          </cell>
          <cell r="I425">
            <v>1426.7368421052631</v>
          </cell>
          <cell r="J425">
            <v>5740</v>
          </cell>
          <cell r="K425">
            <v>7000</v>
          </cell>
          <cell r="L425">
            <v>1855</v>
          </cell>
          <cell r="M425">
            <v>2244</v>
          </cell>
          <cell r="N425">
            <v>1570</v>
          </cell>
          <cell r="O425">
            <v>1784</v>
          </cell>
          <cell r="P425">
            <v>2141</v>
          </cell>
          <cell r="Q425" t="str">
            <v>k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15HY50W</v>
          </cell>
          <cell r="B426" t="str">
            <v>CAR. PARED TIPO C 3.1A 50W TURBO HYTOSHY HY-50W</v>
          </cell>
          <cell r="C426">
            <v>3.6800045388354103</v>
          </cell>
          <cell r="D426">
            <v>20.03762471395881</v>
          </cell>
          <cell r="E426">
            <v>4.7840059004860338</v>
          </cell>
          <cell r="F426">
            <v>4.0480049927189521</v>
          </cell>
          <cell r="G426">
            <v>4.6000056735442634</v>
          </cell>
          <cell r="H426">
            <v>5.5200068082531155</v>
          </cell>
          <cell r="I426">
            <v>4618.4056962384402</v>
          </cell>
          <cell r="J426">
            <v>20490</v>
          </cell>
          <cell r="K426">
            <v>25000</v>
          </cell>
          <cell r="L426">
            <v>6004</v>
          </cell>
          <cell r="M426">
            <v>7265</v>
          </cell>
          <cell r="N426">
            <v>5081</v>
          </cell>
          <cell r="O426">
            <v>5774</v>
          </cell>
          <cell r="P426">
            <v>6928</v>
          </cell>
          <cell r="Q426" t="str">
            <v>S</v>
          </cell>
          <cell r="R426">
            <v>43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4715000003803</v>
          </cell>
          <cell r="B427" t="str">
            <v>CAR. PARED TIPO C 3.3A - USB+CABLE KOSMO</v>
          </cell>
          <cell r="C427">
            <v>2.1967970722781338</v>
          </cell>
          <cell r="D427">
            <v>10.632497829826168</v>
          </cell>
          <cell r="E427">
            <v>2.855836193961574</v>
          </cell>
          <cell r="F427">
            <v>2.4164767795059472</v>
          </cell>
          <cell r="G427">
            <v>2.7459963403476673</v>
          </cell>
          <cell r="H427">
            <v>3.2951956084172007</v>
          </cell>
          <cell r="I427">
            <v>2756.980325709058</v>
          </cell>
          <cell r="J427">
            <v>11070</v>
          </cell>
          <cell r="K427">
            <v>13500</v>
          </cell>
          <cell r="L427">
            <v>3584</v>
          </cell>
          <cell r="M427">
            <v>4337</v>
          </cell>
          <cell r="N427">
            <v>3033</v>
          </cell>
          <cell r="O427">
            <v>3447</v>
          </cell>
          <cell r="P427">
            <v>4136</v>
          </cell>
          <cell r="Q427" t="str">
            <v>k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110805030170101</v>
          </cell>
          <cell r="B428" t="str">
            <v>CAR. PARED TIPO C 3.8A - USB+CABLE MIXOR</v>
          </cell>
          <cell r="C428">
            <v>0.8292621369724722</v>
          </cell>
          <cell r="D428">
            <v>4.7160137729624498</v>
          </cell>
          <cell r="E428">
            <v>1.0780407780642138</v>
          </cell>
          <cell r="F428">
            <v>0.91218835066971948</v>
          </cell>
          <cell r="G428">
            <v>1.0365776712155903</v>
          </cell>
          <cell r="H428">
            <v>1.2438932054587082</v>
          </cell>
          <cell r="I428">
            <v>1040.7239819004526</v>
          </cell>
          <cell r="J428">
            <v>4920</v>
          </cell>
          <cell r="K428">
            <v>6000</v>
          </cell>
          <cell r="L428">
            <v>1353</v>
          </cell>
          <cell r="M428">
            <v>1637</v>
          </cell>
          <cell r="N428">
            <v>1145</v>
          </cell>
          <cell r="O428">
            <v>1301</v>
          </cell>
          <cell r="P428">
            <v>1562</v>
          </cell>
          <cell r="Q428" t="str">
            <v>V</v>
          </cell>
          <cell r="R428">
            <v>45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6955226408649</v>
          </cell>
          <cell r="B429" t="str">
            <v>CAR. PARED TIPO C 3A 27W TURBO MOT. OR. SC-56</v>
          </cell>
          <cell r="C429">
            <v>7.7349320120279144</v>
          </cell>
          <cell r="D429">
            <v>37.437070938215108</v>
          </cell>
          <cell r="E429">
            <v>10.05541161563629</v>
          </cell>
          <cell r="F429">
            <v>8.5084252132307068</v>
          </cell>
          <cell r="G429">
            <v>9.6686650150348932</v>
          </cell>
          <cell r="H429">
            <v>11.602398018041871</v>
          </cell>
          <cell r="I429">
            <v>9707.3396750950324</v>
          </cell>
          <cell r="J429">
            <v>38520</v>
          </cell>
          <cell r="K429">
            <v>47000</v>
          </cell>
          <cell r="L429">
            <v>12620</v>
          </cell>
          <cell r="M429">
            <v>15270</v>
          </cell>
          <cell r="N429">
            <v>10679</v>
          </cell>
          <cell r="O429">
            <v>12135</v>
          </cell>
          <cell r="P429">
            <v>14562</v>
          </cell>
          <cell r="Q429" t="str">
            <v>S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8987152453149</v>
          </cell>
          <cell r="B430" t="str">
            <v>CAR. PARED TIPO C 3A 30W TURBO MOT. OR.</v>
          </cell>
          <cell r="C430">
            <v>2.9530999967073859</v>
          </cell>
          <cell r="D430">
            <v>10.719752988047809</v>
          </cell>
          <cell r="E430">
            <v>3.8390299957196019</v>
          </cell>
          <cell r="F430">
            <v>3.2484099963781246</v>
          </cell>
          <cell r="G430">
            <v>3.6913749958842326</v>
          </cell>
          <cell r="H430">
            <v>4.4296499950610784</v>
          </cell>
          <cell r="I430">
            <v>3706.1404958677695</v>
          </cell>
          <cell r="J430">
            <v>11070</v>
          </cell>
          <cell r="K430">
            <v>13500</v>
          </cell>
          <cell r="L430">
            <v>4818</v>
          </cell>
          <cell r="M430">
            <v>5830</v>
          </cell>
          <cell r="N430">
            <v>4077</v>
          </cell>
          <cell r="O430">
            <v>4633</v>
          </cell>
          <cell r="P430">
            <v>5560</v>
          </cell>
          <cell r="Q430" t="str">
            <v>S</v>
          </cell>
          <cell r="R430">
            <v>28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7892545231352</v>
          </cell>
          <cell r="B431" t="str">
            <v>CAR. PARED TIPO C 3A 50W TURBO MOT. OR.</v>
          </cell>
          <cell r="C431">
            <v>5.1164551695444143</v>
          </cell>
          <cell r="D431">
            <v>25.382734096109836</v>
          </cell>
          <cell r="E431">
            <v>6.6513917204077391</v>
          </cell>
          <cell r="F431">
            <v>5.6281006864988559</v>
          </cell>
          <cell r="G431">
            <v>6.3955689619305183</v>
          </cell>
          <cell r="H431">
            <v>7.6746827543166214</v>
          </cell>
          <cell r="I431">
            <v>6421.1512377782401</v>
          </cell>
          <cell r="J431">
            <v>26230</v>
          </cell>
          <cell r="K431">
            <v>32000</v>
          </cell>
          <cell r="L431">
            <v>8347</v>
          </cell>
          <cell r="M431">
            <v>10100</v>
          </cell>
          <cell r="N431">
            <v>7064</v>
          </cell>
          <cell r="O431">
            <v>8027</v>
          </cell>
          <cell r="P431">
            <v>9632</v>
          </cell>
          <cell r="Q431" t="str">
            <v>S</v>
          </cell>
          <cell r="R431">
            <v>39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7237558977796</v>
          </cell>
          <cell r="B432" t="str">
            <v>CAR. PARED TIPO C 3A TURBO MOT. OR.</v>
          </cell>
          <cell r="C432">
            <v>14.3</v>
          </cell>
          <cell r="D432">
            <v>34.606000000000002</v>
          </cell>
          <cell r="E432">
            <v>18.59</v>
          </cell>
          <cell r="F432">
            <v>15.730000000000002</v>
          </cell>
          <cell r="G432">
            <v>17.875</v>
          </cell>
          <cell r="H432">
            <v>21.450000000000003</v>
          </cell>
          <cell r="I432">
            <v>17946.5</v>
          </cell>
          <cell r="J432">
            <v>35660</v>
          </cell>
          <cell r="K432">
            <v>43500</v>
          </cell>
          <cell r="L432">
            <v>23330</v>
          </cell>
          <cell r="M432">
            <v>28230</v>
          </cell>
          <cell r="N432">
            <v>19742</v>
          </cell>
          <cell r="O432">
            <v>22434</v>
          </cell>
          <cell r="P432">
            <v>26920</v>
          </cell>
          <cell r="Q432" t="str">
            <v>F</v>
          </cell>
          <cell r="R432">
            <v>11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4715000003825</v>
          </cell>
          <cell r="B433" t="str">
            <v>CAR. PARED TIPO C 4.2A KOSMO - C/CABLE - 2 USB</v>
          </cell>
          <cell r="C433">
            <v>3.0594137236962493</v>
          </cell>
          <cell r="D433">
            <v>14.807562422689847</v>
          </cell>
          <cell r="E433">
            <v>3.9772378408051243</v>
          </cell>
          <cell r="F433">
            <v>3.3653550960658745</v>
          </cell>
          <cell r="G433">
            <v>3.8242671546203115</v>
          </cell>
          <cell r="H433">
            <v>4.5891205855443742</v>
          </cell>
          <cell r="I433">
            <v>3839.5642232387927</v>
          </cell>
          <cell r="J433">
            <v>15160</v>
          </cell>
          <cell r="K433">
            <v>18500</v>
          </cell>
          <cell r="L433">
            <v>4991</v>
          </cell>
          <cell r="M433">
            <v>6040</v>
          </cell>
          <cell r="N433">
            <v>4224</v>
          </cell>
          <cell r="O433">
            <v>4800</v>
          </cell>
          <cell r="P433">
            <v>5760</v>
          </cell>
          <cell r="Q433" t="str">
            <v>k</v>
          </cell>
          <cell r="R433">
            <v>38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4715000003820</v>
          </cell>
          <cell r="B434" t="str">
            <v>CAR. PARED TIPO C 4.8A KOSMO - C/CABLE - 2 USB</v>
          </cell>
          <cell r="C434">
            <v>3.6574946020128092</v>
          </cell>
          <cell r="D434">
            <v>17.702273873741994</v>
          </cell>
          <cell r="E434">
            <v>4.7547429826166523</v>
          </cell>
          <cell r="F434">
            <v>4.0232440622140908</v>
          </cell>
          <cell r="G434">
            <v>4.5718682525160119</v>
          </cell>
          <cell r="H434">
            <v>5.4862419030192138</v>
          </cell>
          <cell r="I434">
            <v>4590.1557255260759</v>
          </cell>
          <cell r="J434">
            <v>18030</v>
          </cell>
          <cell r="K434">
            <v>22000</v>
          </cell>
          <cell r="L434">
            <v>5967</v>
          </cell>
          <cell r="M434">
            <v>7220</v>
          </cell>
          <cell r="N434">
            <v>5050</v>
          </cell>
          <cell r="O434">
            <v>5738</v>
          </cell>
          <cell r="P434">
            <v>6886</v>
          </cell>
          <cell r="Q434" t="str">
            <v>k</v>
          </cell>
          <cell r="R434">
            <v>38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>8806088872629</v>
          </cell>
          <cell r="B435" t="str">
            <v>CAR. PARED TIPO C SAM. OR.</v>
          </cell>
          <cell r="C435">
            <v>14.3</v>
          </cell>
          <cell r="D435">
            <v>69.212000000000003</v>
          </cell>
          <cell r="E435">
            <v>18.59</v>
          </cell>
          <cell r="F435">
            <v>15.730000000000002</v>
          </cell>
          <cell r="G435">
            <v>17.875</v>
          </cell>
          <cell r="H435">
            <v>21.450000000000003</v>
          </cell>
          <cell r="I435">
            <v>17946.5</v>
          </cell>
          <cell r="J435">
            <v>71310</v>
          </cell>
          <cell r="K435">
            <v>87000</v>
          </cell>
          <cell r="L435">
            <v>23330</v>
          </cell>
          <cell r="M435">
            <v>28230</v>
          </cell>
          <cell r="N435">
            <v>19742</v>
          </cell>
          <cell r="O435">
            <v>22434</v>
          </cell>
          <cell r="P435">
            <v>26920</v>
          </cell>
          <cell r="Q435" t="str">
            <v>S</v>
          </cell>
          <cell r="R435">
            <v>38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15UNI</v>
          </cell>
          <cell r="B436" t="str">
            <v>CAR. PARED UNI.</v>
          </cell>
          <cell r="C436">
            <v>1.31</v>
          </cell>
          <cell r="D436">
            <v>6.3403999999999998</v>
          </cell>
          <cell r="E436">
            <v>1.7030000000000001</v>
          </cell>
          <cell r="F436">
            <v>1.4410000000000003</v>
          </cell>
          <cell r="G436">
            <v>1.6375000000000002</v>
          </cell>
          <cell r="H436">
            <v>1.9650000000000001</v>
          </cell>
          <cell r="I436">
            <v>1644.05</v>
          </cell>
          <cell r="J436">
            <v>6560</v>
          </cell>
          <cell r="K436">
            <v>8000</v>
          </cell>
          <cell r="L436">
            <v>2137</v>
          </cell>
          <cell r="M436">
            <v>2586</v>
          </cell>
          <cell r="N436">
            <v>1809</v>
          </cell>
          <cell r="O436">
            <v>2056</v>
          </cell>
          <cell r="P436">
            <v>2467</v>
          </cell>
          <cell r="Q436" t="str">
            <v>K</v>
          </cell>
          <cell r="R436">
            <v>38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15UNIL</v>
          </cell>
          <cell r="B437" t="str">
            <v>CAR. PARED UNI. LCD</v>
          </cell>
          <cell r="C437">
            <v>2.06</v>
          </cell>
          <cell r="D437">
            <v>9.9703999999999997</v>
          </cell>
          <cell r="E437">
            <v>2.6780000000000004</v>
          </cell>
          <cell r="F437">
            <v>2.2660000000000005</v>
          </cell>
          <cell r="G437">
            <v>2.5750000000000002</v>
          </cell>
          <cell r="H437">
            <v>3.09</v>
          </cell>
          <cell r="I437">
            <v>2585.3000000000002</v>
          </cell>
          <cell r="J437">
            <v>10250</v>
          </cell>
          <cell r="K437">
            <v>12500</v>
          </cell>
          <cell r="L437">
            <v>3361</v>
          </cell>
          <cell r="M437">
            <v>4067</v>
          </cell>
          <cell r="N437">
            <v>2844</v>
          </cell>
          <cell r="O437">
            <v>3232</v>
          </cell>
          <cell r="P437">
            <v>3878</v>
          </cell>
          <cell r="Q437" t="str">
            <v>K</v>
          </cell>
          <cell r="R437">
            <v>38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491503222</v>
          </cell>
          <cell r="B438" t="str">
            <v>CAR. PARED ZAPATILLA 4 USB 6.1A</v>
          </cell>
          <cell r="C438">
            <v>5.6817683440073203</v>
          </cell>
          <cell r="D438">
            <v>17.187349240622144</v>
          </cell>
          <cell r="E438">
            <v>7.3862988472095168</v>
          </cell>
          <cell r="F438">
            <v>6.2499451784080531</v>
          </cell>
          <cell r="G438">
            <v>7.1022104300091504</v>
          </cell>
          <cell r="H438">
            <v>8.5226525160109805</v>
          </cell>
          <cell r="I438">
            <v>7130.6192717291869</v>
          </cell>
          <cell r="J438">
            <v>17620</v>
          </cell>
          <cell r="K438">
            <v>21500</v>
          </cell>
          <cell r="L438">
            <v>9270</v>
          </cell>
          <cell r="M438">
            <v>11216</v>
          </cell>
          <cell r="N438">
            <v>7844</v>
          </cell>
          <cell r="O438">
            <v>8914</v>
          </cell>
          <cell r="P438">
            <v>10696</v>
          </cell>
          <cell r="Q438" t="str">
            <v>K</v>
          </cell>
          <cell r="R438">
            <v>21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CW1036</v>
          </cell>
          <cell r="B439" t="str">
            <v>COM. CAMARA WEB Digital Cam WC-202 640x480</v>
          </cell>
          <cell r="C439">
            <v>1.1578947368421053</v>
          </cell>
          <cell r="D439">
            <v>3.5026315789473683</v>
          </cell>
          <cell r="E439">
            <v>1.5052631578947369</v>
          </cell>
          <cell r="F439">
            <v>1.273684210526316</v>
          </cell>
          <cell r="G439">
            <v>1.4473684210526316</v>
          </cell>
          <cell r="H439">
            <v>1.736842105263158</v>
          </cell>
          <cell r="I439">
            <v>1453.1578947368421</v>
          </cell>
          <cell r="J439">
            <v>3690</v>
          </cell>
          <cell r="K439">
            <v>4500</v>
          </cell>
          <cell r="L439">
            <v>1889</v>
          </cell>
          <cell r="M439">
            <v>2286</v>
          </cell>
          <cell r="N439">
            <v>1599</v>
          </cell>
          <cell r="O439">
            <v>1817</v>
          </cell>
          <cell r="P439">
            <v>2180</v>
          </cell>
          <cell r="Q439" t="str">
            <v>V</v>
          </cell>
          <cell r="R439">
            <v>21</v>
          </cell>
          <cell r="S439">
            <v>1.21</v>
          </cell>
          <cell r="T439" t="str">
            <v>COMPUTACION</v>
          </cell>
          <cell r="U439">
            <v>0</v>
          </cell>
        </row>
        <row r="440">
          <cell r="A440" t="str">
            <v>6971085313867</v>
          </cell>
          <cell r="B440" t="str">
            <v>COM. CAMARA WEB XIAOMI W88 USB FULL HD C/MIC</v>
          </cell>
          <cell r="C440">
            <v>35.64596428274379</v>
          </cell>
          <cell r="D440">
            <v>60.384263494967975</v>
          </cell>
          <cell r="E440">
            <v>42.775157139292546</v>
          </cell>
          <cell r="F440">
            <v>39.210560711018175</v>
          </cell>
          <cell r="G440">
            <v>44.557455353429738</v>
          </cell>
          <cell r="H440">
            <v>53.468946424115686</v>
          </cell>
          <cell r="I440">
            <v>44735.685174843456</v>
          </cell>
          <cell r="J440">
            <v>62300</v>
          </cell>
          <cell r="K440">
            <v>76000</v>
          </cell>
          <cell r="L440">
            <v>53683</v>
          </cell>
          <cell r="M440">
            <v>64956</v>
          </cell>
          <cell r="N440">
            <v>49210</v>
          </cell>
          <cell r="O440">
            <v>55920</v>
          </cell>
          <cell r="P440">
            <v>67104</v>
          </cell>
          <cell r="Q440" t="str">
            <v>V</v>
          </cell>
          <cell r="R440">
            <v>2</v>
          </cell>
          <cell r="S440">
            <v>1.21</v>
          </cell>
          <cell r="T440" t="str">
            <v>COMPUTACION</v>
          </cell>
          <cell r="U440">
            <v>0</v>
          </cell>
        </row>
        <row r="441">
          <cell r="A441" t="str">
            <v>6985564688526</v>
          </cell>
          <cell r="B441" t="str">
            <v xml:space="preserve">COM. CONSOLA TETRIS RUSSIA JUEGOS CLASICOS WA30 </v>
          </cell>
          <cell r="C441">
            <v>3.4109032912860666</v>
          </cell>
          <cell r="D441">
            <v>8.2543859649122808</v>
          </cell>
          <cell r="E441">
            <v>4.434174278671887</v>
          </cell>
          <cell r="F441">
            <v>3.7519936204146735</v>
          </cell>
          <cell r="G441">
            <v>4.2636291141075837</v>
          </cell>
          <cell r="H441">
            <v>5.1163549369290999</v>
          </cell>
          <cell r="I441">
            <v>4280.6836305640136</v>
          </cell>
          <cell r="J441">
            <v>8610</v>
          </cell>
          <cell r="K441">
            <v>10500</v>
          </cell>
          <cell r="L441">
            <v>5565</v>
          </cell>
          <cell r="M441">
            <v>6734</v>
          </cell>
          <cell r="N441">
            <v>4709</v>
          </cell>
          <cell r="O441">
            <v>5351</v>
          </cell>
          <cell r="P441">
            <v>6422</v>
          </cell>
          <cell r="Q441" t="str">
            <v>V</v>
          </cell>
          <cell r="R441">
            <v>11</v>
          </cell>
          <cell r="S441">
            <v>1.21</v>
          </cell>
          <cell r="T441" t="str">
            <v>COMPUTACION</v>
          </cell>
          <cell r="U441">
            <v>0</v>
          </cell>
        </row>
        <row r="442">
          <cell r="A442" t="str">
            <v>6949211237772</v>
          </cell>
          <cell r="B442" t="str">
            <v>COM. CONSOLAS GAME BOX G7 3,5"</v>
          </cell>
          <cell r="C442">
            <v>12.646708398736692</v>
          </cell>
          <cell r="D442">
            <v>27.544530892448517</v>
          </cell>
          <cell r="E442">
            <v>16.440720918357702</v>
          </cell>
          <cell r="F442">
            <v>13.911379238610362</v>
          </cell>
          <cell r="G442">
            <v>15.808385498420865</v>
          </cell>
          <cell r="H442">
            <v>18.970062598105038</v>
          </cell>
          <cell r="I442">
            <v>15871.619040414549</v>
          </cell>
          <cell r="J442">
            <v>28280</v>
          </cell>
          <cell r="K442">
            <v>34500</v>
          </cell>
          <cell r="L442">
            <v>20633</v>
          </cell>
          <cell r="M442">
            <v>24966</v>
          </cell>
          <cell r="N442">
            <v>17459</v>
          </cell>
          <cell r="O442">
            <v>19840</v>
          </cell>
          <cell r="P442">
            <v>23808</v>
          </cell>
          <cell r="Q442" t="str">
            <v>V</v>
          </cell>
          <cell r="R442">
            <v>8</v>
          </cell>
          <cell r="S442">
            <v>1.21</v>
          </cell>
          <cell r="T442" t="str">
            <v>COMPUTACION</v>
          </cell>
          <cell r="U442">
            <v>0</v>
          </cell>
        </row>
        <row r="443">
          <cell r="A443" t="str">
            <v>CONRS80</v>
          </cell>
          <cell r="B443" t="str">
            <v>COM. CONSOLAS GAME STICK 2,4G 4K JOYSTICK X2 INALAMBRICOS</v>
          </cell>
          <cell r="C443">
            <v>19.838493106643721</v>
          </cell>
          <cell r="D443">
            <v>48.009153318077807</v>
          </cell>
          <cell r="E443">
            <v>25.79004103863684</v>
          </cell>
          <cell r="F443">
            <v>21.822342417308096</v>
          </cell>
          <cell r="G443">
            <v>24.798116383304652</v>
          </cell>
          <cell r="H443">
            <v>29.75773965996558</v>
          </cell>
          <cell r="I443">
            <v>24897.308848837871</v>
          </cell>
          <cell r="J443">
            <v>49590</v>
          </cell>
          <cell r="K443">
            <v>60500</v>
          </cell>
          <cell r="L443">
            <v>32367</v>
          </cell>
          <cell r="M443">
            <v>39163</v>
          </cell>
          <cell r="N443">
            <v>27388</v>
          </cell>
          <cell r="O443">
            <v>31122</v>
          </cell>
          <cell r="P443">
            <v>37346</v>
          </cell>
          <cell r="Q443" t="str">
            <v>V</v>
          </cell>
          <cell r="R443">
            <v>11</v>
          </cell>
          <cell r="S443">
            <v>1.21</v>
          </cell>
          <cell r="T443" t="str">
            <v>COMPUTACION</v>
          </cell>
          <cell r="U443">
            <v>0</v>
          </cell>
        </row>
        <row r="444">
          <cell r="A444" t="str">
            <v>JOY61008</v>
          </cell>
          <cell r="B444" t="str">
            <v>COM. CONSOLAS JUEGOS CON JOYSTICK 400IN1</v>
          </cell>
          <cell r="C444">
            <v>8.7690300130491519</v>
          </cell>
          <cell r="D444">
            <v>21.221052631578946</v>
          </cell>
          <cell r="E444">
            <v>11.399739016963897</v>
          </cell>
          <cell r="F444">
            <v>9.6459330143540676</v>
          </cell>
          <cell r="G444">
            <v>10.96128751631144</v>
          </cell>
          <cell r="H444">
            <v>13.153545019573727</v>
          </cell>
          <cell r="I444">
            <v>11005.132666376685</v>
          </cell>
          <cell r="J444">
            <v>21720</v>
          </cell>
          <cell r="K444">
            <v>26500</v>
          </cell>
          <cell r="L444">
            <v>14307</v>
          </cell>
          <cell r="M444">
            <v>17311</v>
          </cell>
          <cell r="N444">
            <v>12106</v>
          </cell>
          <cell r="O444">
            <v>13757</v>
          </cell>
          <cell r="P444">
            <v>16508</v>
          </cell>
          <cell r="Q444" t="str">
            <v>V</v>
          </cell>
          <cell r="R444">
            <v>11</v>
          </cell>
          <cell r="S444">
            <v>1.21</v>
          </cell>
          <cell r="T444" t="str">
            <v>COMPUTACION</v>
          </cell>
          <cell r="U444">
            <v>0</v>
          </cell>
        </row>
        <row r="445">
          <cell r="A445" t="str">
            <v>6922011611041</v>
          </cell>
          <cell r="B445" t="str">
            <v>COM. CONSOLAS PVP STATION  3000 CRASH</v>
          </cell>
          <cell r="C445">
            <v>28.2886404432133</v>
          </cell>
          <cell r="D445">
            <v>61.612658885318567</v>
          </cell>
          <cell r="E445">
            <v>36.775232576177288</v>
          </cell>
          <cell r="F445">
            <v>31.117504487534632</v>
          </cell>
          <cell r="G445">
            <v>35.360800554016627</v>
          </cell>
          <cell r="H445">
            <v>42.432960664819952</v>
          </cell>
          <cell r="I445">
            <v>35502.243756232689</v>
          </cell>
          <cell r="J445">
            <v>63520</v>
          </cell>
          <cell r="K445">
            <v>77500</v>
          </cell>
          <cell r="L445">
            <v>46153</v>
          </cell>
          <cell r="M445">
            <v>55845</v>
          </cell>
          <cell r="N445">
            <v>39053</v>
          </cell>
          <cell r="O445">
            <v>44378</v>
          </cell>
          <cell r="P445">
            <v>53254</v>
          </cell>
          <cell r="Q445" t="str">
            <v>V</v>
          </cell>
          <cell r="R445">
            <v>8</v>
          </cell>
          <cell r="S445">
            <v>1.21</v>
          </cell>
          <cell r="T445" t="str">
            <v>COMPUTACION</v>
          </cell>
          <cell r="U445">
            <v>0</v>
          </cell>
        </row>
        <row r="446">
          <cell r="A446" t="str">
            <v>000044864</v>
          </cell>
          <cell r="B446" t="str">
            <v>COM. IMP. Cartucho alternativo Evertec 664xl negro</v>
          </cell>
          <cell r="C446">
            <v>17.768611693327809</v>
          </cell>
          <cell r="D446">
            <v>29.451473881690841</v>
          </cell>
          <cell r="E446">
            <v>21.322334031993371</v>
          </cell>
          <cell r="F446">
            <v>19.545472862660592</v>
          </cell>
          <cell r="G446">
            <v>22.210764616659763</v>
          </cell>
          <cell r="H446">
            <v>26.652917539991712</v>
          </cell>
          <cell r="I446">
            <v>22299.607675126401</v>
          </cell>
          <cell r="J446">
            <v>30330</v>
          </cell>
          <cell r="K446">
            <v>37000</v>
          </cell>
          <cell r="L446">
            <v>26760</v>
          </cell>
          <cell r="M446">
            <v>29569</v>
          </cell>
          <cell r="N446">
            <v>24530</v>
          </cell>
          <cell r="O446">
            <v>27875</v>
          </cell>
          <cell r="P446">
            <v>33450</v>
          </cell>
          <cell r="Q446" t="str">
            <v>N</v>
          </cell>
          <cell r="R446">
            <v>3</v>
          </cell>
          <cell r="S446">
            <v>1.105</v>
          </cell>
          <cell r="T446" t="str">
            <v>COMPUTACION</v>
          </cell>
          <cell r="U446">
            <v>0</v>
          </cell>
        </row>
        <row r="447">
          <cell r="A447" t="str">
            <v>6926868810053</v>
          </cell>
          <cell r="B447" t="str">
            <v>COM. JOYSTICK BT P/ CEL SJ-A1005</v>
          </cell>
          <cell r="C447">
            <v>8.9263763072791562</v>
          </cell>
          <cell r="D447">
            <v>21.601830663615559</v>
          </cell>
          <cell r="E447">
            <v>11.604289199462903</v>
          </cell>
          <cell r="F447">
            <v>9.8190139380070729</v>
          </cell>
          <cell r="G447">
            <v>11.157970384098945</v>
          </cell>
          <cell r="H447">
            <v>13.389564460918734</v>
          </cell>
          <cell r="I447">
            <v>11202.602265635342</v>
          </cell>
          <cell r="J447">
            <v>22130</v>
          </cell>
          <cell r="K447">
            <v>27000</v>
          </cell>
          <cell r="L447">
            <v>14563</v>
          </cell>
          <cell r="M447">
            <v>17622</v>
          </cell>
          <cell r="N447">
            <v>12323</v>
          </cell>
          <cell r="O447">
            <v>14004</v>
          </cell>
          <cell r="P447">
            <v>16804</v>
          </cell>
          <cell r="Q447" t="str">
            <v>V</v>
          </cell>
          <cell r="R447">
            <v>11</v>
          </cell>
          <cell r="S447">
            <v>1.21</v>
          </cell>
          <cell r="T447" t="str">
            <v>COMPUTACION</v>
          </cell>
          <cell r="U447">
            <v>0</v>
          </cell>
        </row>
        <row r="448">
          <cell r="A448" t="str">
            <v>7730922064059</v>
          </cell>
          <cell r="B448" t="str">
            <v>COM. JOYSTICK BT PS2 KOLKE KJG-105</v>
          </cell>
          <cell r="C448">
            <v>5.0999999999999996</v>
          </cell>
          <cell r="D448">
            <v>14.810399999999998</v>
          </cell>
          <cell r="E448">
            <v>6.63</v>
          </cell>
          <cell r="F448">
            <v>5.61</v>
          </cell>
          <cell r="G448">
            <v>6.375</v>
          </cell>
          <cell r="H448">
            <v>7.6499999999999995</v>
          </cell>
          <cell r="I448">
            <v>6400.5</v>
          </cell>
          <cell r="J448">
            <v>15160</v>
          </cell>
          <cell r="K448">
            <v>18500</v>
          </cell>
          <cell r="L448">
            <v>8321</v>
          </cell>
          <cell r="M448">
            <v>10068</v>
          </cell>
          <cell r="N448">
            <v>7041</v>
          </cell>
          <cell r="O448">
            <v>8001</v>
          </cell>
          <cell r="P448">
            <v>9601</v>
          </cell>
          <cell r="Q448" t="str">
            <v>V</v>
          </cell>
          <cell r="R448">
            <v>19</v>
          </cell>
          <cell r="S448">
            <v>1.21</v>
          </cell>
          <cell r="T448" t="str">
            <v>COMPUTACION</v>
          </cell>
          <cell r="U448">
            <v>0</v>
          </cell>
        </row>
        <row r="449">
          <cell r="A449" t="str">
            <v>6926685218025</v>
          </cell>
          <cell r="B449" t="str">
            <v>COM. JOYSTICK BT PS3 SIGNUS GP003B NEGRO</v>
          </cell>
          <cell r="C449">
            <v>9</v>
          </cell>
          <cell r="D449">
            <v>21.78</v>
          </cell>
          <cell r="E449">
            <v>11.700000000000001</v>
          </cell>
          <cell r="F449">
            <v>9.9</v>
          </cell>
          <cell r="G449">
            <v>11.25</v>
          </cell>
          <cell r="H449">
            <v>13.5</v>
          </cell>
          <cell r="I449">
            <v>11295</v>
          </cell>
          <cell r="J449">
            <v>22540</v>
          </cell>
          <cell r="K449">
            <v>27500</v>
          </cell>
          <cell r="L449">
            <v>14684</v>
          </cell>
          <cell r="M449">
            <v>17767</v>
          </cell>
          <cell r="N449">
            <v>12425</v>
          </cell>
          <cell r="O449">
            <v>14119</v>
          </cell>
          <cell r="P449">
            <v>16943</v>
          </cell>
          <cell r="Q449" t="str">
            <v>V</v>
          </cell>
          <cell r="R449">
            <v>11</v>
          </cell>
          <cell r="S449">
            <v>1.21</v>
          </cell>
          <cell r="T449" t="str">
            <v>COMPUTACION</v>
          </cell>
          <cell r="U449">
            <v>0</v>
          </cell>
        </row>
        <row r="450">
          <cell r="A450" t="str">
            <v>7798137713094</v>
          </cell>
          <cell r="B450" t="str">
            <v>COM. JOYSTICK BT PS4 / PS3 / PC NOGA NG-4300X</v>
          </cell>
          <cell r="C450">
            <v>23.37118319364469</v>
          </cell>
          <cell r="D450">
            <v>46.660567246111619</v>
          </cell>
          <cell r="E450">
            <v>30.382538151738096</v>
          </cell>
          <cell r="F450">
            <v>25.708301513009161</v>
          </cell>
          <cell r="G450">
            <v>29.213978992055864</v>
          </cell>
          <cell r="H450">
            <v>35.056774790467031</v>
          </cell>
          <cell r="I450">
            <v>29330.834908024084</v>
          </cell>
          <cell r="J450">
            <v>47950</v>
          </cell>
          <cell r="K450">
            <v>58500</v>
          </cell>
          <cell r="L450">
            <v>38130</v>
          </cell>
          <cell r="M450">
            <v>46137</v>
          </cell>
          <cell r="N450">
            <v>32264</v>
          </cell>
          <cell r="O450">
            <v>36664</v>
          </cell>
          <cell r="P450">
            <v>43997</v>
          </cell>
          <cell r="Q450" t="str">
            <v>O</v>
          </cell>
          <cell r="R450">
            <v>5</v>
          </cell>
          <cell r="S450">
            <v>1.21</v>
          </cell>
          <cell r="T450" t="str">
            <v>COMPUTACION</v>
          </cell>
          <cell r="U450">
            <v>0</v>
          </cell>
        </row>
        <row r="451">
          <cell r="A451" t="str">
            <v>6926685218999</v>
          </cell>
          <cell r="B451" t="str">
            <v>COM. JOYSTICK BT PS4 / PS3 SIGNUS GP004+ NEGRO</v>
          </cell>
          <cell r="C451">
            <v>23</v>
          </cell>
          <cell r="D451">
            <v>45.919499999999992</v>
          </cell>
          <cell r="E451">
            <v>29.900000000000002</v>
          </cell>
          <cell r="F451">
            <v>25.3</v>
          </cell>
          <cell r="G451">
            <v>28.75</v>
          </cell>
          <cell r="H451">
            <v>34.5</v>
          </cell>
          <cell r="I451">
            <v>28865</v>
          </cell>
          <cell r="J451">
            <v>47130</v>
          </cell>
          <cell r="K451">
            <v>57500</v>
          </cell>
          <cell r="L451">
            <v>37525</v>
          </cell>
          <cell r="M451">
            <v>45405</v>
          </cell>
          <cell r="N451">
            <v>31752</v>
          </cell>
          <cell r="O451">
            <v>36082</v>
          </cell>
          <cell r="P451">
            <v>43298</v>
          </cell>
          <cell r="Q451" t="str">
            <v>V</v>
          </cell>
          <cell r="R451">
            <v>5</v>
          </cell>
          <cell r="S451">
            <v>1.21</v>
          </cell>
          <cell r="T451" t="str">
            <v>COMPUTACION</v>
          </cell>
          <cell r="U451">
            <v>0</v>
          </cell>
        </row>
        <row r="452">
          <cell r="A452" t="str">
            <v>711719870258</v>
          </cell>
          <cell r="B452" t="str">
            <v>COM. JOYSTICK BT PS4 DISEÑO MESSI ARGENTINA - INTER MIAMI</v>
          </cell>
          <cell r="C452">
            <v>19.607768973277604</v>
          </cell>
          <cell r="D452">
            <v>41.519450800915322</v>
          </cell>
          <cell r="E452">
            <v>25.490099665260885</v>
          </cell>
          <cell r="F452">
            <v>21.568545870605366</v>
          </cell>
          <cell r="G452">
            <v>24.509711216597005</v>
          </cell>
          <cell r="H452">
            <v>29.411653459916408</v>
          </cell>
          <cell r="I452">
            <v>24607.750061463394</v>
          </cell>
          <cell r="J452">
            <v>42620</v>
          </cell>
          <cell r="K452">
            <v>52000</v>
          </cell>
          <cell r="L452">
            <v>31990</v>
          </cell>
          <cell r="M452">
            <v>38708</v>
          </cell>
          <cell r="N452">
            <v>27069</v>
          </cell>
          <cell r="O452">
            <v>30760</v>
          </cell>
          <cell r="P452">
            <v>36912</v>
          </cell>
          <cell r="Q452" t="str">
            <v>O</v>
          </cell>
          <cell r="R452">
            <v>7</v>
          </cell>
          <cell r="S452">
            <v>1.21</v>
          </cell>
          <cell r="T452" t="str">
            <v>COMPUTACION</v>
          </cell>
          <cell r="U452">
            <v>0</v>
          </cell>
        </row>
        <row r="453">
          <cell r="A453" t="str">
            <v>EC100368</v>
          </cell>
          <cell r="B453" t="str">
            <v>COM. JOYSTICK BT PS4 GENERICO</v>
          </cell>
          <cell r="C453">
            <v>12.781360515914292</v>
          </cell>
          <cell r="D453">
            <v>30.930892448512587</v>
          </cell>
          <cell r="E453">
            <v>16.615768670688581</v>
          </cell>
          <cell r="F453">
            <v>14.059496567505722</v>
          </cell>
          <cell r="G453">
            <v>15.976700644892865</v>
          </cell>
          <cell r="H453">
            <v>19.172040773871437</v>
          </cell>
          <cell r="I453">
            <v>16040.607447472437</v>
          </cell>
          <cell r="J453">
            <v>31970</v>
          </cell>
          <cell r="K453">
            <v>39000</v>
          </cell>
          <cell r="L453">
            <v>20853</v>
          </cell>
          <cell r="M453">
            <v>25232</v>
          </cell>
          <cell r="N453">
            <v>17645</v>
          </cell>
          <cell r="O453">
            <v>20051</v>
          </cell>
          <cell r="P453">
            <v>24061</v>
          </cell>
          <cell r="Q453" t="str">
            <v>O</v>
          </cell>
          <cell r="R453">
            <v>11</v>
          </cell>
          <cell r="S453">
            <v>1.21</v>
          </cell>
          <cell r="T453" t="str">
            <v>COMPUTACION</v>
          </cell>
          <cell r="U453">
            <v>0</v>
          </cell>
        </row>
        <row r="454">
          <cell r="A454" t="str">
            <v>2400000249108</v>
          </cell>
          <cell r="B454" t="str">
            <v>COM. JOYSTICK BT PS4 GENERICO</v>
          </cell>
          <cell r="C454">
            <v>12.781360515914292</v>
          </cell>
          <cell r="D454">
            <v>30.930892448512587</v>
          </cell>
          <cell r="E454">
            <v>16.615768670688581</v>
          </cell>
          <cell r="F454">
            <v>14.059496567505722</v>
          </cell>
          <cell r="G454">
            <v>15.976700644892865</v>
          </cell>
          <cell r="H454">
            <v>19.172040773871437</v>
          </cell>
          <cell r="I454">
            <v>16040.607447472437</v>
          </cell>
          <cell r="J454">
            <v>31970</v>
          </cell>
          <cell r="K454">
            <v>39000</v>
          </cell>
          <cell r="L454">
            <v>20853</v>
          </cell>
          <cell r="M454">
            <v>25232</v>
          </cell>
          <cell r="N454">
            <v>17645</v>
          </cell>
          <cell r="O454">
            <v>20051</v>
          </cell>
          <cell r="P454">
            <v>24061</v>
          </cell>
          <cell r="Q454" t="str">
            <v>O</v>
          </cell>
          <cell r="R454">
            <v>11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EP28403</v>
          </cell>
          <cell r="B455" t="str">
            <v>COM. JOYSTICK CELULAR</v>
          </cell>
          <cell r="C455">
            <v>0.3121943319838057</v>
          </cell>
          <cell r="D455">
            <v>1.3976940242914981</v>
          </cell>
          <cell r="E455">
            <v>0.40585263157894741</v>
          </cell>
          <cell r="F455">
            <v>0.3434137651821863</v>
          </cell>
          <cell r="G455">
            <v>0.39024291497975711</v>
          </cell>
          <cell r="H455">
            <v>0.46829149797570857</v>
          </cell>
          <cell r="I455">
            <v>391.80388663967614</v>
          </cell>
          <cell r="J455">
            <v>1640</v>
          </cell>
          <cell r="K455">
            <v>2000</v>
          </cell>
          <cell r="L455">
            <v>509</v>
          </cell>
          <cell r="M455">
            <v>616</v>
          </cell>
          <cell r="N455">
            <v>431</v>
          </cell>
          <cell r="O455">
            <v>490</v>
          </cell>
          <cell r="P455">
            <v>588</v>
          </cell>
          <cell r="Q455" t="str">
            <v>V</v>
          </cell>
          <cell r="R455">
            <v>35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6926685218998</v>
          </cell>
          <cell r="B456" t="str">
            <v>COM. JOYSTICK PS2 / PSX SIGNUS GP002+ NEGRO</v>
          </cell>
          <cell r="C456">
            <v>4.5388354104809272</v>
          </cell>
          <cell r="D456">
            <v>10.983981693363843</v>
          </cell>
          <cell r="E456">
            <v>5.9004860336252056</v>
          </cell>
          <cell r="F456">
            <v>4.99271895152902</v>
          </cell>
          <cell r="G456">
            <v>5.6735442631011592</v>
          </cell>
          <cell r="H456">
            <v>6.8082531157213904</v>
          </cell>
          <cell r="I456">
            <v>5696.2384401535637</v>
          </cell>
          <cell r="J456">
            <v>11480</v>
          </cell>
          <cell r="K456">
            <v>14000</v>
          </cell>
          <cell r="L456">
            <v>7405</v>
          </cell>
          <cell r="M456">
            <v>8960</v>
          </cell>
          <cell r="N456">
            <v>6266</v>
          </cell>
          <cell r="O456">
            <v>7121</v>
          </cell>
          <cell r="P456">
            <v>8545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711719512370</v>
          </cell>
          <cell r="B457" t="str">
            <v>COM. JUE. PS4 GT GRAN TURISMO SPORT</v>
          </cell>
          <cell r="C457">
            <v>2.5</v>
          </cell>
          <cell r="D457">
            <v>4.5374999999999996</v>
          </cell>
          <cell r="E457">
            <v>3</v>
          </cell>
          <cell r="F457">
            <v>2.75</v>
          </cell>
          <cell r="G457">
            <v>3.125</v>
          </cell>
          <cell r="H457">
            <v>3.75</v>
          </cell>
          <cell r="I457">
            <v>3137.5</v>
          </cell>
          <cell r="J457">
            <v>4510</v>
          </cell>
          <cell r="K457">
            <v>5500</v>
          </cell>
          <cell r="L457">
            <v>3765</v>
          </cell>
          <cell r="M457">
            <v>4556</v>
          </cell>
          <cell r="N457">
            <v>3452</v>
          </cell>
          <cell r="O457">
            <v>3922</v>
          </cell>
          <cell r="P457">
            <v>4707</v>
          </cell>
          <cell r="Q457" t="str">
            <v>VI</v>
          </cell>
          <cell r="R457">
            <v>3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083717203254</v>
          </cell>
          <cell r="B458" t="str">
            <v>COM. JUE. PS4 PES2018 PRO EVOLUTION SOCCER</v>
          </cell>
          <cell r="C458">
            <v>2.5</v>
          </cell>
          <cell r="D458">
            <v>4.5374999999999996</v>
          </cell>
          <cell r="E458">
            <v>3</v>
          </cell>
          <cell r="F458">
            <v>2.75</v>
          </cell>
          <cell r="G458">
            <v>3.125</v>
          </cell>
          <cell r="H458">
            <v>3.75</v>
          </cell>
          <cell r="I458">
            <v>3137.5</v>
          </cell>
          <cell r="J458">
            <v>4510</v>
          </cell>
          <cell r="K458">
            <v>5500</v>
          </cell>
          <cell r="L458">
            <v>3765</v>
          </cell>
          <cell r="M458">
            <v>4556</v>
          </cell>
          <cell r="N458">
            <v>3452</v>
          </cell>
          <cell r="O458">
            <v>3922</v>
          </cell>
          <cell r="P458">
            <v>4707</v>
          </cell>
          <cell r="Q458" t="str">
            <v>VI</v>
          </cell>
          <cell r="R458">
            <v>3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7798137720252</v>
          </cell>
          <cell r="B459" t="str">
            <v>COM. KIT GAMER NOGA NKB-413N AURI-TECLADO- MOUSE-PAD</v>
          </cell>
          <cell r="C459">
            <v>20.676581052631576</v>
          </cell>
          <cell r="D459">
            <v>45.695244126315785</v>
          </cell>
          <cell r="E459">
            <v>26.879555368421048</v>
          </cell>
          <cell r="F459">
            <v>22.744239157894736</v>
          </cell>
          <cell r="G459">
            <v>25.84572631578947</v>
          </cell>
          <cell r="H459">
            <v>31.014871578947364</v>
          </cell>
          <cell r="I459">
            <v>25949.109221052629</v>
          </cell>
          <cell r="J459">
            <v>47130</v>
          </cell>
          <cell r="K459">
            <v>57500</v>
          </cell>
          <cell r="L459">
            <v>33734</v>
          </cell>
          <cell r="M459">
            <v>37276</v>
          </cell>
          <cell r="N459">
            <v>28545</v>
          </cell>
          <cell r="O459">
            <v>32437</v>
          </cell>
          <cell r="P459">
            <v>38924</v>
          </cell>
          <cell r="Q459" t="str">
            <v>O</v>
          </cell>
          <cell r="R459">
            <v>11</v>
          </cell>
          <cell r="S459">
            <v>1.105</v>
          </cell>
          <cell r="T459" t="str">
            <v>COMPUTACION</v>
          </cell>
          <cell r="U459">
            <v>0</v>
          </cell>
        </row>
        <row r="460">
          <cell r="A460" t="str">
            <v>GAME'KIT4E1</v>
          </cell>
          <cell r="B460" t="str">
            <v>COM. KIT GAMER SOUL 4E1 AURI-TECLADO-MOUSE-PAD</v>
          </cell>
          <cell r="C460">
            <v>33.412647467725918</v>
          </cell>
          <cell r="D460">
            <v>73.841950903674274</v>
          </cell>
          <cell r="E460">
            <v>43.436441708043695</v>
          </cell>
          <cell r="F460">
            <v>36.753912214498513</v>
          </cell>
          <cell r="G460">
            <v>41.765809334657398</v>
          </cell>
          <cell r="H460">
            <v>50.118971201588877</v>
          </cell>
          <cell r="I460">
            <v>41932.872571996028</v>
          </cell>
          <cell r="J460">
            <v>75820</v>
          </cell>
          <cell r="K460">
            <v>92500</v>
          </cell>
          <cell r="L460">
            <v>54513</v>
          </cell>
          <cell r="M460">
            <v>60237</v>
          </cell>
          <cell r="N460">
            <v>46127</v>
          </cell>
          <cell r="O460">
            <v>52417</v>
          </cell>
          <cell r="P460">
            <v>62900</v>
          </cell>
          <cell r="Q460" t="str">
            <v>S</v>
          </cell>
          <cell r="R460">
            <v>11</v>
          </cell>
          <cell r="S460">
            <v>1.105</v>
          </cell>
          <cell r="T460" t="str">
            <v>COMPUTACION</v>
          </cell>
          <cell r="U460">
            <v>0</v>
          </cell>
        </row>
        <row r="461">
          <cell r="A461" t="str">
            <v>8201206261376</v>
          </cell>
          <cell r="B461" t="str">
            <v>COM. MOUSE BT 2,4GHZ</v>
          </cell>
          <cell r="C461">
            <v>2.8519015829188494</v>
          </cell>
          <cell r="D461">
            <v>10.697482837528604</v>
          </cell>
          <cell r="E461">
            <v>3.7074720577945044</v>
          </cell>
          <cell r="F461">
            <v>3.1370917412107344</v>
          </cell>
          <cell r="G461">
            <v>3.5648769786485617</v>
          </cell>
          <cell r="H461">
            <v>4.2778523743782744</v>
          </cell>
          <cell r="I461">
            <v>3579.1364865631558</v>
          </cell>
          <cell r="J461">
            <v>11070</v>
          </cell>
          <cell r="K461">
            <v>13500</v>
          </cell>
          <cell r="L461">
            <v>4653</v>
          </cell>
          <cell r="M461">
            <v>5630</v>
          </cell>
          <cell r="N461">
            <v>3938</v>
          </cell>
          <cell r="O461">
            <v>4474</v>
          </cell>
          <cell r="P461">
            <v>5369</v>
          </cell>
          <cell r="Q461" t="str">
            <v>O</v>
          </cell>
          <cell r="R461">
            <v>29</v>
          </cell>
          <cell r="S461">
            <v>1.21</v>
          </cell>
          <cell r="T461" t="str">
            <v>COMPUTACION</v>
          </cell>
          <cell r="U461">
            <v>0</v>
          </cell>
        </row>
        <row r="462">
          <cell r="A462" t="str">
            <v>M200BLACKWS</v>
          </cell>
          <cell r="B462" t="str">
            <v>COM. MOUSE BT GLOBAL M200 NEGRO</v>
          </cell>
          <cell r="C462">
            <v>7.3074778284293425</v>
          </cell>
          <cell r="D462">
            <v>16.149526000828846</v>
          </cell>
          <cell r="E462">
            <v>9.4997211769581451</v>
          </cell>
          <cell r="F462">
            <v>8.0382256112722779</v>
          </cell>
          <cell r="G462">
            <v>9.1343472855366787</v>
          </cell>
          <cell r="H462">
            <v>10.961216742644014</v>
          </cell>
          <cell r="I462">
            <v>9170.884674678824</v>
          </cell>
          <cell r="J462">
            <v>16800</v>
          </cell>
          <cell r="K462">
            <v>20500</v>
          </cell>
          <cell r="L462">
            <v>11922</v>
          </cell>
          <cell r="M462">
            <v>13174</v>
          </cell>
          <cell r="N462">
            <v>10088</v>
          </cell>
          <cell r="O462">
            <v>11464</v>
          </cell>
          <cell r="P462">
            <v>13757</v>
          </cell>
          <cell r="Q462" t="str">
            <v>V</v>
          </cell>
          <cell r="R462">
            <v>11</v>
          </cell>
          <cell r="S462">
            <v>1.105</v>
          </cell>
          <cell r="T462" t="str">
            <v>COMPUTACION</v>
          </cell>
          <cell r="U462">
            <v>0</v>
          </cell>
        </row>
        <row r="463">
          <cell r="A463" t="str">
            <v>7730737013679</v>
          </cell>
          <cell r="B463" t="str">
            <v>COM. MOUSE BT KOLKE KEM-365</v>
          </cell>
          <cell r="C463">
            <v>8.2751215512465386</v>
          </cell>
          <cell r="D463">
            <v>22.860023285318565</v>
          </cell>
          <cell r="E463">
            <v>10.7576580166205</v>
          </cell>
          <cell r="F463">
            <v>9.1026337063711935</v>
          </cell>
          <cell r="G463">
            <v>10.343901939058174</v>
          </cell>
          <cell r="H463">
            <v>12.412682326869808</v>
          </cell>
          <cell r="I463">
            <v>10385.277546814406</v>
          </cell>
          <cell r="J463">
            <v>23360</v>
          </cell>
          <cell r="K463">
            <v>28500</v>
          </cell>
          <cell r="L463">
            <v>13501</v>
          </cell>
          <cell r="M463">
            <v>14918</v>
          </cell>
          <cell r="N463">
            <v>11424</v>
          </cell>
          <cell r="O463">
            <v>12982</v>
          </cell>
          <cell r="P463">
            <v>15578</v>
          </cell>
          <cell r="Q463" t="str">
            <v>V</v>
          </cell>
          <cell r="R463">
            <v>21</v>
          </cell>
          <cell r="S463">
            <v>1.105</v>
          </cell>
          <cell r="T463" t="str">
            <v>COMPUTACION</v>
          </cell>
          <cell r="U463">
            <v>0</v>
          </cell>
        </row>
        <row r="464">
          <cell r="A464" t="str">
            <v>7730737013709</v>
          </cell>
          <cell r="B464" t="str">
            <v>COM. MOUSE BT KOLKE KEM-365</v>
          </cell>
          <cell r="C464">
            <v>8.2751215512465386</v>
          </cell>
          <cell r="D464">
            <v>22.860023285318565</v>
          </cell>
          <cell r="E464">
            <v>10.7576580166205</v>
          </cell>
          <cell r="F464">
            <v>9.1026337063711935</v>
          </cell>
          <cell r="G464">
            <v>10.343901939058174</v>
          </cell>
          <cell r="H464">
            <v>12.412682326869808</v>
          </cell>
          <cell r="I464">
            <v>10385.277546814406</v>
          </cell>
          <cell r="J464">
            <v>23360</v>
          </cell>
          <cell r="K464">
            <v>28500</v>
          </cell>
          <cell r="L464">
            <v>13501</v>
          </cell>
          <cell r="M464">
            <v>14918</v>
          </cell>
          <cell r="N464">
            <v>11424</v>
          </cell>
          <cell r="O464">
            <v>12982</v>
          </cell>
          <cell r="P464">
            <v>15578</v>
          </cell>
          <cell r="Q464" t="str">
            <v>V</v>
          </cell>
          <cell r="R464">
            <v>21</v>
          </cell>
          <cell r="S464">
            <v>1.105</v>
          </cell>
          <cell r="T464" t="str">
            <v>COMPUTACION</v>
          </cell>
          <cell r="U464">
            <v>0</v>
          </cell>
        </row>
        <row r="465">
          <cell r="A465" t="str">
            <v>7730737061786</v>
          </cell>
          <cell r="B465" t="str">
            <v>COM. MOUSE BT KOLKE ROJO</v>
          </cell>
          <cell r="C465">
            <v>6.1439451837140018</v>
          </cell>
          <cell r="D465">
            <v>20.367178284011914</v>
          </cell>
          <cell r="E465">
            <v>7.9871287388282024</v>
          </cell>
          <cell r="F465">
            <v>6.7583397020854026</v>
          </cell>
          <cell r="G465">
            <v>7.6799314796425024</v>
          </cell>
          <cell r="H465">
            <v>9.2159177755710022</v>
          </cell>
          <cell r="I465">
            <v>7710.6512055610719</v>
          </cell>
          <cell r="J465">
            <v>20900</v>
          </cell>
          <cell r="K465">
            <v>25500</v>
          </cell>
          <cell r="L465">
            <v>10024</v>
          </cell>
          <cell r="M465">
            <v>11076</v>
          </cell>
          <cell r="N465">
            <v>8482</v>
          </cell>
          <cell r="O465">
            <v>9639</v>
          </cell>
          <cell r="P465">
            <v>11566</v>
          </cell>
          <cell r="Q465" t="str">
            <v>V</v>
          </cell>
          <cell r="R465">
            <v>28</v>
          </cell>
          <cell r="S465">
            <v>1.105</v>
          </cell>
          <cell r="T465" t="str">
            <v>COMPUTACION</v>
          </cell>
          <cell r="U465">
            <v>0</v>
          </cell>
        </row>
        <row r="466">
          <cell r="A466" t="str">
            <v>6952023612842</v>
          </cell>
          <cell r="B466" t="str">
            <v>COM. MOUSE BT NEGRO</v>
          </cell>
          <cell r="C466">
            <v>2.4654197477163984</v>
          </cell>
          <cell r="D466">
            <v>9.247789473684211</v>
          </cell>
          <cell r="E466">
            <v>3.2050456720313178</v>
          </cell>
          <cell r="F466">
            <v>2.7119617224880384</v>
          </cell>
          <cell r="G466">
            <v>3.0817746846454979</v>
          </cell>
          <cell r="H466">
            <v>3.6981296215745978</v>
          </cell>
          <cell r="I466">
            <v>3094.1017833840801</v>
          </cell>
          <cell r="J466">
            <v>9430</v>
          </cell>
          <cell r="K466">
            <v>11500</v>
          </cell>
          <cell r="L466">
            <v>4022</v>
          </cell>
          <cell r="M466">
            <v>4867</v>
          </cell>
          <cell r="N466">
            <v>3404</v>
          </cell>
          <cell r="O466">
            <v>3868</v>
          </cell>
          <cell r="P466">
            <v>4642</v>
          </cell>
          <cell r="Q466" t="str">
            <v>O</v>
          </cell>
          <cell r="R466">
            <v>29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7798137711458</v>
          </cell>
          <cell r="B467" t="str">
            <v>COM. MOUSE BT NOGA NEGRO</v>
          </cell>
          <cell r="C467">
            <v>3.4081214574898784</v>
          </cell>
          <cell r="D467">
            <v>11.674520052631578</v>
          </cell>
          <cell r="E467">
            <v>4.4305578947368423</v>
          </cell>
          <cell r="F467">
            <v>3.7489336032388665</v>
          </cell>
          <cell r="G467">
            <v>4.2601518218623475</v>
          </cell>
          <cell r="H467">
            <v>5.1121821862348176</v>
          </cell>
          <cell r="I467">
            <v>4277.1924291497971</v>
          </cell>
          <cell r="J467">
            <v>11890</v>
          </cell>
          <cell r="K467">
            <v>14500</v>
          </cell>
          <cell r="L467">
            <v>5560</v>
          </cell>
          <cell r="M467">
            <v>6144</v>
          </cell>
          <cell r="N467">
            <v>4705</v>
          </cell>
          <cell r="O467">
            <v>5347</v>
          </cell>
          <cell r="P467">
            <v>6416</v>
          </cell>
          <cell r="Q467" t="str">
            <v>O</v>
          </cell>
          <cell r="R467">
            <v>29</v>
          </cell>
          <cell r="S467">
            <v>1.105</v>
          </cell>
          <cell r="T467" t="str">
            <v>COMPUTACION</v>
          </cell>
          <cell r="U467">
            <v>0</v>
          </cell>
        </row>
        <row r="468">
          <cell r="A468" t="str">
            <v>7798137715654</v>
          </cell>
          <cell r="B468" t="str">
            <v>COM. MOUSE BT NOGA NG-900U</v>
          </cell>
          <cell r="C468">
            <v>4.0585263157894742</v>
          </cell>
          <cell r="D468">
            <v>14.350949052631583</v>
          </cell>
          <cell r="E468">
            <v>5.2760842105263164</v>
          </cell>
          <cell r="F468">
            <v>4.4643789473684219</v>
          </cell>
          <cell r="G468">
            <v>5.073157894736843</v>
          </cell>
          <cell r="H468">
            <v>6.0877894736842109</v>
          </cell>
          <cell r="I468">
            <v>5093.4505263157898</v>
          </cell>
          <cell r="J468">
            <v>14750</v>
          </cell>
          <cell r="K468">
            <v>18000</v>
          </cell>
          <cell r="L468">
            <v>6621</v>
          </cell>
          <cell r="M468">
            <v>7317</v>
          </cell>
          <cell r="N468">
            <v>5603</v>
          </cell>
          <cell r="O468">
            <v>6367</v>
          </cell>
          <cell r="P468">
            <v>7641</v>
          </cell>
          <cell r="Q468" t="str">
            <v>O</v>
          </cell>
          <cell r="R468">
            <v>30</v>
          </cell>
          <cell r="S468">
            <v>1.105</v>
          </cell>
          <cell r="T468" t="str">
            <v>COMPUTACION</v>
          </cell>
          <cell r="U468">
            <v>0</v>
          </cell>
        </row>
        <row r="469">
          <cell r="A469" t="str">
            <v>7798137717245</v>
          </cell>
          <cell r="B469" t="str">
            <v>COM. MOUSE BT NOGA NGM-05 AZUL</v>
          </cell>
          <cell r="C469">
            <v>3.5573865446224255</v>
          </cell>
          <cell r="D469">
            <v>12.240967100045767</v>
          </cell>
          <cell r="E469">
            <v>4.6246025080091533</v>
          </cell>
          <cell r="F469">
            <v>3.9131251990846683</v>
          </cell>
          <cell r="G469">
            <v>4.4467331807780317</v>
          </cell>
          <cell r="H469">
            <v>5.3360798169336388</v>
          </cell>
          <cell r="I469">
            <v>4464.5201135011439</v>
          </cell>
          <cell r="J469">
            <v>12700</v>
          </cell>
          <cell r="K469">
            <v>15500</v>
          </cell>
          <cell r="L469">
            <v>5804</v>
          </cell>
          <cell r="M469">
            <v>6442</v>
          </cell>
          <cell r="N469">
            <v>4911</v>
          </cell>
          <cell r="O469">
            <v>5581</v>
          </cell>
          <cell r="P469">
            <v>6697</v>
          </cell>
          <cell r="Q469" t="str">
            <v>O</v>
          </cell>
          <cell r="R469">
            <v>29</v>
          </cell>
          <cell r="S469">
            <v>1.1100000000000001</v>
          </cell>
          <cell r="T469" t="str">
            <v>COMPUTACION</v>
          </cell>
          <cell r="U469">
            <v>0</v>
          </cell>
        </row>
        <row r="470">
          <cell r="A470" t="str">
            <v>7798137718938</v>
          </cell>
          <cell r="B470" t="str">
            <v>COM. MOUSE BT NOGA NGM-05 GRIS</v>
          </cell>
          <cell r="C470">
            <v>3.5573865446224255</v>
          </cell>
          <cell r="D470">
            <v>12.240967100045767</v>
          </cell>
          <cell r="E470">
            <v>4.6246025080091533</v>
          </cell>
          <cell r="F470">
            <v>3.9131251990846683</v>
          </cell>
          <cell r="G470">
            <v>4.4467331807780317</v>
          </cell>
          <cell r="H470">
            <v>5.3360798169336388</v>
          </cell>
          <cell r="I470">
            <v>4464.5201135011439</v>
          </cell>
          <cell r="J470">
            <v>12700</v>
          </cell>
          <cell r="K470">
            <v>15500</v>
          </cell>
          <cell r="L470">
            <v>5804</v>
          </cell>
          <cell r="M470">
            <v>6442</v>
          </cell>
          <cell r="N470">
            <v>4911</v>
          </cell>
          <cell r="O470">
            <v>5581</v>
          </cell>
          <cell r="P470">
            <v>6697</v>
          </cell>
          <cell r="Q470" t="str">
            <v>O</v>
          </cell>
          <cell r="R470">
            <v>29</v>
          </cell>
          <cell r="S470">
            <v>1.1100000000000001</v>
          </cell>
          <cell r="T470" t="str">
            <v>COMPUTACION</v>
          </cell>
          <cell r="U470">
            <v>0</v>
          </cell>
        </row>
        <row r="471">
          <cell r="A471" t="str">
            <v>7798137717252</v>
          </cell>
          <cell r="B471" t="str">
            <v>COM. MOUSE BT NOGA NGM-05 ROJO</v>
          </cell>
          <cell r="C471">
            <v>3.5573865446224255</v>
          </cell>
          <cell r="D471">
            <v>12.240967100045767</v>
          </cell>
          <cell r="E471">
            <v>4.6246025080091533</v>
          </cell>
          <cell r="F471">
            <v>3.9131251990846683</v>
          </cell>
          <cell r="G471">
            <v>4.4467331807780317</v>
          </cell>
          <cell r="H471">
            <v>5.3360798169336388</v>
          </cell>
          <cell r="I471">
            <v>4464.5201135011439</v>
          </cell>
          <cell r="J471">
            <v>12700</v>
          </cell>
          <cell r="K471">
            <v>15500</v>
          </cell>
          <cell r="L471">
            <v>5804</v>
          </cell>
          <cell r="M471">
            <v>6442</v>
          </cell>
          <cell r="N471">
            <v>4911</v>
          </cell>
          <cell r="O471">
            <v>5581</v>
          </cell>
          <cell r="P471">
            <v>6697</v>
          </cell>
          <cell r="Q471" t="str">
            <v>O</v>
          </cell>
          <cell r="R471">
            <v>29</v>
          </cell>
          <cell r="S471">
            <v>1.1100000000000001</v>
          </cell>
          <cell r="T471" t="str">
            <v>COMPUTACION</v>
          </cell>
          <cell r="U471">
            <v>0</v>
          </cell>
        </row>
        <row r="472">
          <cell r="A472" t="str">
            <v>7798137717801</v>
          </cell>
          <cell r="B472" t="str">
            <v>COM. MOUSE BT NOGA NGM-18</v>
          </cell>
          <cell r="C472">
            <v>4.120019138755981</v>
          </cell>
          <cell r="D472">
            <v>14.113125559808614</v>
          </cell>
          <cell r="E472">
            <v>5.3560248803827752</v>
          </cell>
          <cell r="F472">
            <v>4.5320210526315794</v>
          </cell>
          <cell r="G472">
            <v>5.1500239234449765</v>
          </cell>
          <cell r="H472">
            <v>6.1800287081339711</v>
          </cell>
          <cell r="I472">
            <v>5170.624019138756</v>
          </cell>
          <cell r="J472">
            <v>14340</v>
          </cell>
          <cell r="K472">
            <v>17500</v>
          </cell>
          <cell r="L472">
            <v>6722</v>
          </cell>
          <cell r="M472">
            <v>7428</v>
          </cell>
          <cell r="N472">
            <v>5688</v>
          </cell>
          <cell r="O472">
            <v>6464</v>
          </cell>
          <cell r="P472">
            <v>7756</v>
          </cell>
          <cell r="Q472" t="str">
            <v>O</v>
          </cell>
          <cell r="R472">
            <v>29</v>
          </cell>
          <cell r="S472">
            <v>1.105</v>
          </cell>
          <cell r="T472" t="str">
            <v>COMPUTACION</v>
          </cell>
          <cell r="U472">
            <v>0</v>
          </cell>
        </row>
        <row r="473">
          <cell r="A473" t="str">
            <v>7798137711038</v>
          </cell>
          <cell r="B473" t="str">
            <v>COM. MOUSE BT NOGA NGM-358</v>
          </cell>
          <cell r="C473">
            <v>4.2308222442899703</v>
          </cell>
          <cell r="D473">
            <v>14.492681597815293</v>
          </cell>
          <cell r="E473">
            <v>5.5000689175769617</v>
          </cell>
          <cell r="F473">
            <v>4.6539044687189675</v>
          </cell>
          <cell r="G473">
            <v>5.2885278053624631</v>
          </cell>
          <cell r="H473">
            <v>6.3462333664349551</v>
          </cell>
          <cell r="I473">
            <v>5309.6819165839124</v>
          </cell>
          <cell r="J473">
            <v>14750</v>
          </cell>
          <cell r="K473">
            <v>18000</v>
          </cell>
          <cell r="L473">
            <v>6903</v>
          </cell>
          <cell r="M473">
            <v>7627</v>
          </cell>
          <cell r="N473">
            <v>5841</v>
          </cell>
          <cell r="O473">
            <v>6638</v>
          </cell>
          <cell r="P473">
            <v>7965</v>
          </cell>
          <cell r="Q473" t="str">
            <v>O</v>
          </cell>
          <cell r="R473">
            <v>29</v>
          </cell>
          <cell r="S473">
            <v>1.105</v>
          </cell>
          <cell r="T473" t="str">
            <v>COMPUTACION</v>
          </cell>
          <cell r="U473">
            <v>0</v>
          </cell>
        </row>
        <row r="474">
          <cell r="A474" t="str">
            <v>7798137712448</v>
          </cell>
          <cell r="B474" t="str">
            <v>COM. MOUSE BT NOGA NGM-680 AZUL</v>
          </cell>
          <cell r="C474">
            <v>3.9232421052631579</v>
          </cell>
          <cell r="D474">
            <v>13.439065831578947</v>
          </cell>
          <cell r="E474">
            <v>5.1002147368421058</v>
          </cell>
          <cell r="F474">
            <v>4.3155663157894741</v>
          </cell>
          <cell r="G474">
            <v>4.9040526315789474</v>
          </cell>
          <cell r="H474">
            <v>5.8848631578947366</v>
          </cell>
          <cell r="I474">
            <v>4923.6688421052631</v>
          </cell>
          <cell r="J474">
            <v>13930</v>
          </cell>
          <cell r="K474">
            <v>17000</v>
          </cell>
          <cell r="L474">
            <v>6401</v>
          </cell>
          <cell r="M474">
            <v>7073</v>
          </cell>
          <cell r="N474">
            <v>5417</v>
          </cell>
          <cell r="O474">
            <v>6155</v>
          </cell>
          <cell r="P474">
            <v>7386</v>
          </cell>
          <cell r="Q474" t="str">
            <v>O</v>
          </cell>
          <cell r="R474">
            <v>29</v>
          </cell>
          <cell r="S474">
            <v>1.105</v>
          </cell>
          <cell r="T474" t="str">
            <v>COMPUTACION</v>
          </cell>
          <cell r="U474">
            <v>0</v>
          </cell>
        </row>
        <row r="475">
          <cell r="A475" t="str">
            <v>7798137712455</v>
          </cell>
          <cell r="B475" t="str">
            <v>COM. MOUSE BT NOGA NGM-680 NEGRO</v>
          </cell>
          <cell r="C475">
            <v>3.9232421052631579</v>
          </cell>
          <cell r="D475">
            <v>13.439065831578947</v>
          </cell>
          <cell r="E475">
            <v>5.1002147368421058</v>
          </cell>
          <cell r="F475">
            <v>4.3155663157894741</v>
          </cell>
          <cell r="G475">
            <v>4.9040526315789474</v>
          </cell>
          <cell r="H475">
            <v>5.8848631578947366</v>
          </cell>
          <cell r="I475">
            <v>4923.6688421052631</v>
          </cell>
          <cell r="J475">
            <v>13930</v>
          </cell>
          <cell r="K475">
            <v>17000</v>
          </cell>
          <cell r="L475">
            <v>6401</v>
          </cell>
          <cell r="M475">
            <v>7073</v>
          </cell>
          <cell r="N475">
            <v>5417</v>
          </cell>
          <cell r="O475">
            <v>6155</v>
          </cell>
          <cell r="P475">
            <v>7386</v>
          </cell>
          <cell r="Q475" t="str">
            <v>O</v>
          </cell>
          <cell r="R475">
            <v>29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7798137712431</v>
          </cell>
          <cell r="B476" t="str">
            <v>COM. MOUSE BT NOGA NGM-680 ROJO</v>
          </cell>
          <cell r="C476">
            <v>3.9232421052631579</v>
          </cell>
          <cell r="D476">
            <v>13.439065831578947</v>
          </cell>
          <cell r="E476">
            <v>5.1002147368421058</v>
          </cell>
          <cell r="F476">
            <v>4.3155663157894741</v>
          </cell>
          <cell r="G476">
            <v>4.9040526315789474</v>
          </cell>
          <cell r="H476">
            <v>5.8848631578947366</v>
          </cell>
          <cell r="I476">
            <v>4923.6688421052631</v>
          </cell>
          <cell r="J476">
            <v>13930</v>
          </cell>
          <cell r="K476">
            <v>17000</v>
          </cell>
          <cell r="L476">
            <v>6401</v>
          </cell>
          <cell r="M476">
            <v>7073</v>
          </cell>
          <cell r="N476">
            <v>5417</v>
          </cell>
          <cell r="O476">
            <v>6155</v>
          </cell>
          <cell r="P476">
            <v>7386</v>
          </cell>
          <cell r="Q476" t="str">
            <v>O</v>
          </cell>
          <cell r="R476">
            <v>29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6952024622895</v>
          </cell>
          <cell r="B477" t="str">
            <v>COM. MOUSE BT YELANDAR C/BATERIA RECARGABLE</v>
          </cell>
          <cell r="C477">
            <v>3.383490830068157</v>
          </cell>
          <cell r="D477">
            <v>15.966693227091632</v>
          </cell>
          <cell r="E477">
            <v>4.3985380790886044</v>
          </cell>
          <cell r="F477">
            <v>3.7218399130749731</v>
          </cell>
          <cell r="G477">
            <v>4.2293635375851961</v>
          </cell>
          <cell r="H477">
            <v>5.0752362451022357</v>
          </cell>
          <cell r="I477">
            <v>4246.2809917355371</v>
          </cell>
          <cell r="J477">
            <v>16390</v>
          </cell>
          <cell r="K477">
            <v>20000</v>
          </cell>
          <cell r="L477">
            <v>5520</v>
          </cell>
          <cell r="M477">
            <v>6679</v>
          </cell>
          <cell r="N477">
            <v>4671</v>
          </cell>
          <cell r="O477">
            <v>5308</v>
          </cell>
          <cell r="P477">
            <v>6370</v>
          </cell>
          <cell r="Q477" t="str">
            <v>O</v>
          </cell>
          <cell r="R477">
            <v>37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6901756752684</v>
          </cell>
          <cell r="B478" t="str">
            <v>COM. MOUSE BT YELANDAR C/BATERIA RECARGABLE</v>
          </cell>
          <cell r="C478">
            <v>3.383490830068157</v>
          </cell>
          <cell r="D478">
            <v>15.966693227091632</v>
          </cell>
          <cell r="E478">
            <v>4.3985380790886044</v>
          </cell>
          <cell r="F478">
            <v>3.7218399130749731</v>
          </cell>
          <cell r="G478">
            <v>4.2293635375851961</v>
          </cell>
          <cell r="H478">
            <v>5.0752362451022357</v>
          </cell>
          <cell r="I478">
            <v>4246.2809917355371</v>
          </cell>
          <cell r="J478">
            <v>16390</v>
          </cell>
          <cell r="K478">
            <v>20000</v>
          </cell>
          <cell r="L478">
            <v>5520</v>
          </cell>
          <cell r="M478">
            <v>6679</v>
          </cell>
          <cell r="N478">
            <v>4671</v>
          </cell>
          <cell r="O478">
            <v>5308</v>
          </cell>
          <cell r="P478">
            <v>6370</v>
          </cell>
          <cell r="Q478" t="str">
            <v>O</v>
          </cell>
          <cell r="R478">
            <v>37</v>
          </cell>
          <cell r="S478">
            <v>1.21</v>
          </cell>
          <cell r="T478" t="str">
            <v>COMPUTACION</v>
          </cell>
          <cell r="U478">
            <v>0</v>
          </cell>
        </row>
        <row r="479">
          <cell r="A479" t="str">
            <v>6952025622894</v>
          </cell>
          <cell r="B479" t="str">
            <v>COM. MOUSE BT YELANDAR C/BATERIA RECARGABLE</v>
          </cell>
          <cell r="C479">
            <v>3.383490830068157</v>
          </cell>
          <cell r="D479">
            <v>15.966693227091632</v>
          </cell>
          <cell r="E479">
            <v>4.3985380790886044</v>
          </cell>
          <cell r="F479">
            <v>3.7218399130749731</v>
          </cell>
          <cell r="G479">
            <v>4.2293635375851961</v>
          </cell>
          <cell r="H479">
            <v>5.0752362451022357</v>
          </cell>
          <cell r="I479">
            <v>4246.2809917355371</v>
          </cell>
          <cell r="J479">
            <v>16390</v>
          </cell>
          <cell r="K479">
            <v>20000</v>
          </cell>
          <cell r="L479">
            <v>5520</v>
          </cell>
          <cell r="M479">
            <v>6679</v>
          </cell>
          <cell r="N479">
            <v>4671</v>
          </cell>
          <cell r="O479">
            <v>5308</v>
          </cell>
          <cell r="P479">
            <v>6370</v>
          </cell>
          <cell r="Q479" t="str">
            <v>O</v>
          </cell>
          <cell r="R479">
            <v>37</v>
          </cell>
          <cell r="S479">
            <v>1.21</v>
          </cell>
          <cell r="T479" t="str">
            <v>COMPUTACION</v>
          </cell>
          <cell r="U479">
            <v>0</v>
          </cell>
        </row>
        <row r="480">
          <cell r="A480" t="str">
            <v>8201756720835</v>
          </cell>
          <cell r="B480" t="str">
            <v>COM. MOUSE BT YELANDAR W83(PILAS)</v>
          </cell>
          <cell r="C480">
            <v>2.1899880855570477</v>
          </cell>
          <cell r="D480">
            <v>10.59954233409611</v>
          </cell>
          <cell r="E480">
            <v>2.8469845112241621</v>
          </cell>
          <cell r="F480">
            <v>2.4089868941127528</v>
          </cell>
          <cell r="G480">
            <v>2.7374851069463095</v>
          </cell>
          <cell r="H480">
            <v>3.2849821283355718</v>
          </cell>
          <cell r="I480">
            <v>2748.4350473740947</v>
          </cell>
          <cell r="J480">
            <v>11070</v>
          </cell>
          <cell r="K480">
            <v>13500</v>
          </cell>
          <cell r="L480">
            <v>3573</v>
          </cell>
          <cell r="M480">
            <v>4323</v>
          </cell>
          <cell r="N480">
            <v>3024</v>
          </cell>
          <cell r="O480">
            <v>3436</v>
          </cell>
          <cell r="P480">
            <v>4123</v>
          </cell>
          <cell r="Q480" t="str">
            <v>O</v>
          </cell>
          <cell r="R480">
            <v>38</v>
          </cell>
          <cell r="S480">
            <v>1.21</v>
          </cell>
          <cell r="T480" t="str">
            <v>COMPUTACION</v>
          </cell>
          <cell r="U480">
            <v>0</v>
          </cell>
        </row>
        <row r="481">
          <cell r="A481" t="str">
            <v>7799135001817</v>
          </cell>
          <cell r="B481" t="str">
            <v>COM. MOUSE USB AITECH</v>
          </cell>
          <cell r="C481">
            <v>1.2667662688881745</v>
          </cell>
          <cell r="D481">
            <v>5.3647551487414189</v>
          </cell>
          <cell r="E481">
            <v>1.6467961495546268</v>
          </cell>
          <cell r="F481">
            <v>1.393442895776992</v>
          </cell>
          <cell r="G481">
            <v>1.5834578361102181</v>
          </cell>
          <cell r="H481">
            <v>1.9001494033322617</v>
          </cell>
          <cell r="I481">
            <v>1589.7916674546589</v>
          </cell>
          <cell r="J481">
            <v>5330</v>
          </cell>
          <cell r="K481">
            <v>6500</v>
          </cell>
          <cell r="L481">
            <v>2067</v>
          </cell>
          <cell r="M481">
            <v>2501</v>
          </cell>
          <cell r="N481">
            <v>1749</v>
          </cell>
          <cell r="O481">
            <v>1988</v>
          </cell>
          <cell r="P481">
            <v>2385</v>
          </cell>
          <cell r="Q481" t="str">
            <v>V</v>
          </cell>
          <cell r="R481">
            <v>33</v>
          </cell>
          <cell r="S481">
            <v>1.21</v>
          </cell>
          <cell r="T481" t="str">
            <v>COMPUTACION</v>
          </cell>
          <cell r="U481">
            <v>0</v>
          </cell>
        </row>
        <row r="482">
          <cell r="A482" t="str">
            <v>7799135009851</v>
          </cell>
          <cell r="B482" t="str">
            <v>COM. MOUSE USB AITECH</v>
          </cell>
          <cell r="C482">
            <v>1.2667662688881745</v>
          </cell>
          <cell r="D482">
            <v>5.3647551487414189</v>
          </cell>
          <cell r="E482">
            <v>1.6467961495546268</v>
          </cell>
          <cell r="F482">
            <v>1.393442895776992</v>
          </cell>
          <cell r="G482">
            <v>1.5834578361102181</v>
          </cell>
          <cell r="H482">
            <v>1.9001494033322617</v>
          </cell>
          <cell r="I482">
            <v>1589.7916674546589</v>
          </cell>
          <cell r="J482">
            <v>5330</v>
          </cell>
          <cell r="K482">
            <v>6500</v>
          </cell>
          <cell r="L482">
            <v>2067</v>
          </cell>
          <cell r="M482">
            <v>2501</v>
          </cell>
          <cell r="N482">
            <v>1749</v>
          </cell>
          <cell r="O482">
            <v>1988</v>
          </cell>
          <cell r="P482">
            <v>2385</v>
          </cell>
          <cell r="Q482" t="str">
            <v>V</v>
          </cell>
          <cell r="R482">
            <v>33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7750497820454</v>
          </cell>
          <cell r="B483" t="str">
            <v>COM. MOUSE USB APRO AP-COM001</v>
          </cell>
          <cell r="C483">
            <v>1.2667662688881745</v>
          </cell>
          <cell r="D483">
            <v>6.1311487414187642</v>
          </cell>
          <cell r="E483">
            <v>1.6467961495546268</v>
          </cell>
          <cell r="F483">
            <v>1.393442895776992</v>
          </cell>
          <cell r="G483">
            <v>1.5834578361102181</v>
          </cell>
          <cell r="H483">
            <v>1.9001494033322617</v>
          </cell>
          <cell r="I483">
            <v>1589.7916674546589</v>
          </cell>
          <cell r="J483">
            <v>6150</v>
          </cell>
          <cell r="K483">
            <v>7500</v>
          </cell>
          <cell r="L483">
            <v>2067</v>
          </cell>
          <cell r="M483">
            <v>2501</v>
          </cell>
          <cell r="N483">
            <v>1749</v>
          </cell>
          <cell r="O483">
            <v>1988</v>
          </cell>
          <cell r="P483">
            <v>2385</v>
          </cell>
          <cell r="Q483" t="str">
            <v>V</v>
          </cell>
          <cell r="R483">
            <v>38</v>
          </cell>
          <cell r="S483">
            <v>1.21</v>
          </cell>
          <cell r="T483" t="str">
            <v>COMPUTACION</v>
          </cell>
          <cell r="U483">
            <v>0</v>
          </cell>
        </row>
        <row r="484">
          <cell r="A484" t="str">
            <v>7730737011101</v>
          </cell>
          <cell r="B484" t="str">
            <v>COM. MOUSE USB GAMER KGM- 250 SIGMA</v>
          </cell>
          <cell r="C484">
            <v>5.0934505263157899</v>
          </cell>
          <cell r="D484">
            <v>18.091936269473688</v>
          </cell>
          <cell r="E484">
            <v>6.6214856842105272</v>
          </cell>
          <cell r="F484">
            <v>5.6027955789473696</v>
          </cell>
          <cell r="G484">
            <v>6.3668131578947378</v>
          </cell>
          <cell r="H484">
            <v>7.6401757894736848</v>
          </cell>
          <cell r="I484">
            <v>6392.2804105263167</v>
          </cell>
          <cell r="J484">
            <v>18440</v>
          </cell>
          <cell r="K484">
            <v>22500</v>
          </cell>
          <cell r="L484">
            <v>8310</v>
          </cell>
          <cell r="M484">
            <v>9224</v>
          </cell>
          <cell r="N484">
            <v>7032</v>
          </cell>
          <cell r="O484">
            <v>7991</v>
          </cell>
          <cell r="P484">
            <v>9589</v>
          </cell>
          <cell r="Q484" t="str">
            <v>V</v>
          </cell>
          <cell r="R484">
            <v>30</v>
          </cell>
          <cell r="S484">
            <v>1.1100000000000001</v>
          </cell>
          <cell r="T484" t="str">
            <v>COMPUTACION</v>
          </cell>
          <cell r="U484">
            <v>0</v>
          </cell>
        </row>
        <row r="485">
          <cell r="A485" t="str">
            <v>7730737006978</v>
          </cell>
          <cell r="B485" t="str">
            <v>COM. MOUSE USB GAMER KGM-104</v>
          </cell>
          <cell r="C485">
            <v>4.1802821052631582</v>
          </cell>
          <cell r="D485">
            <v>11.778989902105263</v>
          </cell>
          <cell r="E485">
            <v>5.4343667368421062</v>
          </cell>
          <cell r="F485">
            <v>4.5983103157894742</v>
          </cell>
          <cell r="G485">
            <v>5.2253526315789482</v>
          </cell>
          <cell r="H485">
            <v>6.2704231578947374</v>
          </cell>
          <cell r="I485">
            <v>5246.2540421052636</v>
          </cell>
          <cell r="J485">
            <v>12300</v>
          </cell>
          <cell r="K485">
            <v>15000</v>
          </cell>
          <cell r="L485">
            <v>6820</v>
          </cell>
          <cell r="M485">
            <v>7536</v>
          </cell>
          <cell r="N485">
            <v>5771</v>
          </cell>
          <cell r="O485">
            <v>6558</v>
          </cell>
          <cell r="P485">
            <v>7870</v>
          </cell>
          <cell r="Q485" t="str">
            <v>V</v>
          </cell>
          <cell r="R485">
            <v>22</v>
          </cell>
          <cell r="S485">
            <v>1.105</v>
          </cell>
          <cell r="T485" t="str">
            <v>COMPUTACION</v>
          </cell>
          <cell r="U485">
            <v>0</v>
          </cell>
        </row>
        <row r="486">
          <cell r="A486" t="str">
            <v>7798137714312</v>
          </cell>
          <cell r="B486" t="str">
            <v>COM. MOUSE USB GAMER ST-068 NOGA 1500 DPI 6D</v>
          </cell>
          <cell r="C486">
            <v>3.9970334928229669</v>
          </cell>
          <cell r="D486">
            <v>15.476513684210529</v>
          </cell>
          <cell r="E486">
            <v>5.1961435406698575</v>
          </cell>
          <cell r="F486">
            <v>4.3967368421052644</v>
          </cell>
          <cell r="G486">
            <v>4.9962918660287086</v>
          </cell>
          <cell r="H486">
            <v>5.9955502392344506</v>
          </cell>
          <cell r="I486">
            <v>5016.2770334928236</v>
          </cell>
          <cell r="J486">
            <v>15980</v>
          </cell>
          <cell r="K486">
            <v>19500</v>
          </cell>
          <cell r="L486">
            <v>6521</v>
          </cell>
          <cell r="M486">
            <v>7891</v>
          </cell>
          <cell r="N486">
            <v>5518</v>
          </cell>
          <cell r="O486">
            <v>6271</v>
          </cell>
          <cell r="P486">
            <v>7525</v>
          </cell>
          <cell r="Q486" t="str">
            <v>O</v>
          </cell>
          <cell r="R486">
            <v>30</v>
          </cell>
          <cell r="S486">
            <v>1.21</v>
          </cell>
          <cell r="T486" t="str">
            <v>COMPUTACION</v>
          </cell>
          <cell r="U486">
            <v>0</v>
          </cell>
        </row>
        <row r="487">
          <cell r="A487" t="str">
            <v>7798137706294</v>
          </cell>
          <cell r="B487" t="str">
            <v>COM. MOUSE USB GAMER ST-202 NOGA 4D CON LUZ</v>
          </cell>
          <cell r="C487">
            <v>3.5665837320574161</v>
          </cell>
          <cell r="D487">
            <v>13.809812210526315</v>
          </cell>
          <cell r="E487">
            <v>4.636558851674641</v>
          </cell>
          <cell r="F487">
            <v>3.9232421052631579</v>
          </cell>
          <cell r="G487">
            <v>4.4582296650717703</v>
          </cell>
          <cell r="H487">
            <v>5.3498755980861237</v>
          </cell>
          <cell r="I487">
            <v>4476.0625837320567</v>
          </cell>
          <cell r="J487">
            <v>14340</v>
          </cell>
          <cell r="K487">
            <v>17500</v>
          </cell>
          <cell r="L487">
            <v>5819</v>
          </cell>
          <cell r="M487">
            <v>7041</v>
          </cell>
          <cell r="N487">
            <v>4924</v>
          </cell>
          <cell r="O487">
            <v>5596</v>
          </cell>
          <cell r="P487">
            <v>6715</v>
          </cell>
          <cell r="Q487" t="str">
            <v>O</v>
          </cell>
          <cell r="R487">
            <v>30</v>
          </cell>
          <cell r="S487">
            <v>1.21</v>
          </cell>
          <cell r="T487" t="str">
            <v>COMPUTACION</v>
          </cell>
          <cell r="U487">
            <v>0</v>
          </cell>
        </row>
        <row r="488">
          <cell r="A488" t="str">
            <v>M307USB</v>
          </cell>
          <cell r="B488" t="str">
            <v>COM. MOUSE USB GLOBAL</v>
          </cell>
          <cell r="C488">
            <v>1.4752421052631579</v>
          </cell>
          <cell r="D488">
            <v>4.3198776947368422</v>
          </cell>
          <cell r="E488">
            <v>1.9178147368421052</v>
          </cell>
          <cell r="F488">
            <v>1.6227663157894738</v>
          </cell>
          <cell r="G488">
            <v>1.8440526315789474</v>
          </cell>
          <cell r="H488">
            <v>2.2128631578947369</v>
          </cell>
          <cell r="I488">
            <v>1851.4288421052631</v>
          </cell>
          <cell r="J488">
            <v>4510</v>
          </cell>
          <cell r="K488">
            <v>5500</v>
          </cell>
          <cell r="L488">
            <v>2407</v>
          </cell>
          <cell r="M488">
            <v>2660</v>
          </cell>
          <cell r="N488">
            <v>2037</v>
          </cell>
          <cell r="O488">
            <v>2315</v>
          </cell>
          <cell r="P488">
            <v>2778</v>
          </cell>
          <cell r="Q488" t="str">
            <v>V</v>
          </cell>
          <cell r="R488">
            <v>24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7730922067203</v>
          </cell>
          <cell r="B489" t="str">
            <v>COM. MOUSE USB GLOBAL</v>
          </cell>
          <cell r="C489">
            <v>1.4752421052631579</v>
          </cell>
          <cell r="D489">
            <v>4.3394246526315792</v>
          </cell>
          <cell r="E489">
            <v>1.9178147368421052</v>
          </cell>
          <cell r="F489">
            <v>1.6227663157894738</v>
          </cell>
          <cell r="G489">
            <v>1.8440526315789474</v>
          </cell>
          <cell r="H489">
            <v>2.2128631578947369</v>
          </cell>
          <cell r="I489">
            <v>1851.4288421052631</v>
          </cell>
          <cell r="J489">
            <v>4510</v>
          </cell>
          <cell r="K489">
            <v>5500</v>
          </cell>
          <cell r="L489">
            <v>2407</v>
          </cell>
          <cell r="M489">
            <v>2672</v>
          </cell>
          <cell r="N489">
            <v>2037</v>
          </cell>
          <cell r="O489">
            <v>2315</v>
          </cell>
          <cell r="P489">
            <v>2778</v>
          </cell>
          <cell r="Q489" t="str">
            <v>V</v>
          </cell>
          <cell r="R489">
            <v>24</v>
          </cell>
          <cell r="S489">
            <v>1.1100000000000001</v>
          </cell>
          <cell r="T489" t="str">
            <v>COMPUTACION</v>
          </cell>
          <cell r="U489">
            <v>0</v>
          </cell>
        </row>
        <row r="490">
          <cell r="A490" t="str">
            <v>9978918120213</v>
          </cell>
          <cell r="B490" t="str">
            <v>COM. MOUSE USB IBEK WF-01</v>
          </cell>
          <cell r="C490">
            <v>1.0960389845576373</v>
          </cell>
          <cell r="D490">
            <v>5.3048286852589639</v>
          </cell>
          <cell r="E490">
            <v>1.4248506799249285</v>
          </cell>
          <cell r="F490">
            <v>1.2056428830134012</v>
          </cell>
          <cell r="G490">
            <v>1.3700487306970466</v>
          </cell>
          <cell r="H490">
            <v>1.6440584768364559</v>
          </cell>
          <cell r="I490">
            <v>1375.5289256198348</v>
          </cell>
          <cell r="J490">
            <v>5330</v>
          </cell>
          <cell r="K490">
            <v>6500</v>
          </cell>
          <cell r="L490">
            <v>1788</v>
          </cell>
          <cell r="M490">
            <v>2164</v>
          </cell>
          <cell r="N490">
            <v>1514</v>
          </cell>
          <cell r="O490">
            <v>1720</v>
          </cell>
          <cell r="P490">
            <v>2064</v>
          </cell>
          <cell r="Q490" t="str">
            <v>V</v>
          </cell>
          <cell r="R490">
            <v>38</v>
          </cell>
          <cell r="S490">
            <v>1.21</v>
          </cell>
          <cell r="T490" t="str">
            <v>COMPUTACION</v>
          </cell>
          <cell r="U490">
            <v>0</v>
          </cell>
        </row>
        <row r="491">
          <cell r="A491" t="str">
            <v>7798137697615</v>
          </cell>
          <cell r="B491" t="str">
            <v>COM. MOUSE USB NOGA AZUL</v>
          </cell>
          <cell r="C491">
            <v>1.4752421052631579</v>
          </cell>
          <cell r="D491">
            <v>4.3198776947368422</v>
          </cell>
          <cell r="E491">
            <v>1.9178147368421052</v>
          </cell>
          <cell r="F491">
            <v>1.6227663157894738</v>
          </cell>
          <cell r="G491">
            <v>1.8440526315789474</v>
          </cell>
          <cell r="H491">
            <v>2.2128631578947369</v>
          </cell>
          <cell r="I491">
            <v>1851.4288421052631</v>
          </cell>
          <cell r="J491">
            <v>4510</v>
          </cell>
          <cell r="K491">
            <v>5500</v>
          </cell>
          <cell r="L491">
            <v>2407</v>
          </cell>
          <cell r="M491">
            <v>2660</v>
          </cell>
          <cell r="N491">
            <v>2037</v>
          </cell>
          <cell r="O491">
            <v>2315</v>
          </cell>
          <cell r="P491">
            <v>2778</v>
          </cell>
          <cell r="Q491" t="str">
            <v>O</v>
          </cell>
          <cell r="R491">
            <v>24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7798137705730</v>
          </cell>
          <cell r="B492" t="str">
            <v>COM. MOUSE USB NOGA BLANCO</v>
          </cell>
          <cell r="C492">
            <v>1.4752421052631579</v>
          </cell>
          <cell r="D492">
            <v>4.3198776947368422</v>
          </cell>
          <cell r="E492">
            <v>1.9178147368421052</v>
          </cell>
          <cell r="F492">
            <v>1.6227663157894738</v>
          </cell>
          <cell r="G492">
            <v>1.8440526315789474</v>
          </cell>
          <cell r="H492">
            <v>2.2128631578947369</v>
          </cell>
          <cell r="I492">
            <v>1851.4288421052631</v>
          </cell>
          <cell r="J492">
            <v>4510</v>
          </cell>
          <cell r="K492">
            <v>5500</v>
          </cell>
          <cell r="L492">
            <v>2407</v>
          </cell>
          <cell r="M492">
            <v>2660</v>
          </cell>
          <cell r="N492">
            <v>2037</v>
          </cell>
          <cell r="O492">
            <v>2315</v>
          </cell>
          <cell r="P492">
            <v>2778</v>
          </cell>
          <cell r="Q492" t="str">
            <v>O</v>
          </cell>
          <cell r="R492">
            <v>24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7798137385406</v>
          </cell>
          <cell r="B493" t="str">
            <v>COM. MOUSE USB NOGA NEGRO</v>
          </cell>
          <cell r="C493">
            <v>1.4752421052631579</v>
          </cell>
          <cell r="D493">
            <v>4.3198776947368422</v>
          </cell>
          <cell r="E493">
            <v>1.9178147368421052</v>
          </cell>
          <cell r="F493">
            <v>1.6227663157894738</v>
          </cell>
          <cell r="G493">
            <v>1.8440526315789474</v>
          </cell>
          <cell r="H493">
            <v>2.2128631578947369</v>
          </cell>
          <cell r="I493">
            <v>1851.4288421052631</v>
          </cell>
          <cell r="J493">
            <v>4510</v>
          </cell>
          <cell r="K493">
            <v>5500</v>
          </cell>
          <cell r="L493">
            <v>2407</v>
          </cell>
          <cell r="M493">
            <v>2660</v>
          </cell>
          <cell r="N493">
            <v>2037</v>
          </cell>
          <cell r="O493">
            <v>2315</v>
          </cell>
          <cell r="P493">
            <v>2778</v>
          </cell>
          <cell r="Q493" t="str">
            <v>O</v>
          </cell>
          <cell r="R493">
            <v>24</v>
          </cell>
          <cell r="S493">
            <v>1.105</v>
          </cell>
          <cell r="T493" t="str">
            <v>COMPUTACION</v>
          </cell>
          <cell r="U493">
            <v>0</v>
          </cell>
        </row>
        <row r="494">
          <cell r="A494" t="str">
            <v>7798137719126</v>
          </cell>
          <cell r="B494" t="str">
            <v>COM. MOUSE USB NOGA NGM-621</v>
          </cell>
          <cell r="C494">
            <v>1.4752421052631579</v>
          </cell>
          <cell r="D494">
            <v>4.3198776947368422</v>
          </cell>
          <cell r="E494">
            <v>1.9178147368421052</v>
          </cell>
          <cell r="F494">
            <v>1.6227663157894738</v>
          </cell>
          <cell r="G494">
            <v>1.8440526315789474</v>
          </cell>
          <cell r="H494">
            <v>2.2128631578947369</v>
          </cell>
          <cell r="I494">
            <v>1851.4288421052631</v>
          </cell>
          <cell r="J494">
            <v>4510</v>
          </cell>
          <cell r="K494">
            <v>5500</v>
          </cell>
          <cell r="L494">
            <v>2407</v>
          </cell>
          <cell r="M494">
            <v>2660</v>
          </cell>
          <cell r="N494">
            <v>2037</v>
          </cell>
          <cell r="O494">
            <v>2315</v>
          </cell>
          <cell r="P494">
            <v>2778</v>
          </cell>
          <cell r="Q494" t="str">
            <v>O</v>
          </cell>
          <cell r="R494">
            <v>24</v>
          </cell>
          <cell r="S494">
            <v>1.105</v>
          </cell>
          <cell r="T494" t="str">
            <v>COMPUTACION</v>
          </cell>
          <cell r="U494">
            <v>0</v>
          </cell>
        </row>
        <row r="495">
          <cell r="A495" t="str">
            <v>7798137700513</v>
          </cell>
          <cell r="B495" t="str">
            <v>COM. MOUSE USB NOGA ROJO</v>
          </cell>
          <cell r="C495">
            <v>1.4752421052631579</v>
          </cell>
          <cell r="D495">
            <v>4.3198776947368422</v>
          </cell>
          <cell r="E495">
            <v>1.9178147368421052</v>
          </cell>
          <cell r="F495">
            <v>1.6227663157894738</v>
          </cell>
          <cell r="G495">
            <v>1.8440526315789474</v>
          </cell>
          <cell r="H495">
            <v>2.2128631578947369</v>
          </cell>
          <cell r="I495">
            <v>1851.4288421052631</v>
          </cell>
          <cell r="J495">
            <v>4510</v>
          </cell>
          <cell r="K495">
            <v>5500</v>
          </cell>
          <cell r="L495">
            <v>2407</v>
          </cell>
          <cell r="M495">
            <v>2660</v>
          </cell>
          <cell r="N495">
            <v>2037</v>
          </cell>
          <cell r="O495">
            <v>2315</v>
          </cell>
          <cell r="P495">
            <v>2778</v>
          </cell>
          <cell r="Q495" t="str">
            <v>O</v>
          </cell>
          <cell r="R495">
            <v>24</v>
          </cell>
          <cell r="S495">
            <v>1.105</v>
          </cell>
          <cell r="T495" t="str">
            <v>COMPUTACION</v>
          </cell>
          <cell r="U495">
            <v>0</v>
          </cell>
        </row>
        <row r="496">
          <cell r="A496" t="str">
            <v>7798137704436</v>
          </cell>
          <cell r="B496" t="str">
            <v>COM. MOUSE USB NOGA ROSA</v>
          </cell>
          <cell r="C496">
            <v>1.4752421052631579</v>
          </cell>
          <cell r="D496">
            <v>4.3198776947368422</v>
          </cell>
          <cell r="E496">
            <v>1.9178147368421052</v>
          </cell>
          <cell r="F496">
            <v>1.6227663157894738</v>
          </cell>
          <cell r="G496">
            <v>1.8440526315789474</v>
          </cell>
          <cell r="H496">
            <v>2.2128631578947369</v>
          </cell>
          <cell r="I496">
            <v>1851.4288421052631</v>
          </cell>
          <cell r="J496">
            <v>4510</v>
          </cell>
          <cell r="K496">
            <v>5500</v>
          </cell>
          <cell r="L496">
            <v>2407</v>
          </cell>
          <cell r="M496">
            <v>2660</v>
          </cell>
          <cell r="N496">
            <v>2037</v>
          </cell>
          <cell r="O496">
            <v>2315</v>
          </cell>
          <cell r="P496">
            <v>2778</v>
          </cell>
          <cell r="Q496" t="str">
            <v>O</v>
          </cell>
          <cell r="R496">
            <v>24</v>
          </cell>
          <cell r="S496">
            <v>1.105</v>
          </cell>
          <cell r="T496" t="str">
            <v>COMPUTACION</v>
          </cell>
          <cell r="U496">
            <v>0</v>
          </cell>
        </row>
        <row r="497">
          <cell r="A497" t="str">
            <v>6952879101033</v>
          </cell>
          <cell r="B497" t="str">
            <v>COM. MOUSE USB SIEMEAN</v>
          </cell>
          <cell r="C497">
            <v>1.9403256222498828</v>
          </cell>
          <cell r="D497">
            <v>5.8694850073058955</v>
          </cell>
          <cell r="E497">
            <v>2.5224233089248478</v>
          </cell>
          <cell r="F497">
            <v>2.1343581844748711</v>
          </cell>
          <cell r="G497">
            <v>2.4254070278123536</v>
          </cell>
          <cell r="H497">
            <v>2.910488433374824</v>
          </cell>
          <cell r="I497">
            <v>2435.1086559236028</v>
          </cell>
          <cell r="J497">
            <v>6150</v>
          </cell>
          <cell r="K497">
            <v>7500</v>
          </cell>
          <cell r="L497">
            <v>3166</v>
          </cell>
          <cell r="M497">
            <v>3830</v>
          </cell>
          <cell r="N497">
            <v>2679</v>
          </cell>
          <cell r="O497">
            <v>3044</v>
          </cell>
          <cell r="P497">
            <v>3653</v>
          </cell>
          <cell r="Q497" t="str">
            <v>V</v>
          </cell>
          <cell r="R497">
            <v>21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6952023612897</v>
          </cell>
          <cell r="B498" t="str">
            <v>COM. PAD MOUSE BASIC</v>
          </cell>
          <cell r="C498">
            <v>0.63619343003574336</v>
          </cell>
          <cell r="D498">
            <v>1.9244851258581237</v>
          </cell>
          <cell r="E498">
            <v>0.82705145904646638</v>
          </cell>
          <cell r="F498">
            <v>0.69981277303931777</v>
          </cell>
          <cell r="G498">
            <v>0.79524178754467922</v>
          </cell>
          <cell r="H498">
            <v>0.95429014505361498</v>
          </cell>
          <cell r="I498">
            <v>798.42275469485787</v>
          </cell>
          <cell r="J498">
            <v>2050</v>
          </cell>
          <cell r="K498">
            <v>2500</v>
          </cell>
          <cell r="L498">
            <v>1038</v>
          </cell>
          <cell r="M498">
            <v>1256</v>
          </cell>
          <cell r="N498">
            <v>879</v>
          </cell>
          <cell r="O498">
            <v>999</v>
          </cell>
          <cell r="P498">
            <v>1198</v>
          </cell>
          <cell r="Q498" t="str">
            <v>V</v>
          </cell>
          <cell r="R498">
            <v>21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7798158082292</v>
          </cell>
          <cell r="B499" t="str">
            <v>COM. PAD MOUSE CDTEK (21X19cm) DIS. AUTO NARANJA - SKATEBOARDING</v>
          </cell>
          <cell r="C499">
            <v>1.3528421052631578</v>
          </cell>
          <cell r="D499">
            <v>4.0923473684210521</v>
          </cell>
          <cell r="E499">
            <v>1.7586947368421053</v>
          </cell>
          <cell r="F499">
            <v>1.4881263157894737</v>
          </cell>
          <cell r="G499">
            <v>1.6910526315789474</v>
          </cell>
          <cell r="H499">
            <v>2.0292631578947367</v>
          </cell>
          <cell r="I499">
            <v>1697.816842105263</v>
          </cell>
          <cell r="J499">
            <v>4100</v>
          </cell>
          <cell r="K499">
            <v>5000</v>
          </cell>
          <cell r="L499">
            <v>2207</v>
          </cell>
          <cell r="M499">
            <v>2671</v>
          </cell>
          <cell r="N499">
            <v>1868</v>
          </cell>
          <cell r="O499">
            <v>2123</v>
          </cell>
          <cell r="P499">
            <v>2547</v>
          </cell>
          <cell r="Q499" t="str">
            <v>V</v>
          </cell>
          <cell r="R499">
            <v>21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7798158083534</v>
          </cell>
          <cell r="B500" t="str">
            <v>COM. PAD MOUSE CDTEK GAMER BIGG DIS.</v>
          </cell>
          <cell r="C500">
            <v>6.7642105263157895</v>
          </cell>
          <cell r="D500">
            <v>20.461736842105264</v>
          </cell>
          <cell r="E500">
            <v>8.793473684210527</v>
          </cell>
          <cell r="F500">
            <v>7.4406315789473689</v>
          </cell>
          <cell r="G500">
            <v>8.4552631578947377</v>
          </cell>
          <cell r="H500">
            <v>10.146315789473684</v>
          </cell>
          <cell r="I500">
            <v>8489.0842105263164</v>
          </cell>
          <cell r="J500">
            <v>20900</v>
          </cell>
          <cell r="K500">
            <v>25500</v>
          </cell>
          <cell r="L500">
            <v>11036</v>
          </cell>
          <cell r="M500">
            <v>13353</v>
          </cell>
          <cell r="N500">
            <v>9338</v>
          </cell>
          <cell r="O500">
            <v>10612</v>
          </cell>
          <cell r="P500">
            <v>12734</v>
          </cell>
          <cell r="Q500" t="str">
            <v>V</v>
          </cell>
          <cell r="R500">
            <v>21</v>
          </cell>
          <cell r="S500">
            <v>1.21</v>
          </cell>
          <cell r="T500" t="str">
            <v>COMPUTACION</v>
          </cell>
          <cell r="U500">
            <v>0</v>
          </cell>
        </row>
        <row r="501">
          <cell r="A501" t="str">
            <v>7798158082377</v>
          </cell>
          <cell r="B501" t="str">
            <v>COM. PAD MOUSE CDTEK GAMER DIS. (35X25cm)</v>
          </cell>
          <cell r="C501">
            <v>2.5768421052631578</v>
          </cell>
          <cell r="D501">
            <v>7.7949473684210515</v>
          </cell>
          <cell r="E501">
            <v>3.3498947368421055</v>
          </cell>
          <cell r="F501">
            <v>2.834526315789474</v>
          </cell>
          <cell r="G501">
            <v>3.2210526315789472</v>
          </cell>
          <cell r="H501">
            <v>3.865263157894737</v>
          </cell>
          <cell r="I501">
            <v>3233.9368421052632</v>
          </cell>
          <cell r="J501">
            <v>8200</v>
          </cell>
          <cell r="K501">
            <v>10000</v>
          </cell>
          <cell r="L501">
            <v>4204</v>
          </cell>
          <cell r="M501">
            <v>5087</v>
          </cell>
          <cell r="N501">
            <v>3558</v>
          </cell>
          <cell r="O501">
            <v>4043</v>
          </cell>
          <cell r="P501">
            <v>4851</v>
          </cell>
          <cell r="Q501" t="str">
            <v>V</v>
          </cell>
          <cell r="R501">
            <v>21</v>
          </cell>
          <cell r="S501">
            <v>1.21</v>
          </cell>
          <cell r="T501" t="str">
            <v>COMPUTACION</v>
          </cell>
          <cell r="U501">
            <v>0</v>
          </cell>
        </row>
        <row r="502">
          <cell r="A502" t="str">
            <v>7798158080984</v>
          </cell>
          <cell r="B502" t="str">
            <v>COM. PAD MOUSE CDTEK GEL DIS.</v>
          </cell>
          <cell r="C502">
            <v>6.4421052631578943</v>
          </cell>
          <cell r="D502">
            <v>19.487368421052629</v>
          </cell>
          <cell r="E502">
            <v>8.3747368421052624</v>
          </cell>
          <cell r="F502">
            <v>7.0863157894736846</v>
          </cell>
          <cell r="G502">
            <v>8.0526315789473681</v>
          </cell>
          <cell r="H502">
            <v>9.6631578947368411</v>
          </cell>
          <cell r="I502">
            <v>8084.8421052631575</v>
          </cell>
          <cell r="J502">
            <v>20080</v>
          </cell>
          <cell r="K502">
            <v>24500</v>
          </cell>
          <cell r="L502">
            <v>10510</v>
          </cell>
          <cell r="M502">
            <v>12717</v>
          </cell>
          <cell r="N502">
            <v>8894</v>
          </cell>
          <cell r="O502">
            <v>10107</v>
          </cell>
          <cell r="P502">
            <v>12128</v>
          </cell>
          <cell r="Q502" t="str">
            <v>V</v>
          </cell>
          <cell r="R502">
            <v>21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7798158082220</v>
          </cell>
          <cell r="B503" t="str">
            <v>COM. PAD MOUSE CDTEK GEL NEGRO</v>
          </cell>
          <cell r="C503">
            <v>6.4421052631578943</v>
          </cell>
          <cell r="D503">
            <v>19.487368421052629</v>
          </cell>
          <cell r="E503">
            <v>8.3747368421052624</v>
          </cell>
          <cell r="F503">
            <v>7.0863157894736846</v>
          </cell>
          <cell r="G503">
            <v>8.0526315789473681</v>
          </cell>
          <cell r="H503">
            <v>9.6631578947368411</v>
          </cell>
          <cell r="I503">
            <v>8084.8421052631575</v>
          </cell>
          <cell r="J503">
            <v>20080</v>
          </cell>
          <cell r="K503">
            <v>24500</v>
          </cell>
          <cell r="L503">
            <v>10510</v>
          </cell>
          <cell r="M503">
            <v>12717</v>
          </cell>
          <cell r="N503">
            <v>8894</v>
          </cell>
          <cell r="O503">
            <v>10107</v>
          </cell>
          <cell r="P503">
            <v>12128</v>
          </cell>
          <cell r="Q503" t="str">
            <v>V</v>
          </cell>
          <cell r="R503">
            <v>21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7798158082223</v>
          </cell>
          <cell r="B504" t="str">
            <v>COM. PAD MOUSE CDTEK NEGRO</v>
          </cell>
          <cell r="C504">
            <v>1.4758277511961722</v>
          </cell>
          <cell r="D504">
            <v>4.464378947368421</v>
          </cell>
          <cell r="E504">
            <v>1.9185760765550239</v>
          </cell>
          <cell r="F504">
            <v>1.6234105263157894</v>
          </cell>
          <cell r="G504">
            <v>1.8447846889952153</v>
          </cell>
          <cell r="H504">
            <v>2.213741626794258</v>
          </cell>
          <cell r="I504">
            <v>1852.1638277511961</v>
          </cell>
          <cell r="J504">
            <v>4510</v>
          </cell>
          <cell r="K504">
            <v>5500</v>
          </cell>
          <cell r="L504">
            <v>2408</v>
          </cell>
          <cell r="M504">
            <v>2913</v>
          </cell>
          <cell r="N504">
            <v>2038</v>
          </cell>
          <cell r="O504">
            <v>2316</v>
          </cell>
          <cell r="P504">
            <v>2779</v>
          </cell>
          <cell r="Q504" t="str">
            <v>V</v>
          </cell>
          <cell r="R504">
            <v>21</v>
          </cell>
          <cell r="S504">
            <v>1.21</v>
          </cell>
          <cell r="T504" t="str">
            <v>COMPUTACION</v>
          </cell>
          <cell r="U504">
            <v>0</v>
          </cell>
        </row>
        <row r="505">
          <cell r="A505" t="str">
            <v>7730737001255</v>
          </cell>
          <cell r="B505" t="str">
            <v>COM. PAD MOUSE GEL M27 AZUL</v>
          </cell>
          <cell r="C505">
            <v>0.87</v>
          </cell>
          <cell r="D505">
            <v>2.6317499999999998</v>
          </cell>
          <cell r="E505">
            <v>1.131</v>
          </cell>
          <cell r="F505">
            <v>0.95700000000000007</v>
          </cell>
          <cell r="G505">
            <v>1.0874999999999999</v>
          </cell>
          <cell r="H505">
            <v>1.3049999999999999</v>
          </cell>
          <cell r="I505">
            <v>1091.8499999999999</v>
          </cell>
          <cell r="J505">
            <v>2870</v>
          </cell>
          <cell r="K505">
            <v>3500</v>
          </cell>
          <cell r="L505">
            <v>1419</v>
          </cell>
          <cell r="M505">
            <v>1717</v>
          </cell>
          <cell r="N505">
            <v>1202</v>
          </cell>
          <cell r="O505">
            <v>1365</v>
          </cell>
          <cell r="P505">
            <v>1638</v>
          </cell>
          <cell r="Q505" t="str">
            <v>V</v>
          </cell>
          <cell r="R505">
            <v>21</v>
          </cell>
          <cell r="S505">
            <v>1.21</v>
          </cell>
          <cell r="T505" t="str">
            <v>COMPUTACION</v>
          </cell>
          <cell r="U505">
            <v>0</v>
          </cell>
        </row>
        <row r="506">
          <cell r="A506" t="str">
            <v>7730737008101</v>
          </cell>
          <cell r="B506" t="str">
            <v>COM. PAD MOUSE KOLKE GEL KED-150 AZUL</v>
          </cell>
          <cell r="C506">
            <v>6.4421052631578943</v>
          </cell>
          <cell r="D506">
            <v>19.487368421052629</v>
          </cell>
          <cell r="E506">
            <v>8.3747368421052624</v>
          </cell>
          <cell r="F506">
            <v>7.0863157894736846</v>
          </cell>
          <cell r="G506">
            <v>8.0526315789473681</v>
          </cell>
          <cell r="H506">
            <v>9.6631578947368411</v>
          </cell>
          <cell r="I506">
            <v>8084.8421052631575</v>
          </cell>
          <cell r="J506">
            <v>20080</v>
          </cell>
          <cell r="K506">
            <v>24500</v>
          </cell>
          <cell r="L506">
            <v>10510</v>
          </cell>
          <cell r="M506">
            <v>12717</v>
          </cell>
          <cell r="N506">
            <v>8894</v>
          </cell>
          <cell r="O506">
            <v>10107</v>
          </cell>
          <cell r="P506">
            <v>12128</v>
          </cell>
          <cell r="Q506" t="str">
            <v>V</v>
          </cell>
          <cell r="R506">
            <v>21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7730737008095</v>
          </cell>
          <cell r="B507" t="str">
            <v>COM. PAD MOUSE KOLKE GEL KED-150 NEGRO</v>
          </cell>
          <cell r="C507">
            <v>6.4421052631578943</v>
          </cell>
          <cell r="D507">
            <v>19.487368421052629</v>
          </cell>
          <cell r="E507">
            <v>8.3747368421052624</v>
          </cell>
          <cell r="F507">
            <v>7.0863157894736846</v>
          </cell>
          <cell r="G507">
            <v>8.0526315789473681</v>
          </cell>
          <cell r="H507">
            <v>9.6631578947368411</v>
          </cell>
          <cell r="I507">
            <v>8084.8421052631575</v>
          </cell>
          <cell r="J507">
            <v>20080</v>
          </cell>
          <cell r="K507">
            <v>24500</v>
          </cell>
          <cell r="L507">
            <v>10510</v>
          </cell>
          <cell r="M507">
            <v>12717</v>
          </cell>
          <cell r="N507">
            <v>8894</v>
          </cell>
          <cell r="O507">
            <v>10107</v>
          </cell>
          <cell r="P507">
            <v>12128</v>
          </cell>
          <cell r="Q507" t="str">
            <v>V</v>
          </cell>
          <cell r="R507">
            <v>21</v>
          </cell>
          <cell r="S507">
            <v>1.21</v>
          </cell>
          <cell r="T507" t="str">
            <v>COMPUTACION</v>
          </cell>
          <cell r="U507">
            <v>0</v>
          </cell>
        </row>
        <row r="508">
          <cell r="A508" t="str">
            <v>7730737008125</v>
          </cell>
          <cell r="B508" t="str">
            <v>COM. PAD MOUSE KOLKE KE-151 AZUL</v>
          </cell>
          <cell r="C508">
            <v>1.3528421052631578</v>
          </cell>
          <cell r="D508">
            <v>4.0923473684210521</v>
          </cell>
          <cell r="E508">
            <v>1.7586947368421053</v>
          </cell>
          <cell r="F508">
            <v>1.4881263157894737</v>
          </cell>
          <cell r="G508">
            <v>1.6910526315789474</v>
          </cell>
          <cell r="H508">
            <v>2.0292631578947367</v>
          </cell>
          <cell r="I508">
            <v>1697.816842105263</v>
          </cell>
          <cell r="J508">
            <v>4100</v>
          </cell>
          <cell r="K508">
            <v>5000</v>
          </cell>
          <cell r="L508">
            <v>2207</v>
          </cell>
          <cell r="M508">
            <v>2671</v>
          </cell>
          <cell r="N508">
            <v>1868</v>
          </cell>
          <cell r="O508">
            <v>2123</v>
          </cell>
          <cell r="P508">
            <v>2547</v>
          </cell>
          <cell r="Q508" t="str">
            <v>V</v>
          </cell>
          <cell r="R508">
            <v>21</v>
          </cell>
          <cell r="S508">
            <v>1.21</v>
          </cell>
          <cell r="T508" t="str">
            <v>COMPUTACION</v>
          </cell>
          <cell r="U508">
            <v>0</v>
          </cell>
        </row>
        <row r="509">
          <cell r="A509" t="str">
            <v>7730737008132</v>
          </cell>
          <cell r="B509" t="str">
            <v>COM. PAD MOUSE KOLKE KE-151 VERDE</v>
          </cell>
          <cell r="C509">
            <v>1.3528421052631578</v>
          </cell>
          <cell r="D509">
            <v>4.0923473684210521</v>
          </cell>
          <cell r="E509">
            <v>1.7586947368421053</v>
          </cell>
          <cell r="F509">
            <v>1.4881263157894737</v>
          </cell>
          <cell r="G509">
            <v>1.6910526315789474</v>
          </cell>
          <cell r="H509">
            <v>2.0292631578947367</v>
          </cell>
          <cell r="I509">
            <v>1697.816842105263</v>
          </cell>
          <cell r="J509">
            <v>4100</v>
          </cell>
          <cell r="K509">
            <v>5000</v>
          </cell>
          <cell r="L509">
            <v>2207</v>
          </cell>
          <cell r="M509">
            <v>2671</v>
          </cell>
          <cell r="N509">
            <v>1868</v>
          </cell>
          <cell r="O509">
            <v>2123</v>
          </cell>
          <cell r="P509">
            <v>2547</v>
          </cell>
          <cell r="Q509" t="str">
            <v>V</v>
          </cell>
          <cell r="R509">
            <v>21</v>
          </cell>
          <cell r="S509">
            <v>1.21</v>
          </cell>
          <cell r="T509" t="str">
            <v>COMPUTACION</v>
          </cell>
          <cell r="U509">
            <v>0</v>
          </cell>
        </row>
        <row r="510">
          <cell r="A510" t="str">
            <v>7798137717375</v>
          </cell>
          <cell r="B510" t="str">
            <v>COM. PAD MOUSE NOGA GAMER BIGG DIS.</v>
          </cell>
          <cell r="C510">
            <v>7.236830374626523</v>
          </cell>
          <cell r="D510">
            <v>21.89141188324523</v>
          </cell>
          <cell r="E510">
            <v>9.4078794870144797</v>
          </cell>
          <cell r="F510">
            <v>7.9605134120891758</v>
          </cell>
          <cell r="G510">
            <v>9.0460379682831533</v>
          </cell>
          <cell r="H510">
            <v>10.855245561939785</v>
          </cell>
          <cell r="I510">
            <v>9082.2221201562861</v>
          </cell>
          <cell r="J510">
            <v>22540</v>
          </cell>
          <cell r="K510">
            <v>27500</v>
          </cell>
          <cell r="L510">
            <v>11807</v>
          </cell>
          <cell r="M510">
            <v>14286</v>
          </cell>
          <cell r="N510">
            <v>9991</v>
          </cell>
          <cell r="O510">
            <v>11353</v>
          </cell>
          <cell r="P510">
            <v>13624</v>
          </cell>
          <cell r="Q510" t="str">
            <v>V</v>
          </cell>
          <cell r="R510">
            <v>21</v>
          </cell>
          <cell r="S510">
            <v>1.21</v>
          </cell>
          <cell r="T510" t="str">
            <v>COMPUTACION</v>
          </cell>
          <cell r="U510">
            <v>0</v>
          </cell>
        </row>
        <row r="511">
          <cell r="A511" t="str">
            <v>7798137385475</v>
          </cell>
          <cell r="B511" t="str">
            <v>COM. ROUTER - ADAP. WIFI USB NOGA 3G -150MBPS</v>
          </cell>
          <cell r="C511">
            <v>7.0900381388253342</v>
          </cell>
          <cell r="D511">
            <v>12.535187429443191</v>
          </cell>
          <cell r="E511">
            <v>9.2170495804729349</v>
          </cell>
          <cell r="F511">
            <v>7.799041952707868</v>
          </cell>
          <cell r="G511">
            <v>8.8625476735316671</v>
          </cell>
          <cell r="H511">
            <v>10.635057208238001</v>
          </cell>
          <cell r="I511">
            <v>8897.9978642257938</v>
          </cell>
          <cell r="J511">
            <v>12700</v>
          </cell>
          <cell r="K511">
            <v>15500</v>
          </cell>
          <cell r="L511">
            <v>11567</v>
          </cell>
          <cell r="M511">
            <v>12782</v>
          </cell>
          <cell r="N511">
            <v>9788</v>
          </cell>
          <cell r="O511">
            <v>11123</v>
          </cell>
          <cell r="P511">
            <v>13347</v>
          </cell>
          <cell r="Q511" t="str">
            <v>O</v>
          </cell>
          <cell r="R511">
            <v>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7798158768691</v>
          </cell>
          <cell r="B512" t="str">
            <v>COM. ROUTER - ADAP. WIFI USB PCBOX 300Mbps PCB-U300</v>
          </cell>
          <cell r="C512">
            <v>7.7752988047808769</v>
          </cell>
          <cell r="D512">
            <v>13.746728286852591</v>
          </cell>
          <cell r="E512">
            <v>10.10788844621514</v>
          </cell>
          <cell r="F512">
            <v>8.5528286852589659</v>
          </cell>
          <cell r="G512">
            <v>9.7191235059760963</v>
          </cell>
          <cell r="H512">
            <v>11.662948207171315</v>
          </cell>
          <cell r="I512">
            <v>9758</v>
          </cell>
          <cell r="J512">
            <v>14340</v>
          </cell>
          <cell r="K512">
            <v>17500</v>
          </cell>
          <cell r="L512">
            <v>12685</v>
          </cell>
          <cell r="M512">
            <v>14017</v>
          </cell>
          <cell r="N512">
            <v>10734</v>
          </cell>
          <cell r="O512">
            <v>12198</v>
          </cell>
          <cell r="P512">
            <v>14637</v>
          </cell>
          <cell r="Q512" t="str">
            <v>V</v>
          </cell>
          <cell r="R512">
            <v>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6935364099978</v>
          </cell>
          <cell r="B513" t="str">
            <v>COM. ROUTER - ADAP. WIFI USB TP-LINK ARCHER T2U AC600</v>
          </cell>
          <cell r="C513">
            <v>11.52221510297483</v>
          </cell>
          <cell r="D513">
            <v>20.371276302059499</v>
          </cell>
          <cell r="E513">
            <v>14.97887963386728</v>
          </cell>
          <cell r="F513">
            <v>12.674436613272313</v>
          </cell>
          <cell r="G513">
            <v>14.402768878718536</v>
          </cell>
          <cell r="H513">
            <v>17.283322654462246</v>
          </cell>
          <cell r="I513">
            <v>14460.379954233411</v>
          </cell>
          <cell r="J513">
            <v>20900</v>
          </cell>
          <cell r="K513">
            <v>25500</v>
          </cell>
          <cell r="L513">
            <v>18798</v>
          </cell>
          <cell r="M513">
            <v>20772</v>
          </cell>
          <cell r="N513">
            <v>15907</v>
          </cell>
          <cell r="O513">
            <v>18076</v>
          </cell>
          <cell r="P513">
            <v>21691</v>
          </cell>
          <cell r="Q513" t="str">
            <v>S</v>
          </cell>
          <cell r="R513">
            <v>4</v>
          </cell>
          <cell r="S513">
            <v>1.105</v>
          </cell>
          <cell r="T513" t="str">
            <v>COMPUTACION</v>
          </cell>
          <cell r="U513">
            <v>0</v>
          </cell>
        </row>
        <row r="514">
          <cell r="A514" t="str">
            <v>6935364089917</v>
          </cell>
          <cell r="B514" t="str">
            <v>COM. ROUTER - ADAP. WIFI USB TP-LINK ARCHER T2U AC600</v>
          </cell>
          <cell r="C514">
            <v>13.441537053979872</v>
          </cell>
          <cell r="D514">
            <v>23.764637511436415</v>
          </cell>
          <cell r="E514">
            <v>17.473998170173832</v>
          </cell>
          <cell r="F514">
            <v>14.785690759377859</v>
          </cell>
          <cell r="G514">
            <v>16.801921317474839</v>
          </cell>
          <cell r="H514">
            <v>20.162305580969807</v>
          </cell>
          <cell r="I514">
            <v>16869.129002744739</v>
          </cell>
          <cell r="J514">
            <v>24590</v>
          </cell>
          <cell r="K514">
            <v>30000</v>
          </cell>
          <cell r="L514">
            <v>21930</v>
          </cell>
          <cell r="M514">
            <v>24233</v>
          </cell>
          <cell r="N514">
            <v>18557</v>
          </cell>
          <cell r="O514">
            <v>21087</v>
          </cell>
          <cell r="P514">
            <v>25304</v>
          </cell>
          <cell r="Q514" t="str">
            <v>V</v>
          </cell>
          <cell r="R514">
            <v>4</v>
          </cell>
          <cell r="S514">
            <v>1.105</v>
          </cell>
          <cell r="T514" t="str">
            <v>COMPUTACION</v>
          </cell>
          <cell r="U514">
            <v>0</v>
          </cell>
        </row>
        <row r="515">
          <cell r="A515" t="str">
            <v>6935364083830</v>
          </cell>
          <cell r="B515" t="str">
            <v>COM. ROUTER - ADAP. WIFI USB TP-LINK ARCHER T3U AC1300</v>
          </cell>
          <cell r="C515">
            <v>17.01859649122807</v>
          </cell>
          <cell r="D515">
            <v>30.088878596491227</v>
          </cell>
          <cell r="E515">
            <v>22.124175438596492</v>
          </cell>
          <cell r="F515">
            <v>18.72045614035088</v>
          </cell>
          <cell r="G515">
            <v>21.273245614035087</v>
          </cell>
          <cell r="H515">
            <v>25.527894736842107</v>
          </cell>
          <cell r="I515">
            <v>21358.338596491227</v>
          </cell>
          <cell r="J515">
            <v>31150</v>
          </cell>
          <cell r="K515">
            <v>38000</v>
          </cell>
          <cell r="L515">
            <v>27766</v>
          </cell>
          <cell r="M515">
            <v>30681</v>
          </cell>
          <cell r="N515">
            <v>23495</v>
          </cell>
          <cell r="O515">
            <v>26698</v>
          </cell>
          <cell r="P515">
            <v>32038</v>
          </cell>
          <cell r="Q515" t="str">
            <v>V</v>
          </cell>
          <cell r="R515">
            <v>4</v>
          </cell>
          <cell r="S515">
            <v>1.105</v>
          </cell>
          <cell r="T515" t="str">
            <v>COMPUTACION</v>
          </cell>
          <cell r="U515">
            <v>0</v>
          </cell>
        </row>
        <row r="516">
          <cell r="A516" t="str">
            <v>6935364099664</v>
          </cell>
          <cell r="B516" t="str">
            <v>COM. ROUTER - ADAP. WIFI USB TP-LINK ARCHER UB400</v>
          </cell>
          <cell r="C516">
            <v>11.52221510297483</v>
          </cell>
          <cell r="D516">
            <v>20.371276302059499</v>
          </cell>
          <cell r="E516">
            <v>14.97887963386728</v>
          </cell>
          <cell r="F516">
            <v>12.674436613272313</v>
          </cell>
          <cell r="G516">
            <v>14.402768878718536</v>
          </cell>
          <cell r="H516">
            <v>17.283322654462246</v>
          </cell>
          <cell r="I516">
            <v>14460.379954233411</v>
          </cell>
          <cell r="J516">
            <v>20900</v>
          </cell>
          <cell r="K516">
            <v>25500</v>
          </cell>
          <cell r="L516">
            <v>18798</v>
          </cell>
          <cell r="M516">
            <v>20772</v>
          </cell>
          <cell r="N516">
            <v>15907</v>
          </cell>
          <cell r="O516">
            <v>18076</v>
          </cell>
          <cell r="P516">
            <v>21691</v>
          </cell>
          <cell r="Q516" t="str">
            <v>S</v>
          </cell>
          <cell r="R516">
            <v>4</v>
          </cell>
          <cell r="S516">
            <v>1.105</v>
          </cell>
          <cell r="T516" t="str">
            <v>COMPUTACION</v>
          </cell>
          <cell r="U516">
            <v>0</v>
          </cell>
        </row>
        <row r="517">
          <cell r="A517" t="str">
            <v>6935364050696</v>
          </cell>
          <cell r="B517" t="str">
            <v>COM. ROUTER - ADAP. WIFI USB TP-LINK TL-WA850RE 300MB</v>
          </cell>
          <cell r="C517">
            <v>17.369258920402562</v>
          </cell>
          <cell r="D517">
            <v>30.70884977127173</v>
          </cell>
          <cell r="E517">
            <v>22.580036596523332</v>
          </cell>
          <cell r="F517">
            <v>19.10618481244282</v>
          </cell>
          <cell r="G517">
            <v>21.711573650503201</v>
          </cell>
          <cell r="H517">
            <v>26.053888380603844</v>
          </cell>
          <cell r="I517">
            <v>21798.419945105215</v>
          </cell>
          <cell r="J517">
            <v>31560</v>
          </cell>
          <cell r="K517">
            <v>38500</v>
          </cell>
          <cell r="L517">
            <v>28338</v>
          </cell>
          <cell r="M517">
            <v>31313</v>
          </cell>
          <cell r="N517">
            <v>23979</v>
          </cell>
          <cell r="O517">
            <v>27249</v>
          </cell>
          <cell r="P517">
            <v>32698</v>
          </cell>
          <cell r="Q517" t="str">
            <v>V</v>
          </cell>
          <cell r="R517">
            <v>4</v>
          </cell>
          <cell r="S517">
            <v>1.105</v>
          </cell>
          <cell r="T517" t="str">
            <v>COMPUTACION</v>
          </cell>
          <cell r="U517">
            <v>0</v>
          </cell>
        </row>
        <row r="518">
          <cell r="A518" t="str">
            <v>6935364080433</v>
          </cell>
          <cell r="B518" t="str">
            <v>COM. ROUTER EXTENSOR WIFI TP-LINK TL-WA750RE 300MB</v>
          </cell>
          <cell r="C518">
            <v>23.190175438596491</v>
          </cell>
          <cell r="D518">
            <v>41.000230175438595</v>
          </cell>
          <cell r="E518">
            <v>30.147228070175437</v>
          </cell>
          <cell r="F518">
            <v>25.509192982456142</v>
          </cell>
          <cell r="G518">
            <v>28.987719298245615</v>
          </cell>
          <cell r="H518">
            <v>34.785263157894732</v>
          </cell>
          <cell r="I518">
            <v>29103.670175438594</v>
          </cell>
          <cell r="J518">
            <v>42210</v>
          </cell>
          <cell r="K518">
            <v>51500</v>
          </cell>
          <cell r="L518">
            <v>37835</v>
          </cell>
          <cell r="M518">
            <v>41807</v>
          </cell>
          <cell r="N518">
            <v>32015</v>
          </cell>
          <cell r="O518">
            <v>36380</v>
          </cell>
          <cell r="P518">
            <v>43656</v>
          </cell>
          <cell r="Q518" t="str">
            <v>V</v>
          </cell>
          <cell r="R518">
            <v>4</v>
          </cell>
          <cell r="S518">
            <v>1.105</v>
          </cell>
          <cell r="T518" t="str">
            <v>COMPUTACION</v>
          </cell>
          <cell r="U518">
            <v>0</v>
          </cell>
        </row>
        <row r="519">
          <cell r="A519" t="str">
            <v>6935364070854</v>
          </cell>
          <cell r="B519" t="str">
            <v>COM. ROUTER EXTENSOR WIFI TP-LINK TL-WA850RE 300MB</v>
          </cell>
          <cell r="C519">
            <v>23.812540045766593</v>
          </cell>
          <cell r="D519">
            <v>42.100570800915335</v>
          </cell>
          <cell r="E519">
            <v>30.956302059496572</v>
          </cell>
          <cell r="F519">
            <v>26.193794050343254</v>
          </cell>
          <cell r="G519">
            <v>29.765675057208242</v>
          </cell>
          <cell r="H519">
            <v>35.718810068649887</v>
          </cell>
          <cell r="I519">
            <v>29884.737757437073</v>
          </cell>
          <cell r="J519">
            <v>43440</v>
          </cell>
          <cell r="K519">
            <v>53000</v>
          </cell>
          <cell r="L519">
            <v>38850</v>
          </cell>
          <cell r="M519">
            <v>42929</v>
          </cell>
          <cell r="N519">
            <v>32874</v>
          </cell>
          <cell r="O519">
            <v>37356</v>
          </cell>
          <cell r="P519">
            <v>44828</v>
          </cell>
          <cell r="Q519" t="str">
            <v>V</v>
          </cell>
          <cell r="R519">
            <v>4</v>
          </cell>
          <cell r="S519">
            <v>1.105</v>
          </cell>
          <cell r="T519" t="str">
            <v>COMPUTACION</v>
          </cell>
          <cell r="U519">
            <v>0</v>
          </cell>
        </row>
        <row r="520">
          <cell r="A520" t="str">
            <v>6952024623465</v>
          </cell>
          <cell r="B520" t="str">
            <v>COM. ROUTER EXTENSOR WIFI WR03 300MB</v>
          </cell>
          <cell r="C520">
            <v>5.5689511502622695</v>
          </cell>
          <cell r="D520">
            <v>15.835312595770764</v>
          </cell>
          <cell r="E520">
            <v>7.2396364953409504</v>
          </cell>
          <cell r="F520">
            <v>6.1258462652884971</v>
          </cell>
          <cell r="G520">
            <v>6.9611889378278367</v>
          </cell>
          <cell r="H520">
            <v>8.3534267253934047</v>
          </cell>
          <cell r="I520">
            <v>6989.0336935791483</v>
          </cell>
          <cell r="J520">
            <v>16390</v>
          </cell>
          <cell r="K520">
            <v>20000</v>
          </cell>
          <cell r="L520">
            <v>9086</v>
          </cell>
          <cell r="M520">
            <v>10994</v>
          </cell>
          <cell r="N520">
            <v>7688</v>
          </cell>
          <cell r="O520">
            <v>8737</v>
          </cell>
          <cell r="P520">
            <v>10484</v>
          </cell>
          <cell r="Q520" t="str">
            <v>V</v>
          </cell>
          <cell r="R520">
            <v>18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6957939000400</v>
          </cell>
          <cell r="B521" t="str">
            <v>COM. ROUTER WIFI MERCUSYS 300Mbps 3 ANTENAS</v>
          </cell>
          <cell r="C521">
            <v>14.838060384263494</v>
          </cell>
          <cell r="D521">
            <v>26.233690759377861</v>
          </cell>
          <cell r="E521">
            <v>19.289478499542543</v>
          </cell>
          <cell r="F521">
            <v>16.321866422689844</v>
          </cell>
          <cell r="G521">
            <v>18.547575480329368</v>
          </cell>
          <cell r="H521">
            <v>22.257090576395242</v>
          </cell>
          <cell r="I521">
            <v>18621.765782250684</v>
          </cell>
          <cell r="J521">
            <v>27050</v>
          </cell>
          <cell r="K521">
            <v>33000</v>
          </cell>
          <cell r="L521">
            <v>24208</v>
          </cell>
          <cell r="M521">
            <v>26750</v>
          </cell>
          <cell r="N521">
            <v>20484</v>
          </cell>
          <cell r="O521">
            <v>23278</v>
          </cell>
          <cell r="P521">
            <v>27933</v>
          </cell>
          <cell r="Q521" t="str">
            <v>S</v>
          </cell>
          <cell r="R521">
            <v>4</v>
          </cell>
          <cell r="S521">
            <v>1.105</v>
          </cell>
          <cell r="T521" t="str">
            <v>COMPUTACION</v>
          </cell>
          <cell r="U521">
            <v>0</v>
          </cell>
        </row>
        <row r="522">
          <cell r="A522" t="str">
            <v>6957939000424</v>
          </cell>
          <cell r="B522" t="str">
            <v>COM. ROUTER WIFI MERCUSYS 300Mbps 4 ANTENAS</v>
          </cell>
          <cell r="C522">
            <v>14.838060384263494</v>
          </cell>
          <cell r="D522">
            <v>26.233690759377861</v>
          </cell>
          <cell r="E522">
            <v>19.289478499542543</v>
          </cell>
          <cell r="F522">
            <v>16.321866422689844</v>
          </cell>
          <cell r="G522">
            <v>18.547575480329368</v>
          </cell>
          <cell r="H522">
            <v>22.257090576395242</v>
          </cell>
          <cell r="I522">
            <v>18621.765782250684</v>
          </cell>
          <cell r="J522">
            <v>27050</v>
          </cell>
          <cell r="K522">
            <v>33000</v>
          </cell>
          <cell r="L522">
            <v>24208</v>
          </cell>
          <cell r="M522">
            <v>26750</v>
          </cell>
          <cell r="N522">
            <v>20484</v>
          </cell>
          <cell r="O522">
            <v>23278</v>
          </cell>
          <cell r="P522">
            <v>27933</v>
          </cell>
          <cell r="Q522" t="str">
            <v>S</v>
          </cell>
          <cell r="R522">
            <v>4</v>
          </cell>
          <cell r="S522">
            <v>1.105</v>
          </cell>
          <cell r="T522" t="str">
            <v>COMPUTACION</v>
          </cell>
          <cell r="U522">
            <v>0</v>
          </cell>
        </row>
        <row r="523">
          <cell r="A523" t="str">
            <v>SGIGUAL03MQ</v>
          </cell>
          <cell r="B523" t="str">
            <v>COM. SILLAS GAMER IQUAL 03MQ FULL NEGRO</v>
          </cell>
          <cell r="C523">
            <v>143.19</v>
          </cell>
          <cell r="D523">
            <v>259.88984999999997</v>
          </cell>
          <cell r="E523">
            <v>171.828</v>
          </cell>
          <cell r="F523">
            <v>157.50900000000001</v>
          </cell>
          <cell r="G523">
            <v>178.98750000000001</v>
          </cell>
          <cell r="H523">
            <v>214.785</v>
          </cell>
          <cell r="I523">
            <v>179703.45</v>
          </cell>
          <cell r="J523">
            <v>267210</v>
          </cell>
          <cell r="K523">
            <v>326000</v>
          </cell>
          <cell r="L523">
            <v>215644</v>
          </cell>
          <cell r="M523">
            <v>260929</v>
          </cell>
          <cell r="N523">
            <v>197674</v>
          </cell>
          <cell r="O523">
            <v>224630</v>
          </cell>
          <cell r="P523">
            <v>269556</v>
          </cell>
          <cell r="Q523" t="str">
            <v>V</v>
          </cell>
          <cell r="R523">
            <v>3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SGIGUAL37H</v>
          </cell>
          <cell r="B524" t="str">
            <v>COM. SILLAS GAMER IQUAL 37H</v>
          </cell>
          <cell r="C524">
            <v>143.19</v>
          </cell>
          <cell r="D524">
            <v>259.88984999999997</v>
          </cell>
          <cell r="E524">
            <v>171.828</v>
          </cell>
          <cell r="F524">
            <v>157.50900000000001</v>
          </cell>
          <cell r="G524">
            <v>178.98750000000001</v>
          </cell>
          <cell r="H524">
            <v>214.785</v>
          </cell>
          <cell r="I524">
            <v>179703.45</v>
          </cell>
          <cell r="J524">
            <v>267210</v>
          </cell>
          <cell r="K524">
            <v>326000</v>
          </cell>
          <cell r="L524">
            <v>215644</v>
          </cell>
          <cell r="M524">
            <v>260929</v>
          </cell>
          <cell r="N524">
            <v>197674</v>
          </cell>
          <cell r="O524">
            <v>224630</v>
          </cell>
          <cell r="P524">
            <v>269556</v>
          </cell>
          <cell r="Q524" t="str">
            <v>V</v>
          </cell>
          <cell r="R524">
            <v>3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78984587018072</v>
          </cell>
          <cell r="B525" t="str">
            <v>COM. TECLADO NUMERICO MULTILASER (TC230)</v>
          </cell>
          <cell r="C525">
            <v>7.0863157894736846</v>
          </cell>
          <cell r="D525">
            <v>15.660757894736843</v>
          </cell>
          <cell r="E525">
            <v>9.2122105263157898</v>
          </cell>
          <cell r="F525">
            <v>7.7949473684210533</v>
          </cell>
          <cell r="G525">
            <v>8.8578947368421055</v>
          </cell>
          <cell r="H525">
            <v>10.629473684210527</v>
          </cell>
          <cell r="I525">
            <v>8893.3263157894744</v>
          </cell>
          <cell r="J525">
            <v>15980</v>
          </cell>
          <cell r="K525">
            <v>19500</v>
          </cell>
          <cell r="L525">
            <v>11561</v>
          </cell>
          <cell r="M525">
            <v>12775</v>
          </cell>
          <cell r="N525">
            <v>9783</v>
          </cell>
          <cell r="O525">
            <v>11117</v>
          </cell>
          <cell r="P525">
            <v>13340</v>
          </cell>
          <cell r="Q525" t="str">
            <v>V</v>
          </cell>
          <cell r="R525">
            <v>11</v>
          </cell>
          <cell r="S525">
            <v>1.105</v>
          </cell>
          <cell r="T525" t="str">
            <v>COMPUTACION</v>
          </cell>
          <cell r="U525">
            <v>0</v>
          </cell>
        </row>
        <row r="526">
          <cell r="A526" t="str">
            <v>7799135001756</v>
          </cell>
          <cell r="B526" t="str">
            <v>COM. TECLADO PC USB AITECH AI-K11</v>
          </cell>
          <cell r="C526">
            <v>3.7886415643852716</v>
          </cell>
          <cell r="D526">
            <v>9.8826715206989828</v>
          </cell>
          <cell r="E526">
            <v>4.9252340337008533</v>
          </cell>
          <cell r="F526">
            <v>4.1675057208237991</v>
          </cell>
          <cell r="G526">
            <v>4.7358019554815893</v>
          </cell>
          <cell r="H526">
            <v>5.6829623465779076</v>
          </cell>
          <cell r="I526">
            <v>4754.7451633035162</v>
          </cell>
          <cell r="J526">
            <v>10250</v>
          </cell>
          <cell r="K526">
            <v>12500</v>
          </cell>
          <cell r="L526">
            <v>6181</v>
          </cell>
          <cell r="M526">
            <v>6861</v>
          </cell>
          <cell r="N526">
            <v>5231</v>
          </cell>
          <cell r="O526">
            <v>5944</v>
          </cell>
          <cell r="P526">
            <v>7133</v>
          </cell>
          <cell r="Q526" t="str">
            <v>O</v>
          </cell>
          <cell r="R526">
            <v>18</v>
          </cell>
          <cell r="S526">
            <v>1.1100000000000001</v>
          </cell>
          <cell r="T526" t="str">
            <v>COMPUTACION</v>
          </cell>
          <cell r="U526">
            <v>0</v>
          </cell>
        </row>
        <row r="527">
          <cell r="A527" t="str">
            <v>091163255611</v>
          </cell>
          <cell r="B527" t="str">
            <v>COM. TECLADO PC USB GENIUS KB-102</v>
          </cell>
          <cell r="C527">
            <v>9.3075536842105251</v>
          </cell>
          <cell r="D527">
            <v>20.569693642105261</v>
          </cell>
          <cell r="E527">
            <v>12.099819789473683</v>
          </cell>
          <cell r="F527">
            <v>10.238309052631578</v>
          </cell>
          <cell r="G527">
            <v>11.634442105263156</v>
          </cell>
          <cell r="H527">
            <v>13.961330526315788</v>
          </cell>
          <cell r="I527">
            <v>11680.979873684209</v>
          </cell>
          <cell r="J527">
            <v>21310</v>
          </cell>
          <cell r="K527">
            <v>26000</v>
          </cell>
          <cell r="L527">
            <v>15185</v>
          </cell>
          <cell r="M527">
            <v>16780</v>
          </cell>
          <cell r="N527">
            <v>12850</v>
          </cell>
          <cell r="O527">
            <v>14602</v>
          </cell>
          <cell r="P527">
            <v>17522</v>
          </cell>
          <cell r="Q527" t="str">
            <v>V</v>
          </cell>
          <cell r="R527">
            <v>11</v>
          </cell>
          <cell r="S527">
            <v>1.105</v>
          </cell>
          <cell r="T527" t="str">
            <v>COMPUTACION</v>
          </cell>
          <cell r="U527">
            <v>0</v>
          </cell>
        </row>
        <row r="528">
          <cell r="A528" t="str">
            <v>7730737248880</v>
          </cell>
          <cell r="B528" t="str">
            <v>COM. TECLADO PC USB KOLKE GAMER KTG-502E</v>
          </cell>
          <cell r="C528">
            <v>17.152613850415513</v>
          </cell>
          <cell r="D528">
            <v>37.907276609418282</v>
          </cell>
          <cell r="E528">
            <v>22.298398005540168</v>
          </cell>
          <cell r="F528">
            <v>18.867875235457067</v>
          </cell>
          <cell r="G528">
            <v>21.440767313019393</v>
          </cell>
          <cell r="H528">
            <v>25.728920775623269</v>
          </cell>
          <cell r="I528">
            <v>21526.530382271467</v>
          </cell>
          <cell r="J528">
            <v>38930</v>
          </cell>
          <cell r="K528">
            <v>47500</v>
          </cell>
          <cell r="L528">
            <v>27984</v>
          </cell>
          <cell r="M528">
            <v>30923</v>
          </cell>
          <cell r="N528">
            <v>23680</v>
          </cell>
          <cell r="O528">
            <v>26909</v>
          </cell>
          <cell r="P528">
            <v>32290</v>
          </cell>
          <cell r="Q528" t="str">
            <v>V</v>
          </cell>
          <cell r="R528">
            <v>11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7730737013198</v>
          </cell>
          <cell r="B529" t="str">
            <v>COM. TECLADO PC USB KOLKE KET-1342</v>
          </cell>
          <cell r="C529">
            <v>8.1690302493074789</v>
          </cell>
          <cell r="D529">
            <v>18.053556850969528</v>
          </cell>
          <cell r="E529">
            <v>10.619739324099722</v>
          </cell>
          <cell r="F529">
            <v>8.9859332742382279</v>
          </cell>
          <cell r="G529">
            <v>10.21128781163435</v>
          </cell>
          <cell r="H529">
            <v>12.253545373961218</v>
          </cell>
          <cell r="I529">
            <v>10252.132962880885</v>
          </cell>
          <cell r="J529">
            <v>18440</v>
          </cell>
          <cell r="K529">
            <v>22500</v>
          </cell>
          <cell r="L529">
            <v>13328</v>
          </cell>
          <cell r="M529">
            <v>14727</v>
          </cell>
          <cell r="N529">
            <v>11278</v>
          </cell>
          <cell r="O529">
            <v>12816</v>
          </cell>
          <cell r="P529">
            <v>15379</v>
          </cell>
          <cell r="Q529" t="str">
            <v>V</v>
          </cell>
          <cell r="R529">
            <v>11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7792391620075</v>
          </cell>
          <cell r="B530" t="str">
            <v>COM. TECLADO PC USB KOSMO GAMER KOS-KD620</v>
          </cell>
          <cell r="C530">
            <v>6.9633789473684207</v>
          </cell>
          <cell r="D530">
            <v>15.389067473684209</v>
          </cell>
          <cell r="E530">
            <v>9.0523926315789467</v>
          </cell>
          <cell r="F530">
            <v>7.6597168421052633</v>
          </cell>
          <cell r="G530">
            <v>8.7042236842105254</v>
          </cell>
          <cell r="H530">
            <v>10.445068421052632</v>
          </cell>
          <cell r="I530">
            <v>8739.040578947368</v>
          </cell>
          <cell r="J530">
            <v>15980</v>
          </cell>
          <cell r="K530">
            <v>19500</v>
          </cell>
          <cell r="L530">
            <v>11361</v>
          </cell>
          <cell r="M530">
            <v>12554</v>
          </cell>
          <cell r="N530">
            <v>9613</v>
          </cell>
          <cell r="O530">
            <v>10924</v>
          </cell>
          <cell r="P530">
            <v>13109</v>
          </cell>
          <cell r="Q530" t="str">
            <v>V</v>
          </cell>
          <cell r="R530">
            <v>11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TCLMT303</v>
          </cell>
          <cell r="B531" t="str">
            <v>COM. TECLADO PC USB MT-303</v>
          </cell>
          <cell r="C531">
            <v>4.6537768421052625</v>
          </cell>
          <cell r="D531">
            <v>10.28484682105263</v>
          </cell>
          <cell r="E531">
            <v>6.0499098947368415</v>
          </cell>
          <cell r="F531">
            <v>5.1191545263157892</v>
          </cell>
          <cell r="G531">
            <v>5.8172210526315782</v>
          </cell>
          <cell r="H531">
            <v>6.9806652631578938</v>
          </cell>
          <cell r="I531">
            <v>5840.4899368421047</v>
          </cell>
          <cell r="J531">
            <v>10660</v>
          </cell>
          <cell r="K531">
            <v>13000</v>
          </cell>
          <cell r="L531">
            <v>7593</v>
          </cell>
          <cell r="M531">
            <v>8390</v>
          </cell>
          <cell r="N531">
            <v>6425</v>
          </cell>
          <cell r="O531">
            <v>7301</v>
          </cell>
          <cell r="P531">
            <v>8761</v>
          </cell>
          <cell r="Q531" t="str">
            <v>V</v>
          </cell>
          <cell r="R531">
            <v>11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7798137718792</v>
          </cell>
          <cell r="B532" t="str">
            <v>COM. TECLADO PC USB NOGA GAMER STORMER  NKB-500</v>
          </cell>
          <cell r="C532">
            <v>6.9633789473684207</v>
          </cell>
          <cell r="D532">
            <v>15.389067473684209</v>
          </cell>
          <cell r="E532">
            <v>9.0523926315789467</v>
          </cell>
          <cell r="F532">
            <v>7.6597168421052633</v>
          </cell>
          <cell r="G532">
            <v>8.7042236842105254</v>
          </cell>
          <cell r="H532">
            <v>10.445068421052632</v>
          </cell>
          <cell r="I532">
            <v>8739.040578947368</v>
          </cell>
          <cell r="J532">
            <v>15980</v>
          </cell>
          <cell r="K532">
            <v>19500</v>
          </cell>
          <cell r="L532">
            <v>11361</v>
          </cell>
          <cell r="M532">
            <v>12554</v>
          </cell>
          <cell r="N532">
            <v>9613</v>
          </cell>
          <cell r="O532">
            <v>10924</v>
          </cell>
          <cell r="P532">
            <v>13109</v>
          </cell>
          <cell r="Q532" t="str">
            <v>V</v>
          </cell>
          <cell r="R532">
            <v>11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7798137714633</v>
          </cell>
          <cell r="B533" t="str">
            <v>COM. TECLADO PC USB NOGA NKB-410</v>
          </cell>
          <cell r="C533">
            <v>4.5288000000000004</v>
          </cell>
          <cell r="D533">
            <v>10.3052844</v>
          </cell>
          <cell r="E533">
            <v>5.8874400000000007</v>
          </cell>
          <cell r="F533">
            <v>4.9816800000000008</v>
          </cell>
          <cell r="G533">
            <v>5.6610000000000005</v>
          </cell>
          <cell r="H533">
            <v>6.7932000000000006</v>
          </cell>
          <cell r="I533">
            <v>5683.6440000000002</v>
          </cell>
          <cell r="J533">
            <v>10660</v>
          </cell>
          <cell r="K533">
            <v>13000</v>
          </cell>
          <cell r="L533">
            <v>7389</v>
          </cell>
          <cell r="M533">
            <v>8201</v>
          </cell>
          <cell r="N533">
            <v>6253</v>
          </cell>
          <cell r="O533">
            <v>7105</v>
          </cell>
          <cell r="P533">
            <v>8526</v>
          </cell>
          <cell r="Q533" t="str">
            <v>O</v>
          </cell>
          <cell r="R533">
            <v>12</v>
          </cell>
          <cell r="S533">
            <v>1.1100000000000001</v>
          </cell>
          <cell r="T533" t="str">
            <v>COMPUTACION</v>
          </cell>
          <cell r="U533">
            <v>0</v>
          </cell>
        </row>
        <row r="534">
          <cell r="A534" t="str">
            <v>7798137712516</v>
          </cell>
          <cell r="B534" t="str">
            <v>COM. TECLADO PC USB NOGA NKB-78011</v>
          </cell>
          <cell r="C534">
            <v>4.5288000000000004</v>
          </cell>
          <cell r="D534">
            <v>10.2588642</v>
          </cell>
          <cell r="E534">
            <v>5.8874400000000007</v>
          </cell>
          <cell r="F534">
            <v>4.9816800000000008</v>
          </cell>
          <cell r="G534">
            <v>5.6610000000000005</v>
          </cell>
          <cell r="H534">
            <v>6.7932000000000006</v>
          </cell>
          <cell r="I534">
            <v>5683.6440000000002</v>
          </cell>
          <cell r="J534">
            <v>10660</v>
          </cell>
          <cell r="K534">
            <v>13000</v>
          </cell>
          <cell r="L534">
            <v>7389</v>
          </cell>
          <cell r="M534">
            <v>8165</v>
          </cell>
          <cell r="N534">
            <v>6253</v>
          </cell>
          <cell r="O534">
            <v>7105</v>
          </cell>
          <cell r="P534">
            <v>8526</v>
          </cell>
          <cell r="Q534" t="str">
            <v>o</v>
          </cell>
          <cell r="R534">
            <v>12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3780201354207</v>
          </cell>
          <cell r="B535" t="str">
            <v>COM. TECLADO PC USB SKYWAY K13</v>
          </cell>
          <cell r="C535">
            <v>3.150645208061476</v>
          </cell>
          <cell r="D535">
            <v>8.9588596491228074</v>
          </cell>
          <cell r="E535">
            <v>4.0958387704799186</v>
          </cell>
          <cell r="F535">
            <v>3.465709728867624</v>
          </cell>
          <cell r="G535">
            <v>3.9383065100768451</v>
          </cell>
          <cell r="H535">
            <v>4.7259678120922137</v>
          </cell>
          <cell r="I535">
            <v>3954.0597361171522</v>
          </cell>
          <cell r="J535">
            <v>9020</v>
          </cell>
          <cell r="K535">
            <v>11000</v>
          </cell>
          <cell r="L535">
            <v>5140</v>
          </cell>
          <cell r="M535">
            <v>6220</v>
          </cell>
          <cell r="N535">
            <v>4350</v>
          </cell>
          <cell r="O535">
            <v>4943</v>
          </cell>
          <cell r="P535">
            <v>5932</v>
          </cell>
          <cell r="Q535" t="str">
            <v>O</v>
          </cell>
          <cell r="R535">
            <v>18</v>
          </cell>
          <cell r="S535">
            <v>1.21</v>
          </cell>
          <cell r="T535" t="str">
            <v>COMPUTACION</v>
          </cell>
          <cell r="U535">
            <v>0</v>
          </cell>
        </row>
        <row r="536">
          <cell r="A536" t="str">
            <v>8231756710000</v>
          </cell>
          <cell r="B536" t="str">
            <v>COM. TECLADO PLEGABLE BT YELANDAR FK1000 CNW21689</v>
          </cell>
          <cell r="C536">
            <v>9.1880527765695224</v>
          </cell>
          <cell r="D536">
            <v>22.235087719298242</v>
          </cell>
          <cell r="E536">
            <v>11.94446860954038</v>
          </cell>
          <cell r="F536">
            <v>10.106858054226475</v>
          </cell>
          <cell r="G536">
            <v>11.485065970711902</v>
          </cell>
          <cell r="H536">
            <v>13.782079164854284</v>
          </cell>
          <cell r="I536">
            <v>11531.00623459475</v>
          </cell>
          <cell r="J536">
            <v>22950</v>
          </cell>
          <cell r="K536">
            <v>28000</v>
          </cell>
          <cell r="L536">
            <v>14990</v>
          </cell>
          <cell r="M536">
            <v>18138</v>
          </cell>
          <cell r="N536">
            <v>12685</v>
          </cell>
          <cell r="O536">
            <v>14414</v>
          </cell>
          <cell r="P536">
            <v>17297</v>
          </cell>
          <cell r="Q536" t="str">
            <v>V</v>
          </cell>
          <cell r="R536">
            <v>11</v>
          </cell>
          <cell r="S536">
            <v>1.21</v>
          </cell>
          <cell r="T536" t="str">
            <v>COMPUTACION</v>
          </cell>
          <cell r="U536">
            <v>0</v>
          </cell>
        </row>
        <row r="537">
          <cell r="A537" t="str">
            <v>7730737007289</v>
          </cell>
          <cell r="B537" t="str">
            <v>COM. TECLADO SMART BT KOLKE KET-1108</v>
          </cell>
          <cell r="C537">
            <v>12.43</v>
          </cell>
          <cell r="D537">
            <v>27.470299999999998</v>
          </cell>
          <cell r="E537">
            <v>16.158999999999999</v>
          </cell>
          <cell r="F537">
            <v>13.673</v>
          </cell>
          <cell r="G537">
            <v>15.5375</v>
          </cell>
          <cell r="H537">
            <v>18.645</v>
          </cell>
          <cell r="I537">
            <v>15599.65</v>
          </cell>
          <cell r="J537">
            <v>28280</v>
          </cell>
          <cell r="K537">
            <v>34500</v>
          </cell>
          <cell r="L537">
            <v>20280</v>
          </cell>
          <cell r="M537">
            <v>22409</v>
          </cell>
          <cell r="N537">
            <v>17160</v>
          </cell>
          <cell r="O537">
            <v>19500</v>
          </cell>
          <cell r="P537">
            <v>23400</v>
          </cell>
          <cell r="Q537" t="str">
            <v>V</v>
          </cell>
          <cell r="R537">
            <v>11</v>
          </cell>
          <cell r="S537">
            <v>1.105</v>
          </cell>
          <cell r="T537" t="str">
            <v>COMPUTACION</v>
          </cell>
          <cell r="U537">
            <v>0</v>
          </cell>
        </row>
        <row r="538">
          <cell r="A538" t="str">
            <v>649684000649</v>
          </cell>
          <cell r="B538" t="str">
            <v xml:space="preserve">COM. TECLADO SMART BT MOW! RETROILUMINADO </v>
          </cell>
          <cell r="C538">
            <v>12.852</v>
          </cell>
          <cell r="D538">
            <v>29.823066000000001</v>
          </cell>
          <cell r="E538">
            <v>16.707599999999999</v>
          </cell>
          <cell r="F538">
            <v>14.137200000000002</v>
          </cell>
          <cell r="G538">
            <v>16.065000000000001</v>
          </cell>
          <cell r="H538">
            <v>19.277999999999999</v>
          </cell>
          <cell r="I538">
            <v>16129.26</v>
          </cell>
          <cell r="J538">
            <v>30740</v>
          </cell>
          <cell r="K538">
            <v>37500</v>
          </cell>
          <cell r="L538">
            <v>20968</v>
          </cell>
          <cell r="M538">
            <v>23170</v>
          </cell>
          <cell r="N538">
            <v>17743</v>
          </cell>
          <cell r="O538">
            <v>20162</v>
          </cell>
          <cell r="P538">
            <v>24194</v>
          </cell>
          <cell r="Q538" t="str">
            <v>V</v>
          </cell>
          <cell r="R538">
            <v>13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7798137711250</v>
          </cell>
          <cell r="B539" t="str">
            <v>COM. TECLADO+MOUSE BT GAMER NKB-40 RETROILUMINADO AZUL</v>
          </cell>
          <cell r="C539">
            <v>14.172631578947369</v>
          </cell>
          <cell r="D539">
            <v>31.321515789473686</v>
          </cell>
          <cell r="E539">
            <v>18.42442105263158</v>
          </cell>
          <cell r="F539">
            <v>15.589894736842107</v>
          </cell>
          <cell r="G539">
            <v>17.715789473684211</v>
          </cell>
          <cell r="H539">
            <v>21.258947368421055</v>
          </cell>
          <cell r="I539">
            <v>17786.652631578949</v>
          </cell>
          <cell r="J539">
            <v>32380</v>
          </cell>
          <cell r="K539">
            <v>39500</v>
          </cell>
          <cell r="L539">
            <v>23123</v>
          </cell>
          <cell r="M539">
            <v>25551</v>
          </cell>
          <cell r="N539">
            <v>19566</v>
          </cell>
          <cell r="O539">
            <v>22234</v>
          </cell>
          <cell r="P539">
            <v>26680</v>
          </cell>
          <cell r="Q539" t="str">
            <v>O</v>
          </cell>
          <cell r="R539">
            <v>11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7798137711267</v>
          </cell>
          <cell r="B540" t="str">
            <v>COM. TECLADO+MOUSE BT GAMER NKB-40 RETROILUMINADO NARANJA</v>
          </cell>
          <cell r="C540">
            <v>14.172631578947369</v>
          </cell>
          <cell r="D540">
            <v>31.321515789473686</v>
          </cell>
          <cell r="E540">
            <v>18.42442105263158</v>
          </cell>
          <cell r="F540">
            <v>15.589894736842107</v>
          </cell>
          <cell r="G540">
            <v>17.715789473684211</v>
          </cell>
          <cell r="H540">
            <v>21.258947368421055</v>
          </cell>
          <cell r="I540">
            <v>17786.652631578949</v>
          </cell>
          <cell r="J540">
            <v>32380</v>
          </cell>
          <cell r="K540">
            <v>39500</v>
          </cell>
          <cell r="L540">
            <v>23123</v>
          </cell>
          <cell r="M540">
            <v>25551</v>
          </cell>
          <cell r="N540">
            <v>19566</v>
          </cell>
          <cell r="O540">
            <v>22234</v>
          </cell>
          <cell r="P540">
            <v>26680</v>
          </cell>
          <cell r="Q540" t="str">
            <v>O</v>
          </cell>
          <cell r="R540">
            <v>11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7798137711274</v>
          </cell>
          <cell r="B541" t="str">
            <v>COM. TECLADO+MOUSE BT GAMER NKB-40 RETROILUMINADO VERDE</v>
          </cell>
          <cell r="C541">
            <v>14.172631578947369</v>
          </cell>
          <cell r="D541">
            <v>31.321515789473686</v>
          </cell>
          <cell r="E541">
            <v>18.42442105263158</v>
          </cell>
          <cell r="F541">
            <v>15.589894736842107</v>
          </cell>
          <cell r="G541">
            <v>17.715789473684211</v>
          </cell>
          <cell r="H541">
            <v>21.258947368421055</v>
          </cell>
          <cell r="I541">
            <v>17786.652631578949</v>
          </cell>
          <cell r="J541">
            <v>32380</v>
          </cell>
          <cell r="K541">
            <v>39500</v>
          </cell>
          <cell r="L541">
            <v>23123</v>
          </cell>
          <cell r="M541">
            <v>25551</v>
          </cell>
          <cell r="N541">
            <v>19566</v>
          </cell>
          <cell r="O541">
            <v>22234</v>
          </cell>
          <cell r="P541">
            <v>26680</v>
          </cell>
          <cell r="Q541" t="str">
            <v>O</v>
          </cell>
          <cell r="R541">
            <v>11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7730737009191</v>
          </cell>
          <cell r="B542" t="str">
            <v>COM. TECLADO+MOUSE BT KOLKE KEK195</v>
          </cell>
          <cell r="C542">
            <v>21.271377240997229</v>
          </cell>
          <cell r="D542">
            <v>47.222457475013854</v>
          </cell>
          <cell r="E542">
            <v>27.652790413296398</v>
          </cell>
          <cell r="F542">
            <v>23.398514965096954</v>
          </cell>
          <cell r="G542">
            <v>26.589221551246535</v>
          </cell>
          <cell r="H542">
            <v>31.907065861495845</v>
          </cell>
          <cell r="I542">
            <v>26695.578437451521</v>
          </cell>
          <cell r="J542">
            <v>48770</v>
          </cell>
          <cell r="K542">
            <v>59500</v>
          </cell>
          <cell r="L542">
            <v>34704</v>
          </cell>
          <cell r="M542">
            <v>38522</v>
          </cell>
          <cell r="N542">
            <v>29366</v>
          </cell>
          <cell r="O542">
            <v>33370</v>
          </cell>
          <cell r="P542">
            <v>40044</v>
          </cell>
          <cell r="Q542" t="str">
            <v>V</v>
          </cell>
          <cell r="R542">
            <v>11</v>
          </cell>
          <cell r="S542">
            <v>1.1100000000000001</v>
          </cell>
          <cell r="T542" t="str">
            <v>COMPUTACION</v>
          </cell>
          <cell r="U542">
            <v>0</v>
          </cell>
        </row>
        <row r="543">
          <cell r="A543" t="str">
            <v>6952024615194</v>
          </cell>
          <cell r="B543" t="str">
            <v>COM. TECLADO+MOUSE BT MINI YELANDAR AN-030</v>
          </cell>
          <cell r="C543">
            <v>5.6183403702418557</v>
          </cell>
          <cell r="D543">
            <v>15.590894527421151</v>
          </cell>
          <cell r="E543">
            <v>7.3038424813144127</v>
          </cell>
          <cell r="F543">
            <v>6.1801744072660414</v>
          </cell>
          <cell r="G543">
            <v>7.0229254628023199</v>
          </cell>
          <cell r="H543">
            <v>8.4275105553627832</v>
          </cell>
          <cell r="I543">
            <v>7051.0171646535291</v>
          </cell>
          <cell r="J543">
            <v>15980</v>
          </cell>
          <cell r="K543">
            <v>19500</v>
          </cell>
          <cell r="L543">
            <v>9166</v>
          </cell>
          <cell r="M543">
            <v>10175</v>
          </cell>
          <cell r="N543">
            <v>7757</v>
          </cell>
          <cell r="O543">
            <v>8814</v>
          </cell>
          <cell r="P543">
            <v>10577</v>
          </cell>
          <cell r="Q543" t="str">
            <v>V</v>
          </cell>
          <cell r="R543">
            <v>21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723540563896</v>
          </cell>
          <cell r="B544" t="str">
            <v>COM. TECLADO+MOUSE BT MINI YELANDAR AN-030</v>
          </cell>
          <cell r="C544">
            <v>5.6183403702418557</v>
          </cell>
          <cell r="D544">
            <v>15.590894527421151</v>
          </cell>
          <cell r="E544">
            <v>7.3038424813144127</v>
          </cell>
          <cell r="F544">
            <v>6.1801744072660414</v>
          </cell>
          <cell r="G544">
            <v>7.0229254628023199</v>
          </cell>
          <cell r="H544">
            <v>8.4275105553627832</v>
          </cell>
          <cell r="I544">
            <v>7051.0171646535291</v>
          </cell>
          <cell r="J544">
            <v>15980</v>
          </cell>
          <cell r="K544">
            <v>19500</v>
          </cell>
          <cell r="L544">
            <v>9166</v>
          </cell>
          <cell r="M544">
            <v>10175</v>
          </cell>
          <cell r="N544">
            <v>7757</v>
          </cell>
          <cell r="O544">
            <v>8814</v>
          </cell>
          <cell r="P544">
            <v>10577</v>
          </cell>
          <cell r="Q544" t="str">
            <v>V</v>
          </cell>
          <cell r="R544">
            <v>21</v>
          </cell>
          <cell r="S544">
            <v>1.1100000000000001</v>
          </cell>
          <cell r="T544" t="str">
            <v>COMPUTACION</v>
          </cell>
          <cell r="U544">
            <v>0</v>
          </cell>
        </row>
        <row r="545">
          <cell r="A545" t="str">
            <v>6952025615193</v>
          </cell>
          <cell r="B545" t="str">
            <v>COM. TECLADO+MOUSE BT MINI YELANDAR AN-030</v>
          </cell>
          <cell r="C545">
            <v>5.6183403702418557</v>
          </cell>
          <cell r="D545">
            <v>16.995479619981612</v>
          </cell>
          <cell r="E545">
            <v>7.3038424813144127</v>
          </cell>
          <cell r="F545">
            <v>6.1801744072660414</v>
          </cell>
          <cell r="G545">
            <v>7.0229254628023199</v>
          </cell>
          <cell r="H545">
            <v>8.4275105553627832</v>
          </cell>
          <cell r="I545">
            <v>7051.0171646535291</v>
          </cell>
          <cell r="J545">
            <v>17620</v>
          </cell>
          <cell r="K545">
            <v>21500</v>
          </cell>
          <cell r="L545">
            <v>9166</v>
          </cell>
          <cell r="M545">
            <v>11091</v>
          </cell>
          <cell r="N545">
            <v>7757</v>
          </cell>
          <cell r="O545">
            <v>8814</v>
          </cell>
          <cell r="P545">
            <v>10577</v>
          </cell>
          <cell r="Q545" t="str">
            <v>V</v>
          </cell>
          <cell r="R545">
            <v>21</v>
          </cell>
          <cell r="S545">
            <v>1.21</v>
          </cell>
          <cell r="T545" t="str">
            <v>COMPUTACION</v>
          </cell>
          <cell r="U545">
            <v>0</v>
          </cell>
        </row>
        <row r="546">
          <cell r="A546" t="str">
            <v>8201756700301</v>
          </cell>
          <cell r="B546" t="str">
            <v>COM. TECLADO+MOUSE BT MINI YELANDAR AN-030</v>
          </cell>
          <cell r="C546">
            <v>6.588521945276745</v>
          </cell>
          <cell r="D546">
            <v>18.283148398142966</v>
          </cell>
          <cell r="E546">
            <v>8.5650785288597682</v>
          </cell>
          <cell r="F546">
            <v>7.2473741398044202</v>
          </cell>
          <cell r="G546">
            <v>8.2356524315959305</v>
          </cell>
          <cell r="H546">
            <v>9.882782917915117</v>
          </cell>
          <cell r="I546">
            <v>8268.5950413223145</v>
          </cell>
          <cell r="J546">
            <v>18850</v>
          </cell>
          <cell r="K546">
            <v>23000</v>
          </cell>
          <cell r="L546">
            <v>10749</v>
          </cell>
          <cell r="M546">
            <v>11932</v>
          </cell>
          <cell r="N546">
            <v>9096</v>
          </cell>
          <cell r="O546">
            <v>10336</v>
          </cell>
          <cell r="P546">
            <v>12403</v>
          </cell>
          <cell r="Q546" t="str">
            <v>V</v>
          </cell>
          <cell r="R546">
            <v>21</v>
          </cell>
          <cell r="S546">
            <v>1.1100000000000001</v>
          </cell>
          <cell r="T546" t="str">
            <v>COMPUTACION</v>
          </cell>
          <cell r="U546">
            <v>0</v>
          </cell>
        </row>
        <row r="547">
          <cell r="A547" t="str">
            <v>6951946020307</v>
          </cell>
          <cell r="B547" t="str">
            <v>COM. TECLADO+MOUSE GAMER USB R8 KM-1901</v>
          </cell>
          <cell r="C547">
            <v>6.7642105263157895</v>
          </cell>
          <cell r="D547">
            <v>14.948905263157894</v>
          </cell>
          <cell r="E547">
            <v>8.793473684210527</v>
          </cell>
          <cell r="F547">
            <v>7.4406315789473689</v>
          </cell>
          <cell r="G547">
            <v>8.4552631578947377</v>
          </cell>
          <cell r="H547">
            <v>10.146315789473684</v>
          </cell>
          <cell r="I547">
            <v>8489.0842105263164</v>
          </cell>
          <cell r="J547">
            <v>15570</v>
          </cell>
          <cell r="K547">
            <v>19000</v>
          </cell>
          <cell r="L547">
            <v>11036</v>
          </cell>
          <cell r="M547">
            <v>12195</v>
          </cell>
          <cell r="N547">
            <v>9338</v>
          </cell>
          <cell r="O547">
            <v>10612</v>
          </cell>
          <cell r="P547">
            <v>12734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7730737246961</v>
          </cell>
          <cell r="B548" t="str">
            <v>COM. TECLADO+MOUSE USB GAMER KOLKE RETROILUMINADO KTMIG-531</v>
          </cell>
          <cell r="C548">
            <v>23.133600000000001</v>
          </cell>
          <cell r="D548">
            <v>51.125256</v>
          </cell>
          <cell r="E548">
            <v>30.073680000000003</v>
          </cell>
          <cell r="F548">
            <v>25.446960000000004</v>
          </cell>
          <cell r="G548">
            <v>28.917000000000002</v>
          </cell>
          <cell r="H548">
            <v>34.700400000000002</v>
          </cell>
          <cell r="I548">
            <v>29032.668000000001</v>
          </cell>
          <cell r="J548">
            <v>52460</v>
          </cell>
          <cell r="K548">
            <v>64000</v>
          </cell>
          <cell r="L548">
            <v>37742</v>
          </cell>
          <cell r="M548">
            <v>41705</v>
          </cell>
          <cell r="N548">
            <v>31936</v>
          </cell>
          <cell r="O548">
            <v>36291</v>
          </cell>
          <cell r="P548">
            <v>43550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NKB101</v>
          </cell>
          <cell r="B549" t="str">
            <v>COM. TECLADO+MOUSE USB NKB-101</v>
          </cell>
          <cell r="C549">
            <v>5.5122594732293138</v>
          </cell>
          <cell r="D549">
            <v>15.22761679479598</v>
          </cell>
          <cell r="E549">
            <v>7.1659373151981081</v>
          </cell>
          <cell r="F549">
            <v>6.0634854205522455</v>
          </cell>
          <cell r="G549">
            <v>6.8903243415366422</v>
          </cell>
          <cell r="H549">
            <v>8.2683892098439706</v>
          </cell>
          <cell r="I549">
            <v>6917.8856389027887</v>
          </cell>
          <cell r="J549">
            <v>15570</v>
          </cell>
          <cell r="K549">
            <v>19000</v>
          </cell>
          <cell r="L549">
            <v>8993</v>
          </cell>
          <cell r="M549">
            <v>9938</v>
          </cell>
          <cell r="N549">
            <v>7610</v>
          </cell>
          <cell r="O549">
            <v>8648</v>
          </cell>
          <cell r="P549">
            <v>10377</v>
          </cell>
          <cell r="Q549" t="str">
            <v>O</v>
          </cell>
          <cell r="R549">
            <v>21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6952024622819</v>
          </cell>
          <cell r="B550" t="str">
            <v>COM. TECLADO+TOUCH MOUSE BT/WIFI MINI YELANDAR AN-6030</v>
          </cell>
          <cell r="C550">
            <v>11.797189704408344</v>
          </cell>
          <cell r="D550">
            <v>26.84450517238119</v>
          </cell>
          <cell r="E550">
            <v>15.336346615730848</v>
          </cell>
          <cell r="F550">
            <v>12.976908674849179</v>
          </cell>
          <cell r="G550">
            <v>14.746487130510431</v>
          </cell>
          <cell r="H550">
            <v>17.695784556612516</v>
          </cell>
          <cell r="I550">
            <v>14805.473079032472</v>
          </cell>
          <cell r="J550">
            <v>27460</v>
          </cell>
          <cell r="K550">
            <v>33500</v>
          </cell>
          <cell r="L550">
            <v>19247</v>
          </cell>
          <cell r="M550">
            <v>21364</v>
          </cell>
          <cell r="N550">
            <v>16287</v>
          </cell>
          <cell r="O550">
            <v>18507</v>
          </cell>
          <cell r="P550">
            <v>22209</v>
          </cell>
          <cell r="Q550" t="str">
            <v>V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723540563933</v>
          </cell>
          <cell r="B551" t="str">
            <v>DIG. CONTROL REMOTO UNI.  SMART 4K</v>
          </cell>
          <cell r="C551">
            <v>1.8208294721712655</v>
          </cell>
          <cell r="D551">
            <v>7.0502517162471401</v>
          </cell>
          <cell r="E551">
            <v>2.367078313822645</v>
          </cell>
          <cell r="F551">
            <v>2.0029124193883923</v>
          </cell>
          <cell r="G551">
            <v>2.2760368402140818</v>
          </cell>
          <cell r="H551">
            <v>2.7312442082568982</v>
          </cell>
          <cell r="I551">
            <v>2285.1409875749382</v>
          </cell>
          <cell r="J551">
            <v>7380</v>
          </cell>
          <cell r="K551">
            <v>9000</v>
          </cell>
          <cell r="L551">
            <v>2971</v>
          </cell>
          <cell r="M551">
            <v>3595</v>
          </cell>
          <cell r="N551">
            <v>2514</v>
          </cell>
          <cell r="O551">
            <v>2857</v>
          </cell>
          <cell r="P551">
            <v>3428</v>
          </cell>
          <cell r="Q551" t="str">
            <v>V</v>
          </cell>
          <cell r="R551">
            <v>30</v>
          </cell>
          <cell r="S551">
            <v>1.21</v>
          </cell>
          <cell r="T551" t="str">
            <v>DIGITAL</v>
          </cell>
          <cell r="U551">
            <v>0</v>
          </cell>
        </row>
        <row r="552">
          <cell r="A552" t="str">
            <v>1105565457852</v>
          </cell>
          <cell r="B552" t="str">
            <v>DIG. CONTROL REMOTO UNI. LED/LCD/TV JS-616B</v>
          </cell>
          <cell r="C552">
            <v>2.6491669345840347</v>
          </cell>
          <cell r="D552">
            <v>8.0137299771167054</v>
          </cell>
          <cell r="E552">
            <v>3.4439170149592453</v>
          </cell>
          <cell r="F552">
            <v>2.9140836280424383</v>
          </cell>
          <cell r="G552">
            <v>3.3114586682300433</v>
          </cell>
          <cell r="H552">
            <v>3.9737504018760523</v>
          </cell>
          <cell r="I552">
            <v>3324.7045029029637</v>
          </cell>
          <cell r="J552">
            <v>8200</v>
          </cell>
          <cell r="K552">
            <v>10000</v>
          </cell>
          <cell r="L552">
            <v>4322</v>
          </cell>
          <cell r="M552">
            <v>5230</v>
          </cell>
          <cell r="N552">
            <v>3658</v>
          </cell>
          <cell r="O552">
            <v>4156</v>
          </cell>
          <cell r="P552">
            <v>4988</v>
          </cell>
          <cell r="Q552" t="str">
            <v>V</v>
          </cell>
          <cell r="R552">
            <v>21</v>
          </cell>
          <cell r="S552">
            <v>1.21</v>
          </cell>
          <cell r="T552" t="str">
            <v>DIGITAL</v>
          </cell>
          <cell r="U552">
            <v>0</v>
          </cell>
        </row>
        <row r="553">
          <cell r="A553" t="str">
            <v>6925749700155</v>
          </cell>
          <cell r="B553" t="str">
            <v>DIG. CONTROL REMOTO UNI. LED/LCD/TV RM0145+</v>
          </cell>
          <cell r="C553">
            <v>2.3125366416400324</v>
          </cell>
          <cell r="D553">
            <v>6.9954233409610982</v>
          </cell>
          <cell r="E553">
            <v>3.006297634132042</v>
          </cell>
          <cell r="F553">
            <v>2.5437903058040359</v>
          </cell>
          <cell r="G553">
            <v>2.8906708020500407</v>
          </cell>
          <cell r="H553">
            <v>3.4688049624600485</v>
          </cell>
          <cell r="I553">
            <v>2902.2334852582408</v>
          </cell>
          <cell r="J553">
            <v>7380</v>
          </cell>
          <cell r="K553">
            <v>9000</v>
          </cell>
          <cell r="L553">
            <v>3773</v>
          </cell>
          <cell r="M553">
            <v>4565</v>
          </cell>
          <cell r="N553">
            <v>3193</v>
          </cell>
          <cell r="O553">
            <v>3628</v>
          </cell>
          <cell r="P553">
            <v>4354</v>
          </cell>
          <cell r="Q553" t="str">
            <v>V</v>
          </cell>
          <cell r="R553">
            <v>21</v>
          </cell>
          <cell r="S553">
            <v>1.21</v>
          </cell>
          <cell r="T553" t="str">
            <v>DIGITAL</v>
          </cell>
          <cell r="U553">
            <v>0</v>
          </cell>
        </row>
        <row r="554">
          <cell r="A554" t="str">
            <v>7798130909548</v>
          </cell>
          <cell r="B554" t="str">
            <v>DIG. CONTROL REMOTO UNI. TV PANACOM 5IN1 RM2626</v>
          </cell>
          <cell r="C554">
            <v>2.6491669345840347</v>
          </cell>
          <cell r="D554">
            <v>8.0137299771167054</v>
          </cell>
          <cell r="E554">
            <v>3.4439170149592453</v>
          </cell>
          <cell r="F554">
            <v>2.9140836280424383</v>
          </cell>
          <cell r="G554">
            <v>3.3114586682300433</v>
          </cell>
          <cell r="H554">
            <v>3.9737504018760523</v>
          </cell>
          <cell r="I554">
            <v>3324.7045029029637</v>
          </cell>
          <cell r="J554">
            <v>8200</v>
          </cell>
          <cell r="K554">
            <v>10000</v>
          </cell>
          <cell r="L554">
            <v>4322</v>
          </cell>
          <cell r="M554">
            <v>5230</v>
          </cell>
          <cell r="N554">
            <v>3658</v>
          </cell>
          <cell r="O554">
            <v>4156</v>
          </cell>
          <cell r="P554">
            <v>4988</v>
          </cell>
          <cell r="Q554" t="str">
            <v>V</v>
          </cell>
          <cell r="R554">
            <v>21</v>
          </cell>
          <cell r="S554">
            <v>1.21</v>
          </cell>
          <cell r="T554" t="str">
            <v>DIGITAL</v>
          </cell>
          <cell r="U554">
            <v>0</v>
          </cell>
        </row>
        <row r="555">
          <cell r="A555" t="str">
            <v>CRM014</v>
          </cell>
          <cell r="B555" t="str">
            <v>DIG. CONTROL REMOTO UNI. TV RM014</v>
          </cell>
          <cell r="C555">
            <v>2.6491669345840347</v>
          </cell>
          <cell r="D555">
            <v>8.0137299771167054</v>
          </cell>
          <cell r="E555">
            <v>3.4439170149592453</v>
          </cell>
          <cell r="F555">
            <v>2.9140836280424383</v>
          </cell>
          <cell r="G555">
            <v>3.3114586682300433</v>
          </cell>
          <cell r="H555">
            <v>3.9737504018760523</v>
          </cell>
          <cell r="I555">
            <v>3324.7045029029637</v>
          </cell>
          <cell r="J555">
            <v>8200</v>
          </cell>
          <cell r="K555">
            <v>10000</v>
          </cell>
          <cell r="L555">
            <v>4322</v>
          </cell>
          <cell r="M555">
            <v>5230</v>
          </cell>
          <cell r="N555">
            <v>3658</v>
          </cell>
          <cell r="O555">
            <v>4156</v>
          </cell>
          <cell r="P555">
            <v>4988</v>
          </cell>
          <cell r="Q555" t="str">
            <v>V</v>
          </cell>
          <cell r="R555">
            <v>21</v>
          </cell>
          <cell r="S555">
            <v>1.21</v>
          </cell>
          <cell r="T555" t="str">
            <v>DIGITAL</v>
          </cell>
          <cell r="U555">
            <v>0</v>
          </cell>
        </row>
        <row r="556">
          <cell r="A556" t="str">
            <v>2019075895655</v>
          </cell>
          <cell r="B556" t="str">
            <v>DIG. CONTROL REMOTO UNI. TV RM-014S+</v>
          </cell>
          <cell r="C556">
            <v>2.6491669345840347</v>
          </cell>
          <cell r="D556">
            <v>8.0137299771167054</v>
          </cell>
          <cell r="E556">
            <v>3.4439170149592453</v>
          </cell>
          <cell r="F556">
            <v>2.9140836280424383</v>
          </cell>
          <cell r="G556">
            <v>3.3114586682300433</v>
          </cell>
          <cell r="H556">
            <v>3.9737504018760523</v>
          </cell>
          <cell r="I556">
            <v>3324.7045029029637</v>
          </cell>
          <cell r="J556">
            <v>8200</v>
          </cell>
          <cell r="K556">
            <v>10000</v>
          </cell>
          <cell r="L556">
            <v>4322</v>
          </cell>
          <cell r="M556">
            <v>5230</v>
          </cell>
          <cell r="N556">
            <v>3658</v>
          </cell>
          <cell r="O556">
            <v>4156</v>
          </cell>
          <cell r="P556">
            <v>4988</v>
          </cell>
          <cell r="Q556" t="str">
            <v>V</v>
          </cell>
          <cell r="R556">
            <v>21</v>
          </cell>
          <cell r="S556">
            <v>1.21</v>
          </cell>
          <cell r="T556" t="str">
            <v>DIGITAL</v>
          </cell>
          <cell r="U556">
            <v>0</v>
          </cell>
        </row>
        <row r="557">
          <cell r="A557" t="str">
            <v>6959745106819</v>
          </cell>
          <cell r="B557" t="str">
            <v>DIG. CORTADOR DE SIM YAXUM CORTA A MICRO-NANO</v>
          </cell>
          <cell r="C557">
            <v>4.370720647773279</v>
          </cell>
          <cell r="D557">
            <v>5.6819368421052632</v>
          </cell>
          <cell r="E557">
            <v>5.2448647773279342</v>
          </cell>
          <cell r="F557">
            <v>4.807792712550607</v>
          </cell>
          <cell r="G557">
            <v>5.4634008097165987</v>
          </cell>
          <cell r="H557">
            <v>6.5560809716599184</v>
          </cell>
          <cell r="I557">
            <v>5485.2544129554653</v>
          </cell>
          <cell r="J557">
            <v>5740</v>
          </cell>
          <cell r="K557">
            <v>7000</v>
          </cell>
          <cell r="L557">
            <v>6582</v>
          </cell>
          <cell r="M557">
            <v>6582</v>
          </cell>
          <cell r="N557">
            <v>6034</v>
          </cell>
          <cell r="O557">
            <v>6857</v>
          </cell>
          <cell r="P557">
            <v>8228</v>
          </cell>
          <cell r="Q557" t="str">
            <v>OFF</v>
          </cell>
          <cell r="R557">
            <v>1</v>
          </cell>
          <cell r="S557">
            <v>1</v>
          </cell>
          <cell r="T557" t="str">
            <v>DIGITAL</v>
          </cell>
          <cell r="U557">
            <v>0</v>
          </cell>
        </row>
        <row r="558">
          <cell r="A558" t="str">
            <v>25LAPUN</v>
          </cell>
          <cell r="B558" t="str">
            <v>DIG. LAPIZ OPTICO UNIVERSAL</v>
          </cell>
          <cell r="C558">
            <v>0.68055298144751042</v>
          </cell>
          <cell r="D558">
            <v>3.2938764302059504</v>
          </cell>
          <cell r="E558">
            <v>0.88471887588176357</v>
          </cell>
          <cell r="F558">
            <v>0.74860827959226151</v>
          </cell>
          <cell r="G558">
            <v>0.85069122680938802</v>
          </cell>
          <cell r="H558">
            <v>1.0208294721712656</v>
          </cell>
          <cell r="I558">
            <v>854.09399171662562</v>
          </cell>
          <cell r="J558">
            <v>3280</v>
          </cell>
          <cell r="K558">
            <v>4000</v>
          </cell>
          <cell r="L558">
            <v>1110</v>
          </cell>
          <cell r="M558">
            <v>1343</v>
          </cell>
          <cell r="N558">
            <v>940</v>
          </cell>
          <cell r="O558">
            <v>1068</v>
          </cell>
          <cell r="P558">
            <v>1282</v>
          </cell>
          <cell r="Q558" t="str">
            <v>S</v>
          </cell>
          <cell r="R558">
            <v>38</v>
          </cell>
          <cell r="S558">
            <v>1.21</v>
          </cell>
          <cell r="T558" t="str">
            <v>DIGITAL</v>
          </cell>
          <cell r="U558">
            <v>0</v>
          </cell>
        </row>
        <row r="559">
          <cell r="A559" t="str">
            <v>25LOSL</v>
          </cell>
          <cell r="B559" t="str">
            <v>DIG. LAPIZ OPTICO UNIVERSAL - SOP.CELU Y LAPICERA</v>
          </cell>
          <cell r="C559">
            <v>0.92591538672768881</v>
          </cell>
          <cell r="D559">
            <v>5.8258596132906186</v>
          </cell>
          <cell r="E559">
            <v>1.2036900027459956</v>
          </cell>
          <cell r="F559">
            <v>1.0185069254004577</v>
          </cell>
          <cell r="G559">
            <v>1.157394233409611</v>
          </cell>
          <cell r="H559">
            <v>1.3888730800915332</v>
          </cell>
          <cell r="I559">
            <v>1162.0238103432494</v>
          </cell>
          <cell r="J559">
            <v>6150</v>
          </cell>
          <cell r="K559">
            <v>7500</v>
          </cell>
          <cell r="L559">
            <v>1511</v>
          </cell>
          <cell r="M559">
            <v>1828</v>
          </cell>
          <cell r="N559">
            <v>1279</v>
          </cell>
          <cell r="O559">
            <v>1453</v>
          </cell>
          <cell r="P559">
            <v>1744</v>
          </cell>
          <cell r="Q559" t="str">
            <v>V</v>
          </cell>
          <cell r="R559">
            <v>50</v>
          </cell>
          <cell r="S559">
            <v>1.21</v>
          </cell>
          <cell r="T559" t="str">
            <v>DIGITAL</v>
          </cell>
          <cell r="U559">
            <v>0</v>
          </cell>
        </row>
        <row r="560">
          <cell r="A560" t="str">
            <v>25LPUNG</v>
          </cell>
          <cell r="B560" t="str">
            <v>DIG. LAPIZ OPTICO UNIVERSAL GRANDE</v>
          </cell>
          <cell r="C560">
            <v>0.92591538672768881</v>
          </cell>
          <cell r="D560">
            <v>5.0416092807322652</v>
          </cell>
          <cell r="E560">
            <v>1.2036900027459956</v>
          </cell>
          <cell r="F560">
            <v>1.0185069254004577</v>
          </cell>
          <cell r="G560">
            <v>1.157394233409611</v>
          </cell>
          <cell r="H560">
            <v>1.3888730800915332</v>
          </cell>
          <cell r="I560">
            <v>1162.0238103432494</v>
          </cell>
          <cell r="J560">
            <v>5330</v>
          </cell>
          <cell r="K560">
            <v>6500</v>
          </cell>
          <cell r="L560">
            <v>1511</v>
          </cell>
          <cell r="M560">
            <v>1828</v>
          </cell>
          <cell r="N560">
            <v>1279</v>
          </cell>
          <cell r="O560">
            <v>1453</v>
          </cell>
          <cell r="P560">
            <v>1744</v>
          </cell>
          <cell r="Q560" t="str">
            <v>S</v>
          </cell>
          <cell r="R560">
            <v>43</v>
          </cell>
          <cell r="S560">
            <v>1.21</v>
          </cell>
          <cell r="T560" t="str">
            <v>DIGITAL</v>
          </cell>
          <cell r="U560">
            <v>0</v>
          </cell>
        </row>
        <row r="561">
          <cell r="A561" t="str">
            <v>K868</v>
          </cell>
          <cell r="B561" t="str">
            <v>DIG. LED BOLITA USB BOLICHERO K868</v>
          </cell>
          <cell r="C561">
            <v>2.1697506072874493</v>
          </cell>
          <cell r="D561">
            <v>4.2006371757085024</v>
          </cell>
          <cell r="E561">
            <v>2.8206757894736842</v>
          </cell>
          <cell r="F561">
            <v>2.3867256680161946</v>
          </cell>
          <cell r="G561">
            <v>2.7121882591093116</v>
          </cell>
          <cell r="H561">
            <v>3.2546259109311739</v>
          </cell>
          <cell r="I561">
            <v>2723.037012145749</v>
          </cell>
          <cell r="J561">
            <v>4510</v>
          </cell>
          <cell r="K561">
            <v>5500</v>
          </cell>
          <cell r="L561">
            <v>3540</v>
          </cell>
          <cell r="M561">
            <v>4283</v>
          </cell>
          <cell r="N561">
            <v>2996</v>
          </cell>
          <cell r="O561">
            <v>3404</v>
          </cell>
          <cell r="P561">
            <v>4085</v>
          </cell>
          <cell r="Q561" t="str">
            <v>V</v>
          </cell>
          <cell r="R561">
            <v>4</v>
          </cell>
          <cell r="S561">
            <v>1.21</v>
          </cell>
          <cell r="T561" t="str">
            <v>DIGITAL</v>
          </cell>
          <cell r="U561">
            <v>0</v>
          </cell>
        </row>
        <row r="562">
          <cell r="A562" t="str">
            <v>6946454551092</v>
          </cell>
          <cell r="B562" t="str">
            <v>DIG. LED CACTUS J09</v>
          </cell>
          <cell r="C562">
            <v>3.2077146047304494</v>
          </cell>
          <cell r="D562">
            <v>6.2101354747581503</v>
          </cell>
          <cell r="E562">
            <v>4.1700289861495845</v>
          </cell>
          <cell r="F562">
            <v>3.5284860652034946</v>
          </cell>
          <cell r="G562">
            <v>4.0096432559130619</v>
          </cell>
          <cell r="H562">
            <v>4.811571907095674</v>
          </cell>
          <cell r="I562">
            <v>4025.6818289367143</v>
          </cell>
          <cell r="J562">
            <v>6560</v>
          </cell>
          <cell r="K562">
            <v>8000</v>
          </cell>
          <cell r="L562">
            <v>5233</v>
          </cell>
          <cell r="M562">
            <v>6332</v>
          </cell>
          <cell r="N562">
            <v>4429</v>
          </cell>
          <cell r="O562">
            <v>5033</v>
          </cell>
          <cell r="P562">
            <v>6039</v>
          </cell>
          <cell r="Q562" t="str">
            <v>V</v>
          </cell>
          <cell r="R562">
            <v>4</v>
          </cell>
          <cell r="S562">
            <v>1.21</v>
          </cell>
          <cell r="T562" t="str">
            <v>DIGITAL</v>
          </cell>
          <cell r="U562">
            <v>0</v>
          </cell>
        </row>
        <row r="563">
          <cell r="A563" t="str">
            <v>080313017131</v>
          </cell>
          <cell r="B563" t="str">
            <v>DIG. LED ESPEJO CON LUZ PLEGABLE</v>
          </cell>
          <cell r="C563">
            <v>5.437146585471945</v>
          </cell>
          <cell r="D563">
            <v>16.447368421052634</v>
          </cell>
          <cell r="E563">
            <v>7.0682905611135283</v>
          </cell>
          <cell r="F563">
            <v>5.98086124401914</v>
          </cell>
          <cell r="G563">
            <v>6.7964332318399308</v>
          </cell>
          <cell r="H563">
            <v>8.1557198782079183</v>
          </cell>
          <cell r="I563">
            <v>6823.6189647672909</v>
          </cell>
          <cell r="J563">
            <v>16800</v>
          </cell>
          <cell r="K563">
            <v>20500</v>
          </cell>
          <cell r="L563">
            <v>8871</v>
          </cell>
          <cell r="M563">
            <v>10734</v>
          </cell>
          <cell r="N563">
            <v>7506</v>
          </cell>
          <cell r="O563">
            <v>8530</v>
          </cell>
          <cell r="P563">
            <v>10236</v>
          </cell>
          <cell r="Q563" t="str">
            <v>s</v>
          </cell>
          <cell r="R563">
            <v>21</v>
          </cell>
          <cell r="S563">
            <v>1.21</v>
          </cell>
          <cell r="T563" t="str">
            <v>DIGITAL</v>
          </cell>
          <cell r="U563">
            <v>0</v>
          </cell>
        </row>
        <row r="564">
          <cell r="A564" t="str">
            <v>FL0013</v>
          </cell>
          <cell r="B564" t="str">
            <v>DIG. LED FLASH &amp; FILL-LIGHT - SMARTPHONE</v>
          </cell>
          <cell r="C564">
            <v>1.3478866396761133</v>
          </cell>
          <cell r="D564">
            <v>2.6095085344129552</v>
          </cell>
          <cell r="E564">
            <v>1.7522526315789473</v>
          </cell>
          <cell r="F564">
            <v>1.4826753036437248</v>
          </cell>
          <cell r="G564">
            <v>1.6848582995951418</v>
          </cell>
          <cell r="H564">
            <v>2.0218299595141698</v>
          </cell>
          <cell r="I564">
            <v>1691.5977327935223</v>
          </cell>
          <cell r="J564">
            <v>2870</v>
          </cell>
          <cell r="K564">
            <v>3500</v>
          </cell>
          <cell r="L564">
            <v>2199</v>
          </cell>
          <cell r="M564">
            <v>2661</v>
          </cell>
          <cell r="N564">
            <v>1861</v>
          </cell>
          <cell r="O564">
            <v>2115</v>
          </cell>
          <cell r="P564">
            <v>2538</v>
          </cell>
          <cell r="Q564" t="str">
            <v>S</v>
          </cell>
          <cell r="R564">
            <v>4</v>
          </cell>
          <cell r="S564">
            <v>1.21</v>
          </cell>
          <cell r="T564" t="str">
            <v>DIGITAL</v>
          </cell>
          <cell r="U564">
            <v>0</v>
          </cell>
        </row>
        <row r="565">
          <cell r="A565" t="str">
            <v>FL0014</v>
          </cell>
          <cell r="B565" t="str">
            <v>DIG. LED FLASH ARO SELFIE</v>
          </cell>
          <cell r="C565">
            <v>1.7522526315789475</v>
          </cell>
          <cell r="D565">
            <v>5.300564210526316</v>
          </cell>
          <cell r="E565">
            <v>2.277928421052632</v>
          </cell>
          <cell r="F565">
            <v>1.9274778947368425</v>
          </cell>
          <cell r="G565">
            <v>2.1903157894736842</v>
          </cell>
          <cell r="H565">
            <v>2.6283789473684211</v>
          </cell>
          <cell r="I565">
            <v>2199.0770526315791</v>
          </cell>
          <cell r="J565">
            <v>5330</v>
          </cell>
          <cell r="K565">
            <v>6500</v>
          </cell>
          <cell r="L565">
            <v>2859</v>
          </cell>
          <cell r="M565">
            <v>3459</v>
          </cell>
          <cell r="N565">
            <v>2419</v>
          </cell>
          <cell r="O565">
            <v>2749</v>
          </cell>
          <cell r="P565">
            <v>3299</v>
          </cell>
          <cell r="Q565" t="str">
            <v>S</v>
          </cell>
          <cell r="R565">
            <v>21</v>
          </cell>
          <cell r="S565">
            <v>1.21</v>
          </cell>
          <cell r="T565" t="str">
            <v>DIGITAL</v>
          </cell>
          <cell r="U565">
            <v>0</v>
          </cell>
        </row>
        <row r="566">
          <cell r="A566" t="str">
            <v>6952023613009</v>
          </cell>
          <cell r="B566" t="str">
            <v>DIG. LED FLASH ARO SELFIE 10" 26CM RGB LED 88 (SIN TRIPODE)</v>
          </cell>
          <cell r="C566">
            <v>5.5466144700594464</v>
          </cell>
          <cell r="D566">
            <v>15.436228070175439</v>
          </cell>
          <cell r="E566">
            <v>7.210598811077281</v>
          </cell>
          <cell r="F566">
            <v>6.1012759170653919</v>
          </cell>
          <cell r="G566">
            <v>6.9332680875743078</v>
          </cell>
          <cell r="H566">
            <v>8.3199217050891701</v>
          </cell>
          <cell r="I566">
            <v>6961.0011599246054</v>
          </cell>
          <cell r="J566">
            <v>15980</v>
          </cell>
          <cell r="K566">
            <v>19500</v>
          </cell>
          <cell r="L566">
            <v>9049</v>
          </cell>
          <cell r="M566">
            <v>10950</v>
          </cell>
          <cell r="N566">
            <v>7658</v>
          </cell>
          <cell r="O566">
            <v>8702</v>
          </cell>
          <cell r="P566">
            <v>10442</v>
          </cell>
          <cell r="Q566" t="str">
            <v>V</v>
          </cell>
          <cell r="R566">
            <v>17</v>
          </cell>
          <cell r="S566">
            <v>1.21</v>
          </cell>
          <cell r="T566" t="str">
            <v>DIGITAL</v>
          </cell>
          <cell r="U566">
            <v>0</v>
          </cell>
        </row>
        <row r="567">
          <cell r="A567" t="str">
            <v>6952024613008</v>
          </cell>
          <cell r="B567" t="str">
            <v>DIG. LED FLASH ARO SELFIE 10" 26CM RGB LED 88 (SIN TRIPODE)</v>
          </cell>
          <cell r="C567">
            <v>5.5466144700594464</v>
          </cell>
          <cell r="D567">
            <v>15.436228070175439</v>
          </cell>
          <cell r="E567">
            <v>7.210598811077281</v>
          </cell>
          <cell r="F567">
            <v>6.1012759170653919</v>
          </cell>
          <cell r="G567">
            <v>6.9332680875743078</v>
          </cell>
          <cell r="H567">
            <v>8.3199217050891701</v>
          </cell>
          <cell r="I567">
            <v>6961.0011599246054</v>
          </cell>
          <cell r="J567">
            <v>15980</v>
          </cell>
          <cell r="K567">
            <v>19500</v>
          </cell>
          <cell r="L567">
            <v>9049</v>
          </cell>
          <cell r="M567">
            <v>10950</v>
          </cell>
          <cell r="N567">
            <v>7658</v>
          </cell>
          <cell r="O567">
            <v>8702</v>
          </cell>
          <cell r="P567">
            <v>10442</v>
          </cell>
          <cell r="Q567" t="str">
            <v>V</v>
          </cell>
          <cell r="R567">
            <v>17</v>
          </cell>
          <cell r="S567">
            <v>1.21</v>
          </cell>
          <cell r="T567" t="str">
            <v>DIGITAL</v>
          </cell>
          <cell r="U567">
            <v>0</v>
          </cell>
        </row>
        <row r="568">
          <cell r="A568" t="str">
            <v>6952025613007</v>
          </cell>
          <cell r="B568" t="str">
            <v>DIG. LED FLASH ARO SELFIE 10" 26CM RGB LED 88 (SIN TRIPODE)</v>
          </cell>
          <cell r="C568">
            <v>5.5466144700594464</v>
          </cell>
          <cell r="D568">
            <v>15.436228070175439</v>
          </cell>
          <cell r="E568">
            <v>7.210598811077281</v>
          </cell>
          <cell r="F568">
            <v>6.1012759170653919</v>
          </cell>
          <cell r="G568">
            <v>6.9332680875743078</v>
          </cell>
          <cell r="H568">
            <v>8.3199217050891701</v>
          </cell>
          <cell r="I568">
            <v>6961.0011599246054</v>
          </cell>
          <cell r="J568">
            <v>15980</v>
          </cell>
          <cell r="K568">
            <v>19500</v>
          </cell>
          <cell r="L568">
            <v>9049</v>
          </cell>
          <cell r="M568">
            <v>10950</v>
          </cell>
          <cell r="N568">
            <v>7658</v>
          </cell>
          <cell r="O568">
            <v>8702</v>
          </cell>
          <cell r="P568">
            <v>10442</v>
          </cell>
          <cell r="Q568" t="str">
            <v>V</v>
          </cell>
          <cell r="R568">
            <v>17</v>
          </cell>
          <cell r="S568">
            <v>1.21</v>
          </cell>
          <cell r="T568" t="str">
            <v>DIGITAL</v>
          </cell>
          <cell r="U568">
            <v>0</v>
          </cell>
        </row>
        <row r="569">
          <cell r="A569" t="str">
            <v>LSELF'RING10</v>
          </cell>
          <cell r="B569" t="str">
            <v>DIG. LED FLASH ARO SELFIE 10"+TRIPODE</v>
          </cell>
          <cell r="C569">
            <v>11.866315789473685</v>
          </cell>
          <cell r="D569">
            <v>31.588132631578951</v>
          </cell>
          <cell r="E569">
            <v>15.42621052631579</v>
          </cell>
          <cell r="F569">
            <v>13.052947368421055</v>
          </cell>
          <cell r="G569">
            <v>14.832894736842107</v>
          </cell>
          <cell r="H569">
            <v>17.799473684210525</v>
          </cell>
          <cell r="I569">
            <v>14892.226315789474</v>
          </cell>
          <cell r="J569">
            <v>32380</v>
          </cell>
          <cell r="K569">
            <v>39500</v>
          </cell>
          <cell r="L569">
            <v>19360</v>
          </cell>
          <cell r="M569">
            <v>23425</v>
          </cell>
          <cell r="N569">
            <v>16382</v>
          </cell>
          <cell r="O569">
            <v>18616</v>
          </cell>
          <cell r="P569">
            <v>22339</v>
          </cell>
          <cell r="Q569" t="str">
            <v>s</v>
          </cell>
          <cell r="R569">
            <v>15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LSELF'RING8</v>
          </cell>
          <cell r="B570" t="str">
            <v>DIG. LED FLASH ARO SELFIE 8"+TRIPODE</v>
          </cell>
          <cell r="C570">
            <v>9.7642105263157895</v>
          </cell>
          <cell r="D570">
            <v>25.992328421052633</v>
          </cell>
          <cell r="E570">
            <v>12.693473684210527</v>
          </cell>
          <cell r="F570">
            <v>10.740631578947369</v>
          </cell>
          <cell r="G570">
            <v>12.205263157894738</v>
          </cell>
          <cell r="H570">
            <v>14.646315789473684</v>
          </cell>
          <cell r="I570">
            <v>12254.084210526316</v>
          </cell>
          <cell r="J570">
            <v>26640</v>
          </cell>
          <cell r="K570">
            <v>32500</v>
          </cell>
          <cell r="L570">
            <v>15930</v>
          </cell>
          <cell r="M570">
            <v>19276</v>
          </cell>
          <cell r="N570">
            <v>13480</v>
          </cell>
          <cell r="O570">
            <v>15318</v>
          </cell>
          <cell r="P570">
            <v>18382</v>
          </cell>
          <cell r="Q570" t="str">
            <v>s</v>
          </cell>
          <cell r="R570">
            <v>15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6946454551085</v>
          </cell>
          <cell r="B571" t="str">
            <v>DIG. LED HELADO J09</v>
          </cell>
          <cell r="C571">
            <v>3.232580609418283</v>
          </cell>
          <cell r="D571">
            <v>6.2582760598337952</v>
          </cell>
          <cell r="E571">
            <v>4.2023547922437681</v>
          </cell>
          <cell r="F571">
            <v>3.5558386703601115</v>
          </cell>
          <cell r="G571">
            <v>4.0407257617728538</v>
          </cell>
          <cell r="H571">
            <v>4.8488709141274242</v>
          </cell>
          <cell r="I571">
            <v>4056.888664819945</v>
          </cell>
          <cell r="J571">
            <v>6560</v>
          </cell>
          <cell r="K571">
            <v>8000</v>
          </cell>
          <cell r="L571">
            <v>5274</v>
          </cell>
          <cell r="M571">
            <v>6381</v>
          </cell>
          <cell r="N571">
            <v>4463</v>
          </cell>
          <cell r="O571">
            <v>5072</v>
          </cell>
          <cell r="P571">
            <v>6086</v>
          </cell>
          <cell r="Q571" t="str">
            <v>V</v>
          </cell>
          <cell r="R571">
            <v>4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2014110608092</v>
          </cell>
          <cell r="B572" t="str">
            <v>DIG. LED LINTERNA USB</v>
          </cell>
          <cell r="C572">
            <v>0.96059794456555592</v>
          </cell>
          <cell r="D572">
            <v>1.8597176206789163</v>
          </cell>
          <cell r="E572">
            <v>1.2487773279352228</v>
          </cell>
          <cell r="F572">
            <v>1.0566577390221117</v>
          </cell>
          <cell r="G572">
            <v>1.200747430706945</v>
          </cell>
          <cell r="H572">
            <v>1.4408969168483339</v>
          </cell>
          <cell r="I572">
            <v>1205.5504204297727</v>
          </cell>
          <cell r="J572">
            <v>2050</v>
          </cell>
          <cell r="K572">
            <v>2500</v>
          </cell>
          <cell r="L572">
            <v>1567</v>
          </cell>
          <cell r="M572">
            <v>1896</v>
          </cell>
          <cell r="N572">
            <v>1327</v>
          </cell>
          <cell r="O572">
            <v>1507</v>
          </cell>
          <cell r="P572">
            <v>1809</v>
          </cell>
          <cell r="Q572" t="str">
            <v>V</v>
          </cell>
          <cell r="R572">
            <v>4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6946454553301</v>
          </cell>
          <cell r="B573" t="str">
            <v>DIG. LED RELOJ DESPERTADOR TEMP. COLORES TOUCH</v>
          </cell>
          <cell r="C573">
            <v>3.41</v>
          </cell>
          <cell r="D573">
            <v>5.7765399999999998</v>
          </cell>
          <cell r="E573">
            <v>4.0919999999999996</v>
          </cell>
          <cell r="F573">
            <v>3.7510000000000003</v>
          </cell>
          <cell r="G573">
            <v>4.2625000000000002</v>
          </cell>
          <cell r="H573">
            <v>5.1150000000000002</v>
          </cell>
          <cell r="I573">
            <v>4279.55</v>
          </cell>
          <cell r="J573">
            <v>5740</v>
          </cell>
          <cell r="K573">
            <v>7000</v>
          </cell>
          <cell r="L573">
            <v>5135</v>
          </cell>
          <cell r="M573">
            <v>6214</v>
          </cell>
          <cell r="N573">
            <v>4708</v>
          </cell>
          <cell r="O573">
            <v>5350</v>
          </cell>
          <cell r="P573">
            <v>6420</v>
          </cell>
          <cell r="Q573" t="str">
            <v>V</v>
          </cell>
          <cell r="R573">
            <v>2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M05422</v>
          </cell>
          <cell r="B574" t="str">
            <v>DIG. MALLAS SMARTWATCH XIAOMI MI BAND 3/4 COLORES</v>
          </cell>
          <cell r="C574">
            <v>1.5718736842105263</v>
          </cell>
          <cell r="D574">
            <v>3.8039343157894736</v>
          </cell>
          <cell r="E574">
            <v>2.0434357894736843</v>
          </cell>
          <cell r="F574">
            <v>1.7290610526315791</v>
          </cell>
          <cell r="G574">
            <v>1.9648421052631579</v>
          </cell>
          <cell r="H574">
            <v>2.3578105263157894</v>
          </cell>
          <cell r="I574">
            <v>1972.7014736842104</v>
          </cell>
          <cell r="J574">
            <v>4100</v>
          </cell>
          <cell r="K574">
            <v>5000</v>
          </cell>
          <cell r="L574">
            <v>2565</v>
          </cell>
          <cell r="M574">
            <v>3103</v>
          </cell>
          <cell r="N574">
            <v>2170</v>
          </cell>
          <cell r="O574">
            <v>2466</v>
          </cell>
          <cell r="P574">
            <v>2960</v>
          </cell>
          <cell r="Q574" t="str">
            <v>V</v>
          </cell>
          <cell r="R574">
            <v>11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M05425</v>
          </cell>
          <cell r="B575" t="str">
            <v>DIG. MALLAS SMARTWATCH XIAOMI MI BAND 5/6/7 COLORES</v>
          </cell>
          <cell r="C575">
            <v>1.5718736842105263</v>
          </cell>
          <cell r="D575">
            <v>3.8039343157894736</v>
          </cell>
          <cell r="E575">
            <v>2.0434357894736843</v>
          </cell>
          <cell r="F575">
            <v>1.7290610526315791</v>
          </cell>
          <cell r="G575">
            <v>1.9648421052631579</v>
          </cell>
          <cell r="H575">
            <v>2.3578105263157894</v>
          </cell>
          <cell r="I575">
            <v>1972.7014736842104</v>
          </cell>
          <cell r="J575">
            <v>4100</v>
          </cell>
          <cell r="K575">
            <v>5000</v>
          </cell>
          <cell r="L575">
            <v>2565</v>
          </cell>
          <cell r="M575">
            <v>3103</v>
          </cell>
          <cell r="N575">
            <v>2170</v>
          </cell>
          <cell r="O575">
            <v>2466</v>
          </cell>
          <cell r="P575">
            <v>2960</v>
          </cell>
          <cell r="Q575" t="str">
            <v>V</v>
          </cell>
          <cell r="R575">
            <v>11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6952023611036</v>
          </cell>
          <cell r="B576" t="str">
            <v>DIG. MALLAS SMARTWATCH XIAOMI MI BAND 5/6/7 COLORES</v>
          </cell>
          <cell r="C576">
            <v>0.82644628099173556</v>
          </cell>
          <cell r="D576">
            <v>3.7999999999999994</v>
          </cell>
          <cell r="E576">
            <v>1.0743801652892562</v>
          </cell>
          <cell r="F576">
            <v>0.90909090909090917</v>
          </cell>
          <cell r="G576">
            <v>1.0330578512396695</v>
          </cell>
          <cell r="H576">
            <v>1.2396694214876034</v>
          </cell>
          <cell r="I576">
            <v>1037.1900826446281</v>
          </cell>
          <cell r="J576">
            <v>4100</v>
          </cell>
          <cell r="K576">
            <v>5000</v>
          </cell>
          <cell r="L576">
            <v>1348</v>
          </cell>
          <cell r="M576">
            <v>1632</v>
          </cell>
          <cell r="N576">
            <v>1141</v>
          </cell>
          <cell r="O576">
            <v>1297</v>
          </cell>
          <cell r="P576">
            <v>1556</v>
          </cell>
          <cell r="Q576" t="str">
            <v>V</v>
          </cell>
          <cell r="R576">
            <v>36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6202401208601</v>
          </cell>
          <cell r="B577" t="str">
            <v>DIG. MALLAS SMARTWATCH XIAOMI MI BAND 5/6/7 COLORES</v>
          </cell>
          <cell r="C577">
            <v>1.3157894736842106</v>
          </cell>
          <cell r="D577">
            <v>4.2190789473684207</v>
          </cell>
          <cell r="E577">
            <v>1.7105263157894739</v>
          </cell>
          <cell r="F577">
            <v>1.4473684210526319</v>
          </cell>
          <cell r="G577">
            <v>1.6447368421052633</v>
          </cell>
          <cell r="H577">
            <v>1.9736842105263159</v>
          </cell>
          <cell r="I577">
            <v>1651.3157894736844</v>
          </cell>
          <cell r="J577">
            <v>4510</v>
          </cell>
          <cell r="K577">
            <v>5500</v>
          </cell>
          <cell r="L577">
            <v>2147</v>
          </cell>
          <cell r="M577">
            <v>2598</v>
          </cell>
          <cell r="N577">
            <v>1817</v>
          </cell>
          <cell r="O577">
            <v>2065</v>
          </cell>
          <cell r="P577">
            <v>2477</v>
          </cell>
          <cell r="Q577" t="str">
            <v>V</v>
          </cell>
          <cell r="R577">
            <v>24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7798137712691</v>
          </cell>
          <cell r="B578" t="str">
            <v>DIG. MIC. BT C/PARLANTE NOGA NG-K01 NEGRO</v>
          </cell>
          <cell r="C578">
            <v>14.404208310249309</v>
          </cell>
          <cell r="D578">
            <v>34.858184110803329</v>
          </cell>
          <cell r="E578">
            <v>18.725470803324104</v>
          </cell>
          <cell r="F578">
            <v>15.844629141274241</v>
          </cell>
          <cell r="G578">
            <v>18.005260387811639</v>
          </cell>
          <cell r="H578">
            <v>21.606312465373964</v>
          </cell>
          <cell r="I578">
            <v>18077.281429362884</v>
          </cell>
          <cell r="J578">
            <v>35660</v>
          </cell>
          <cell r="K578">
            <v>43500</v>
          </cell>
          <cell r="L578">
            <v>23500</v>
          </cell>
          <cell r="M578">
            <v>28436</v>
          </cell>
          <cell r="N578">
            <v>19886</v>
          </cell>
          <cell r="O578">
            <v>22597</v>
          </cell>
          <cell r="P578">
            <v>27116</v>
          </cell>
          <cell r="Q578" t="str">
            <v>o</v>
          </cell>
          <cell r="R578">
            <v>11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KMIC'NEGRO</v>
          </cell>
          <cell r="B579" t="str">
            <v>DIG. MIC. BT C/PARLANTE SOUL</v>
          </cell>
          <cell r="C579">
            <v>18.411536842105264</v>
          </cell>
          <cell r="D579">
            <v>44.555919157894735</v>
          </cell>
          <cell r="E579">
            <v>23.934997894736842</v>
          </cell>
          <cell r="F579">
            <v>20.252690526315792</v>
          </cell>
          <cell r="G579">
            <v>23.01442105263158</v>
          </cell>
          <cell r="H579">
            <v>27.617305263157895</v>
          </cell>
          <cell r="I579">
            <v>23106.478736842106</v>
          </cell>
          <cell r="J579">
            <v>45900</v>
          </cell>
          <cell r="K579">
            <v>56000</v>
          </cell>
          <cell r="L579">
            <v>30038</v>
          </cell>
          <cell r="M579">
            <v>36346</v>
          </cell>
          <cell r="N579">
            <v>25418</v>
          </cell>
          <cell r="O579">
            <v>28884</v>
          </cell>
          <cell r="P579">
            <v>34660</v>
          </cell>
          <cell r="Q579" t="str">
            <v>o</v>
          </cell>
          <cell r="R579">
            <v>11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6841511201012</v>
          </cell>
          <cell r="B580" t="str">
            <v>DIG. MIC. BT C/PARLANTE WS-858</v>
          </cell>
          <cell r="C580">
            <v>13.976995013850415</v>
          </cell>
          <cell r="D580">
            <v>33.824327933517999</v>
          </cell>
          <cell r="E580">
            <v>18.17009351800554</v>
          </cell>
          <cell r="F580">
            <v>15.374694515235458</v>
          </cell>
          <cell r="G580">
            <v>17.47124376731302</v>
          </cell>
          <cell r="H580">
            <v>20.965492520775623</v>
          </cell>
          <cell r="I580">
            <v>17541.128742382269</v>
          </cell>
          <cell r="J580">
            <v>34840</v>
          </cell>
          <cell r="K580">
            <v>42500</v>
          </cell>
          <cell r="L580">
            <v>22803</v>
          </cell>
          <cell r="M580">
            <v>27592</v>
          </cell>
          <cell r="N580">
            <v>19296</v>
          </cell>
          <cell r="O580">
            <v>21927</v>
          </cell>
          <cell r="P580">
            <v>26312</v>
          </cell>
          <cell r="Q580" t="str">
            <v>V</v>
          </cell>
          <cell r="R580">
            <v>11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6952023622025</v>
          </cell>
          <cell r="B581" t="str">
            <v>DIG. MICROFONO CORBATERO BT TIPO C 2UNIDADES  K9</v>
          </cell>
          <cell r="C581">
            <v>4.3228231384696434</v>
          </cell>
          <cell r="D581">
            <v>19.876340790683418</v>
          </cell>
          <cell r="E581">
            <v>5.619670080010537</v>
          </cell>
          <cell r="F581">
            <v>4.7551054523166085</v>
          </cell>
          <cell r="G581">
            <v>5.4035289230870545</v>
          </cell>
          <cell r="H581">
            <v>6.4842347077044646</v>
          </cell>
          <cell r="I581">
            <v>5425.1430387794026</v>
          </cell>
          <cell r="J581">
            <v>20490</v>
          </cell>
          <cell r="K581">
            <v>25000</v>
          </cell>
          <cell r="L581">
            <v>7053</v>
          </cell>
          <cell r="M581">
            <v>8534</v>
          </cell>
          <cell r="N581">
            <v>5968</v>
          </cell>
          <cell r="O581">
            <v>6782</v>
          </cell>
          <cell r="P581">
            <v>8138</v>
          </cell>
          <cell r="Q581" t="str">
            <v>V</v>
          </cell>
          <cell r="R581">
            <v>36</v>
          </cell>
          <cell r="S581">
            <v>1.21</v>
          </cell>
          <cell r="T581" t="str">
            <v>DIGITAL</v>
          </cell>
          <cell r="U581">
            <v>0</v>
          </cell>
        </row>
        <row r="582">
          <cell r="A582" t="str">
            <v>6952024619833</v>
          </cell>
          <cell r="B582" t="str">
            <v>DIG. MICROFONO CORBATERO BT TIPO C 2UNIDADES  K9</v>
          </cell>
          <cell r="C582">
            <v>4.3228231384696434</v>
          </cell>
          <cell r="D582">
            <v>19.876340790683418</v>
          </cell>
          <cell r="E582">
            <v>5.619670080010537</v>
          </cell>
          <cell r="F582">
            <v>4.7551054523166085</v>
          </cell>
          <cell r="G582">
            <v>5.4035289230870545</v>
          </cell>
          <cell r="H582">
            <v>6.4842347077044646</v>
          </cell>
          <cell r="I582">
            <v>5425.1430387794026</v>
          </cell>
          <cell r="J582">
            <v>20490</v>
          </cell>
          <cell r="K582">
            <v>25000</v>
          </cell>
          <cell r="L582">
            <v>7053</v>
          </cell>
          <cell r="M582">
            <v>8534</v>
          </cell>
          <cell r="N582">
            <v>5968</v>
          </cell>
          <cell r="O582">
            <v>6782</v>
          </cell>
          <cell r="P582">
            <v>8138</v>
          </cell>
          <cell r="Q582" t="str">
            <v>V</v>
          </cell>
          <cell r="R582">
            <v>36</v>
          </cell>
          <cell r="S582">
            <v>1.21</v>
          </cell>
          <cell r="T582" t="str">
            <v>DIGITAL</v>
          </cell>
          <cell r="U582">
            <v>0</v>
          </cell>
        </row>
        <row r="583">
          <cell r="A583" t="str">
            <v>6952023614020</v>
          </cell>
          <cell r="B583" t="str">
            <v>DIG. MICROFONO CORBATERO BT TIPO C K8</v>
          </cell>
          <cell r="C583">
            <v>3.2381598843025863</v>
          </cell>
          <cell r="D583">
            <v>16.064511186025129</v>
          </cell>
          <cell r="E583">
            <v>4.209607849593362</v>
          </cell>
          <cell r="F583">
            <v>3.561975872732845</v>
          </cell>
          <cell r="G583">
            <v>4.0476998553782328</v>
          </cell>
          <cell r="H583">
            <v>4.8572398264538794</v>
          </cell>
          <cell r="I583">
            <v>4063.8906547997458</v>
          </cell>
          <cell r="J583">
            <v>16390</v>
          </cell>
          <cell r="K583">
            <v>20000</v>
          </cell>
          <cell r="L583">
            <v>5283</v>
          </cell>
          <cell r="M583">
            <v>6393</v>
          </cell>
          <cell r="N583">
            <v>4471</v>
          </cell>
          <cell r="O583">
            <v>5080</v>
          </cell>
          <cell r="P583">
            <v>6096</v>
          </cell>
          <cell r="Q583" t="str">
            <v>V</v>
          </cell>
          <cell r="R583">
            <v>39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6952024614029</v>
          </cell>
          <cell r="B584" t="str">
            <v>DIG. MICROFONO CORBATERO BT TIPO C K8</v>
          </cell>
          <cell r="C584">
            <v>4.4858582200125117</v>
          </cell>
          <cell r="D584">
            <v>22.254342629482068</v>
          </cell>
          <cell r="E584">
            <v>5.8316156860162653</v>
          </cell>
          <cell r="F584">
            <v>4.9344440420137632</v>
          </cell>
          <cell r="G584">
            <v>5.6073227750156391</v>
          </cell>
          <cell r="H584">
            <v>6.7287873300187675</v>
          </cell>
          <cell r="I584">
            <v>5629.7520661157023</v>
          </cell>
          <cell r="J584">
            <v>22950</v>
          </cell>
          <cell r="K584">
            <v>28000</v>
          </cell>
          <cell r="L584">
            <v>7319</v>
          </cell>
          <cell r="M584">
            <v>8856</v>
          </cell>
          <cell r="N584">
            <v>6193</v>
          </cell>
          <cell r="O584">
            <v>7038</v>
          </cell>
          <cell r="P584">
            <v>8445</v>
          </cell>
          <cell r="Q584" t="str">
            <v>V</v>
          </cell>
          <cell r="R584">
            <v>39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2020045756291</v>
          </cell>
          <cell r="B585" t="str">
            <v>DIG. MICROFONO INALAMBRICO SOLITER WM-308</v>
          </cell>
          <cell r="C585">
            <v>7.7568318928834845</v>
          </cell>
          <cell r="D585">
            <v>23.464416475972538</v>
          </cell>
          <cell r="E585">
            <v>10.083881460748531</v>
          </cell>
          <cell r="F585">
            <v>8.5325150821718339</v>
          </cell>
          <cell r="G585">
            <v>9.6960398661043552</v>
          </cell>
          <cell r="H585">
            <v>11.635247839325228</v>
          </cell>
          <cell r="I585">
            <v>9734.8240255687724</v>
          </cell>
          <cell r="J585">
            <v>24180</v>
          </cell>
          <cell r="K585">
            <v>29500</v>
          </cell>
          <cell r="L585">
            <v>12655</v>
          </cell>
          <cell r="M585">
            <v>15313</v>
          </cell>
          <cell r="N585">
            <v>10709</v>
          </cell>
          <cell r="O585">
            <v>12169</v>
          </cell>
          <cell r="P585">
            <v>14603</v>
          </cell>
          <cell r="Q585" t="str">
            <v>V</v>
          </cell>
          <cell r="R585">
            <v>21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MIC'M50NE</v>
          </cell>
          <cell r="B586" t="str">
            <v xml:space="preserve">DIG. MICROFONO SOUL M50 C/CABLE 2,5MT. </v>
          </cell>
          <cell r="C586">
            <v>11.673875598086124</v>
          </cell>
          <cell r="D586">
            <v>28.250778947368417</v>
          </cell>
          <cell r="E586">
            <v>15.17603827751196</v>
          </cell>
          <cell r="F586">
            <v>12.841263157894737</v>
          </cell>
          <cell r="G586">
            <v>14.592344497607655</v>
          </cell>
          <cell r="H586">
            <v>17.510813397129183</v>
          </cell>
          <cell r="I586">
            <v>14650.713875598085</v>
          </cell>
          <cell r="J586">
            <v>29100</v>
          </cell>
          <cell r="K586">
            <v>35500</v>
          </cell>
          <cell r="L586">
            <v>19046</v>
          </cell>
          <cell r="M586">
            <v>23046</v>
          </cell>
          <cell r="N586">
            <v>16116</v>
          </cell>
          <cell r="O586">
            <v>18314</v>
          </cell>
          <cell r="P586">
            <v>21977</v>
          </cell>
          <cell r="Q586" t="str">
            <v>S</v>
          </cell>
          <cell r="R586">
            <v>11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6940351159559</v>
          </cell>
          <cell r="B587" t="str">
            <v>DIG. MICROFONO WEISRE DM701 EP28831</v>
          </cell>
          <cell r="C587">
            <v>4.2073389473684211</v>
          </cell>
          <cell r="D587">
            <v>10.181760252631578</v>
          </cell>
          <cell r="E587">
            <v>5.4695406315789477</v>
          </cell>
          <cell r="F587">
            <v>4.6280728421052633</v>
          </cell>
          <cell r="G587">
            <v>5.2591736842105261</v>
          </cell>
          <cell r="H587">
            <v>6.311008421052632</v>
          </cell>
          <cell r="I587">
            <v>5280.2103789473686</v>
          </cell>
          <cell r="J587">
            <v>10660</v>
          </cell>
          <cell r="K587">
            <v>13000</v>
          </cell>
          <cell r="L587">
            <v>6864</v>
          </cell>
          <cell r="M587">
            <v>8306</v>
          </cell>
          <cell r="N587">
            <v>5809</v>
          </cell>
          <cell r="O587">
            <v>6601</v>
          </cell>
          <cell r="P587">
            <v>7921</v>
          </cell>
          <cell r="Q587" t="str">
            <v>V</v>
          </cell>
          <cell r="R587">
            <v>11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6912450104044</v>
          </cell>
          <cell r="B588" t="str">
            <v>DIG. MODULADOR AUTO BT - MP3 CARG7</v>
          </cell>
          <cell r="C588">
            <v>6.1732728716762963</v>
          </cell>
          <cell r="D588">
            <v>19.04763344555721</v>
          </cell>
          <cell r="E588">
            <v>8.0252547331791853</v>
          </cell>
          <cell r="F588">
            <v>6.7906001588439269</v>
          </cell>
          <cell r="G588">
            <v>7.7165910895953704</v>
          </cell>
          <cell r="H588">
            <v>9.2599093075144445</v>
          </cell>
          <cell r="I588">
            <v>7747.4574539537516</v>
          </cell>
          <cell r="J588">
            <v>19670</v>
          </cell>
          <cell r="K588">
            <v>24000</v>
          </cell>
          <cell r="L588">
            <v>10072</v>
          </cell>
          <cell r="M588">
            <v>12187</v>
          </cell>
          <cell r="N588">
            <v>8523</v>
          </cell>
          <cell r="O588">
            <v>9685</v>
          </cell>
          <cell r="P588">
            <v>11622</v>
          </cell>
          <cell r="Q588" t="str">
            <v>V</v>
          </cell>
          <cell r="R588">
            <v>22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7798137385277</v>
          </cell>
          <cell r="B589" t="str">
            <v>DIG. MODULADOR AUTO BT NOGANET MP3 NG-25</v>
          </cell>
          <cell r="C589">
            <v>6.1732728716762963</v>
          </cell>
          <cell r="D589">
            <v>19.04763344555721</v>
          </cell>
          <cell r="E589">
            <v>8.0252547331791853</v>
          </cell>
          <cell r="F589">
            <v>6.7906001588439269</v>
          </cell>
          <cell r="G589">
            <v>7.7165910895953704</v>
          </cell>
          <cell r="H589">
            <v>9.2599093075144445</v>
          </cell>
          <cell r="I589">
            <v>7747.4574539537516</v>
          </cell>
          <cell r="J589">
            <v>19670</v>
          </cell>
          <cell r="K589">
            <v>24000</v>
          </cell>
          <cell r="L589">
            <v>10072</v>
          </cell>
          <cell r="M589">
            <v>12187</v>
          </cell>
          <cell r="N589">
            <v>8523</v>
          </cell>
          <cell r="O589">
            <v>9685</v>
          </cell>
          <cell r="P589">
            <v>11622</v>
          </cell>
          <cell r="Q589" t="str">
            <v>O</v>
          </cell>
          <cell r="R589">
            <v>22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7798137718549</v>
          </cell>
          <cell r="B590" t="str">
            <v>DIG. MODULADOR AUTO BT NOGANET MP3 NG-25</v>
          </cell>
          <cell r="C590">
            <v>6.1732728716762963</v>
          </cell>
          <cell r="D590">
            <v>19.04763344555721</v>
          </cell>
          <cell r="E590">
            <v>8.0252547331791853</v>
          </cell>
          <cell r="F590">
            <v>6.7906001588439269</v>
          </cell>
          <cell r="G590">
            <v>7.7165910895953704</v>
          </cell>
          <cell r="H590">
            <v>9.2599093075144445</v>
          </cell>
          <cell r="I590">
            <v>7747.4574539537516</v>
          </cell>
          <cell r="J590">
            <v>19670</v>
          </cell>
          <cell r="K590">
            <v>24000</v>
          </cell>
          <cell r="L590">
            <v>10072</v>
          </cell>
          <cell r="M590">
            <v>12187</v>
          </cell>
          <cell r="N590">
            <v>8523</v>
          </cell>
          <cell r="O590">
            <v>9685</v>
          </cell>
          <cell r="P590">
            <v>11622</v>
          </cell>
          <cell r="Q590" t="str">
            <v>O</v>
          </cell>
          <cell r="R590">
            <v>22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6971399251387</v>
          </cell>
          <cell r="B591" t="str">
            <v>DIG. PIZARRA DIGITAL 10" LCD</v>
          </cell>
          <cell r="C591">
            <v>2.3199999999999998</v>
          </cell>
          <cell r="D591">
            <v>7.0179999999999998</v>
          </cell>
          <cell r="E591">
            <v>3.016</v>
          </cell>
          <cell r="F591">
            <v>2.552</v>
          </cell>
          <cell r="G591">
            <v>2.9</v>
          </cell>
          <cell r="H591">
            <v>3.4799999999999995</v>
          </cell>
          <cell r="I591">
            <v>2911.6</v>
          </cell>
          <cell r="J591">
            <v>7380</v>
          </cell>
          <cell r="K591">
            <v>9000</v>
          </cell>
          <cell r="L591">
            <v>3785</v>
          </cell>
          <cell r="M591">
            <v>4580</v>
          </cell>
          <cell r="N591">
            <v>3203</v>
          </cell>
          <cell r="O591">
            <v>3640</v>
          </cell>
          <cell r="P591">
            <v>4368</v>
          </cell>
          <cell r="Q591" t="str">
            <v>V</v>
          </cell>
          <cell r="R591">
            <v>21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6952024626169</v>
          </cell>
          <cell r="B592" t="str">
            <v>DIG. PIZARRA DIGITAL 10" LCD</v>
          </cell>
          <cell r="C592">
            <v>2.3199999999999998</v>
          </cell>
          <cell r="D592">
            <v>7.0179999999999998</v>
          </cell>
          <cell r="E592">
            <v>3.016</v>
          </cell>
          <cell r="F592">
            <v>2.552</v>
          </cell>
          <cell r="G592">
            <v>2.9</v>
          </cell>
          <cell r="H592">
            <v>3.4799999999999995</v>
          </cell>
          <cell r="I592">
            <v>2911.6</v>
          </cell>
          <cell r="J592">
            <v>7380</v>
          </cell>
          <cell r="K592">
            <v>9000</v>
          </cell>
          <cell r="L592">
            <v>3785</v>
          </cell>
          <cell r="M592">
            <v>4580</v>
          </cell>
          <cell r="N592">
            <v>3203</v>
          </cell>
          <cell r="O592">
            <v>3640</v>
          </cell>
          <cell r="P592">
            <v>4368</v>
          </cell>
          <cell r="Q592" t="str">
            <v>V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6952024626213</v>
          </cell>
          <cell r="B593" t="str">
            <v>DIG. PIZARRA DIGITAL 8,5" HAPPY DINO</v>
          </cell>
          <cell r="C593">
            <v>2.6446280991735538</v>
          </cell>
          <cell r="D593">
            <v>9.2799999999999994</v>
          </cell>
          <cell r="E593">
            <v>3.4380165289256199</v>
          </cell>
          <cell r="F593">
            <v>2.9090909090909096</v>
          </cell>
          <cell r="G593">
            <v>3.3057851239669422</v>
          </cell>
          <cell r="H593">
            <v>3.9669421487603307</v>
          </cell>
          <cell r="I593">
            <v>3319.0082644628101</v>
          </cell>
          <cell r="J593">
            <v>9430</v>
          </cell>
          <cell r="K593">
            <v>11500</v>
          </cell>
          <cell r="L593">
            <v>4315</v>
          </cell>
          <cell r="M593">
            <v>5221</v>
          </cell>
          <cell r="N593">
            <v>3651</v>
          </cell>
          <cell r="O593">
            <v>4149</v>
          </cell>
          <cell r="P593">
            <v>4979</v>
          </cell>
          <cell r="Q593" t="str">
            <v>V</v>
          </cell>
          <cell r="R593">
            <v>27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763571817063</v>
          </cell>
          <cell r="B594" t="str">
            <v>DIG. PIZARRA DIGITAL 8,5" LCD</v>
          </cell>
          <cell r="C594">
            <v>1.5303440059004862</v>
          </cell>
          <cell r="D594">
            <v>4.6292906178489712</v>
          </cell>
          <cell r="E594">
            <v>1.9894472076706322</v>
          </cell>
          <cell r="F594">
            <v>1.6833784064905351</v>
          </cell>
          <cell r="G594">
            <v>1.9129300073756079</v>
          </cell>
          <cell r="H594">
            <v>2.2955160088507292</v>
          </cell>
          <cell r="I594">
            <v>1920.5817274051103</v>
          </cell>
          <cell r="J594">
            <v>4920</v>
          </cell>
          <cell r="K594">
            <v>6000</v>
          </cell>
          <cell r="L594">
            <v>2497</v>
          </cell>
          <cell r="M594">
            <v>3021</v>
          </cell>
          <cell r="N594">
            <v>2113</v>
          </cell>
          <cell r="O594">
            <v>2401</v>
          </cell>
          <cell r="P594">
            <v>2881</v>
          </cell>
          <cell r="Q594" t="str">
            <v>V</v>
          </cell>
          <cell r="R594">
            <v>21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6971399285863</v>
          </cell>
          <cell r="B595" t="str">
            <v>DIG. PIZARRA DIGITAL 8,5" LCD</v>
          </cell>
          <cell r="C595">
            <v>1.5303440059004862</v>
          </cell>
          <cell r="D595">
            <v>4.6292906178489712</v>
          </cell>
          <cell r="E595">
            <v>1.9894472076706322</v>
          </cell>
          <cell r="F595">
            <v>1.6833784064905351</v>
          </cell>
          <cell r="G595">
            <v>1.9129300073756079</v>
          </cell>
          <cell r="H595">
            <v>2.2955160088507292</v>
          </cell>
          <cell r="I595">
            <v>1920.5817274051103</v>
          </cell>
          <cell r="J595">
            <v>4920</v>
          </cell>
          <cell r="K595">
            <v>6000</v>
          </cell>
          <cell r="L595">
            <v>2497</v>
          </cell>
          <cell r="M595">
            <v>3021</v>
          </cell>
          <cell r="N595">
            <v>2113</v>
          </cell>
          <cell r="O595">
            <v>2401</v>
          </cell>
          <cell r="P595">
            <v>2881</v>
          </cell>
          <cell r="Q595" t="str">
            <v>V</v>
          </cell>
          <cell r="R595">
            <v>21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6971399285856</v>
          </cell>
          <cell r="B596" t="str">
            <v>DIG. PIZARRA DIGITAL 8,5" LCD</v>
          </cell>
          <cell r="C596">
            <v>1.5303440059004862</v>
          </cell>
          <cell r="D596">
            <v>4.6292906178489712</v>
          </cell>
          <cell r="E596">
            <v>1.9894472076706322</v>
          </cell>
          <cell r="F596">
            <v>1.6833784064905351</v>
          </cell>
          <cell r="G596">
            <v>1.9129300073756079</v>
          </cell>
          <cell r="H596">
            <v>2.2955160088507292</v>
          </cell>
          <cell r="I596">
            <v>1920.5817274051103</v>
          </cell>
          <cell r="J596">
            <v>4920</v>
          </cell>
          <cell r="K596">
            <v>6000</v>
          </cell>
          <cell r="L596">
            <v>2497</v>
          </cell>
          <cell r="M596">
            <v>3021</v>
          </cell>
          <cell r="N596">
            <v>2113</v>
          </cell>
          <cell r="O596">
            <v>2401</v>
          </cell>
          <cell r="P596">
            <v>2881</v>
          </cell>
          <cell r="Q596" t="str">
            <v>V</v>
          </cell>
          <cell r="R596">
            <v>21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7798423540472</v>
          </cell>
          <cell r="B597" t="str">
            <v>DIG. PIZARRA DIGITAL 8,5" LCD</v>
          </cell>
          <cell r="C597">
            <v>1.5303440059004862</v>
          </cell>
          <cell r="D597">
            <v>4.6292906178489712</v>
          </cell>
          <cell r="E597">
            <v>1.9894472076706322</v>
          </cell>
          <cell r="F597">
            <v>1.6833784064905351</v>
          </cell>
          <cell r="G597">
            <v>1.9129300073756079</v>
          </cell>
          <cell r="H597">
            <v>2.2955160088507292</v>
          </cell>
          <cell r="I597">
            <v>1920.5817274051103</v>
          </cell>
          <cell r="J597">
            <v>4920</v>
          </cell>
          <cell r="K597">
            <v>6000</v>
          </cell>
          <cell r="L597">
            <v>2497</v>
          </cell>
          <cell r="M597">
            <v>3021</v>
          </cell>
          <cell r="N597">
            <v>2113</v>
          </cell>
          <cell r="O597">
            <v>2401</v>
          </cell>
          <cell r="P597">
            <v>2881</v>
          </cell>
          <cell r="Q597" t="str">
            <v>V</v>
          </cell>
          <cell r="R597">
            <v>21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2400000000853</v>
          </cell>
          <cell r="B598" t="str">
            <v>DIG. PIZARRA DIGITAL 8,5" LCD</v>
          </cell>
          <cell r="C598">
            <v>1.5303440059004862</v>
          </cell>
          <cell r="D598">
            <v>4.6292906178489712</v>
          </cell>
          <cell r="E598">
            <v>1.9894472076706322</v>
          </cell>
          <cell r="F598">
            <v>1.6833784064905351</v>
          </cell>
          <cell r="G598">
            <v>1.9129300073756079</v>
          </cell>
          <cell r="H598">
            <v>2.2955160088507292</v>
          </cell>
          <cell r="I598">
            <v>1920.5817274051103</v>
          </cell>
          <cell r="J598">
            <v>4920</v>
          </cell>
          <cell r="K598">
            <v>6000</v>
          </cell>
          <cell r="L598">
            <v>2497</v>
          </cell>
          <cell r="M598">
            <v>3021</v>
          </cell>
          <cell r="N598">
            <v>2113</v>
          </cell>
          <cell r="O598">
            <v>2401</v>
          </cell>
          <cell r="P598">
            <v>2881</v>
          </cell>
          <cell r="Q598" t="str">
            <v>V</v>
          </cell>
          <cell r="R598">
            <v>21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7898831162396</v>
          </cell>
          <cell r="B599" t="str">
            <v>DIG. POPPIT ELECTRONICO DE MEMORIA C/LUZ Y SONIDO</v>
          </cell>
          <cell r="C599">
            <v>3.2086414383065098</v>
          </cell>
          <cell r="D599">
            <v>9.7061403508771917</v>
          </cell>
          <cell r="E599">
            <v>4.1712338697984626</v>
          </cell>
          <cell r="F599">
            <v>3.529505582137161</v>
          </cell>
          <cell r="G599">
            <v>4.0108017978831372</v>
          </cell>
          <cell r="H599">
            <v>4.812962157459765</v>
          </cell>
          <cell r="I599">
            <v>4026.8450050746696</v>
          </cell>
          <cell r="J599">
            <v>9840</v>
          </cell>
          <cell r="K599">
            <v>12000</v>
          </cell>
          <cell r="L599">
            <v>5235</v>
          </cell>
          <cell r="M599">
            <v>6334</v>
          </cell>
          <cell r="N599">
            <v>4430</v>
          </cell>
          <cell r="O599">
            <v>5034</v>
          </cell>
          <cell r="P599">
            <v>6041</v>
          </cell>
          <cell r="Q599" t="str">
            <v>V</v>
          </cell>
          <cell r="R599">
            <v>21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M10806</v>
          </cell>
          <cell r="B600" t="str">
            <v>DIG. RECEPTOR AUDIO BT BT-X6 PARA AUTO/PARLANTES LEC. MEMORIA Y M.LIBRES</v>
          </cell>
          <cell r="C600">
            <v>2.4901879932953372</v>
          </cell>
          <cell r="D600">
            <v>8.1354441740958663</v>
          </cell>
          <cell r="E600">
            <v>3.2372443912839386</v>
          </cell>
          <cell r="F600">
            <v>2.7392067926248713</v>
          </cell>
          <cell r="G600">
            <v>3.1127349916191713</v>
          </cell>
          <cell r="H600">
            <v>3.7352819899430059</v>
          </cell>
          <cell r="I600">
            <v>3125.1859315856482</v>
          </cell>
          <cell r="J600">
            <v>8200</v>
          </cell>
          <cell r="K600">
            <v>10000</v>
          </cell>
          <cell r="L600">
            <v>4063</v>
          </cell>
          <cell r="M600">
            <v>4916</v>
          </cell>
          <cell r="N600">
            <v>3438</v>
          </cell>
          <cell r="O600">
            <v>3907</v>
          </cell>
          <cell r="P600">
            <v>4688</v>
          </cell>
          <cell r="Q600" t="str">
            <v>O</v>
          </cell>
          <cell r="R600">
            <v>25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6952024615200</v>
          </cell>
          <cell r="B601" t="str">
            <v>DIG. RECEPTOR AUDIO BT GENERICO P/ AUTO/PARLANTE</v>
          </cell>
          <cell r="C601">
            <v>1.1000000000000001</v>
          </cell>
          <cell r="D601">
            <v>4.6585000000000001</v>
          </cell>
          <cell r="E601">
            <v>1.4300000000000002</v>
          </cell>
          <cell r="F601">
            <v>1.2100000000000002</v>
          </cell>
          <cell r="G601">
            <v>1.375</v>
          </cell>
          <cell r="H601">
            <v>1.6500000000000001</v>
          </cell>
          <cell r="I601">
            <v>1380.5</v>
          </cell>
          <cell r="J601">
            <v>4920</v>
          </cell>
          <cell r="K601">
            <v>6000</v>
          </cell>
          <cell r="L601">
            <v>1795</v>
          </cell>
          <cell r="M601">
            <v>2172</v>
          </cell>
          <cell r="N601">
            <v>1519</v>
          </cell>
          <cell r="O601">
            <v>1726</v>
          </cell>
          <cell r="P601">
            <v>2071</v>
          </cell>
          <cell r="Q601" t="str">
            <v>O</v>
          </cell>
          <cell r="R601">
            <v>33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7891122335568</v>
          </cell>
          <cell r="B602" t="str">
            <v>DIG. RECEPTOR AUDIO BT GENERICO P/ AUTO/PARLANTE</v>
          </cell>
          <cell r="C602">
            <v>1.122821516601421</v>
          </cell>
          <cell r="D602">
            <v>4.7551491228070182</v>
          </cell>
          <cell r="E602">
            <v>1.4596679715818475</v>
          </cell>
          <cell r="F602">
            <v>1.2351036682615633</v>
          </cell>
          <cell r="G602">
            <v>1.4035268957517764</v>
          </cell>
          <cell r="H602">
            <v>1.6842322749021315</v>
          </cell>
          <cell r="I602">
            <v>1409.1410033347834</v>
          </cell>
          <cell r="J602">
            <v>4920</v>
          </cell>
          <cell r="K602">
            <v>6000</v>
          </cell>
          <cell r="L602">
            <v>1832</v>
          </cell>
          <cell r="M602">
            <v>2217</v>
          </cell>
          <cell r="N602">
            <v>1551</v>
          </cell>
          <cell r="O602">
            <v>1762</v>
          </cell>
          <cell r="P602">
            <v>2114</v>
          </cell>
          <cell r="Q602" t="str">
            <v>O</v>
          </cell>
          <cell r="R602">
            <v>33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7798137714893</v>
          </cell>
          <cell r="B603" t="str">
            <v>DIG. RECEPTOR AUDIO BT NOGA NG-B09 PARA AUTO/PARLANTES</v>
          </cell>
          <cell r="C603">
            <v>6.8260547368421056</v>
          </cell>
          <cell r="D603">
            <v>18.102697162105262</v>
          </cell>
          <cell r="E603">
            <v>8.8738711578947385</v>
          </cell>
          <cell r="F603">
            <v>7.5086602105263172</v>
          </cell>
          <cell r="G603">
            <v>8.5325684210526322</v>
          </cell>
          <cell r="H603">
            <v>10.239082105263158</v>
          </cell>
          <cell r="I603">
            <v>8566.6986947368423</v>
          </cell>
          <cell r="J603">
            <v>18440</v>
          </cell>
          <cell r="K603">
            <v>22500</v>
          </cell>
          <cell r="L603">
            <v>11137</v>
          </cell>
          <cell r="M603">
            <v>12306</v>
          </cell>
          <cell r="N603">
            <v>9424</v>
          </cell>
          <cell r="O603">
            <v>10709</v>
          </cell>
          <cell r="P603">
            <v>12851</v>
          </cell>
          <cell r="Q603" t="str">
            <v>O</v>
          </cell>
          <cell r="R603">
            <v>19</v>
          </cell>
          <cell r="S603">
            <v>1.105</v>
          </cell>
          <cell r="T603" t="str">
            <v>DIGITAL</v>
          </cell>
          <cell r="U603">
            <v>0</v>
          </cell>
        </row>
        <row r="604">
          <cell r="A604" t="str">
            <v>701575363117</v>
          </cell>
          <cell r="B604" t="str">
            <v>DIG. RECEPTOR AUDIO BT RDO399 SOUNO P/ AUTO/PARLANTE</v>
          </cell>
          <cell r="C604">
            <v>1.7746846454980425</v>
          </cell>
          <cell r="D604">
            <v>5.797894736842105</v>
          </cell>
          <cell r="E604">
            <v>2.3070900391474551</v>
          </cell>
          <cell r="F604">
            <v>1.9521531100478469</v>
          </cell>
          <cell r="G604">
            <v>2.2183558068725531</v>
          </cell>
          <cell r="H604">
            <v>2.6620269682470639</v>
          </cell>
          <cell r="I604">
            <v>2227.2292301000434</v>
          </cell>
          <cell r="J604">
            <v>6150</v>
          </cell>
          <cell r="K604">
            <v>7500</v>
          </cell>
          <cell r="L604">
            <v>2895</v>
          </cell>
          <cell r="M604">
            <v>3503</v>
          </cell>
          <cell r="N604">
            <v>2450</v>
          </cell>
          <cell r="O604">
            <v>2785</v>
          </cell>
          <cell r="P604">
            <v>3341</v>
          </cell>
          <cell r="Q604" t="str">
            <v>O</v>
          </cell>
          <cell r="R604">
            <v>25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7730737010425</v>
          </cell>
          <cell r="B605" t="str">
            <v>DIG. Reloj SmartWatch KOLKE V12 CHIP</v>
          </cell>
          <cell r="C605">
            <v>7.734874736842106</v>
          </cell>
          <cell r="D605">
            <v>13.102877804210527</v>
          </cell>
          <cell r="E605">
            <v>9.2818496842105276</v>
          </cell>
          <cell r="F605">
            <v>8.5083622105263181</v>
          </cell>
          <cell r="G605">
            <v>9.6685934210526323</v>
          </cell>
          <cell r="H605">
            <v>11.602312105263159</v>
          </cell>
          <cell r="I605">
            <v>9707.2677947368429</v>
          </cell>
          <cell r="J605">
            <v>13520</v>
          </cell>
          <cell r="K605">
            <v>16500</v>
          </cell>
          <cell r="L605">
            <v>11649</v>
          </cell>
          <cell r="M605">
            <v>14095</v>
          </cell>
          <cell r="N605">
            <v>10678</v>
          </cell>
          <cell r="O605">
            <v>12135</v>
          </cell>
          <cell r="P605">
            <v>14561</v>
          </cell>
          <cell r="Q605" t="str">
            <v>V</v>
          </cell>
          <cell r="R605">
            <v>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6971408152254</v>
          </cell>
          <cell r="B606" t="str">
            <v>DIG. SMART - MI STICK XIAOMI C/CONTROL REMOTO</v>
          </cell>
          <cell r="C606">
            <v>52.762471395881008</v>
          </cell>
          <cell r="D606">
            <v>102.14814462242563</v>
          </cell>
          <cell r="E606">
            <v>68.591212814645317</v>
          </cell>
          <cell r="F606">
            <v>58.038718535469116</v>
          </cell>
          <cell r="G606">
            <v>65.953089244851256</v>
          </cell>
          <cell r="H606">
            <v>79.143707093821519</v>
          </cell>
          <cell r="I606">
            <v>66216.901601830657</v>
          </cell>
          <cell r="J606">
            <v>104920</v>
          </cell>
          <cell r="K606">
            <v>128000</v>
          </cell>
          <cell r="L606">
            <v>86082</v>
          </cell>
          <cell r="M606">
            <v>104159</v>
          </cell>
          <cell r="N606">
            <v>72839</v>
          </cell>
          <cell r="O606">
            <v>82772</v>
          </cell>
          <cell r="P606">
            <v>99326</v>
          </cell>
          <cell r="Q606" t="str">
            <v>V</v>
          </cell>
          <cell r="R606">
            <v>4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6971408156702</v>
          </cell>
          <cell r="B607" t="str">
            <v>DIG. SMART - MI STICK XIAOMI C/CONTROL REMOTO</v>
          </cell>
          <cell r="C607">
            <v>52.762471395881008</v>
          </cell>
          <cell r="D607">
            <v>102.14814462242563</v>
          </cell>
          <cell r="E607">
            <v>68.591212814645317</v>
          </cell>
          <cell r="F607">
            <v>58.038718535469116</v>
          </cell>
          <cell r="G607">
            <v>65.953089244851256</v>
          </cell>
          <cell r="H607">
            <v>79.143707093821519</v>
          </cell>
          <cell r="I607">
            <v>66216.901601830657</v>
          </cell>
          <cell r="J607">
            <v>104920</v>
          </cell>
          <cell r="K607">
            <v>128000</v>
          </cell>
          <cell r="L607">
            <v>86082</v>
          </cell>
          <cell r="M607">
            <v>104159</v>
          </cell>
          <cell r="N607">
            <v>72839</v>
          </cell>
          <cell r="O607">
            <v>82772</v>
          </cell>
          <cell r="P607">
            <v>99326</v>
          </cell>
          <cell r="Q607" t="str">
            <v>V</v>
          </cell>
          <cell r="R607">
            <v>4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829610003252</v>
          </cell>
          <cell r="B608" t="str">
            <v>DIG. SMART - ROKU EXPRESS C/CONTROL REMOTO</v>
          </cell>
          <cell r="C608">
            <v>38.058</v>
          </cell>
          <cell r="D608">
            <v>69.075270000000003</v>
          </cell>
          <cell r="E608">
            <v>45.669599999999996</v>
          </cell>
          <cell r="F608">
            <v>41.863800000000005</v>
          </cell>
          <cell r="G608">
            <v>47.572499999999998</v>
          </cell>
          <cell r="H608">
            <v>57.087000000000003</v>
          </cell>
          <cell r="I608">
            <v>47762.79</v>
          </cell>
          <cell r="J608">
            <v>71310</v>
          </cell>
          <cell r="K608">
            <v>87000</v>
          </cell>
          <cell r="L608">
            <v>57315</v>
          </cell>
          <cell r="M608">
            <v>69352</v>
          </cell>
          <cell r="N608">
            <v>52540</v>
          </cell>
          <cell r="O608">
            <v>59704</v>
          </cell>
          <cell r="P608">
            <v>71645</v>
          </cell>
          <cell r="Q608" t="str">
            <v>S</v>
          </cell>
          <cell r="R608">
            <v>3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829610005461</v>
          </cell>
          <cell r="B609" t="str">
            <v>DIG. SMART - ROKU EXPRESS C/CONTROL REMOTO</v>
          </cell>
          <cell r="C609">
            <v>38.058</v>
          </cell>
          <cell r="D609">
            <v>69.075270000000003</v>
          </cell>
          <cell r="E609">
            <v>45.669599999999996</v>
          </cell>
          <cell r="F609">
            <v>41.863800000000005</v>
          </cell>
          <cell r="G609">
            <v>47.572499999999998</v>
          </cell>
          <cell r="H609">
            <v>57.087000000000003</v>
          </cell>
          <cell r="I609">
            <v>47762.79</v>
          </cell>
          <cell r="J609">
            <v>71310</v>
          </cell>
          <cell r="K609">
            <v>87000</v>
          </cell>
          <cell r="L609">
            <v>57315</v>
          </cell>
          <cell r="M609">
            <v>69352</v>
          </cell>
          <cell r="N609">
            <v>52540</v>
          </cell>
          <cell r="O609">
            <v>59704</v>
          </cell>
          <cell r="P609">
            <v>71645</v>
          </cell>
          <cell r="Q609" t="str">
            <v>S</v>
          </cell>
          <cell r="R609">
            <v>3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829610004921</v>
          </cell>
          <cell r="B610" t="str">
            <v>DIG. SMART - ROKU EXPRESS C/CONTROL REMOTO</v>
          </cell>
          <cell r="C610">
            <v>38.058</v>
          </cell>
          <cell r="D610">
            <v>69.075270000000003</v>
          </cell>
          <cell r="E610">
            <v>45.669599999999996</v>
          </cell>
          <cell r="F610">
            <v>41.863800000000005</v>
          </cell>
          <cell r="G610">
            <v>47.572499999999998</v>
          </cell>
          <cell r="H610">
            <v>57.087000000000003</v>
          </cell>
          <cell r="I610">
            <v>47762.79</v>
          </cell>
          <cell r="J610">
            <v>71310</v>
          </cell>
          <cell r="K610">
            <v>87000</v>
          </cell>
          <cell r="L610">
            <v>57315</v>
          </cell>
          <cell r="M610">
            <v>69352</v>
          </cell>
          <cell r="N610">
            <v>52540</v>
          </cell>
          <cell r="O610">
            <v>59704</v>
          </cell>
          <cell r="P610">
            <v>71645</v>
          </cell>
          <cell r="Q610" t="str">
            <v>S</v>
          </cell>
          <cell r="R610">
            <v>3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681131422352</v>
          </cell>
          <cell r="B611" t="str">
            <v>DIG. SMART - WATCH ONN C/CONTROL REMOTO Y FUENTE</v>
          </cell>
          <cell r="C611">
            <v>28.364233563483619</v>
          </cell>
          <cell r="D611">
            <v>47.013717131474095</v>
          </cell>
          <cell r="E611">
            <v>34.03708027618034</v>
          </cell>
          <cell r="F611">
            <v>31.200656919831985</v>
          </cell>
          <cell r="G611">
            <v>35.455291954354522</v>
          </cell>
          <cell r="H611">
            <v>42.546350345225427</v>
          </cell>
          <cell r="I611">
            <v>35597.113122171941</v>
          </cell>
          <cell r="J611">
            <v>48360</v>
          </cell>
          <cell r="K611">
            <v>59000</v>
          </cell>
          <cell r="L611">
            <v>42717</v>
          </cell>
          <cell r="M611">
            <v>47202</v>
          </cell>
          <cell r="N611">
            <v>39157</v>
          </cell>
          <cell r="O611">
            <v>44497</v>
          </cell>
          <cell r="P611">
            <v>53396</v>
          </cell>
          <cell r="Q611" t="str">
            <v>S</v>
          </cell>
          <cell r="R611">
            <v>3</v>
          </cell>
          <cell r="S611">
            <v>1.105</v>
          </cell>
          <cell r="T611" t="str">
            <v>DIGITAL</v>
          </cell>
          <cell r="U611">
            <v>0</v>
          </cell>
        </row>
        <row r="612">
          <cell r="A612" t="str">
            <v>21FCE2AI355</v>
          </cell>
          <cell r="B612" t="str">
            <v>FLIP ALC IDOL 3 5,5" ECO2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1293.5747368421053</v>
          </cell>
          <cell r="J612">
            <v>2050</v>
          </cell>
          <cell r="K612">
            <v>2500</v>
          </cell>
          <cell r="L612">
            <v>1682</v>
          </cell>
          <cell r="M612">
            <v>2035</v>
          </cell>
          <cell r="N612">
            <v>1423</v>
          </cell>
          <cell r="O612">
            <v>1617</v>
          </cell>
          <cell r="P612">
            <v>1941</v>
          </cell>
          <cell r="Q612" t="str">
            <v>L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21FCE2APX35</v>
          </cell>
          <cell r="B613" t="str">
            <v>FLIP ALC PIXI 3 5,5" ECO2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1293.5747368421053</v>
          </cell>
          <cell r="J613">
            <v>2050</v>
          </cell>
          <cell r="K613">
            <v>2500</v>
          </cell>
          <cell r="L613">
            <v>1682</v>
          </cell>
          <cell r="M613">
            <v>2035</v>
          </cell>
          <cell r="N613">
            <v>1423</v>
          </cell>
          <cell r="O613">
            <v>1617</v>
          </cell>
          <cell r="P613">
            <v>1941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21FCE2APOP2</v>
          </cell>
          <cell r="B614" t="str">
            <v>FLIP ALC POP 2 ECO2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1293.5747368421053</v>
          </cell>
          <cell r="J614">
            <v>2050</v>
          </cell>
          <cell r="K614">
            <v>2500</v>
          </cell>
          <cell r="L614">
            <v>1682</v>
          </cell>
          <cell r="M614">
            <v>2035</v>
          </cell>
          <cell r="N614">
            <v>1423</v>
          </cell>
          <cell r="O614">
            <v>1617</v>
          </cell>
          <cell r="P614">
            <v>1941</v>
          </cell>
          <cell r="Q614" t="str">
            <v>L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21FCEALP2</v>
          </cell>
          <cell r="B615" t="str">
            <v>FLIP ALC POP 2_OT5042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1293.5747368421053</v>
          </cell>
          <cell r="J615">
            <v>2050</v>
          </cell>
          <cell r="K615">
            <v>2500</v>
          </cell>
          <cell r="L615">
            <v>1682</v>
          </cell>
          <cell r="M615">
            <v>2035</v>
          </cell>
          <cell r="N615">
            <v>1423</v>
          </cell>
          <cell r="O615">
            <v>1617</v>
          </cell>
          <cell r="P615">
            <v>1941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FLCDUO'G620N</v>
          </cell>
          <cell r="B616" t="str">
            <v>FLIP HUA. G620 DUO Iman</v>
          </cell>
          <cell r="C616">
            <v>1.0307368421052632</v>
          </cell>
          <cell r="D616">
            <v>1.9955065263157894</v>
          </cell>
          <cell r="E616">
            <v>1.3399578947368422</v>
          </cell>
          <cell r="F616">
            <v>1.1338105263157896</v>
          </cell>
          <cell r="G616">
            <v>1.2884210526315789</v>
          </cell>
          <cell r="H616">
            <v>1.5461052631578949</v>
          </cell>
          <cell r="I616">
            <v>1293.5747368421053</v>
          </cell>
          <cell r="J616">
            <v>2050</v>
          </cell>
          <cell r="K616">
            <v>2500</v>
          </cell>
          <cell r="L616">
            <v>1682</v>
          </cell>
          <cell r="M616">
            <v>2035</v>
          </cell>
          <cell r="N616">
            <v>1423</v>
          </cell>
          <cell r="O616">
            <v>1617</v>
          </cell>
          <cell r="P616">
            <v>1941</v>
          </cell>
          <cell r="Q616" t="str">
            <v>S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21FCEHG620</v>
          </cell>
          <cell r="B617" t="str">
            <v>FLIP HUA. G620 ECO</v>
          </cell>
          <cell r="C617">
            <v>1.0307368421052632</v>
          </cell>
          <cell r="D617">
            <v>1.9955065263157894</v>
          </cell>
          <cell r="E617">
            <v>1.3399578947368422</v>
          </cell>
          <cell r="F617">
            <v>1.1338105263157896</v>
          </cell>
          <cell r="G617">
            <v>1.2884210526315789</v>
          </cell>
          <cell r="H617">
            <v>1.5461052631578949</v>
          </cell>
          <cell r="I617">
            <v>1293.5747368421053</v>
          </cell>
          <cell r="J617">
            <v>2050</v>
          </cell>
          <cell r="K617">
            <v>2500</v>
          </cell>
          <cell r="L617">
            <v>1682</v>
          </cell>
          <cell r="M617">
            <v>2035</v>
          </cell>
          <cell r="N617">
            <v>1423</v>
          </cell>
          <cell r="O617">
            <v>1617</v>
          </cell>
          <cell r="P617">
            <v>1941</v>
          </cell>
          <cell r="Q617" t="str">
            <v>L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21FCE2HG620</v>
          </cell>
          <cell r="B618" t="str">
            <v>FLIP HUA. G620 ECO2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1293.5747368421053</v>
          </cell>
          <cell r="J618">
            <v>2050</v>
          </cell>
          <cell r="K618">
            <v>2500</v>
          </cell>
          <cell r="L618">
            <v>1682</v>
          </cell>
          <cell r="M618">
            <v>2035</v>
          </cell>
          <cell r="N618">
            <v>1423</v>
          </cell>
          <cell r="O618">
            <v>1617</v>
          </cell>
          <cell r="P618">
            <v>1941</v>
          </cell>
          <cell r="Q618" t="str">
            <v>L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21GH620FCEJ</v>
          </cell>
          <cell r="B619" t="str">
            <v>FLIP HUA. G620 S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1293.5747368421053</v>
          </cell>
          <cell r="J619">
            <v>2050</v>
          </cell>
          <cell r="K619">
            <v>2500</v>
          </cell>
          <cell r="L619">
            <v>1682</v>
          </cell>
          <cell r="M619">
            <v>2035</v>
          </cell>
          <cell r="N619">
            <v>1423</v>
          </cell>
          <cell r="O619">
            <v>1617</v>
          </cell>
          <cell r="P619">
            <v>1941</v>
          </cell>
          <cell r="Q619" t="str">
            <v>G</v>
          </cell>
          <cell r="R619">
            <v>4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21DFHG625</v>
          </cell>
          <cell r="B620" t="str">
            <v>FLIP HUA. G625 FASHION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1293.5747368421053</v>
          </cell>
          <cell r="J620">
            <v>2050</v>
          </cell>
          <cell r="K620">
            <v>2500</v>
          </cell>
          <cell r="L620">
            <v>1682</v>
          </cell>
          <cell r="M620">
            <v>2035</v>
          </cell>
          <cell r="N620">
            <v>1423</v>
          </cell>
          <cell r="O620">
            <v>1617</v>
          </cell>
          <cell r="P620">
            <v>1941</v>
          </cell>
          <cell r="Q620" t="str">
            <v>D</v>
          </cell>
          <cell r="R620">
            <v>4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21DFHWG8</v>
          </cell>
          <cell r="B621" t="str">
            <v>FLIP HUA. G8 FASHION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1293.5747368421053</v>
          </cell>
          <cell r="J621">
            <v>2050</v>
          </cell>
          <cell r="K621">
            <v>2500</v>
          </cell>
          <cell r="L621">
            <v>1682</v>
          </cell>
          <cell r="M621">
            <v>2035</v>
          </cell>
          <cell r="N621">
            <v>1423</v>
          </cell>
          <cell r="O621">
            <v>1617</v>
          </cell>
          <cell r="P621">
            <v>1941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21GHP8LFCEJ</v>
          </cell>
          <cell r="B622" t="str">
            <v>FLIP HUA. P8 LITE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1293.5747368421053</v>
          </cell>
          <cell r="J622">
            <v>2050</v>
          </cell>
          <cell r="K622">
            <v>2500</v>
          </cell>
          <cell r="L622">
            <v>1682</v>
          </cell>
          <cell r="M622">
            <v>2035</v>
          </cell>
          <cell r="N622">
            <v>1423</v>
          </cell>
          <cell r="O622">
            <v>1617</v>
          </cell>
          <cell r="P622">
            <v>1941</v>
          </cell>
          <cell r="Q622" t="str">
            <v>G</v>
          </cell>
          <cell r="R622">
            <v>4</v>
          </cell>
          <cell r="S622">
            <v>1.21</v>
          </cell>
          <cell r="T622" t="str">
            <v>FLIP</v>
          </cell>
          <cell r="U622">
            <v>0</v>
          </cell>
        </row>
        <row r="623">
          <cell r="A623" t="str">
            <v>21FCE2HP8L</v>
          </cell>
          <cell r="B623" t="str">
            <v>FLIP HUA. P8 LITE ECO2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1293.5747368421053</v>
          </cell>
          <cell r="J623">
            <v>2050</v>
          </cell>
          <cell r="K623">
            <v>2500</v>
          </cell>
          <cell r="L623">
            <v>1682</v>
          </cell>
          <cell r="M623">
            <v>2035</v>
          </cell>
          <cell r="N623">
            <v>1423</v>
          </cell>
          <cell r="O623">
            <v>1617</v>
          </cell>
          <cell r="P623">
            <v>1941</v>
          </cell>
          <cell r="Q623" t="str">
            <v>L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21DFHWP8</v>
          </cell>
          <cell r="B624" t="str">
            <v>FLIP HUA. P8 LITE FASHION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1293.5747368421053</v>
          </cell>
          <cell r="J624">
            <v>2050</v>
          </cell>
          <cell r="K624">
            <v>2500</v>
          </cell>
          <cell r="L624">
            <v>1682</v>
          </cell>
          <cell r="M624">
            <v>2035</v>
          </cell>
          <cell r="N624">
            <v>1423</v>
          </cell>
          <cell r="O624">
            <v>1617</v>
          </cell>
          <cell r="P624">
            <v>1941</v>
          </cell>
          <cell r="Q624" t="str">
            <v>D</v>
          </cell>
          <cell r="R624">
            <v>4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21GFERHP8L</v>
          </cell>
          <cell r="B625" t="str">
            <v>FLIP HUA. P8 LITE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1293.5747368421053</v>
          </cell>
          <cell r="J625">
            <v>2050</v>
          </cell>
          <cell r="K625">
            <v>2500</v>
          </cell>
          <cell r="L625">
            <v>1682</v>
          </cell>
          <cell r="M625">
            <v>2035</v>
          </cell>
          <cell r="N625">
            <v>1423</v>
          </cell>
          <cell r="O625">
            <v>1617</v>
          </cell>
          <cell r="P625">
            <v>1941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21FCE2HP9L</v>
          </cell>
          <cell r="B626" t="str">
            <v>FLIP HUA. P9 LITE ECO2</v>
          </cell>
          <cell r="C626">
            <v>1.9326315789473685</v>
          </cell>
          <cell r="D626">
            <v>3.7415747368421055</v>
          </cell>
          <cell r="E626">
            <v>2.5124210526315789</v>
          </cell>
          <cell r="F626">
            <v>2.1258947368421053</v>
          </cell>
          <cell r="G626">
            <v>2.4157894736842107</v>
          </cell>
          <cell r="H626">
            <v>2.8989473684210525</v>
          </cell>
          <cell r="I626">
            <v>2425.4526315789476</v>
          </cell>
          <cell r="J626">
            <v>3690</v>
          </cell>
          <cell r="K626">
            <v>4500</v>
          </cell>
          <cell r="L626">
            <v>3153</v>
          </cell>
          <cell r="M626">
            <v>3815</v>
          </cell>
          <cell r="N626">
            <v>2668</v>
          </cell>
          <cell r="O626">
            <v>3032</v>
          </cell>
          <cell r="P626">
            <v>3639</v>
          </cell>
          <cell r="Q626" t="str">
            <v>L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21DFHWP9</v>
          </cell>
          <cell r="B627" t="str">
            <v>FLIP HUA. P9 LITE FASHION</v>
          </cell>
          <cell r="C627">
            <v>1.9326315789473685</v>
          </cell>
          <cell r="D627">
            <v>3.7415747368421055</v>
          </cell>
          <cell r="E627">
            <v>2.5124210526315789</v>
          </cell>
          <cell r="F627">
            <v>2.1258947368421053</v>
          </cell>
          <cell r="G627">
            <v>2.4157894736842107</v>
          </cell>
          <cell r="H627">
            <v>2.8989473684210525</v>
          </cell>
          <cell r="I627">
            <v>2425.4526315789476</v>
          </cell>
          <cell r="J627">
            <v>3690</v>
          </cell>
          <cell r="K627">
            <v>4500</v>
          </cell>
          <cell r="L627">
            <v>3153</v>
          </cell>
          <cell r="M627">
            <v>3815</v>
          </cell>
          <cell r="N627">
            <v>2668</v>
          </cell>
          <cell r="O627">
            <v>3032</v>
          </cell>
          <cell r="P627">
            <v>3639</v>
          </cell>
          <cell r="Q627" t="str">
            <v>D</v>
          </cell>
          <cell r="R627">
            <v>4</v>
          </cell>
          <cell r="S627">
            <v>1.21</v>
          </cell>
          <cell r="T627" t="str">
            <v>FLIP</v>
          </cell>
          <cell r="U627">
            <v>0</v>
          </cell>
        </row>
        <row r="628">
          <cell r="A628" t="str">
            <v>21GHP9LFEW</v>
          </cell>
          <cell r="B628" t="str">
            <v>FLIP HUA. P9 LITE WOOD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2425.4526315789476</v>
          </cell>
          <cell r="J628">
            <v>3690</v>
          </cell>
          <cell r="K628">
            <v>4500</v>
          </cell>
          <cell r="L628">
            <v>3153</v>
          </cell>
          <cell r="M628">
            <v>3815</v>
          </cell>
          <cell r="N628">
            <v>2668</v>
          </cell>
          <cell r="O628">
            <v>3032</v>
          </cell>
          <cell r="P628">
            <v>3639</v>
          </cell>
          <cell r="Q628" t="str">
            <v>G</v>
          </cell>
          <cell r="R628">
            <v>4</v>
          </cell>
          <cell r="S628">
            <v>1.21</v>
          </cell>
          <cell r="T628" t="str">
            <v>FLIP</v>
          </cell>
          <cell r="U628">
            <v>0</v>
          </cell>
        </row>
        <row r="629">
          <cell r="A629" t="str">
            <v>21GHY55FCEJ</v>
          </cell>
          <cell r="B629" t="str">
            <v>FLIP HUA. Y550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1293.5747368421053</v>
          </cell>
          <cell r="J629">
            <v>2050</v>
          </cell>
          <cell r="K629">
            <v>2500</v>
          </cell>
          <cell r="L629">
            <v>1682</v>
          </cell>
          <cell r="M629">
            <v>2035</v>
          </cell>
          <cell r="N629">
            <v>1423</v>
          </cell>
          <cell r="O629">
            <v>1617</v>
          </cell>
          <cell r="P629">
            <v>1941</v>
          </cell>
          <cell r="Q629" t="str">
            <v>G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21FEDHY550</v>
          </cell>
          <cell r="B630" t="str">
            <v>FLIP HUA. Y550 DIS.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1293.5747368421053</v>
          </cell>
          <cell r="J630">
            <v>2050</v>
          </cell>
          <cell r="K630">
            <v>2500</v>
          </cell>
          <cell r="L630">
            <v>1682</v>
          </cell>
          <cell r="M630">
            <v>2035</v>
          </cell>
          <cell r="N630">
            <v>1423</v>
          </cell>
          <cell r="O630">
            <v>1617</v>
          </cell>
          <cell r="P630">
            <v>1941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21FCEHY550</v>
          </cell>
          <cell r="B631" t="str">
            <v>FLIP HUA. Y550 ECO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1293.5747368421053</v>
          </cell>
          <cell r="J631">
            <v>2050</v>
          </cell>
          <cell r="K631">
            <v>2500</v>
          </cell>
          <cell r="L631">
            <v>1682</v>
          </cell>
          <cell r="M631">
            <v>2035</v>
          </cell>
          <cell r="N631">
            <v>1423</v>
          </cell>
          <cell r="O631">
            <v>1617</v>
          </cell>
          <cell r="P631">
            <v>1941</v>
          </cell>
          <cell r="Q631" t="str">
            <v>L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21GHWY6FCEJ</v>
          </cell>
          <cell r="B632" t="str">
            <v>FLIP HUA. Y6</v>
          </cell>
          <cell r="C632">
            <v>1.0307368421052632</v>
          </cell>
          <cell r="D632">
            <v>1.9955065263157894</v>
          </cell>
          <cell r="E632">
            <v>1.3399578947368422</v>
          </cell>
          <cell r="F632">
            <v>1.1338105263157896</v>
          </cell>
          <cell r="G632">
            <v>1.2884210526315789</v>
          </cell>
          <cell r="H632">
            <v>1.5461052631578949</v>
          </cell>
          <cell r="I632">
            <v>1293.5747368421053</v>
          </cell>
          <cell r="J632">
            <v>2050</v>
          </cell>
          <cell r="K632">
            <v>2500</v>
          </cell>
          <cell r="L632">
            <v>1682</v>
          </cell>
          <cell r="M632">
            <v>2035</v>
          </cell>
          <cell r="N632">
            <v>1423</v>
          </cell>
          <cell r="O632">
            <v>1617</v>
          </cell>
          <cell r="P632">
            <v>1941</v>
          </cell>
          <cell r="Q632" t="str">
            <v>G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21FMHWY6</v>
          </cell>
          <cell r="B633" t="str">
            <v>FLIP HUA. Y6 DIS. MANDALA</v>
          </cell>
          <cell r="C633">
            <v>0.64421052631578946</v>
          </cell>
          <cell r="D633">
            <v>1.2471915789473684</v>
          </cell>
          <cell r="E633">
            <v>0.83747368421052637</v>
          </cell>
          <cell r="F633">
            <v>0.7086315789473685</v>
          </cell>
          <cell r="G633">
            <v>0.80526315789473679</v>
          </cell>
          <cell r="H633">
            <v>0.96631578947368424</v>
          </cell>
          <cell r="I633">
            <v>808.48421052631579</v>
          </cell>
          <cell r="J633">
            <v>1230</v>
          </cell>
          <cell r="K633">
            <v>1500</v>
          </cell>
          <cell r="L633">
            <v>1051</v>
          </cell>
          <cell r="M633">
            <v>1272</v>
          </cell>
          <cell r="N633">
            <v>890</v>
          </cell>
          <cell r="O633">
            <v>1011</v>
          </cell>
          <cell r="P633">
            <v>1213</v>
          </cell>
          <cell r="Q633" t="str">
            <v>L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21FCEHUWY6</v>
          </cell>
          <cell r="B634" t="str">
            <v>FLIP HUA. Y6 ECO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1293.5747368421053</v>
          </cell>
          <cell r="J634">
            <v>2050</v>
          </cell>
          <cell r="K634">
            <v>2500</v>
          </cell>
          <cell r="L634">
            <v>1682</v>
          </cell>
          <cell r="M634">
            <v>2035</v>
          </cell>
          <cell r="N634">
            <v>1423</v>
          </cell>
          <cell r="O634">
            <v>1617</v>
          </cell>
          <cell r="P634">
            <v>1941</v>
          </cell>
          <cell r="Q634" t="str">
            <v>L</v>
          </cell>
          <cell r="R634">
            <v>4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21DFHWY6</v>
          </cell>
          <cell r="B635" t="str">
            <v>FLIP HUA. Y6 FASHION</v>
          </cell>
          <cell r="C635">
            <v>1.0307368421052632</v>
          </cell>
          <cell r="D635">
            <v>1.9955065263157894</v>
          </cell>
          <cell r="E635">
            <v>1.3399578947368422</v>
          </cell>
          <cell r="F635">
            <v>1.1338105263157896</v>
          </cell>
          <cell r="G635">
            <v>1.2884210526315789</v>
          </cell>
          <cell r="H635">
            <v>1.5461052631578949</v>
          </cell>
          <cell r="I635">
            <v>1293.5747368421053</v>
          </cell>
          <cell r="J635">
            <v>2050</v>
          </cell>
          <cell r="K635">
            <v>2500</v>
          </cell>
          <cell r="L635">
            <v>1682</v>
          </cell>
          <cell r="M635">
            <v>2035</v>
          </cell>
          <cell r="N635">
            <v>1423</v>
          </cell>
          <cell r="O635">
            <v>1617</v>
          </cell>
          <cell r="P635">
            <v>1941</v>
          </cell>
          <cell r="Q635" t="str">
            <v>D</v>
          </cell>
          <cell r="R635">
            <v>4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21FCEHY635</v>
          </cell>
          <cell r="B636" t="str">
            <v>FLIP HUA. Y635 ECO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21GIPH6FCEJ</v>
          </cell>
          <cell r="B637" t="str">
            <v>FLIP IPH 6</v>
          </cell>
          <cell r="C637">
            <v>1.9326315789473685</v>
          </cell>
          <cell r="D637">
            <v>3.7415747368421055</v>
          </cell>
          <cell r="E637">
            <v>2.5124210526315789</v>
          </cell>
          <cell r="F637">
            <v>2.1258947368421053</v>
          </cell>
          <cell r="G637">
            <v>2.4157894736842107</v>
          </cell>
          <cell r="H637">
            <v>2.8989473684210525</v>
          </cell>
          <cell r="I637">
            <v>2425.4526315789476</v>
          </cell>
          <cell r="J637">
            <v>3690</v>
          </cell>
          <cell r="K637">
            <v>4500</v>
          </cell>
          <cell r="L637">
            <v>3153</v>
          </cell>
          <cell r="M637">
            <v>3815</v>
          </cell>
          <cell r="N637">
            <v>2668</v>
          </cell>
          <cell r="O637">
            <v>3032</v>
          </cell>
          <cell r="P637">
            <v>3639</v>
          </cell>
          <cell r="Q637" t="str">
            <v>G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fcs'iph6n</v>
          </cell>
          <cell r="B638" t="str">
            <v>FLIP IPH 6 C/ SOLAPA SOUL</v>
          </cell>
          <cell r="C638">
            <v>1.9326315789473685</v>
          </cell>
          <cell r="D638">
            <v>3.7415747368421055</v>
          </cell>
          <cell r="E638">
            <v>2.5124210526315789</v>
          </cell>
          <cell r="F638">
            <v>2.1258947368421053</v>
          </cell>
          <cell r="G638">
            <v>2.4157894736842107</v>
          </cell>
          <cell r="H638">
            <v>2.8989473684210525</v>
          </cell>
          <cell r="I638">
            <v>2425.4526315789476</v>
          </cell>
          <cell r="J638">
            <v>3690</v>
          </cell>
          <cell r="K638">
            <v>4500</v>
          </cell>
          <cell r="L638">
            <v>3153</v>
          </cell>
          <cell r="M638">
            <v>3815</v>
          </cell>
          <cell r="N638">
            <v>2668</v>
          </cell>
          <cell r="O638">
            <v>3032</v>
          </cell>
          <cell r="P638">
            <v>3639</v>
          </cell>
          <cell r="Q638" t="str">
            <v>S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fcs'iph6v</v>
          </cell>
          <cell r="B639" t="str">
            <v>FLIP IPH 6 C/ SOLAPA SOUL</v>
          </cell>
          <cell r="C639">
            <v>1.9326315789473685</v>
          </cell>
          <cell r="D639">
            <v>3.7415747368421055</v>
          </cell>
          <cell r="E639">
            <v>2.5124210526315789</v>
          </cell>
          <cell r="F639">
            <v>2.1258947368421053</v>
          </cell>
          <cell r="G639">
            <v>2.4157894736842107</v>
          </cell>
          <cell r="H639">
            <v>2.8989473684210525</v>
          </cell>
          <cell r="I639">
            <v>2425.4526315789476</v>
          </cell>
          <cell r="J639">
            <v>3690</v>
          </cell>
          <cell r="K639">
            <v>4500</v>
          </cell>
          <cell r="L639">
            <v>3153</v>
          </cell>
          <cell r="M639">
            <v>3815</v>
          </cell>
          <cell r="N639">
            <v>2668</v>
          </cell>
          <cell r="O639">
            <v>3032</v>
          </cell>
          <cell r="P639">
            <v>3639</v>
          </cell>
          <cell r="Q639" t="str">
            <v>S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21GFCFCIP6</v>
          </cell>
          <cell r="B640" t="str">
            <v>FLIP IPH 6 CLASS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G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21DFDAPH6</v>
          </cell>
          <cell r="B641" t="str">
            <v>FLIP IPH 6 DIS.</v>
          </cell>
          <cell r="C641">
            <v>1.9326315789473685</v>
          </cell>
          <cell r="D641">
            <v>3.7415747368421055</v>
          </cell>
          <cell r="E641">
            <v>2.5124210526315789</v>
          </cell>
          <cell r="F641">
            <v>2.1258947368421053</v>
          </cell>
          <cell r="G641">
            <v>2.4157894736842107</v>
          </cell>
          <cell r="H641">
            <v>2.8989473684210525</v>
          </cell>
          <cell r="I641">
            <v>2425.4526315789476</v>
          </cell>
          <cell r="J641">
            <v>3690</v>
          </cell>
          <cell r="K641">
            <v>4500</v>
          </cell>
          <cell r="L641">
            <v>3153</v>
          </cell>
          <cell r="M641">
            <v>3815</v>
          </cell>
          <cell r="N641">
            <v>2668</v>
          </cell>
          <cell r="O641">
            <v>3032</v>
          </cell>
          <cell r="P641">
            <v>3639</v>
          </cell>
          <cell r="Q641" t="str">
            <v>D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21VIP6FCD</v>
          </cell>
          <cell r="B642" t="str">
            <v>FLIP IPH 6 DIS.</v>
          </cell>
          <cell r="C642">
            <v>1.9326315789473685</v>
          </cell>
          <cell r="D642">
            <v>3.7415747368421055</v>
          </cell>
          <cell r="E642">
            <v>2.5124210526315789</v>
          </cell>
          <cell r="F642">
            <v>2.1258947368421053</v>
          </cell>
          <cell r="G642">
            <v>2.4157894736842107</v>
          </cell>
          <cell r="H642">
            <v>2.8989473684210525</v>
          </cell>
          <cell r="I642">
            <v>2425.4526315789476</v>
          </cell>
          <cell r="J642">
            <v>3690</v>
          </cell>
          <cell r="K642">
            <v>4500</v>
          </cell>
          <cell r="L642">
            <v>3153</v>
          </cell>
          <cell r="M642">
            <v>3815</v>
          </cell>
          <cell r="N642">
            <v>2668</v>
          </cell>
          <cell r="O642">
            <v>3032</v>
          </cell>
          <cell r="P642">
            <v>3639</v>
          </cell>
          <cell r="Q642" t="str">
            <v>V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FLCDUO'IPH6N</v>
          </cell>
          <cell r="B643" t="str">
            <v>FLIP IPH 6 DUO Iman</v>
          </cell>
          <cell r="C643">
            <v>1.9326315789473685</v>
          </cell>
          <cell r="D643">
            <v>3.7415747368421055</v>
          </cell>
          <cell r="E643">
            <v>2.5124210526315789</v>
          </cell>
          <cell r="F643">
            <v>2.1258947368421053</v>
          </cell>
          <cell r="G643">
            <v>2.4157894736842107</v>
          </cell>
          <cell r="H643">
            <v>2.8989473684210525</v>
          </cell>
          <cell r="I643">
            <v>2425.4526315789476</v>
          </cell>
          <cell r="J643">
            <v>3690</v>
          </cell>
          <cell r="K643">
            <v>4500</v>
          </cell>
          <cell r="L643">
            <v>3153</v>
          </cell>
          <cell r="M643">
            <v>3815</v>
          </cell>
          <cell r="N643">
            <v>2668</v>
          </cell>
          <cell r="O643">
            <v>3032</v>
          </cell>
          <cell r="P643">
            <v>3639</v>
          </cell>
          <cell r="Q643" t="str">
            <v>S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FLCE'IPH6N</v>
          </cell>
          <cell r="B644" t="str">
            <v>FLIP IPH 6 EXECUTIVOS SOUL</v>
          </cell>
          <cell r="C644">
            <v>1.9326315789473685</v>
          </cell>
          <cell r="D644">
            <v>3.7415747368421055</v>
          </cell>
          <cell r="E644">
            <v>2.5124210526315789</v>
          </cell>
          <cell r="F644">
            <v>2.1258947368421053</v>
          </cell>
          <cell r="G644">
            <v>2.4157894736842107</v>
          </cell>
          <cell r="H644">
            <v>2.8989473684210525</v>
          </cell>
          <cell r="I644">
            <v>2425.4526315789476</v>
          </cell>
          <cell r="J644">
            <v>3690</v>
          </cell>
          <cell r="K644">
            <v>4500</v>
          </cell>
          <cell r="L644">
            <v>3153</v>
          </cell>
          <cell r="M644">
            <v>3815</v>
          </cell>
          <cell r="N644">
            <v>2668</v>
          </cell>
          <cell r="O644">
            <v>3032</v>
          </cell>
          <cell r="P644">
            <v>3639</v>
          </cell>
          <cell r="Q644" t="str">
            <v>S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PKW'IPH6</v>
          </cell>
          <cell r="B645" t="str">
            <v>FLIP IPH 6 PK WALLET</v>
          </cell>
          <cell r="C645">
            <v>1.9326315789473685</v>
          </cell>
          <cell r="D645">
            <v>3.7415747368421055</v>
          </cell>
          <cell r="E645">
            <v>2.5124210526315789</v>
          </cell>
          <cell r="F645">
            <v>2.1258947368421053</v>
          </cell>
          <cell r="G645">
            <v>2.4157894736842107</v>
          </cell>
          <cell r="H645">
            <v>2.8989473684210525</v>
          </cell>
          <cell r="I645">
            <v>2425.4526315789476</v>
          </cell>
          <cell r="J645">
            <v>3690</v>
          </cell>
          <cell r="K645">
            <v>4500</v>
          </cell>
          <cell r="L645">
            <v>3153</v>
          </cell>
          <cell r="M645">
            <v>3815</v>
          </cell>
          <cell r="N645">
            <v>2668</v>
          </cell>
          <cell r="O645">
            <v>3032</v>
          </cell>
          <cell r="P645">
            <v>3639</v>
          </cell>
          <cell r="Q645" t="str">
            <v>S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fcs'iph6pv</v>
          </cell>
          <cell r="B646" t="str">
            <v>FLIP IPH 6 PLUS  C/ SOLAPA SOUL</v>
          </cell>
          <cell r="C646">
            <v>1.9326315789473685</v>
          </cell>
          <cell r="D646">
            <v>3.7415747368421055</v>
          </cell>
          <cell r="E646">
            <v>2.5124210526315789</v>
          </cell>
          <cell r="F646">
            <v>2.1258947368421053</v>
          </cell>
          <cell r="G646">
            <v>2.4157894736842107</v>
          </cell>
          <cell r="H646">
            <v>2.8989473684210525</v>
          </cell>
          <cell r="I646">
            <v>2425.4526315789476</v>
          </cell>
          <cell r="J646">
            <v>3690</v>
          </cell>
          <cell r="K646">
            <v>4500</v>
          </cell>
          <cell r="L646">
            <v>3153</v>
          </cell>
          <cell r="M646">
            <v>3815</v>
          </cell>
          <cell r="N646">
            <v>2668</v>
          </cell>
          <cell r="O646">
            <v>3032</v>
          </cell>
          <cell r="P646">
            <v>3639</v>
          </cell>
          <cell r="Q646" t="str">
            <v>S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fcs'iph6pn</v>
          </cell>
          <cell r="B647" t="str">
            <v>FLIP IPH 6 PLUS C/ SOLAPA SOUL</v>
          </cell>
          <cell r="C647">
            <v>1.9326315789473685</v>
          </cell>
          <cell r="D647">
            <v>3.7415747368421055</v>
          </cell>
          <cell r="E647">
            <v>2.5124210526315789</v>
          </cell>
          <cell r="F647">
            <v>2.1258947368421053</v>
          </cell>
          <cell r="G647">
            <v>2.4157894736842107</v>
          </cell>
          <cell r="H647">
            <v>2.8989473684210525</v>
          </cell>
          <cell r="I647">
            <v>2425.4526315789476</v>
          </cell>
          <cell r="J647">
            <v>3690</v>
          </cell>
          <cell r="K647">
            <v>4500</v>
          </cell>
          <cell r="L647">
            <v>3153</v>
          </cell>
          <cell r="M647">
            <v>3815</v>
          </cell>
          <cell r="N647">
            <v>2668</v>
          </cell>
          <cell r="O647">
            <v>3032</v>
          </cell>
          <cell r="P647">
            <v>3639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fcs'iph6pr</v>
          </cell>
          <cell r="B648" t="str">
            <v>FLIP IPH 6 PLUS C/ SOLAPA SOUL</v>
          </cell>
          <cell r="C648">
            <v>1.9326315789473685</v>
          </cell>
          <cell r="D648">
            <v>3.7415747368421055</v>
          </cell>
          <cell r="E648">
            <v>2.5124210526315789</v>
          </cell>
          <cell r="F648">
            <v>2.1258947368421053</v>
          </cell>
          <cell r="G648">
            <v>2.4157894736842107</v>
          </cell>
          <cell r="H648">
            <v>2.8989473684210525</v>
          </cell>
          <cell r="I648">
            <v>2425.4526315789476</v>
          </cell>
          <cell r="J648">
            <v>3690</v>
          </cell>
          <cell r="K648">
            <v>4500</v>
          </cell>
          <cell r="L648">
            <v>3153</v>
          </cell>
          <cell r="M648">
            <v>3815</v>
          </cell>
          <cell r="N648">
            <v>2668</v>
          </cell>
          <cell r="O648">
            <v>3032</v>
          </cell>
          <cell r="P648">
            <v>3639</v>
          </cell>
          <cell r="Q648" t="str">
            <v>S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21DFDAP6P</v>
          </cell>
          <cell r="B649" t="str">
            <v>FLIP IPH 6 PLUS DIS.</v>
          </cell>
          <cell r="C649">
            <v>1.9326315789473685</v>
          </cell>
          <cell r="D649">
            <v>3.7415747368421055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2425.4526315789476</v>
          </cell>
          <cell r="J649">
            <v>3690</v>
          </cell>
          <cell r="K649">
            <v>4500</v>
          </cell>
          <cell r="L649">
            <v>3153</v>
          </cell>
          <cell r="M649">
            <v>3815</v>
          </cell>
          <cell r="N649">
            <v>2668</v>
          </cell>
          <cell r="O649">
            <v>3032</v>
          </cell>
          <cell r="P649">
            <v>3639</v>
          </cell>
          <cell r="Q649" t="str">
            <v>D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FLCE'IPH6P</v>
          </cell>
          <cell r="B650" t="str">
            <v>FLIP IPH 6 PLUS EXECUTIVOS SOUL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S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flce'iph7n</v>
          </cell>
          <cell r="B651" t="str">
            <v>FLIP IPH 7</v>
          </cell>
          <cell r="C651">
            <v>2.892561281464531</v>
          </cell>
          <cell r="D651">
            <v>10.499997451716247</v>
          </cell>
          <cell r="E651">
            <v>3.7603296659038903</v>
          </cell>
          <cell r="F651">
            <v>3.1818174096109844</v>
          </cell>
          <cell r="G651">
            <v>3.6157016018306636</v>
          </cell>
          <cell r="H651">
            <v>4.3388419221967967</v>
          </cell>
          <cell r="I651">
            <v>3630.1644082379862</v>
          </cell>
          <cell r="J651">
            <v>10660</v>
          </cell>
          <cell r="K651">
            <v>13000</v>
          </cell>
          <cell r="L651">
            <v>4719</v>
          </cell>
          <cell r="M651">
            <v>5710</v>
          </cell>
          <cell r="N651">
            <v>3994</v>
          </cell>
          <cell r="O651">
            <v>4538</v>
          </cell>
          <cell r="P651">
            <v>5446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flce'iph7pn</v>
          </cell>
          <cell r="B652" t="str">
            <v>FLIP IPH 7/8 PLUS</v>
          </cell>
          <cell r="C652">
            <v>2.892561281464531</v>
          </cell>
          <cell r="D652">
            <v>10.499997451716247</v>
          </cell>
          <cell r="E652">
            <v>3.7603296659038903</v>
          </cell>
          <cell r="F652">
            <v>3.1818174096109844</v>
          </cell>
          <cell r="G652">
            <v>3.6157016018306636</v>
          </cell>
          <cell r="H652">
            <v>4.3388419221967967</v>
          </cell>
          <cell r="I652">
            <v>3630.1644082379862</v>
          </cell>
          <cell r="J652">
            <v>10660</v>
          </cell>
          <cell r="K652">
            <v>13000</v>
          </cell>
          <cell r="L652">
            <v>4719</v>
          </cell>
          <cell r="M652">
            <v>5710</v>
          </cell>
          <cell r="N652">
            <v>3994</v>
          </cell>
          <cell r="O652">
            <v>4538</v>
          </cell>
          <cell r="P652">
            <v>5446</v>
          </cell>
          <cell r="Q652" t="str">
            <v>s</v>
          </cell>
          <cell r="R652">
            <v>28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FCR'IPH8PNE</v>
          </cell>
          <cell r="B653" t="str">
            <v>FLIP IPH 7/8 PLUS REF</v>
          </cell>
          <cell r="C653">
            <v>2.892561281464531</v>
          </cell>
          <cell r="D653">
            <v>10.499997451716247</v>
          </cell>
          <cell r="E653">
            <v>3.7603296659038903</v>
          </cell>
          <cell r="F653">
            <v>3.1818174096109844</v>
          </cell>
          <cell r="G653">
            <v>3.6157016018306636</v>
          </cell>
          <cell r="H653">
            <v>4.3388419221967967</v>
          </cell>
          <cell r="I653">
            <v>3630.1644082379862</v>
          </cell>
          <cell r="J653">
            <v>10660</v>
          </cell>
          <cell r="K653">
            <v>13000</v>
          </cell>
          <cell r="L653">
            <v>4719</v>
          </cell>
          <cell r="M653">
            <v>5710</v>
          </cell>
          <cell r="N653">
            <v>3994</v>
          </cell>
          <cell r="O653">
            <v>4538</v>
          </cell>
          <cell r="P653">
            <v>5446</v>
          </cell>
          <cell r="Q653" t="str">
            <v>S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21GLGG3FCEJ</v>
          </cell>
          <cell r="B654" t="str">
            <v>FLIP LG G3 (D855)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G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21GLH815FCEJ</v>
          </cell>
          <cell r="B655" t="str">
            <v>FLIP LG G4 (H815)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G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21FCFCLG4BE</v>
          </cell>
          <cell r="B656" t="str">
            <v>FLIP LG G4 BEAT CLASS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21DFFLG4B</v>
          </cell>
          <cell r="B657" t="str">
            <v>FLIP LG G4 BEAT FASHION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1293.5747368421053</v>
          </cell>
          <cell r="J657">
            <v>2050</v>
          </cell>
          <cell r="K657">
            <v>2500</v>
          </cell>
          <cell r="L657">
            <v>1682</v>
          </cell>
          <cell r="M657">
            <v>2035</v>
          </cell>
          <cell r="N657">
            <v>1423</v>
          </cell>
          <cell r="O657">
            <v>1617</v>
          </cell>
          <cell r="P657">
            <v>1941</v>
          </cell>
          <cell r="Q657" t="str">
            <v>D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21GLH735FCEJ</v>
          </cell>
          <cell r="B658" t="str">
            <v>FLIP LG G4 BEAT(H735)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G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21DFFLG4S</v>
          </cell>
          <cell r="B659" t="str">
            <v>FLIP LG G4 STYLUS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21DFFLG5</v>
          </cell>
          <cell r="B660" t="str">
            <v>FLIP LG G5 FASHION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21GLK430FCEJ</v>
          </cell>
          <cell r="B661" t="str">
            <v>FLIP LG K10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FLCS'M250FU</v>
          </cell>
          <cell r="B662" t="str">
            <v>FLIP LG K10 2017 FUCSIA</v>
          </cell>
          <cell r="C662">
            <v>3.2854736842105261</v>
          </cell>
          <cell r="D662">
            <v>6.360677052631579</v>
          </cell>
          <cell r="E662">
            <v>4.2711157894736838</v>
          </cell>
          <cell r="F662">
            <v>3.6140210526315788</v>
          </cell>
          <cell r="G662">
            <v>4.1068421052631576</v>
          </cell>
          <cell r="H662">
            <v>4.9282105263157892</v>
          </cell>
          <cell r="I662">
            <v>4123.2694736842104</v>
          </cell>
          <cell r="J662">
            <v>6560</v>
          </cell>
          <cell r="K662">
            <v>8000</v>
          </cell>
          <cell r="L662">
            <v>5360</v>
          </cell>
          <cell r="M662">
            <v>6486</v>
          </cell>
          <cell r="N662">
            <v>4536</v>
          </cell>
          <cell r="O662">
            <v>5155</v>
          </cell>
          <cell r="P662">
            <v>6185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FLCS'M250NE</v>
          </cell>
          <cell r="B663" t="str">
            <v>FLIP LG K10 2017 NEGRO</v>
          </cell>
          <cell r="C663">
            <v>3.2854736842105261</v>
          </cell>
          <cell r="D663">
            <v>6.360677052631579</v>
          </cell>
          <cell r="E663">
            <v>4.2711157894736838</v>
          </cell>
          <cell r="F663">
            <v>3.6140210526315788</v>
          </cell>
          <cell r="G663">
            <v>4.1068421052631576</v>
          </cell>
          <cell r="H663">
            <v>4.9282105263157892</v>
          </cell>
          <cell r="I663">
            <v>4123.2694736842104</v>
          </cell>
          <cell r="J663">
            <v>6560</v>
          </cell>
          <cell r="K663">
            <v>8000</v>
          </cell>
          <cell r="L663">
            <v>5360</v>
          </cell>
          <cell r="M663">
            <v>6486</v>
          </cell>
          <cell r="N663">
            <v>4536</v>
          </cell>
          <cell r="O663">
            <v>5155</v>
          </cell>
          <cell r="P663">
            <v>6185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14668</v>
          </cell>
          <cell r="B664" t="str">
            <v>FLIP LG K10 CLASS GRIS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X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21GFERLK10</v>
          </cell>
          <cell r="B665" t="str">
            <v>FLIP LG K10 REVERSIBLE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21GLK430FEW</v>
          </cell>
          <cell r="B666" t="str">
            <v>FLIP LG K10 WOOD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G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FLCLK11P</v>
          </cell>
          <cell r="B667" t="str">
            <v>FLIP LG K11 PLUS NEGRO</v>
          </cell>
          <cell r="C667">
            <v>2.8860631578947369</v>
          </cell>
          <cell r="D667">
            <v>5.5874182736842108</v>
          </cell>
          <cell r="E667">
            <v>3.7518821052631579</v>
          </cell>
          <cell r="F667">
            <v>3.1746694736842107</v>
          </cell>
          <cell r="G667">
            <v>3.6075789473684212</v>
          </cell>
          <cell r="H667">
            <v>4.3290947368421051</v>
          </cell>
          <cell r="I667">
            <v>3622.0092631578946</v>
          </cell>
          <cell r="J667">
            <v>5740</v>
          </cell>
          <cell r="K667">
            <v>7000</v>
          </cell>
          <cell r="L667">
            <v>4709</v>
          </cell>
          <cell r="M667">
            <v>5697</v>
          </cell>
          <cell r="N667">
            <v>3985</v>
          </cell>
          <cell r="O667">
            <v>4528</v>
          </cell>
          <cell r="P667">
            <v>5434</v>
          </cell>
          <cell r="Q667" t="str">
            <v>D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FLCS'X230FU</v>
          </cell>
          <cell r="B668" t="str">
            <v>FLIP LG K4 2017 FUCSIA</v>
          </cell>
          <cell r="C668">
            <v>3.2854736842105261</v>
          </cell>
          <cell r="D668">
            <v>6.360677052631579</v>
          </cell>
          <cell r="E668">
            <v>4.2711157894736838</v>
          </cell>
          <cell r="F668">
            <v>3.6140210526315788</v>
          </cell>
          <cell r="G668">
            <v>4.1068421052631576</v>
          </cell>
          <cell r="H668">
            <v>4.9282105263157892</v>
          </cell>
          <cell r="I668">
            <v>4123.2694736842104</v>
          </cell>
          <cell r="J668">
            <v>6560</v>
          </cell>
          <cell r="K668">
            <v>8000</v>
          </cell>
          <cell r="L668">
            <v>5360</v>
          </cell>
          <cell r="M668">
            <v>6486</v>
          </cell>
          <cell r="N668">
            <v>4536</v>
          </cell>
          <cell r="O668">
            <v>5155</v>
          </cell>
          <cell r="P668">
            <v>6185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FLCS'X230NE</v>
          </cell>
          <cell r="B669" t="str">
            <v>FLIP LG K4 2017 NEGRO</v>
          </cell>
          <cell r="C669">
            <v>3.2854736842105261</v>
          </cell>
          <cell r="D669">
            <v>6.360677052631579</v>
          </cell>
          <cell r="E669">
            <v>4.2711157894736838</v>
          </cell>
          <cell r="F669">
            <v>3.6140210526315788</v>
          </cell>
          <cell r="G669">
            <v>4.1068421052631576</v>
          </cell>
          <cell r="H669">
            <v>4.9282105263157892</v>
          </cell>
          <cell r="I669">
            <v>4123.2694736842104</v>
          </cell>
          <cell r="J669">
            <v>6560</v>
          </cell>
          <cell r="K669">
            <v>8000</v>
          </cell>
          <cell r="L669">
            <v>5360</v>
          </cell>
          <cell r="M669">
            <v>6486</v>
          </cell>
          <cell r="N669">
            <v>4536</v>
          </cell>
          <cell r="O669">
            <v>5155</v>
          </cell>
          <cell r="P669">
            <v>6185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14663</v>
          </cell>
          <cell r="B670" t="str">
            <v>FLIP LG K4 CLASS GRIS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1293.5747368421053</v>
          </cell>
          <cell r="J670">
            <v>2050</v>
          </cell>
          <cell r="K670">
            <v>2500</v>
          </cell>
          <cell r="L670">
            <v>1682</v>
          </cell>
          <cell r="M670">
            <v>2035</v>
          </cell>
          <cell r="N670">
            <v>1423</v>
          </cell>
          <cell r="O670">
            <v>1617</v>
          </cell>
          <cell r="P670">
            <v>1941</v>
          </cell>
          <cell r="Q670" t="str">
            <v>X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14662</v>
          </cell>
          <cell r="B671" t="str">
            <v>FLIP LG K4 CLASS NEGRO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1293.5747368421053</v>
          </cell>
          <cell r="J671">
            <v>2050</v>
          </cell>
          <cell r="K671">
            <v>2500</v>
          </cell>
          <cell r="L671">
            <v>1682</v>
          </cell>
          <cell r="M671">
            <v>2035</v>
          </cell>
          <cell r="N671">
            <v>1423</v>
          </cell>
          <cell r="O671">
            <v>1617</v>
          </cell>
          <cell r="P671">
            <v>1941</v>
          </cell>
          <cell r="Q671" t="str">
            <v>X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21GLK130FEW</v>
          </cell>
          <cell r="B672" t="str">
            <v>FLIP LG K4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1293.5747368421053</v>
          </cell>
          <cell r="J672">
            <v>2050</v>
          </cell>
          <cell r="K672">
            <v>2500</v>
          </cell>
          <cell r="L672">
            <v>1682</v>
          </cell>
          <cell r="M672">
            <v>2035</v>
          </cell>
          <cell r="N672">
            <v>1423</v>
          </cell>
          <cell r="O672">
            <v>1617</v>
          </cell>
          <cell r="P672">
            <v>1941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21FELGK5</v>
          </cell>
          <cell r="B673" t="str">
            <v>FLIP LG K5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1293.5747368421053</v>
          </cell>
          <cell r="J673">
            <v>2050</v>
          </cell>
          <cell r="K673">
            <v>2500</v>
          </cell>
          <cell r="L673">
            <v>1682</v>
          </cell>
          <cell r="M673">
            <v>2035</v>
          </cell>
          <cell r="N673">
            <v>1423</v>
          </cell>
          <cell r="O673">
            <v>1617</v>
          </cell>
          <cell r="P673">
            <v>1941</v>
          </cell>
          <cell r="Q673" t="str">
            <v>L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21FMLGK5</v>
          </cell>
          <cell r="B674" t="str">
            <v>FLIP LG K5 DIS. MANDALA</v>
          </cell>
          <cell r="C674">
            <v>0.64421052631578946</v>
          </cell>
          <cell r="D674">
            <v>1.2471915789473684</v>
          </cell>
          <cell r="E674">
            <v>0.83747368421052637</v>
          </cell>
          <cell r="F674">
            <v>0.7086315789473685</v>
          </cell>
          <cell r="G674">
            <v>0.80526315789473679</v>
          </cell>
          <cell r="H674">
            <v>0.96631578947368424</v>
          </cell>
          <cell r="I674">
            <v>808.48421052631579</v>
          </cell>
          <cell r="J674">
            <v>1230</v>
          </cell>
          <cell r="K674">
            <v>1500</v>
          </cell>
          <cell r="L674">
            <v>1051</v>
          </cell>
          <cell r="M674">
            <v>1272</v>
          </cell>
          <cell r="N674">
            <v>890</v>
          </cell>
          <cell r="O674">
            <v>1011</v>
          </cell>
          <cell r="P674">
            <v>1213</v>
          </cell>
          <cell r="Q674" t="str">
            <v>L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21FCE2LGK5</v>
          </cell>
          <cell r="B675" t="str">
            <v>FLIP LG K5 ECO2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1293.5747368421053</v>
          </cell>
          <cell r="J675">
            <v>2050</v>
          </cell>
          <cell r="K675">
            <v>2500</v>
          </cell>
          <cell r="L675">
            <v>1682</v>
          </cell>
          <cell r="M675">
            <v>2035</v>
          </cell>
          <cell r="N675">
            <v>1423</v>
          </cell>
          <cell r="O675">
            <v>1617</v>
          </cell>
          <cell r="P675">
            <v>1941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FLCLK51SN</v>
          </cell>
          <cell r="B676" t="str">
            <v>FLIP LG K51S NEGRO</v>
          </cell>
          <cell r="C676">
            <v>2.8556289295741233</v>
          </cell>
          <cell r="D676">
            <v>12.093588516746411</v>
          </cell>
          <cell r="E676">
            <v>3.7123176084463605</v>
          </cell>
          <cell r="F676">
            <v>3.1411918225315358</v>
          </cell>
          <cell r="G676">
            <v>3.5695361619676542</v>
          </cell>
          <cell r="H676">
            <v>4.2834433943611847</v>
          </cell>
          <cell r="I676">
            <v>3583.8143066155249</v>
          </cell>
          <cell r="J676">
            <v>12300</v>
          </cell>
          <cell r="K676">
            <v>15000</v>
          </cell>
          <cell r="L676">
            <v>4659</v>
          </cell>
          <cell r="M676">
            <v>5637</v>
          </cell>
          <cell r="N676">
            <v>3943</v>
          </cell>
          <cell r="O676">
            <v>4480</v>
          </cell>
          <cell r="P676">
            <v>5376</v>
          </cell>
          <cell r="Q676" t="str">
            <v>V</v>
          </cell>
          <cell r="R676">
            <v>33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21FELGK7</v>
          </cell>
          <cell r="B677" t="str">
            <v>FLIP LG K7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1293.5747368421053</v>
          </cell>
          <cell r="J677">
            <v>2050</v>
          </cell>
          <cell r="K677">
            <v>2500</v>
          </cell>
          <cell r="L677">
            <v>1682</v>
          </cell>
          <cell r="M677">
            <v>2035</v>
          </cell>
          <cell r="N677">
            <v>1423</v>
          </cell>
          <cell r="O677">
            <v>1617</v>
          </cell>
          <cell r="P677">
            <v>1941</v>
          </cell>
          <cell r="Q677" t="str">
            <v>L</v>
          </cell>
          <cell r="R677">
            <v>4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21GLK350FCEJ</v>
          </cell>
          <cell r="B678" t="str">
            <v>FLIP LG K8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FLCS'X250FU</v>
          </cell>
          <cell r="B679" t="str">
            <v>FLIP LG K8 2017 FUCSIA</v>
          </cell>
          <cell r="C679">
            <v>1.9970526315789474</v>
          </cell>
          <cell r="D679">
            <v>3.8662938947368422</v>
          </cell>
          <cell r="E679">
            <v>2.5961684210526319</v>
          </cell>
          <cell r="F679">
            <v>2.1967578947368422</v>
          </cell>
          <cell r="G679">
            <v>2.4963157894736843</v>
          </cell>
          <cell r="H679">
            <v>2.9955789473684211</v>
          </cell>
          <cell r="I679">
            <v>2506.3010526315788</v>
          </cell>
          <cell r="J679">
            <v>4100</v>
          </cell>
          <cell r="K679">
            <v>5000</v>
          </cell>
          <cell r="L679">
            <v>3258</v>
          </cell>
          <cell r="M679">
            <v>3942</v>
          </cell>
          <cell r="N679">
            <v>2757</v>
          </cell>
          <cell r="O679">
            <v>3133</v>
          </cell>
          <cell r="P679">
            <v>3760</v>
          </cell>
          <cell r="Q679" t="str">
            <v>S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FLCS'X250NE</v>
          </cell>
          <cell r="B680" t="str">
            <v>FLIP LG K8 2017 NEGRO</v>
          </cell>
          <cell r="C680">
            <v>1.9970526315789474</v>
          </cell>
          <cell r="D680">
            <v>3.8662938947368422</v>
          </cell>
          <cell r="E680">
            <v>2.5961684210526319</v>
          </cell>
          <cell r="F680">
            <v>2.1967578947368422</v>
          </cell>
          <cell r="G680">
            <v>2.4963157894736843</v>
          </cell>
          <cell r="H680">
            <v>2.9955789473684211</v>
          </cell>
          <cell r="I680">
            <v>2506.3010526315788</v>
          </cell>
          <cell r="J680">
            <v>4100</v>
          </cell>
          <cell r="K680">
            <v>5000</v>
          </cell>
          <cell r="L680">
            <v>3258</v>
          </cell>
          <cell r="M680">
            <v>3942</v>
          </cell>
          <cell r="N680">
            <v>2757</v>
          </cell>
          <cell r="O680">
            <v>3133</v>
          </cell>
          <cell r="P680">
            <v>3760</v>
          </cell>
          <cell r="Q680" t="str">
            <v>S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21GFERLGK8</v>
          </cell>
          <cell r="B681" t="str">
            <v>FLIP LG K8 REVERSIBLE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G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21GLK350FEW</v>
          </cell>
          <cell r="B682" t="str">
            <v>FLIP LG K8 WOOD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21GLH340FCEJ</v>
          </cell>
          <cell r="B683" t="str">
            <v>FLIP LG LEON</v>
          </cell>
          <cell r="C683">
            <v>1.9326315789473685</v>
          </cell>
          <cell r="D683">
            <v>3.7415747368421055</v>
          </cell>
          <cell r="E683">
            <v>2.5124210526315789</v>
          </cell>
          <cell r="F683">
            <v>2.1258947368421053</v>
          </cell>
          <cell r="G683">
            <v>2.4157894736842107</v>
          </cell>
          <cell r="H683">
            <v>2.8989473684210525</v>
          </cell>
          <cell r="I683">
            <v>2425.4526315789476</v>
          </cell>
          <cell r="J683">
            <v>3690</v>
          </cell>
          <cell r="K683">
            <v>4500</v>
          </cell>
          <cell r="L683">
            <v>3153</v>
          </cell>
          <cell r="M683">
            <v>3815</v>
          </cell>
          <cell r="N683">
            <v>2668</v>
          </cell>
          <cell r="O683">
            <v>3032</v>
          </cell>
          <cell r="P683">
            <v>3639</v>
          </cell>
          <cell r="Q683" t="str">
            <v>G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21FCELH340</v>
          </cell>
          <cell r="B684" t="str">
            <v>FLIP LG LEON ECO</v>
          </cell>
          <cell r="C684">
            <v>1.9326315789473685</v>
          </cell>
          <cell r="D684">
            <v>3.7415747368421055</v>
          </cell>
          <cell r="E684">
            <v>2.5124210526315789</v>
          </cell>
          <cell r="F684">
            <v>2.1258947368421053</v>
          </cell>
          <cell r="G684">
            <v>2.4157894736842107</v>
          </cell>
          <cell r="H684">
            <v>2.8989473684210525</v>
          </cell>
          <cell r="I684">
            <v>2425.4526315789476</v>
          </cell>
          <cell r="J684">
            <v>3690</v>
          </cell>
          <cell r="K684">
            <v>4500</v>
          </cell>
          <cell r="L684">
            <v>3153</v>
          </cell>
          <cell r="M684">
            <v>3815</v>
          </cell>
          <cell r="N684">
            <v>2668</v>
          </cell>
          <cell r="O684">
            <v>3032</v>
          </cell>
          <cell r="P684">
            <v>3639</v>
          </cell>
          <cell r="Q684" t="str">
            <v>L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21DFFLGLE</v>
          </cell>
          <cell r="B685" t="str">
            <v>FLIP LG LEON FASHION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21GFCSLGLEON</v>
          </cell>
          <cell r="B686" t="str">
            <v>FLIP LG LEON SPRING</v>
          </cell>
          <cell r="C686">
            <v>1.9326315789473685</v>
          </cell>
          <cell r="D686">
            <v>3.7415747368421055</v>
          </cell>
          <cell r="E686">
            <v>2.5124210526315789</v>
          </cell>
          <cell r="F686">
            <v>2.1258947368421053</v>
          </cell>
          <cell r="G686">
            <v>2.4157894736842107</v>
          </cell>
          <cell r="H686">
            <v>2.8989473684210525</v>
          </cell>
          <cell r="I686">
            <v>2425.4526315789476</v>
          </cell>
          <cell r="J686">
            <v>3690</v>
          </cell>
          <cell r="K686">
            <v>4500</v>
          </cell>
          <cell r="L686">
            <v>3153</v>
          </cell>
          <cell r="M686">
            <v>3815</v>
          </cell>
          <cell r="N686">
            <v>2668</v>
          </cell>
          <cell r="O686">
            <v>3032</v>
          </cell>
          <cell r="P686">
            <v>3639</v>
          </cell>
          <cell r="Q686" t="str">
            <v>G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21GLH440FCEJ</v>
          </cell>
          <cell r="B687" t="str">
            <v>FLIP LG SPIRIT (H440)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1293.5747368421053</v>
          </cell>
          <cell r="J687">
            <v>2050</v>
          </cell>
          <cell r="K687">
            <v>2500</v>
          </cell>
          <cell r="L687">
            <v>1682</v>
          </cell>
          <cell r="M687">
            <v>2035</v>
          </cell>
          <cell r="N687">
            <v>1423</v>
          </cell>
          <cell r="O687">
            <v>1617</v>
          </cell>
          <cell r="P687">
            <v>1941</v>
          </cell>
          <cell r="Q687" t="str">
            <v>G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21GFCSLGH440</v>
          </cell>
          <cell r="B688" t="str">
            <v>FLIP LG SPIRIT (H440) SPRING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G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21FCELGZER</v>
          </cell>
          <cell r="B689" t="str">
            <v>FLIP LG ZERO ECO</v>
          </cell>
          <cell r="C689">
            <v>1.0307368421052632</v>
          </cell>
          <cell r="D689">
            <v>1.9955065263157894</v>
          </cell>
          <cell r="E689">
            <v>1.3399578947368422</v>
          </cell>
          <cell r="F689">
            <v>1.1338105263157896</v>
          </cell>
          <cell r="G689">
            <v>1.2884210526315789</v>
          </cell>
          <cell r="H689">
            <v>1.5461052631578949</v>
          </cell>
          <cell r="I689">
            <v>1293.5747368421053</v>
          </cell>
          <cell r="J689">
            <v>2050</v>
          </cell>
          <cell r="K689">
            <v>2500</v>
          </cell>
          <cell r="L689">
            <v>1682</v>
          </cell>
          <cell r="M689">
            <v>2035</v>
          </cell>
          <cell r="N689">
            <v>1423</v>
          </cell>
          <cell r="O689">
            <v>1617</v>
          </cell>
          <cell r="P689">
            <v>1941</v>
          </cell>
          <cell r="Q689" t="str">
            <v>L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21FCE2LGZE</v>
          </cell>
          <cell r="B690" t="str">
            <v>FLIP LG ZERO ECO2</v>
          </cell>
          <cell r="C690">
            <v>1.0307368421052632</v>
          </cell>
          <cell r="D690">
            <v>1.9955065263157894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1293.5747368421053</v>
          </cell>
          <cell r="J690">
            <v>2050</v>
          </cell>
          <cell r="K690">
            <v>2500</v>
          </cell>
          <cell r="L690">
            <v>1682</v>
          </cell>
          <cell r="M690">
            <v>2035</v>
          </cell>
          <cell r="N690">
            <v>1423</v>
          </cell>
          <cell r="O690">
            <v>1617</v>
          </cell>
          <cell r="P690">
            <v>1941</v>
          </cell>
          <cell r="Q690" t="str">
            <v>L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21DFFLZR</v>
          </cell>
          <cell r="B691" t="str">
            <v>FLIP LG ZERO FASHION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1293.5747368421053</v>
          </cell>
          <cell r="J691">
            <v>2050</v>
          </cell>
          <cell r="K691">
            <v>2500</v>
          </cell>
          <cell r="L691">
            <v>1682</v>
          </cell>
          <cell r="M691">
            <v>2035</v>
          </cell>
          <cell r="N691">
            <v>1423</v>
          </cell>
          <cell r="O691">
            <v>1617</v>
          </cell>
          <cell r="P691">
            <v>1941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14699</v>
          </cell>
          <cell r="B692" t="str">
            <v>FLIP MOT. C PLUS CLASS AZUL</v>
          </cell>
          <cell r="C692">
            <v>1.0307368421052632</v>
          </cell>
          <cell r="D692">
            <v>1.9955065263157894</v>
          </cell>
          <cell r="E692">
            <v>1.3399578947368422</v>
          </cell>
          <cell r="F692">
            <v>1.1338105263157896</v>
          </cell>
          <cell r="G692">
            <v>1.2884210526315789</v>
          </cell>
          <cell r="H692">
            <v>1.5461052631578949</v>
          </cell>
          <cell r="I692">
            <v>1293.5747368421053</v>
          </cell>
          <cell r="J692">
            <v>2050</v>
          </cell>
          <cell r="K692">
            <v>2500</v>
          </cell>
          <cell r="L692">
            <v>1682</v>
          </cell>
          <cell r="M692">
            <v>2035</v>
          </cell>
          <cell r="N692">
            <v>1423</v>
          </cell>
          <cell r="O692">
            <v>1617</v>
          </cell>
          <cell r="P692">
            <v>1941</v>
          </cell>
          <cell r="Q692" t="str">
            <v>X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14697</v>
          </cell>
          <cell r="B693" t="str">
            <v>FLIP MOT. C PLUS CLASS NEGRO</v>
          </cell>
          <cell r="C693">
            <v>1.0307368421052632</v>
          </cell>
          <cell r="D693">
            <v>1.9955065263157894</v>
          </cell>
          <cell r="E693">
            <v>1.3399578947368422</v>
          </cell>
          <cell r="F693">
            <v>1.1338105263157896</v>
          </cell>
          <cell r="G693">
            <v>1.2884210526315789</v>
          </cell>
          <cell r="H693">
            <v>1.5461052631578949</v>
          </cell>
          <cell r="I693">
            <v>1293.5747368421053</v>
          </cell>
          <cell r="J693">
            <v>2050</v>
          </cell>
          <cell r="K693">
            <v>2500</v>
          </cell>
          <cell r="L693">
            <v>1682</v>
          </cell>
          <cell r="M693">
            <v>2035</v>
          </cell>
          <cell r="N693">
            <v>1423</v>
          </cell>
          <cell r="O693">
            <v>1617</v>
          </cell>
          <cell r="P693">
            <v>1941</v>
          </cell>
          <cell r="Q693" t="str">
            <v>X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FLCS'XT1726FU</v>
          </cell>
          <cell r="B694" t="str">
            <v>FLIP MOT. C PLUS FUCSIA</v>
          </cell>
          <cell r="C694">
            <v>1.9326315789473685</v>
          </cell>
          <cell r="D694">
            <v>3.7415747368421055</v>
          </cell>
          <cell r="E694">
            <v>2.5124210526315789</v>
          </cell>
          <cell r="F694">
            <v>2.1258947368421053</v>
          </cell>
          <cell r="G694">
            <v>2.4157894736842107</v>
          </cell>
          <cell r="H694">
            <v>2.8989473684210525</v>
          </cell>
          <cell r="I694">
            <v>2425.4526315789476</v>
          </cell>
          <cell r="J694">
            <v>3690</v>
          </cell>
          <cell r="K694">
            <v>4500</v>
          </cell>
          <cell r="L694">
            <v>3153</v>
          </cell>
          <cell r="M694">
            <v>3815</v>
          </cell>
          <cell r="N694">
            <v>2668</v>
          </cell>
          <cell r="O694">
            <v>3032</v>
          </cell>
          <cell r="P694">
            <v>3639</v>
          </cell>
          <cell r="Q694" t="str">
            <v>S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FLCS'XT1726NE</v>
          </cell>
          <cell r="B695" t="str">
            <v>FLIP MOT. C PLUS NEGRO</v>
          </cell>
          <cell r="C695">
            <v>1.9326315789473685</v>
          </cell>
          <cell r="D695">
            <v>3.7415747368421055</v>
          </cell>
          <cell r="E695">
            <v>2.5124210526315789</v>
          </cell>
          <cell r="F695">
            <v>2.1258947368421053</v>
          </cell>
          <cell r="G695">
            <v>2.4157894736842107</v>
          </cell>
          <cell r="H695">
            <v>2.8989473684210525</v>
          </cell>
          <cell r="I695">
            <v>2425.4526315789476</v>
          </cell>
          <cell r="J695">
            <v>3690</v>
          </cell>
          <cell r="K695">
            <v>4500</v>
          </cell>
          <cell r="L695">
            <v>3153</v>
          </cell>
          <cell r="M695">
            <v>3815</v>
          </cell>
          <cell r="N695">
            <v>2668</v>
          </cell>
          <cell r="O695">
            <v>3032</v>
          </cell>
          <cell r="P695">
            <v>3639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21DFDMMOE</v>
          </cell>
          <cell r="B696" t="str">
            <v>FLIP MOT. E DIS.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D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21GFCSMTMTE</v>
          </cell>
          <cell r="B697" t="str">
            <v>FLIP MOT. E SPRING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G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21FCEMOTE2</v>
          </cell>
          <cell r="B698" t="str">
            <v>FLIP MOT. E2 ECO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1293.5747368421053</v>
          </cell>
          <cell r="J698">
            <v>2050</v>
          </cell>
          <cell r="K698">
            <v>2500</v>
          </cell>
          <cell r="L698">
            <v>1682</v>
          </cell>
          <cell r="M698">
            <v>2035</v>
          </cell>
          <cell r="N698">
            <v>1423</v>
          </cell>
          <cell r="O698">
            <v>1617</v>
          </cell>
          <cell r="P698">
            <v>1941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14687</v>
          </cell>
          <cell r="B699" t="str">
            <v>FLIP MOT. E4 PLUS CLASS NEGRO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X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FLCS'XT1773FU</v>
          </cell>
          <cell r="B700" t="str">
            <v>FLIP MOT. E4 PLUS FUCSIA</v>
          </cell>
          <cell r="C700">
            <v>1.9326315789473685</v>
          </cell>
          <cell r="D700">
            <v>3.7415747368421055</v>
          </cell>
          <cell r="E700">
            <v>2.5124210526315789</v>
          </cell>
          <cell r="F700">
            <v>2.1258947368421053</v>
          </cell>
          <cell r="G700">
            <v>2.4157894736842107</v>
          </cell>
          <cell r="H700">
            <v>2.8989473684210525</v>
          </cell>
          <cell r="I700">
            <v>2425.4526315789476</v>
          </cell>
          <cell r="J700">
            <v>3690</v>
          </cell>
          <cell r="K700">
            <v>4500</v>
          </cell>
          <cell r="L700">
            <v>3153</v>
          </cell>
          <cell r="M700">
            <v>3815</v>
          </cell>
          <cell r="N700">
            <v>2668</v>
          </cell>
          <cell r="O700">
            <v>3032</v>
          </cell>
          <cell r="P700">
            <v>3639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FLCME5NE</v>
          </cell>
          <cell r="B701" t="str">
            <v>FLIP MOT. E5</v>
          </cell>
          <cell r="C701">
            <v>2.8860631578947369</v>
          </cell>
          <cell r="D701">
            <v>5.5874182736842108</v>
          </cell>
          <cell r="E701">
            <v>3.7518821052631579</v>
          </cell>
          <cell r="F701">
            <v>3.1746694736842107</v>
          </cell>
          <cell r="G701">
            <v>3.6075789473684212</v>
          </cell>
          <cell r="H701">
            <v>4.3290947368421051</v>
          </cell>
          <cell r="I701">
            <v>3622.0092631578946</v>
          </cell>
          <cell r="J701">
            <v>5740</v>
          </cell>
          <cell r="K701">
            <v>7000</v>
          </cell>
          <cell r="L701">
            <v>4709</v>
          </cell>
          <cell r="M701">
            <v>5697</v>
          </cell>
          <cell r="N701">
            <v>3985</v>
          </cell>
          <cell r="O701">
            <v>4528</v>
          </cell>
          <cell r="P701">
            <v>5434</v>
          </cell>
          <cell r="Q701" t="str">
            <v>D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FLCME5PNE</v>
          </cell>
          <cell r="B702" t="str">
            <v>FLIP MOT. E5 PLUS</v>
          </cell>
          <cell r="C702">
            <v>2.8860631578947369</v>
          </cell>
          <cell r="D702">
            <v>5.5874182736842108</v>
          </cell>
          <cell r="E702">
            <v>3.7518821052631579</v>
          </cell>
          <cell r="F702">
            <v>3.1746694736842107</v>
          </cell>
          <cell r="G702">
            <v>3.6075789473684212</v>
          </cell>
          <cell r="H702">
            <v>4.3290947368421051</v>
          </cell>
          <cell r="I702">
            <v>3622.0092631578946</v>
          </cell>
          <cell r="J702">
            <v>5740</v>
          </cell>
          <cell r="K702">
            <v>7000</v>
          </cell>
          <cell r="L702">
            <v>4709</v>
          </cell>
          <cell r="M702">
            <v>5697</v>
          </cell>
          <cell r="N702">
            <v>3985</v>
          </cell>
          <cell r="O702">
            <v>4528</v>
          </cell>
          <cell r="P702">
            <v>5434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FLCME6NE</v>
          </cell>
          <cell r="B703" t="str">
            <v>FLIP MOT. E6</v>
          </cell>
          <cell r="C703">
            <v>2.5608129299627023</v>
          </cell>
          <cell r="D703">
            <v>4.9577338324077918</v>
          </cell>
          <cell r="E703">
            <v>3.3290568089515129</v>
          </cell>
          <cell r="F703">
            <v>2.8168942229589726</v>
          </cell>
          <cell r="G703">
            <v>3.2010161624533779</v>
          </cell>
          <cell r="H703">
            <v>3.8412193949440532</v>
          </cell>
          <cell r="I703">
            <v>3213.8202271031914</v>
          </cell>
          <cell r="J703">
            <v>4920</v>
          </cell>
          <cell r="K703">
            <v>6000</v>
          </cell>
          <cell r="L703">
            <v>4178</v>
          </cell>
          <cell r="M703">
            <v>5055</v>
          </cell>
          <cell r="N703">
            <v>3536</v>
          </cell>
          <cell r="O703">
            <v>4018</v>
          </cell>
          <cell r="P703">
            <v>4821</v>
          </cell>
          <cell r="Q703" t="str">
            <v>D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FME6Y</v>
          </cell>
          <cell r="B704" t="str">
            <v>FLIP MOT. E6 PLAY</v>
          </cell>
          <cell r="C704">
            <v>2.5362619146290926</v>
          </cell>
          <cell r="D704">
            <v>4.9102030667219232</v>
          </cell>
          <cell r="E704">
            <v>3.2971404890178206</v>
          </cell>
          <cell r="F704">
            <v>2.7898881060920022</v>
          </cell>
          <cell r="G704">
            <v>3.1703273932863656</v>
          </cell>
          <cell r="H704">
            <v>3.8043928719436391</v>
          </cell>
          <cell r="I704">
            <v>3183.0087028595112</v>
          </cell>
          <cell r="J704">
            <v>4920</v>
          </cell>
          <cell r="K704">
            <v>6000</v>
          </cell>
          <cell r="L704">
            <v>4138</v>
          </cell>
          <cell r="M704">
            <v>5007</v>
          </cell>
          <cell r="N704">
            <v>3502</v>
          </cell>
          <cell r="O704">
            <v>3979</v>
          </cell>
          <cell r="P704">
            <v>4775</v>
          </cell>
          <cell r="Q704" t="str">
            <v>L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FLCME6PNE</v>
          </cell>
          <cell r="B705" t="str">
            <v>FLIP MOT. E6 PLUS</v>
          </cell>
          <cell r="C705">
            <v>2.892561281464531</v>
          </cell>
          <cell r="D705">
            <v>10.499997451716247</v>
          </cell>
          <cell r="E705">
            <v>3.7603296659038903</v>
          </cell>
          <cell r="F705">
            <v>3.1818174096109844</v>
          </cell>
          <cell r="G705">
            <v>3.6157016018306636</v>
          </cell>
          <cell r="H705">
            <v>4.3388419221967967</v>
          </cell>
          <cell r="I705">
            <v>3630.1644082379862</v>
          </cell>
          <cell r="J705">
            <v>10660</v>
          </cell>
          <cell r="K705">
            <v>13000</v>
          </cell>
          <cell r="L705">
            <v>4719</v>
          </cell>
          <cell r="M705">
            <v>5710</v>
          </cell>
          <cell r="N705">
            <v>3994</v>
          </cell>
          <cell r="O705">
            <v>4538</v>
          </cell>
          <cell r="P705">
            <v>5446</v>
          </cell>
          <cell r="Q705" t="str">
            <v>D</v>
          </cell>
          <cell r="R705">
            <v>28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FLCME6SNE</v>
          </cell>
          <cell r="B706" t="str">
            <v>FLIP MOT. E6S / E6I</v>
          </cell>
          <cell r="C706">
            <v>2.892561281464531</v>
          </cell>
          <cell r="D706">
            <v>10.499997451716247</v>
          </cell>
          <cell r="E706">
            <v>3.7603296659038903</v>
          </cell>
          <cell r="F706">
            <v>3.1818174096109844</v>
          </cell>
          <cell r="G706">
            <v>3.6157016018306636</v>
          </cell>
          <cell r="H706">
            <v>4.3388419221967967</v>
          </cell>
          <cell r="I706">
            <v>3630.1644082379862</v>
          </cell>
          <cell r="J706">
            <v>10660</v>
          </cell>
          <cell r="K706">
            <v>13000</v>
          </cell>
          <cell r="L706">
            <v>4719</v>
          </cell>
          <cell r="M706">
            <v>5710</v>
          </cell>
          <cell r="N706">
            <v>3994</v>
          </cell>
          <cell r="O706">
            <v>4538</v>
          </cell>
          <cell r="P706">
            <v>5446</v>
          </cell>
          <cell r="Q706" t="str">
            <v>D</v>
          </cell>
          <cell r="R706">
            <v>28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FLCME7LN</v>
          </cell>
          <cell r="B707" t="str">
            <v>FLIP MOT. E7 PLUS/ G9 / G9 PLAY NEGRO</v>
          </cell>
          <cell r="C707">
            <v>2.892561281464531</v>
          </cell>
          <cell r="D707">
            <v>10.499997451716247</v>
          </cell>
          <cell r="E707">
            <v>3.7603296659038903</v>
          </cell>
          <cell r="F707">
            <v>3.1818174096109844</v>
          </cell>
          <cell r="G707">
            <v>3.6157016018306636</v>
          </cell>
          <cell r="H707">
            <v>4.3388419221967967</v>
          </cell>
          <cell r="I707">
            <v>3630.1644082379862</v>
          </cell>
          <cell r="J707">
            <v>10660</v>
          </cell>
          <cell r="K707">
            <v>13000</v>
          </cell>
          <cell r="L707">
            <v>4719</v>
          </cell>
          <cell r="M707">
            <v>5710</v>
          </cell>
          <cell r="N707">
            <v>3994</v>
          </cell>
          <cell r="O707">
            <v>4538</v>
          </cell>
          <cell r="P707">
            <v>5446</v>
          </cell>
          <cell r="Q707" t="str">
            <v>V</v>
          </cell>
          <cell r="R707">
            <v>28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FLCME7IWN</v>
          </cell>
          <cell r="B708" t="str">
            <v>FLIP MOT. E7I POWER NEGRO</v>
          </cell>
          <cell r="C708">
            <v>2.892561281464531</v>
          </cell>
          <cell r="D708">
            <v>10.499997451716247</v>
          </cell>
          <cell r="E708">
            <v>3.7603296659038903</v>
          </cell>
          <cell r="F708">
            <v>3.1818174096109844</v>
          </cell>
          <cell r="G708">
            <v>3.6157016018306636</v>
          </cell>
          <cell r="H708">
            <v>4.3388419221967967</v>
          </cell>
          <cell r="I708">
            <v>3630.1644082379862</v>
          </cell>
          <cell r="J708">
            <v>10660</v>
          </cell>
          <cell r="K708">
            <v>13000</v>
          </cell>
          <cell r="L708">
            <v>4719</v>
          </cell>
          <cell r="M708">
            <v>5710</v>
          </cell>
          <cell r="N708">
            <v>3994</v>
          </cell>
          <cell r="O708">
            <v>4538</v>
          </cell>
          <cell r="P708">
            <v>5446</v>
          </cell>
          <cell r="Q708" t="str">
            <v>V</v>
          </cell>
          <cell r="R708">
            <v>28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PKW'XT1032NE</v>
          </cell>
          <cell r="B709" t="str">
            <v>FLIP MOT. G NEGRO PK WALLET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1293.5747368421053</v>
          </cell>
          <cell r="J709">
            <v>2050</v>
          </cell>
          <cell r="K709">
            <v>2500</v>
          </cell>
          <cell r="L709">
            <v>1682</v>
          </cell>
          <cell r="M709">
            <v>2035</v>
          </cell>
          <cell r="N709">
            <v>1423</v>
          </cell>
          <cell r="O709">
            <v>1617</v>
          </cell>
          <cell r="P709">
            <v>1941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FLCMG10F</v>
          </cell>
          <cell r="B710" t="str">
            <v>FLIP MOT. G10 G20 G30 FUCSIA</v>
          </cell>
          <cell r="C710">
            <v>2.892561281464531</v>
          </cell>
          <cell r="D710">
            <v>10.499997451716247</v>
          </cell>
          <cell r="E710">
            <v>3.7603296659038903</v>
          </cell>
          <cell r="F710">
            <v>3.1818174096109844</v>
          </cell>
          <cell r="G710">
            <v>3.6157016018306636</v>
          </cell>
          <cell r="H710">
            <v>4.3388419221967967</v>
          </cell>
          <cell r="I710">
            <v>3630.1644082379862</v>
          </cell>
          <cell r="J710">
            <v>10660</v>
          </cell>
          <cell r="K710">
            <v>13000</v>
          </cell>
          <cell r="L710">
            <v>4719</v>
          </cell>
          <cell r="M710">
            <v>5710</v>
          </cell>
          <cell r="N710">
            <v>3994</v>
          </cell>
          <cell r="O710">
            <v>4538</v>
          </cell>
          <cell r="P710">
            <v>5446</v>
          </cell>
          <cell r="Q710" t="str">
            <v>V</v>
          </cell>
          <cell r="R710">
            <v>28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FLCMG100N</v>
          </cell>
          <cell r="B711" t="str">
            <v>FLIP MOT. G100 NEGRO</v>
          </cell>
          <cell r="C711">
            <v>2.892561281464531</v>
          </cell>
          <cell r="D711">
            <v>10.499997451716247</v>
          </cell>
          <cell r="E711">
            <v>3.7603296659038903</v>
          </cell>
          <cell r="F711">
            <v>3.1818174096109844</v>
          </cell>
          <cell r="G711">
            <v>3.6157016018306636</v>
          </cell>
          <cell r="H711">
            <v>4.3388419221967967</v>
          </cell>
          <cell r="I711">
            <v>3630.1644082379862</v>
          </cell>
          <cell r="J711">
            <v>10660</v>
          </cell>
          <cell r="K711">
            <v>13000</v>
          </cell>
          <cell r="L711">
            <v>4719</v>
          </cell>
          <cell r="M711">
            <v>5710</v>
          </cell>
          <cell r="N711">
            <v>3994</v>
          </cell>
          <cell r="O711">
            <v>4538</v>
          </cell>
          <cell r="P711">
            <v>5446</v>
          </cell>
          <cell r="Q711" t="str">
            <v>V</v>
          </cell>
          <cell r="R711">
            <v>28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21GMOTG2FCEJ</v>
          </cell>
          <cell r="B712" t="str">
            <v>FLIP MOT. G2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21GLMTG2FCEJ</v>
          </cell>
          <cell r="B713" t="str">
            <v>FLIP MOT. G2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PKW'XT1063AM</v>
          </cell>
          <cell r="B714" t="str">
            <v>FLIP MOT. G2 AMARILLO PK WALLET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S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21DFDMMG2</v>
          </cell>
          <cell r="B715" t="str">
            <v>FLIP MOT. G2 DIS.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21GMOTG3FCEJ</v>
          </cell>
          <cell r="B716" t="str">
            <v>FLIP MOT. G3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21FCFMMOG3</v>
          </cell>
          <cell r="B717" t="str">
            <v>FLIP MOT. G3 CLASS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G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21DFDMMG3</v>
          </cell>
          <cell r="B718" t="str">
            <v>FLIP MOT. G3 DIS.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1293.5747368421053</v>
          </cell>
          <cell r="J718">
            <v>2050</v>
          </cell>
          <cell r="K718">
            <v>2500</v>
          </cell>
          <cell r="L718">
            <v>1682</v>
          </cell>
          <cell r="M718">
            <v>2035</v>
          </cell>
          <cell r="N718">
            <v>1423</v>
          </cell>
          <cell r="O718">
            <v>1617</v>
          </cell>
          <cell r="P718">
            <v>1941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21DFFMMG3</v>
          </cell>
          <cell r="B719" t="str">
            <v>FLIP MOT. G3 FASHION</v>
          </cell>
          <cell r="C719">
            <v>1.0307368421052632</v>
          </cell>
          <cell r="D719">
            <v>1.9955065263157894</v>
          </cell>
          <cell r="E719">
            <v>1.3399578947368422</v>
          </cell>
          <cell r="F719">
            <v>1.1338105263157896</v>
          </cell>
          <cell r="G719">
            <v>1.2884210526315789</v>
          </cell>
          <cell r="H719">
            <v>1.5461052631578949</v>
          </cell>
          <cell r="I719">
            <v>1293.5747368421053</v>
          </cell>
          <cell r="J719">
            <v>2050</v>
          </cell>
          <cell r="K719">
            <v>2500</v>
          </cell>
          <cell r="L719">
            <v>1682</v>
          </cell>
          <cell r="M719">
            <v>2035</v>
          </cell>
          <cell r="N719">
            <v>1423</v>
          </cell>
          <cell r="O719">
            <v>1617</v>
          </cell>
          <cell r="P719">
            <v>1941</v>
          </cell>
          <cell r="Q719" t="str">
            <v>D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21GM1640FCEJ</v>
          </cell>
          <cell r="B720" t="str">
            <v>FLIP MOT. G4</v>
          </cell>
          <cell r="C720">
            <v>1.9326315789473685</v>
          </cell>
          <cell r="D720">
            <v>3.7415747368421055</v>
          </cell>
          <cell r="E720">
            <v>2.5124210526315789</v>
          </cell>
          <cell r="F720">
            <v>2.1258947368421053</v>
          </cell>
          <cell r="G720">
            <v>2.4157894736842107</v>
          </cell>
          <cell r="H720">
            <v>2.8989473684210525</v>
          </cell>
          <cell r="I720">
            <v>2425.4526315789476</v>
          </cell>
          <cell r="J720">
            <v>3690</v>
          </cell>
          <cell r="K720">
            <v>4500</v>
          </cell>
          <cell r="L720">
            <v>3153</v>
          </cell>
          <cell r="M720">
            <v>3815</v>
          </cell>
          <cell r="N720">
            <v>2668</v>
          </cell>
          <cell r="O720">
            <v>3032</v>
          </cell>
          <cell r="P720">
            <v>3639</v>
          </cell>
          <cell r="Q720" t="str">
            <v>G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21FEMG4P</v>
          </cell>
          <cell r="B721" t="str">
            <v>FLIP MOT. G4 PLAY</v>
          </cell>
          <cell r="C721">
            <v>1.9326315789473685</v>
          </cell>
          <cell r="D721">
            <v>3.7415747368421055</v>
          </cell>
          <cell r="E721">
            <v>2.5124210526315789</v>
          </cell>
          <cell r="F721">
            <v>2.1258947368421053</v>
          </cell>
          <cell r="G721">
            <v>2.4157894736842107</v>
          </cell>
          <cell r="H721">
            <v>2.8989473684210525</v>
          </cell>
          <cell r="I721">
            <v>2425.4526315789476</v>
          </cell>
          <cell r="J721">
            <v>3690</v>
          </cell>
          <cell r="K721">
            <v>4500</v>
          </cell>
          <cell r="L721">
            <v>3153</v>
          </cell>
          <cell r="M721">
            <v>3815</v>
          </cell>
          <cell r="N721">
            <v>2668</v>
          </cell>
          <cell r="O721">
            <v>3032</v>
          </cell>
          <cell r="P721">
            <v>3639</v>
          </cell>
          <cell r="Q721" t="str">
            <v>L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21FE2MG4PY</v>
          </cell>
          <cell r="B722" t="str">
            <v>FLIP MOT. G4 PLAY ECO2</v>
          </cell>
          <cell r="C722">
            <v>1.9326315789473685</v>
          </cell>
          <cell r="D722">
            <v>3.7415747368421055</v>
          </cell>
          <cell r="E722">
            <v>2.5124210526315789</v>
          </cell>
          <cell r="F722">
            <v>2.1258947368421053</v>
          </cell>
          <cell r="G722">
            <v>2.4157894736842107</v>
          </cell>
          <cell r="H722">
            <v>2.8989473684210525</v>
          </cell>
          <cell r="I722">
            <v>2425.4526315789476</v>
          </cell>
          <cell r="J722">
            <v>3690</v>
          </cell>
          <cell r="K722">
            <v>4500</v>
          </cell>
          <cell r="L722">
            <v>3153</v>
          </cell>
          <cell r="M722">
            <v>3815</v>
          </cell>
          <cell r="N722">
            <v>2668</v>
          </cell>
          <cell r="O722">
            <v>3032</v>
          </cell>
          <cell r="P722">
            <v>3639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21DFMG4PL</v>
          </cell>
          <cell r="B723" t="str">
            <v>FLIP MOT. G4 PLAY FASHION</v>
          </cell>
          <cell r="C723">
            <v>1.9326315789473685</v>
          </cell>
          <cell r="D723">
            <v>3.7415747368421055</v>
          </cell>
          <cell r="E723">
            <v>2.5124210526315789</v>
          </cell>
          <cell r="F723">
            <v>2.1258947368421053</v>
          </cell>
          <cell r="G723">
            <v>2.4157894736842107</v>
          </cell>
          <cell r="H723">
            <v>2.8989473684210525</v>
          </cell>
          <cell r="I723">
            <v>2425.4526315789476</v>
          </cell>
          <cell r="J723">
            <v>3690</v>
          </cell>
          <cell r="K723">
            <v>4500</v>
          </cell>
          <cell r="L723">
            <v>3153</v>
          </cell>
          <cell r="M723">
            <v>3815</v>
          </cell>
          <cell r="N723">
            <v>2668</v>
          </cell>
          <cell r="O723">
            <v>3032</v>
          </cell>
          <cell r="P723">
            <v>3639</v>
          </cell>
          <cell r="Q723" t="str">
            <v>D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21GM1611FEW</v>
          </cell>
          <cell r="B724" t="str">
            <v>FLIP MOT. G4 PLAY WOOD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G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21FCE2MOTG4P</v>
          </cell>
          <cell r="B725" t="str">
            <v>FLIP MOT. G4 PLUS ECO2</v>
          </cell>
          <cell r="C725">
            <v>1.9326315789473685</v>
          </cell>
          <cell r="D725">
            <v>3.7415747368421055</v>
          </cell>
          <cell r="E725">
            <v>2.5124210526315789</v>
          </cell>
          <cell r="F725">
            <v>2.1258947368421053</v>
          </cell>
          <cell r="G725">
            <v>2.4157894736842107</v>
          </cell>
          <cell r="H725">
            <v>2.8989473684210525</v>
          </cell>
          <cell r="I725">
            <v>2425.4526315789476</v>
          </cell>
          <cell r="J725">
            <v>3690</v>
          </cell>
          <cell r="K725">
            <v>4500</v>
          </cell>
          <cell r="L725">
            <v>3153</v>
          </cell>
          <cell r="M725">
            <v>3815</v>
          </cell>
          <cell r="N725">
            <v>2668</v>
          </cell>
          <cell r="O725">
            <v>3032</v>
          </cell>
          <cell r="P725">
            <v>3639</v>
          </cell>
          <cell r="Q725" t="str">
            <v>L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21DFMG4PU</v>
          </cell>
          <cell r="B726" t="str">
            <v>FLIP MOT. G4 PLUS FASHION</v>
          </cell>
          <cell r="C726">
            <v>1.9326315789473685</v>
          </cell>
          <cell r="D726">
            <v>3.7415747368421055</v>
          </cell>
          <cell r="E726">
            <v>2.5124210526315789</v>
          </cell>
          <cell r="F726">
            <v>2.1258947368421053</v>
          </cell>
          <cell r="G726">
            <v>2.4157894736842107</v>
          </cell>
          <cell r="H726">
            <v>2.8989473684210525</v>
          </cell>
          <cell r="I726">
            <v>2425.4526315789476</v>
          </cell>
          <cell r="J726">
            <v>3690</v>
          </cell>
          <cell r="K726">
            <v>4500</v>
          </cell>
          <cell r="L726">
            <v>3153</v>
          </cell>
          <cell r="M726">
            <v>3815</v>
          </cell>
          <cell r="N726">
            <v>2668</v>
          </cell>
          <cell r="O726">
            <v>3032</v>
          </cell>
          <cell r="P726">
            <v>3639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21GM1641FEW</v>
          </cell>
          <cell r="B727" t="str">
            <v>FLIP MOT. G4 PLUS WOOD</v>
          </cell>
          <cell r="C727">
            <v>1.9326315789473685</v>
          </cell>
          <cell r="D727">
            <v>3.7415747368421055</v>
          </cell>
          <cell r="E727">
            <v>2.5124210526315789</v>
          </cell>
          <cell r="F727">
            <v>2.1258947368421053</v>
          </cell>
          <cell r="G727">
            <v>2.4157894736842107</v>
          </cell>
          <cell r="H727">
            <v>2.8989473684210525</v>
          </cell>
          <cell r="I727">
            <v>2425.4526315789476</v>
          </cell>
          <cell r="J727">
            <v>3690</v>
          </cell>
          <cell r="K727">
            <v>4500</v>
          </cell>
          <cell r="L727">
            <v>3153</v>
          </cell>
          <cell r="M727">
            <v>3815</v>
          </cell>
          <cell r="N727">
            <v>2668</v>
          </cell>
          <cell r="O727">
            <v>3032</v>
          </cell>
          <cell r="P727">
            <v>3639</v>
          </cell>
          <cell r="Q727" t="str">
            <v>G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FLCSG6NE</v>
          </cell>
          <cell r="B728" t="str">
            <v>FLIP MOT. G6 NEGRO</v>
          </cell>
          <cell r="C728">
            <v>2.7507282221301281</v>
          </cell>
          <cell r="D728">
            <v>5.3254098380439281</v>
          </cell>
          <cell r="E728">
            <v>3.5759466887691667</v>
          </cell>
          <cell r="F728">
            <v>3.0258010443431411</v>
          </cell>
          <cell r="G728">
            <v>3.4384102776626602</v>
          </cell>
          <cell r="H728">
            <v>4.1260923331951922</v>
          </cell>
          <cell r="I728">
            <v>3452.1639187733108</v>
          </cell>
          <cell r="J728">
            <v>5330</v>
          </cell>
          <cell r="K728">
            <v>6500</v>
          </cell>
          <cell r="L728">
            <v>4488</v>
          </cell>
          <cell r="M728">
            <v>5430</v>
          </cell>
          <cell r="N728">
            <v>3798</v>
          </cell>
          <cell r="O728">
            <v>4316</v>
          </cell>
          <cell r="P728">
            <v>5179</v>
          </cell>
          <cell r="Q728" t="str">
            <v>D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FLCSG6YNE</v>
          </cell>
          <cell r="B729" t="str">
            <v>FLIP MOT. G6 PLAY NEGRO</v>
          </cell>
          <cell r="C729">
            <v>2.7507282221301281</v>
          </cell>
          <cell r="D729">
            <v>5.3254098380439281</v>
          </cell>
          <cell r="E729">
            <v>3.5759466887691667</v>
          </cell>
          <cell r="F729">
            <v>3.0258010443431411</v>
          </cell>
          <cell r="G729">
            <v>3.4384102776626602</v>
          </cell>
          <cell r="H729">
            <v>4.1260923331951922</v>
          </cell>
          <cell r="I729">
            <v>3452.1639187733108</v>
          </cell>
          <cell r="J729">
            <v>5330</v>
          </cell>
          <cell r="K729">
            <v>6500</v>
          </cell>
          <cell r="L729">
            <v>4488</v>
          </cell>
          <cell r="M729">
            <v>5430</v>
          </cell>
          <cell r="N729">
            <v>3798</v>
          </cell>
          <cell r="O729">
            <v>4316</v>
          </cell>
          <cell r="P729">
            <v>5179</v>
          </cell>
          <cell r="Q729" t="str">
            <v>D</v>
          </cell>
          <cell r="R729">
            <v>4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FLCSG6PNE</v>
          </cell>
          <cell r="B730" t="str">
            <v>FLIP MOT. G6 PLUS NEGRO</v>
          </cell>
          <cell r="C730">
            <v>2.7507282221301281</v>
          </cell>
          <cell r="D730">
            <v>5.3254098380439281</v>
          </cell>
          <cell r="E730">
            <v>3.5759466887691667</v>
          </cell>
          <cell r="F730">
            <v>3.0258010443431411</v>
          </cell>
          <cell r="G730">
            <v>3.4384102776626602</v>
          </cell>
          <cell r="H730">
            <v>4.1260923331951922</v>
          </cell>
          <cell r="I730">
            <v>3452.1639187733108</v>
          </cell>
          <cell r="J730">
            <v>5330</v>
          </cell>
          <cell r="K730">
            <v>6500</v>
          </cell>
          <cell r="L730">
            <v>4488</v>
          </cell>
          <cell r="M730">
            <v>5430</v>
          </cell>
          <cell r="N730">
            <v>3798</v>
          </cell>
          <cell r="O730">
            <v>4316</v>
          </cell>
          <cell r="P730">
            <v>5179</v>
          </cell>
          <cell r="Q730" t="str">
            <v>D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FLCS'XT2133NE</v>
          </cell>
          <cell r="B731" t="str">
            <v>FLIP MOT. G60S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21FCFMTG7</v>
          </cell>
          <cell r="B732" t="str">
            <v>FLIP MOT. G7 CLASS</v>
          </cell>
          <cell r="C732">
            <v>2.7507282221301281</v>
          </cell>
          <cell r="D732">
            <v>5.3254098380439281</v>
          </cell>
          <cell r="E732">
            <v>3.5759466887691667</v>
          </cell>
          <cell r="F732">
            <v>3.0258010443431411</v>
          </cell>
          <cell r="G732">
            <v>3.4384102776626602</v>
          </cell>
          <cell r="H732">
            <v>4.1260923331951922</v>
          </cell>
          <cell r="I732">
            <v>3452.1639187733108</v>
          </cell>
          <cell r="J732">
            <v>5330</v>
          </cell>
          <cell r="K732">
            <v>6500</v>
          </cell>
          <cell r="L732">
            <v>4488</v>
          </cell>
          <cell r="M732">
            <v>5430</v>
          </cell>
          <cell r="N732">
            <v>3798</v>
          </cell>
          <cell r="O732">
            <v>4316</v>
          </cell>
          <cell r="P732">
            <v>5179</v>
          </cell>
          <cell r="Q732" t="str">
            <v>D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21FCFMG7Y</v>
          </cell>
          <cell r="B733" t="str">
            <v>FLIP MOT. G7 PLAY CLASS</v>
          </cell>
          <cell r="C733">
            <v>2.7507282221301281</v>
          </cell>
          <cell r="D733">
            <v>5.3254098380439281</v>
          </cell>
          <cell r="E733">
            <v>3.5759466887691667</v>
          </cell>
          <cell r="F733">
            <v>3.0258010443431411</v>
          </cell>
          <cell r="G733">
            <v>3.4384102776626602</v>
          </cell>
          <cell r="H733">
            <v>4.1260923331951922</v>
          </cell>
          <cell r="I733">
            <v>3452.1639187733108</v>
          </cell>
          <cell r="J733">
            <v>5330</v>
          </cell>
          <cell r="K733">
            <v>6500</v>
          </cell>
          <cell r="L733">
            <v>4488</v>
          </cell>
          <cell r="M733">
            <v>5430</v>
          </cell>
          <cell r="N733">
            <v>3798</v>
          </cell>
          <cell r="O733">
            <v>4316</v>
          </cell>
          <cell r="P733">
            <v>5179</v>
          </cell>
          <cell r="Q733" t="str">
            <v>D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21FCFMG7W</v>
          </cell>
          <cell r="B734" t="str">
            <v>FLIP MOT. G7 POWER CLASS</v>
          </cell>
          <cell r="C734">
            <v>2.7507282221301281</v>
          </cell>
          <cell r="D734">
            <v>5.3254098380439281</v>
          </cell>
          <cell r="E734">
            <v>3.5759466887691667</v>
          </cell>
          <cell r="F734">
            <v>3.0258010443431411</v>
          </cell>
          <cell r="G734">
            <v>3.4384102776626602</v>
          </cell>
          <cell r="H734">
            <v>4.1260923331951922</v>
          </cell>
          <cell r="I734">
            <v>3452.1639187733108</v>
          </cell>
          <cell r="J734">
            <v>5330</v>
          </cell>
          <cell r="K734">
            <v>6500</v>
          </cell>
          <cell r="L734">
            <v>4488</v>
          </cell>
          <cell r="M734">
            <v>5430</v>
          </cell>
          <cell r="N734">
            <v>3798</v>
          </cell>
          <cell r="O734">
            <v>4316</v>
          </cell>
          <cell r="P734">
            <v>5179</v>
          </cell>
          <cell r="Q734" t="str">
            <v>D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FMG8Y</v>
          </cell>
          <cell r="B735" t="str">
            <v>FLIP MOT. G8 PLAY</v>
          </cell>
          <cell r="C735">
            <v>2.5362619146290926</v>
          </cell>
          <cell r="D735">
            <v>4.9102030667219232</v>
          </cell>
          <cell r="E735">
            <v>3.2971404890178206</v>
          </cell>
          <cell r="F735">
            <v>2.7898881060920022</v>
          </cell>
          <cell r="G735">
            <v>3.1703273932863656</v>
          </cell>
          <cell r="H735">
            <v>3.8043928719436391</v>
          </cell>
          <cell r="I735">
            <v>3183.0087028595112</v>
          </cell>
          <cell r="J735">
            <v>4920</v>
          </cell>
          <cell r="K735">
            <v>6000</v>
          </cell>
          <cell r="L735">
            <v>4138</v>
          </cell>
          <cell r="M735">
            <v>5007</v>
          </cell>
          <cell r="N735">
            <v>3502</v>
          </cell>
          <cell r="O735">
            <v>3979</v>
          </cell>
          <cell r="P735">
            <v>4775</v>
          </cell>
          <cell r="Q735" t="str">
            <v>L</v>
          </cell>
          <cell r="R735">
            <v>4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21FCFMG8P</v>
          </cell>
          <cell r="B736" t="str">
            <v>FLIP MOT. G8 PLUS CLASS</v>
          </cell>
          <cell r="C736">
            <v>2.7507282221301281</v>
          </cell>
          <cell r="D736">
            <v>5.3254098380439281</v>
          </cell>
          <cell r="E736">
            <v>3.5759466887691667</v>
          </cell>
          <cell r="F736">
            <v>3.0258010443431411</v>
          </cell>
          <cell r="G736">
            <v>3.4384102776626602</v>
          </cell>
          <cell r="H736">
            <v>4.1260923331951922</v>
          </cell>
          <cell r="I736">
            <v>3452.1639187733108</v>
          </cell>
          <cell r="J736">
            <v>5330</v>
          </cell>
          <cell r="K736">
            <v>6500</v>
          </cell>
          <cell r="L736">
            <v>4488</v>
          </cell>
          <cell r="M736">
            <v>5430</v>
          </cell>
          <cell r="N736">
            <v>3798</v>
          </cell>
          <cell r="O736">
            <v>4316</v>
          </cell>
          <cell r="P736">
            <v>5179</v>
          </cell>
          <cell r="Q736" t="str">
            <v>D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21FCMOHY</v>
          </cell>
          <cell r="B737" t="str">
            <v>FLIP MOT. ONE HYPER NEGRO</v>
          </cell>
          <cell r="C737">
            <v>2.9282296650717705</v>
          </cell>
          <cell r="D737">
            <v>5.6690526315789471</v>
          </cell>
          <cell r="E737">
            <v>3.8066985645933018</v>
          </cell>
          <cell r="F737">
            <v>3.2210526315789476</v>
          </cell>
          <cell r="G737">
            <v>3.660287081339713</v>
          </cell>
          <cell r="H737">
            <v>4.392344497607656</v>
          </cell>
          <cell r="I737">
            <v>3674.9282296650722</v>
          </cell>
          <cell r="J737">
            <v>5740</v>
          </cell>
          <cell r="K737">
            <v>7000</v>
          </cell>
          <cell r="L737">
            <v>4777</v>
          </cell>
          <cell r="M737">
            <v>5781</v>
          </cell>
          <cell r="N737">
            <v>4043</v>
          </cell>
          <cell r="O737">
            <v>4594</v>
          </cell>
          <cell r="P737">
            <v>5513</v>
          </cell>
          <cell r="Q737" t="str">
            <v>v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21GMT1563FCEJ</v>
          </cell>
          <cell r="B738" t="str">
            <v>FLIP MOT. X PLAY</v>
          </cell>
          <cell r="C738">
            <v>1.9326315789473685</v>
          </cell>
          <cell r="D738">
            <v>3.7415747368421055</v>
          </cell>
          <cell r="E738">
            <v>2.5124210526315789</v>
          </cell>
          <cell r="F738">
            <v>2.1258947368421053</v>
          </cell>
          <cell r="G738">
            <v>2.4157894736842107</v>
          </cell>
          <cell r="H738">
            <v>2.8989473684210525</v>
          </cell>
          <cell r="I738">
            <v>2425.4526315789476</v>
          </cell>
          <cell r="J738">
            <v>3690</v>
          </cell>
          <cell r="K738">
            <v>4500</v>
          </cell>
          <cell r="L738">
            <v>3153</v>
          </cell>
          <cell r="M738">
            <v>3815</v>
          </cell>
          <cell r="N738">
            <v>2668</v>
          </cell>
          <cell r="O738">
            <v>3032</v>
          </cell>
          <cell r="P738">
            <v>3639</v>
          </cell>
          <cell r="Q738" t="str">
            <v>G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21FCFMMXPL</v>
          </cell>
          <cell r="B739" t="str">
            <v>FLIP MOT. X PLAY CLASS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G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21FCEMTXPL</v>
          </cell>
          <cell r="B740" t="str">
            <v>FLIP MOT. X PLAY ECO</v>
          </cell>
          <cell r="C740">
            <v>1.9326315789473685</v>
          </cell>
          <cell r="D740">
            <v>3.7415747368421055</v>
          </cell>
          <cell r="E740">
            <v>2.5124210526315789</v>
          </cell>
          <cell r="F740">
            <v>2.1258947368421053</v>
          </cell>
          <cell r="G740">
            <v>2.4157894736842107</v>
          </cell>
          <cell r="H740">
            <v>2.8989473684210525</v>
          </cell>
          <cell r="I740">
            <v>2425.4526315789476</v>
          </cell>
          <cell r="J740">
            <v>3690</v>
          </cell>
          <cell r="K740">
            <v>4500</v>
          </cell>
          <cell r="L740">
            <v>3153</v>
          </cell>
          <cell r="M740">
            <v>3815</v>
          </cell>
          <cell r="N740">
            <v>2668</v>
          </cell>
          <cell r="O740">
            <v>3032</v>
          </cell>
          <cell r="P740">
            <v>3639</v>
          </cell>
          <cell r="Q740" t="str">
            <v>L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21GFERMTXP</v>
          </cell>
          <cell r="B741" t="str">
            <v>FLIP MOT. X PLAY REVERSIBLE</v>
          </cell>
          <cell r="C741">
            <v>1.9326315789473685</v>
          </cell>
          <cell r="D741">
            <v>3.7415747368421055</v>
          </cell>
          <cell r="E741">
            <v>2.5124210526315789</v>
          </cell>
          <cell r="F741">
            <v>2.1258947368421053</v>
          </cell>
          <cell r="G741">
            <v>2.4157894736842107</v>
          </cell>
          <cell r="H741">
            <v>2.8989473684210525</v>
          </cell>
          <cell r="I741">
            <v>2425.4526315789476</v>
          </cell>
          <cell r="J741">
            <v>3690</v>
          </cell>
          <cell r="K741">
            <v>4500</v>
          </cell>
          <cell r="L741">
            <v>3153</v>
          </cell>
          <cell r="M741">
            <v>3815</v>
          </cell>
          <cell r="N741">
            <v>2668</v>
          </cell>
          <cell r="O741">
            <v>3032</v>
          </cell>
          <cell r="P741">
            <v>3639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PKW'XT1097NE</v>
          </cell>
          <cell r="B742" t="str">
            <v>FLIP MOT. X2 NEGRO PK WALLET</v>
          </cell>
          <cell r="C742">
            <v>1.9326315789473685</v>
          </cell>
          <cell r="D742">
            <v>3.7415747368421055</v>
          </cell>
          <cell r="E742">
            <v>2.5124210526315789</v>
          </cell>
          <cell r="F742">
            <v>2.1258947368421053</v>
          </cell>
          <cell r="G742">
            <v>2.4157894736842107</v>
          </cell>
          <cell r="H742">
            <v>2.8989473684210525</v>
          </cell>
          <cell r="I742">
            <v>2425.4526315789476</v>
          </cell>
          <cell r="J742">
            <v>3690</v>
          </cell>
          <cell r="K742">
            <v>4500</v>
          </cell>
          <cell r="L742">
            <v>3153</v>
          </cell>
          <cell r="M742">
            <v>3815</v>
          </cell>
          <cell r="N742">
            <v>2668</v>
          </cell>
          <cell r="O742">
            <v>3032</v>
          </cell>
          <cell r="P742">
            <v>3639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21GMOTZPFEW</v>
          </cell>
          <cell r="B743" t="str">
            <v>FLIP MOT. Z PLAY WOOD</v>
          </cell>
          <cell r="C743">
            <v>1.9326315789473685</v>
          </cell>
          <cell r="D743">
            <v>3.7415747368421055</v>
          </cell>
          <cell r="E743">
            <v>2.5124210526315789</v>
          </cell>
          <cell r="F743">
            <v>2.1258947368421053</v>
          </cell>
          <cell r="G743">
            <v>2.4157894736842107</v>
          </cell>
          <cell r="H743">
            <v>2.8989473684210525</v>
          </cell>
          <cell r="I743">
            <v>2425.4526315789476</v>
          </cell>
          <cell r="J743">
            <v>3690</v>
          </cell>
          <cell r="K743">
            <v>4500</v>
          </cell>
          <cell r="L743">
            <v>3153</v>
          </cell>
          <cell r="M743">
            <v>3815</v>
          </cell>
          <cell r="N743">
            <v>2668</v>
          </cell>
          <cell r="O743">
            <v>3032</v>
          </cell>
          <cell r="P743">
            <v>3639</v>
          </cell>
          <cell r="Q743" t="str">
            <v>G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21GMOTZFEW</v>
          </cell>
          <cell r="B744" t="str">
            <v>FLIP MOT. Z WOOD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PKW'L535AM</v>
          </cell>
          <cell r="B745" t="str">
            <v>FLIP NOK. L535 AMARILLO PK WALLET</v>
          </cell>
          <cell r="C745">
            <v>1.0307368421052632</v>
          </cell>
          <cell r="D745">
            <v>1.9955065263157894</v>
          </cell>
          <cell r="E745">
            <v>1.3399578947368422</v>
          </cell>
          <cell r="F745">
            <v>1.1338105263157896</v>
          </cell>
          <cell r="G745">
            <v>1.2884210526315789</v>
          </cell>
          <cell r="H745">
            <v>1.5461052631578949</v>
          </cell>
          <cell r="I745">
            <v>1293.5747368421053</v>
          </cell>
          <cell r="J745">
            <v>2050</v>
          </cell>
          <cell r="K745">
            <v>2500</v>
          </cell>
          <cell r="L745">
            <v>1682</v>
          </cell>
          <cell r="M745">
            <v>2035</v>
          </cell>
          <cell r="N745">
            <v>1423</v>
          </cell>
          <cell r="O745">
            <v>1617</v>
          </cell>
          <cell r="P745">
            <v>1941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PKW'L535BL</v>
          </cell>
          <cell r="B746" t="str">
            <v>FLIP NOK. L535 BLANCO PK WALLET</v>
          </cell>
          <cell r="C746">
            <v>1.0307368421052632</v>
          </cell>
          <cell r="D746">
            <v>1.9955065263157894</v>
          </cell>
          <cell r="E746">
            <v>1.3399578947368422</v>
          </cell>
          <cell r="F746">
            <v>1.1338105263157896</v>
          </cell>
          <cell r="G746">
            <v>1.2884210526315789</v>
          </cell>
          <cell r="H746">
            <v>1.5461052631578949</v>
          </cell>
          <cell r="I746">
            <v>1293.5747368421053</v>
          </cell>
          <cell r="J746">
            <v>2050</v>
          </cell>
          <cell r="K746">
            <v>2500</v>
          </cell>
          <cell r="L746">
            <v>1682</v>
          </cell>
          <cell r="M746">
            <v>2035</v>
          </cell>
          <cell r="N746">
            <v>1423</v>
          </cell>
          <cell r="O746">
            <v>1617</v>
          </cell>
          <cell r="P746">
            <v>1941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PKW'L535CB</v>
          </cell>
          <cell r="B747" t="str">
            <v>FLIP NOK. L535 COBRE PK WALLET</v>
          </cell>
          <cell r="C747">
            <v>1.0307368421052632</v>
          </cell>
          <cell r="D747">
            <v>1.9955065263157894</v>
          </cell>
          <cell r="E747">
            <v>1.3399578947368422</v>
          </cell>
          <cell r="F747">
            <v>1.1338105263157896</v>
          </cell>
          <cell r="G747">
            <v>1.2884210526315789</v>
          </cell>
          <cell r="H747">
            <v>1.5461052631578949</v>
          </cell>
          <cell r="I747">
            <v>1293.5747368421053</v>
          </cell>
          <cell r="J747">
            <v>2050</v>
          </cell>
          <cell r="K747">
            <v>2500</v>
          </cell>
          <cell r="L747">
            <v>1682</v>
          </cell>
          <cell r="M747">
            <v>2035</v>
          </cell>
          <cell r="N747">
            <v>1423</v>
          </cell>
          <cell r="O747">
            <v>1617</v>
          </cell>
          <cell r="P747">
            <v>1941</v>
          </cell>
          <cell r="Q747" t="str">
            <v>S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21DFDN535</v>
          </cell>
          <cell r="B748" t="str">
            <v>FLIP NOK. L535 DIS.</v>
          </cell>
          <cell r="C748">
            <v>1.0307368421052632</v>
          </cell>
          <cell r="D748">
            <v>1.9955065263157894</v>
          </cell>
          <cell r="E748">
            <v>1.3399578947368422</v>
          </cell>
          <cell r="F748">
            <v>1.1338105263157896</v>
          </cell>
          <cell r="G748">
            <v>1.2884210526315789</v>
          </cell>
          <cell r="H748">
            <v>1.5461052631578949</v>
          </cell>
          <cell r="I748">
            <v>1293.5747368421053</v>
          </cell>
          <cell r="J748">
            <v>2050</v>
          </cell>
          <cell r="K748">
            <v>2500</v>
          </cell>
          <cell r="L748">
            <v>1682</v>
          </cell>
          <cell r="M748">
            <v>2035</v>
          </cell>
          <cell r="N748">
            <v>1423</v>
          </cell>
          <cell r="O748">
            <v>1617</v>
          </cell>
          <cell r="P748">
            <v>1941</v>
          </cell>
          <cell r="Q748" t="str">
            <v>D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PKW'L535NE</v>
          </cell>
          <cell r="B749" t="str">
            <v>FLIP NOK. L535 NEGRO PK WALLET</v>
          </cell>
          <cell r="C749">
            <v>1.0307368421052632</v>
          </cell>
          <cell r="D749">
            <v>1.9955065263157894</v>
          </cell>
          <cell r="E749">
            <v>1.3399578947368422</v>
          </cell>
          <cell r="F749">
            <v>1.1338105263157896</v>
          </cell>
          <cell r="G749">
            <v>1.2884210526315789</v>
          </cell>
          <cell r="H749">
            <v>1.5461052631578949</v>
          </cell>
          <cell r="I749">
            <v>1293.5747368421053</v>
          </cell>
          <cell r="J749">
            <v>2050</v>
          </cell>
          <cell r="K749">
            <v>2500</v>
          </cell>
          <cell r="L749">
            <v>1682</v>
          </cell>
          <cell r="M749">
            <v>2035</v>
          </cell>
          <cell r="N749">
            <v>1423</v>
          </cell>
          <cell r="O749">
            <v>1617</v>
          </cell>
          <cell r="P749">
            <v>1941</v>
          </cell>
          <cell r="Q749" t="str">
            <v>S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21GNL640XFCEJ</v>
          </cell>
          <cell r="B750" t="str">
            <v>FLIP NOK. L640 XL</v>
          </cell>
          <cell r="C750">
            <v>1.0307368421052632</v>
          </cell>
          <cell r="D750">
            <v>1.9955065263157894</v>
          </cell>
          <cell r="E750">
            <v>1.3399578947368422</v>
          </cell>
          <cell r="F750">
            <v>1.1338105263157896</v>
          </cell>
          <cell r="G750">
            <v>1.2884210526315789</v>
          </cell>
          <cell r="H750">
            <v>1.5461052631578949</v>
          </cell>
          <cell r="I750">
            <v>1293.5747368421053</v>
          </cell>
          <cell r="J750">
            <v>2050</v>
          </cell>
          <cell r="K750">
            <v>2500</v>
          </cell>
          <cell r="L750">
            <v>1682</v>
          </cell>
          <cell r="M750">
            <v>2035</v>
          </cell>
          <cell r="N750">
            <v>1423</v>
          </cell>
          <cell r="O750">
            <v>1617</v>
          </cell>
          <cell r="P750">
            <v>1941</v>
          </cell>
          <cell r="Q750" t="str">
            <v>G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21FCEL640XL</v>
          </cell>
          <cell r="B751" t="str">
            <v>FLIP NOK. L640 XL ECO</v>
          </cell>
          <cell r="C751">
            <v>1.0307368421052632</v>
          </cell>
          <cell r="D751">
            <v>1.9955065263157894</v>
          </cell>
          <cell r="E751">
            <v>1.3399578947368422</v>
          </cell>
          <cell r="F751">
            <v>1.1338105263157896</v>
          </cell>
          <cell r="G751">
            <v>1.2884210526315789</v>
          </cell>
          <cell r="H751">
            <v>1.5461052631578949</v>
          </cell>
          <cell r="I751">
            <v>1293.5747368421053</v>
          </cell>
          <cell r="J751">
            <v>2050</v>
          </cell>
          <cell r="K751">
            <v>2500</v>
          </cell>
          <cell r="L751">
            <v>1682</v>
          </cell>
          <cell r="M751">
            <v>2035</v>
          </cell>
          <cell r="N751">
            <v>1423</v>
          </cell>
          <cell r="O751">
            <v>1617</v>
          </cell>
          <cell r="P751">
            <v>1941</v>
          </cell>
          <cell r="Q751" t="str">
            <v>L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21GFERN64X</v>
          </cell>
          <cell r="B752" t="str">
            <v>FLIP NOK. L640XL REVERSIBLE</v>
          </cell>
          <cell r="C752">
            <v>1.0307368421052632</v>
          </cell>
          <cell r="D752">
            <v>1.9955065263157894</v>
          </cell>
          <cell r="E752">
            <v>1.3399578947368422</v>
          </cell>
          <cell r="F752">
            <v>1.1338105263157896</v>
          </cell>
          <cell r="G752">
            <v>1.2884210526315789</v>
          </cell>
          <cell r="H752">
            <v>1.5461052631578949</v>
          </cell>
          <cell r="I752">
            <v>1293.5747368421053</v>
          </cell>
          <cell r="J752">
            <v>2050</v>
          </cell>
          <cell r="K752">
            <v>2500</v>
          </cell>
          <cell r="L752">
            <v>1682</v>
          </cell>
          <cell r="M752">
            <v>2035</v>
          </cell>
          <cell r="N752">
            <v>1423</v>
          </cell>
          <cell r="O752">
            <v>1617</v>
          </cell>
          <cell r="P752">
            <v>1941</v>
          </cell>
          <cell r="Q752" t="str">
            <v>G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21DFDN735</v>
          </cell>
          <cell r="B753" t="str">
            <v>FLIP NOK. L735 DIS.</v>
          </cell>
          <cell r="C753">
            <v>1.0307368421052632</v>
          </cell>
          <cell r="D753">
            <v>1.9955065263157894</v>
          </cell>
          <cell r="E753">
            <v>1.3399578947368422</v>
          </cell>
          <cell r="F753">
            <v>1.1338105263157896</v>
          </cell>
          <cell r="G753">
            <v>1.2884210526315789</v>
          </cell>
          <cell r="H753">
            <v>1.5461052631578949</v>
          </cell>
          <cell r="I753">
            <v>1293.5747368421053</v>
          </cell>
          <cell r="J753">
            <v>2050</v>
          </cell>
          <cell r="K753">
            <v>2500</v>
          </cell>
          <cell r="L753">
            <v>1682</v>
          </cell>
          <cell r="M753">
            <v>2035</v>
          </cell>
          <cell r="N753">
            <v>1423</v>
          </cell>
          <cell r="O753">
            <v>1617</v>
          </cell>
          <cell r="P753">
            <v>1941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21GFCSNKL735</v>
          </cell>
          <cell r="B754" t="str">
            <v>FLIP NOK. L735 SPRING</v>
          </cell>
          <cell r="C754">
            <v>1.0307368421052632</v>
          </cell>
          <cell r="D754">
            <v>1.9955065263157894</v>
          </cell>
          <cell r="E754">
            <v>1.3399578947368422</v>
          </cell>
          <cell r="F754">
            <v>1.1338105263157896</v>
          </cell>
          <cell r="G754">
            <v>1.2884210526315789</v>
          </cell>
          <cell r="H754">
            <v>1.5461052631578949</v>
          </cell>
          <cell r="I754">
            <v>1293.5747368421053</v>
          </cell>
          <cell r="J754">
            <v>2050</v>
          </cell>
          <cell r="K754">
            <v>2500</v>
          </cell>
          <cell r="L754">
            <v>1682</v>
          </cell>
          <cell r="M754">
            <v>2035</v>
          </cell>
          <cell r="N754">
            <v>1423</v>
          </cell>
          <cell r="O754">
            <v>1617</v>
          </cell>
          <cell r="P754">
            <v>1941</v>
          </cell>
          <cell r="Q754" t="str">
            <v>G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21DBDST410</v>
          </cell>
          <cell r="B755" t="str">
            <v>FLIP SAM. 10" T530_TAB4 DIS.</v>
          </cell>
          <cell r="C755">
            <v>1.9326315789473685</v>
          </cell>
          <cell r="D755">
            <v>3.7415747368421055</v>
          </cell>
          <cell r="E755">
            <v>2.5124210526315789</v>
          </cell>
          <cell r="F755">
            <v>2.1258947368421053</v>
          </cell>
          <cell r="G755">
            <v>2.4157894736842107</v>
          </cell>
          <cell r="H755">
            <v>2.8989473684210525</v>
          </cell>
          <cell r="I755">
            <v>2425.4526315789476</v>
          </cell>
          <cell r="J755">
            <v>3690</v>
          </cell>
          <cell r="K755">
            <v>4500</v>
          </cell>
          <cell r="L755">
            <v>3153</v>
          </cell>
          <cell r="M755">
            <v>3815</v>
          </cell>
          <cell r="N755">
            <v>2668</v>
          </cell>
          <cell r="O755">
            <v>3032</v>
          </cell>
          <cell r="P755">
            <v>3639</v>
          </cell>
          <cell r="Q755" t="str">
            <v>D</v>
          </cell>
          <cell r="R755">
            <v>4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21DBDST37L</v>
          </cell>
          <cell r="B756" t="str">
            <v xml:space="preserve">FLIP SAM. 7" T110_TAB3 LITE DIS. </v>
          </cell>
          <cell r="C756">
            <v>1.9326315789473685</v>
          </cell>
          <cell r="D756">
            <v>3.7415747368421055</v>
          </cell>
          <cell r="E756">
            <v>2.5124210526315789</v>
          </cell>
          <cell r="F756">
            <v>2.1258947368421053</v>
          </cell>
          <cell r="G756">
            <v>2.4157894736842107</v>
          </cell>
          <cell r="H756">
            <v>2.8989473684210525</v>
          </cell>
          <cell r="I756">
            <v>2425.4526315789476</v>
          </cell>
          <cell r="J756">
            <v>3690</v>
          </cell>
          <cell r="K756">
            <v>4500</v>
          </cell>
          <cell r="L756">
            <v>3153</v>
          </cell>
          <cell r="M756">
            <v>3815</v>
          </cell>
          <cell r="N756">
            <v>2668</v>
          </cell>
          <cell r="O756">
            <v>3032</v>
          </cell>
          <cell r="P756">
            <v>3639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21FCFSA01</v>
          </cell>
          <cell r="B757" t="str">
            <v>FLIP SAM. A01 CLASS</v>
          </cell>
          <cell r="C757">
            <v>1.0307368421052632</v>
          </cell>
          <cell r="D757">
            <v>3.7415747368421055</v>
          </cell>
          <cell r="E757">
            <v>1.3399578947368422</v>
          </cell>
          <cell r="F757">
            <v>1.1338105263157896</v>
          </cell>
          <cell r="G757">
            <v>1.2884210526315789</v>
          </cell>
          <cell r="H757">
            <v>1.5461052631578949</v>
          </cell>
          <cell r="I757">
            <v>1293.5747368421053</v>
          </cell>
          <cell r="J757">
            <v>3690</v>
          </cell>
          <cell r="K757">
            <v>4500</v>
          </cell>
          <cell r="L757">
            <v>1682</v>
          </cell>
          <cell r="M757">
            <v>2035</v>
          </cell>
          <cell r="N757">
            <v>1423</v>
          </cell>
          <cell r="O757">
            <v>1617</v>
          </cell>
          <cell r="P757">
            <v>1941</v>
          </cell>
          <cell r="Q757" t="str">
            <v>G</v>
          </cell>
          <cell r="R757">
            <v>28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FLCSA02SN</v>
          </cell>
          <cell r="B758" t="str">
            <v>FLIP SAM. A02S</v>
          </cell>
          <cell r="C758">
            <v>1.0307368421052632</v>
          </cell>
          <cell r="D758">
            <v>3.7415747368421055</v>
          </cell>
          <cell r="E758">
            <v>1.3399578947368422</v>
          </cell>
          <cell r="F758">
            <v>1.1338105263157896</v>
          </cell>
          <cell r="G758">
            <v>1.2884210526315789</v>
          </cell>
          <cell r="H758">
            <v>1.5461052631578949</v>
          </cell>
          <cell r="I758">
            <v>1293.5747368421053</v>
          </cell>
          <cell r="J758">
            <v>3690</v>
          </cell>
          <cell r="K758">
            <v>4500</v>
          </cell>
          <cell r="L758">
            <v>1682</v>
          </cell>
          <cell r="M758">
            <v>2035</v>
          </cell>
          <cell r="N758">
            <v>1423</v>
          </cell>
          <cell r="O758">
            <v>1617</v>
          </cell>
          <cell r="P758">
            <v>1941</v>
          </cell>
          <cell r="Q758" t="str">
            <v>V</v>
          </cell>
          <cell r="R758">
            <v>28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FLCS'A037NE</v>
          </cell>
          <cell r="B759" t="str">
            <v>FLIP SAM. A03S CLASS</v>
          </cell>
          <cell r="C759">
            <v>1.0307368421052632</v>
          </cell>
          <cell r="D759">
            <v>3.7415747368421055</v>
          </cell>
          <cell r="E759">
            <v>1.3399578947368422</v>
          </cell>
          <cell r="F759">
            <v>1.1338105263157896</v>
          </cell>
          <cell r="G759">
            <v>1.2884210526315789</v>
          </cell>
          <cell r="H759">
            <v>1.5461052631578949</v>
          </cell>
          <cell r="I759">
            <v>1293.5747368421053</v>
          </cell>
          <cell r="J759">
            <v>3690</v>
          </cell>
          <cell r="K759">
            <v>4500</v>
          </cell>
          <cell r="L759">
            <v>1682</v>
          </cell>
          <cell r="M759">
            <v>2035</v>
          </cell>
          <cell r="N759">
            <v>1423</v>
          </cell>
          <cell r="O759">
            <v>1617</v>
          </cell>
          <cell r="P759">
            <v>1941</v>
          </cell>
          <cell r="Q759" t="str">
            <v>S</v>
          </cell>
          <cell r="R759">
            <v>28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FLCSA04N</v>
          </cell>
          <cell r="B760" t="str">
            <v>FLIP SAM. A04</v>
          </cell>
          <cell r="C760">
            <v>1.0307368421052632</v>
          </cell>
          <cell r="D760">
            <v>4.9887663157894737</v>
          </cell>
          <cell r="E760">
            <v>1.3399578947368422</v>
          </cell>
          <cell r="F760">
            <v>1.1338105263157896</v>
          </cell>
          <cell r="G760">
            <v>1.2884210526315789</v>
          </cell>
          <cell r="H760">
            <v>1.5461052631578949</v>
          </cell>
          <cell r="I760">
            <v>1293.5747368421053</v>
          </cell>
          <cell r="J760">
            <v>5330</v>
          </cell>
          <cell r="K760">
            <v>6500</v>
          </cell>
          <cell r="L760">
            <v>1682</v>
          </cell>
          <cell r="M760">
            <v>2035</v>
          </cell>
          <cell r="N760">
            <v>1423</v>
          </cell>
          <cell r="O760">
            <v>1617</v>
          </cell>
          <cell r="P760">
            <v>1941</v>
          </cell>
          <cell r="Q760" t="str">
            <v>V</v>
          </cell>
          <cell r="R760">
            <v>38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21FCFSA10</v>
          </cell>
          <cell r="B761" t="str">
            <v>FLIP SAM. A10 CLASS</v>
          </cell>
          <cell r="C761">
            <v>1.0307368421052632</v>
          </cell>
          <cell r="D761">
            <v>3.7415747368421055</v>
          </cell>
          <cell r="E761">
            <v>1.3399578947368422</v>
          </cell>
          <cell r="F761">
            <v>1.1338105263157896</v>
          </cell>
          <cell r="G761">
            <v>1.2884210526315789</v>
          </cell>
          <cell r="H761">
            <v>1.5461052631578949</v>
          </cell>
          <cell r="I761">
            <v>1293.5747368421053</v>
          </cell>
          <cell r="J761">
            <v>3690</v>
          </cell>
          <cell r="K761">
            <v>4500</v>
          </cell>
          <cell r="L761">
            <v>1682</v>
          </cell>
          <cell r="M761">
            <v>2035</v>
          </cell>
          <cell r="N761">
            <v>1423</v>
          </cell>
          <cell r="O761">
            <v>1617</v>
          </cell>
          <cell r="P761">
            <v>1941</v>
          </cell>
          <cell r="Q761" t="str">
            <v>G</v>
          </cell>
          <cell r="R761">
            <v>28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21FCSA10S</v>
          </cell>
          <cell r="B762" t="str">
            <v>FLIP SAM. A10s</v>
          </cell>
          <cell r="C762">
            <v>1.0307368421052632</v>
          </cell>
          <cell r="D762">
            <v>3.7415747368421055</v>
          </cell>
          <cell r="E762">
            <v>1.3399578947368422</v>
          </cell>
          <cell r="F762">
            <v>1.1338105263157896</v>
          </cell>
          <cell r="G762">
            <v>1.2884210526315789</v>
          </cell>
          <cell r="H762">
            <v>1.5461052631578949</v>
          </cell>
          <cell r="I762">
            <v>1293.5747368421053</v>
          </cell>
          <cell r="J762">
            <v>3690</v>
          </cell>
          <cell r="K762">
            <v>4500</v>
          </cell>
          <cell r="L762">
            <v>1682</v>
          </cell>
          <cell r="M762">
            <v>2035</v>
          </cell>
          <cell r="N762">
            <v>1423</v>
          </cell>
          <cell r="O762">
            <v>1617</v>
          </cell>
          <cell r="P762">
            <v>1941</v>
          </cell>
          <cell r="Q762" t="str">
            <v>v</v>
          </cell>
          <cell r="R762">
            <v>28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21FCFSA10S</v>
          </cell>
          <cell r="B763" t="str">
            <v>FLIP SAM. A10S CLASS</v>
          </cell>
          <cell r="C763">
            <v>1.0307368421052632</v>
          </cell>
          <cell r="D763">
            <v>3.7415747368421055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3690</v>
          </cell>
          <cell r="K763">
            <v>4500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28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FLCSA12N</v>
          </cell>
          <cell r="B764" t="str">
            <v>FLIP SAM. A12</v>
          </cell>
          <cell r="C764">
            <v>1.0307368421052632</v>
          </cell>
          <cell r="D764">
            <v>3.7415747368421055</v>
          </cell>
          <cell r="E764">
            <v>1.3399578947368422</v>
          </cell>
          <cell r="F764">
            <v>1.1338105263157896</v>
          </cell>
          <cell r="G764">
            <v>1.2884210526315789</v>
          </cell>
          <cell r="H764">
            <v>1.5461052631578949</v>
          </cell>
          <cell r="I764">
            <v>1293.5747368421053</v>
          </cell>
          <cell r="J764">
            <v>3690</v>
          </cell>
          <cell r="K764">
            <v>4500</v>
          </cell>
          <cell r="L764">
            <v>1682</v>
          </cell>
          <cell r="M764">
            <v>2035</v>
          </cell>
          <cell r="N764">
            <v>1423</v>
          </cell>
          <cell r="O764">
            <v>1617</v>
          </cell>
          <cell r="P764">
            <v>1941</v>
          </cell>
          <cell r="Q764" t="str">
            <v>V</v>
          </cell>
          <cell r="R764">
            <v>28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FLCSA145GN</v>
          </cell>
          <cell r="B765" t="str">
            <v>FLIP SAM. A14 5G</v>
          </cell>
          <cell r="C765">
            <v>2.5768421052631578</v>
          </cell>
          <cell r="D765">
            <v>12.471915789473684</v>
          </cell>
          <cell r="E765">
            <v>3.3498947368421055</v>
          </cell>
          <cell r="F765">
            <v>2.834526315789474</v>
          </cell>
          <cell r="G765">
            <v>3.2210526315789472</v>
          </cell>
          <cell r="H765">
            <v>3.865263157894737</v>
          </cell>
          <cell r="I765">
            <v>3233.9368421052632</v>
          </cell>
          <cell r="J765">
            <v>12700</v>
          </cell>
          <cell r="K765">
            <v>15500</v>
          </cell>
          <cell r="L765">
            <v>4204</v>
          </cell>
          <cell r="M765">
            <v>5087</v>
          </cell>
          <cell r="N765">
            <v>3558</v>
          </cell>
          <cell r="O765">
            <v>4043</v>
          </cell>
          <cell r="P765">
            <v>4851</v>
          </cell>
          <cell r="Q765" t="str">
            <v>V</v>
          </cell>
          <cell r="R765">
            <v>38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21FCFSA20</v>
          </cell>
          <cell r="B766" t="str">
            <v>FLIP SAM. A20/A30 CLASS</v>
          </cell>
          <cell r="C766">
            <v>1.0307368421052632</v>
          </cell>
          <cell r="D766">
            <v>3.7415747368421055</v>
          </cell>
          <cell r="E766">
            <v>1.3399578947368422</v>
          </cell>
          <cell r="F766">
            <v>1.1338105263157896</v>
          </cell>
          <cell r="G766">
            <v>1.2884210526315789</v>
          </cell>
          <cell r="H766">
            <v>1.5461052631578949</v>
          </cell>
          <cell r="I766">
            <v>1293.5747368421053</v>
          </cell>
          <cell r="J766">
            <v>3690</v>
          </cell>
          <cell r="K766">
            <v>4500</v>
          </cell>
          <cell r="L766">
            <v>1682</v>
          </cell>
          <cell r="M766">
            <v>2035</v>
          </cell>
          <cell r="N766">
            <v>1423</v>
          </cell>
          <cell r="O766">
            <v>1617</v>
          </cell>
          <cell r="P766">
            <v>1941</v>
          </cell>
          <cell r="Q766" t="str">
            <v>G</v>
          </cell>
          <cell r="R766">
            <v>28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21FCFSA20S</v>
          </cell>
          <cell r="B767" t="str">
            <v>FLIP SAM. A20S CLASS</v>
          </cell>
          <cell r="C767">
            <v>1.0307368421052632</v>
          </cell>
          <cell r="D767">
            <v>3.7415747368421055</v>
          </cell>
          <cell r="E767">
            <v>1.3399578947368422</v>
          </cell>
          <cell r="F767">
            <v>1.1338105263157896</v>
          </cell>
          <cell r="G767">
            <v>1.2884210526315789</v>
          </cell>
          <cell r="H767">
            <v>1.5461052631578949</v>
          </cell>
          <cell r="I767">
            <v>1293.5747368421053</v>
          </cell>
          <cell r="J767">
            <v>3690</v>
          </cell>
          <cell r="K767">
            <v>4500</v>
          </cell>
          <cell r="L767">
            <v>1682</v>
          </cell>
          <cell r="M767">
            <v>2035</v>
          </cell>
          <cell r="N767">
            <v>1423</v>
          </cell>
          <cell r="O767">
            <v>1617</v>
          </cell>
          <cell r="P767">
            <v>1941</v>
          </cell>
          <cell r="Q767" t="str">
            <v>G</v>
          </cell>
          <cell r="R767">
            <v>28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FLCS'A207NE</v>
          </cell>
          <cell r="B768" t="str">
            <v>FLIP SAM. A20S CLASS</v>
          </cell>
          <cell r="C768">
            <v>1.0307368421052632</v>
          </cell>
          <cell r="D768">
            <v>3.7415747368421055</v>
          </cell>
          <cell r="E768">
            <v>1.3399578947368422</v>
          </cell>
          <cell r="F768">
            <v>1.1338105263157896</v>
          </cell>
          <cell r="G768">
            <v>1.2884210526315789</v>
          </cell>
          <cell r="H768">
            <v>1.5461052631578949</v>
          </cell>
          <cell r="I768">
            <v>1293.5747368421053</v>
          </cell>
          <cell r="J768">
            <v>3690</v>
          </cell>
          <cell r="K768">
            <v>4500</v>
          </cell>
          <cell r="L768">
            <v>1682</v>
          </cell>
          <cell r="M768">
            <v>2035</v>
          </cell>
          <cell r="N768">
            <v>1423</v>
          </cell>
          <cell r="O768">
            <v>1617</v>
          </cell>
          <cell r="P768">
            <v>1941</v>
          </cell>
          <cell r="Q768" t="str">
            <v>S</v>
          </cell>
          <cell r="R768">
            <v>28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FLCS'A22NE</v>
          </cell>
          <cell r="B769" t="str">
            <v>FLIP SAM. A22-4G CLASS</v>
          </cell>
          <cell r="C769">
            <v>1.0307368421052632</v>
          </cell>
          <cell r="D769">
            <v>3.7415747368421055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3690</v>
          </cell>
          <cell r="K769">
            <v>4500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28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FLCSA22N</v>
          </cell>
          <cell r="B770" t="str">
            <v>FLIP SAM. A22-4G NEGRO</v>
          </cell>
          <cell r="C770">
            <v>1.0307368421052632</v>
          </cell>
          <cell r="D770">
            <v>3.7415747368421055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3690</v>
          </cell>
          <cell r="K770">
            <v>4500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V</v>
          </cell>
          <cell r="R770">
            <v>28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21DFFSA32</v>
          </cell>
          <cell r="B771" t="str">
            <v>FLIP SAM. A3 2016 FASHION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D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21FCESAA30</v>
          </cell>
          <cell r="B772" t="str">
            <v>FLIP SAM. A3 ECO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L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21GSA3FCEJ</v>
          </cell>
          <cell r="B773" t="str">
            <v>FLIP SAM. A3_A300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G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FLCDUO'A300N</v>
          </cell>
          <cell r="B774" t="str">
            <v>FLIP SAM. A300_A3 DUO Iman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S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21FCFSA30S</v>
          </cell>
          <cell r="B775" t="str">
            <v>FLIP SAM. A30S CLASS</v>
          </cell>
          <cell r="C775">
            <v>1.0307368421052632</v>
          </cell>
          <cell r="D775">
            <v>3.7415747368421055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3690</v>
          </cell>
          <cell r="K775">
            <v>4500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G</v>
          </cell>
          <cell r="R775">
            <v>28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21FCSAA31</v>
          </cell>
          <cell r="B776" t="str">
            <v>FLIP SAM. A31 NEGRO</v>
          </cell>
          <cell r="C776">
            <v>1.0307368421052632</v>
          </cell>
          <cell r="D776">
            <v>3.7415747368421055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3690</v>
          </cell>
          <cell r="K776">
            <v>4500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v</v>
          </cell>
          <cell r="R776">
            <v>28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21GFERSA310</v>
          </cell>
          <cell r="B777" t="str">
            <v>FLIP SAM. A310_A3 2016 REVERSIBLE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G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FLCS'A325NE</v>
          </cell>
          <cell r="B778" t="str">
            <v>FLIP SAM. A32 4G CLASS</v>
          </cell>
          <cell r="C778">
            <v>1.0307368421052632</v>
          </cell>
          <cell r="D778">
            <v>3.7415747368421055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3690</v>
          </cell>
          <cell r="K778">
            <v>4500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S</v>
          </cell>
          <cell r="R778">
            <v>28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21GSGA50FCEJ</v>
          </cell>
          <cell r="B779" t="str">
            <v>FLIP SAM. A5 (A500)</v>
          </cell>
          <cell r="C779">
            <v>1.0307368421052632</v>
          </cell>
          <cell r="D779">
            <v>1.9955065263157894</v>
          </cell>
          <cell r="E779">
            <v>1.3399578947368422</v>
          </cell>
          <cell r="F779">
            <v>1.1338105263157896</v>
          </cell>
          <cell r="G779">
            <v>1.2884210526315789</v>
          </cell>
          <cell r="H779">
            <v>1.5461052631578949</v>
          </cell>
          <cell r="I779">
            <v>1293.5747368421053</v>
          </cell>
          <cell r="J779">
            <v>2050</v>
          </cell>
          <cell r="K779">
            <v>2500</v>
          </cell>
          <cell r="L779">
            <v>1682</v>
          </cell>
          <cell r="M779">
            <v>2035</v>
          </cell>
          <cell r="N779">
            <v>1423</v>
          </cell>
          <cell r="O779">
            <v>1617</v>
          </cell>
          <cell r="P779">
            <v>1941</v>
          </cell>
          <cell r="Q779" t="str">
            <v>G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21FCFSAA5</v>
          </cell>
          <cell r="B780" t="str">
            <v>FLIP SAM. A5 CLASS</v>
          </cell>
          <cell r="C780">
            <v>1.0307368421052632</v>
          </cell>
          <cell r="D780">
            <v>1.9955065263157894</v>
          </cell>
          <cell r="E780">
            <v>1.3399578947368422</v>
          </cell>
          <cell r="F780">
            <v>1.1338105263157896</v>
          </cell>
          <cell r="G780">
            <v>1.2884210526315789</v>
          </cell>
          <cell r="H780">
            <v>1.5461052631578949</v>
          </cell>
          <cell r="I780">
            <v>1293.5747368421053</v>
          </cell>
          <cell r="J780">
            <v>2050</v>
          </cell>
          <cell r="K780">
            <v>2500</v>
          </cell>
          <cell r="L780">
            <v>1682</v>
          </cell>
          <cell r="M780">
            <v>2035</v>
          </cell>
          <cell r="N780">
            <v>1423</v>
          </cell>
          <cell r="O780">
            <v>1617</v>
          </cell>
          <cell r="P780">
            <v>1941</v>
          </cell>
          <cell r="Q780" t="str">
            <v>G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21FCESAA50</v>
          </cell>
          <cell r="B781" t="str">
            <v>FLIP SAM. A5 ECO</v>
          </cell>
          <cell r="C781">
            <v>1.0307368421052632</v>
          </cell>
          <cell r="D781">
            <v>1.9955065263157894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2050</v>
          </cell>
          <cell r="K781">
            <v>2500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L</v>
          </cell>
          <cell r="R781">
            <v>4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FLCS'A515FU</v>
          </cell>
          <cell r="B782" t="str">
            <v>FLIP SAM. A51 C/ SOLAPA SOUL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S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21FCFSA51</v>
          </cell>
          <cell r="B783" t="str">
            <v>FLIP SAM. A51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G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21GFERSA510</v>
          </cell>
          <cell r="B784" t="str">
            <v>FLIP SAM. A510_A5 2016 REVERSIBLE</v>
          </cell>
          <cell r="C784">
            <v>1.0307368421052632</v>
          </cell>
          <cell r="D784">
            <v>1.9955065263157894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2050</v>
          </cell>
          <cell r="K784">
            <v>2500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G</v>
          </cell>
          <cell r="R784">
            <v>4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FLCS'A528NE</v>
          </cell>
          <cell r="B785" t="str">
            <v>FLIP SAM. A52 / A52S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S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FLCSA52N</v>
          </cell>
          <cell r="B786" t="str">
            <v>FLIP SAM. A52 / A52S NEGRO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21FCFSAA6P</v>
          </cell>
          <cell r="B787" t="str">
            <v>FLIP SAM. A6 PLUS CLASS</v>
          </cell>
          <cell r="C787">
            <v>1.0307368421052632</v>
          </cell>
          <cell r="D787">
            <v>1.9955065263157894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2050</v>
          </cell>
          <cell r="K787">
            <v>2500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D</v>
          </cell>
          <cell r="R787">
            <v>4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FCS'A700R</v>
          </cell>
          <cell r="B788" t="str">
            <v>FLIP SAM. A7 C/ SOLAPA SOUL</v>
          </cell>
          <cell r="C788">
            <v>1.0307368421052632</v>
          </cell>
          <cell r="D788">
            <v>1.9955065263157894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2050</v>
          </cell>
          <cell r="K788">
            <v>2500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S</v>
          </cell>
          <cell r="R788">
            <v>4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21FCFSA70</v>
          </cell>
          <cell r="B789" t="str">
            <v>FLIP SAM. A70 CLASS</v>
          </cell>
          <cell r="C789">
            <v>1.0307368421052632</v>
          </cell>
          <cell r="D789">
            <v>1.9955065263157894</v>
          </cell>
          <cell r="E789">
            <v>1.3399578947368422</v>
          </cell>
          <cell r="F789">
            <v>1.1338105263157896</v>
          </cell>
          <cell r="G789">
            <v>1.2884210526315789</v>
          </cell>
          <cell r="H789">
            <v>1.5461052631578949</v>
          </cell>
          <cell r="I789">
            <v>1293.5747368421053</v>
          </cell>
          <cell r="J789">
            <v>2050</v>
          </cell>
          <cell r="K789">
            <v>2500</v>
          </cell>
          <cell r="L789">
            <v>1682</v>
          </cell>
          <cell r="M789">
            <v>2035</v>
          </cell>
          <cell r="N789">
            <v>1423</v>
          </cell>
          <cell r="O789">
            <v>1617</v>
          </cell>
          <cell r="P789">
            <v>1941</v>
          </cell>
          <cell r="Q789" t="str">
            <v>D</v>
          </cell>
          <cell r="R789">
            <v>4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21FCSAA71</v>
          </cell>
          <cell r="B790" t="str">
            <v>FLIP SAM. A71 NEGRO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v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FLCSA72N</v>
          </cell>
          <cell r="B791" t="str">
            <v>FLIP SAM. A72 NEGRO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V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21GSACESTYFCEJ</v>
          </cell>
          <cell r="B792" t="str">
            <v>FLIP SAM. ACE STYLE (G357)</v>
          </cell>
          <cell r="C792">
            <v>1.0307368421052632</v>
          </cell>
          <cell r="D792">
            <v>1.9955065263157894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2050</v>
          </cell>
          <cell r="K792">
            <v>2500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G</v>
          </cell>
          <cell r="R792">
            <v>4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PKW'G7105NE</v>
          </cell>
          <cell r="B793" t="str">
            <v>FLIP SAM. G7105_GRAND 2 NEGRO PK WALLET</v>
          </cell>
          <cell r="C793">
            <v>1.0307368421052632</v>
          </cell>
          <cell r="D793">
            <v>1.9955065263157894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2050</v>
          </cell>
          <cell r="K793">
            <v>2500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4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PKW'G920CB</v>
          </cell>
          <cell r="B794" t="str">
            <v>FLIP SAM. G920_S6 COBRE PK WALLET</v>
          </cell>
          <cell r="C794">
            <v>1.0307368421052632</v>
          </cell>
          <cell r="D794">
            <v>1.9955065263157894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2050</v>
          </cell>
          <cell r="K794">
            <v>2500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S</v>
          </cell>
          <cell r="R794">
            <v>4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PKW'G920NE</v>
          </cell>
          <cell r="B795" t="str">
            <v>FLIP SAM. G920_S6 NEGRO PK WALLET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S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21FCE2SJ12</v>
          </cell>
          <cell r="B796" t="str">
            <v>FLIP SAM. J1 2016 ECO2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21GSJ110FCEJ</v>
          </cell>
          <cell r="B797" t="str">
            <v>FLIP SAM. J1 ACE (J110)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21FMSJ1A</v>
          </cell>
          <cell r="B798" t="str">
            <v>FLIP SAM. J1 ACE DIS. MANDALA</v>
          </cell>
          <cell r="C798">
            <v>0.64421052631578946</v>
          </cell>
          <cell r="D798">
            <v>1.2471915789473684</v>
          </cell>
          <cell r="E798">
            <v>0.83747368421052637</v>
          </cell>
          <cell r="F798">
            <v>0.7086315789473685</v>
          </cell>
          <cell r="G798">
            <v>0.80526315789473679</v>
          </cell>
          <cell r="H798">
            <v>0.96631578947368424</v>
          </cell>
          <cell r="I798">
            <v>808.48421052631579</v>
          </cell>
          <cell r="J798">
            <v>1230</v>
          </cell>
          <cell r="K798">
            <v>1500</v>
          </cell>
          <cell r="L798">
            <v>1051</v>
          </cell>
          <cell r="M798">
            <v>1272</v>
          </cell>
          <cell r="N798">
            <v>890</v>
          </cell>
          <cell r="O798">
            <v>1011</v>
          </cell>
          <cell r="P798">
            <v>1213</v>
          </cell>
          <cell r="Q798" t="str">
            <v>L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21GSJ110FEW</v>
          </cell>
          <cell r="B799" t="str">
            <v>FLIP SAM. J1 ACE WOOD</v>
          </cell>
          <cell r="C799">
            <v>1.0307368421052632</v>
          </cell>
          <cell r="D799">
            <v>1.9955065263157894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2050</v>
          </cell>
          <cell r="K799">
            <v>2500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4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21DFFSJ1M</v>
          </cell>
          <cell r="B800" t="str">
            <v>FLIP SAM. J1 MINI FASHION</v>
          </cell>
          <cell r="C800">
            <v>1.0307368421052632</v>
          </cell>
          <cell r="D800">
            <v>1.9955065263157894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2050</v>
          </cell>
          <cell r="K800">
            <v>2500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D</v>
          </cell>
          <cell r="R800">
            <v>4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21FCFSJ2C</v>
          </cell>
          <cell r="B801" t="str">
            <v>FLIP SAM. J2 CORE CLASS</v>
          </cell>
          <cell r="C801">
            <v>2.8989473684210525</v>
          </cell>
          <cell r="D801">
            <v>10.523178947368422</v>
          </cell>
          <cell r="E801">
            <v>3.7686315789473683</v>
          </cell>
          <cell r="F801">
            <v>3.1888421052631579</v>
          </cell>
          <cell r="G801">
            <v>3.6236842105263154</v>
          </cell>
          <cell r="H801">
            <v>4.3484210526315792</v>
          </cell>
          <cell r="I801">
            <v>3638.1789473684207</v>
          </cell>
          <cell r="J801">
            <v>10660</v>
          </cell>
          <cell r="K801">
            <v>13000</v>
          </cell>
          <cell r="L801">
            <v>4730</v>
          </cell>
          <cell r="M801">
            <v>5723</v>
          </cell>
          <cell r="N801">
            <v>4002</v>
          </cell>
          <cell r="O801">
            <v>4548</v>
          </cell>
          <cell r="P801">
            <v>5458</v>
          </cell>
          <cell r="Q801" t="str">
            <v>D</v>
          </cell>
          <cell r="R801">
            <v>28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21FMSJ32</v>
          </cell>
          <cell r="B802" t="str">
            <v>FLIP SAM. J3 2016 DIS. MANDALA</v>
          </cell>
          <cell r="C802">
            <v>0.64421052631578946</v>
          </cell>
          <cell r="D802">
            <v>1.2471915789473684</v>
          </cell>
          <cell r="E802">
            <v>0.83747368421052637</v>
          </cell>
          <cell r="F802">
            <v>0.7086315789473685</v>
          </cell>
          <cell r="G802">
            <v>0.80526315789473679</v>
          </cell>
          <cell r="H802">
            <v>0.96631578947368424</v>
          </cell>
          <cell r="I802">
            <v>808.48421052631579</v>
          </cell>
          <cell r="J802">
            <v>1230</v>
          </cell>
          <cell r="K802">
            <v>1500</v>
          </cell>
          <cell r="L802">
            <v>1051</v>
          </cell>
          <cell r="M802">
            <v>1272</v>
          </cell>
          <cell r="N802">
            <v>890</v>
          </cell>
          <cell r="O802">
            <v>1011</v>
          </cell>
          <cell r="P802">
            <v>1213</v>
          </cell>
          <cell r="Q802" t="str">
            <v>L</v>
          </cell>
          <cell r="R802">
            <v>4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21FCE2SJ316</v>
          </cell>
          <cell r="B803" t="str">
            <v>FLIP SAM. J3 2016 ECO2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L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21DFFSJ31</v>
          </cell>
          <cell r="B804" t="str">
            <v>FLIP SAM. J3 2016 FASHION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D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21GSJ310FEW</v>
          </cell>
          <cell r="B805" t="str">
            <v>FLIP SAM. J3 2016 WOOD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G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FLCSJ4NE</v>
          </cell>
          <cell r="B806" t="str">
            <v>FLIP SAM. J4</v>
          </cell>
          <cell r="C806">
            <v>1.0307368421052632</v>
          </cell>
          <cell r="D806">
            <v>1.9955065263157894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2050</v>
          </cell>
          <cell r="K806">
            <v>2500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D</v>
          </cell>
          <cell r="R806">
            <v>4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21FCFSJ4P</v>
          </cell>
          <cell r="B807" t="str">
            <v>FLIP SAM. J4 PLUS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D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21FMSJ51</v>
          </cell>
          <cell r="B808" t="str">
            <v>FLIP SAM. J5 2016 DIS. MANDALA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L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21FCE2SJ516</v>
          </cell>
          <cell r="B809" t="str">
            <v>FLIP SAM. J5 2016 ECO2</v>
          </cell>
          <cell r="C809">
            <v>1.0307368421052632</v>
          </cell>
          <cell r="D809">
            <v>1.9955065263157894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2050</v>
          </cell>
          <cell r="K809">
            <v>2500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L</v>
          </cell>
          <cell r="R809">
            <v>4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21DFFSJ52</v>
          </cell>
          <cell r="B810" t="str">
            <v>FLIP SAM. J5 2016 FASHION</v>
          </cell>
          <cell r="C810">
            <v>1.0307368421052632</v>
          </cell>
          <cell r="D810">
            <v>1.9955065263157894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2050</v>
          </cell>
          <cell r="K810">
            <v>2500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D</v>
          </cell>
          <cell r="R810">
            <v>4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21FCFSAJ5</v>
          </cell>
          <cell r="B811" t="str">
            <v>FLIP SAM. J5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G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21DFDSAJ5</v>
          </cell>
          <cell r="B812" t="str">
            <v>FLIP SAM. J5 DIS.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D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21FCESJ500</v>
          </cell>
          <cell r="B813" t="str">
            <v>FLIP SAM. J5 ECO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L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21DFFSJ50</v>
          </cell>
          <cell r="B814" t="str">
            <v>FLIP SAM. J5 FASHION</v>
          </cell>
          <cell r="C814">
            <v>1.0307368421052632</v>
          </cell>
          <cell r="D814">
            <v>1.9955065263157894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2050</v>
          </cell>
          <cell r="K814">
            <v>2500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D</v>
          </cell>
          <cell r="R814">
            <v>4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21FMSJ5P</v>
          </cell>
          <cell r="B815" t="str">
            <v>FLIP SAM. J5 PRIME DIS. MANDALA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L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FLCS'G570NE</v>
          </cell>
          <cell r="B816" t="str">
            <v>FLIP SAM. J5 PRIME NEGRO</v>
          </cell>
          <cell r="C816">
            <v>1.0307368421052632</v>
          </cell>
          <cell r="D816">
            <v>3.7415747368421055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3690</v>
          </cell>
          <cell r="K816">
            <v>4500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FLCS'J530FU</v>
          </cell>
          <cell r="B817" t="str">
            <v>FLIP SAM. J5 PRO FUCSIA</v>
          </cell>
          <cell r="C817">
            <v>1.0307368421052632</v>
          </cell>
          <cell r="D817">
            <v>3.7415747368421055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3690</v>
          </cell>
          <cell r="K817">
            <v>4500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28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FLCS'J530NE</v>
          </cell>
          <cell r="B818" t="str">
            <v>FLIP SAM. J5 PRO NEGRO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21FCFSAJ6</v>
          </cell>
          <cell r="B819" t="str">
            <v>FLIP SAM. J6 CLASS</v>
          </cell>
          <cell r="C819">
            <v>1.0307368421052632</v>
          </cell>
          <cell r="D819">
            <v>3.7415747368421055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3690</v>
          </cell>
          <cell r="K819">
            <v>4500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D</v>
          </cell>
          <cell r="R819">
            <v>28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21FCFSJ6P</v>
          </cell>
          <cell r="B820" t="str">
            <v>FLIP SAM. J6 PLUS CLASS</v>
          </cell>
          <cell r="C820">
            <v>1.0307368421052632</v>
          </cell>
          <cell r="D820">
            <v>3.7415747368421055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3690</v>
          </cell>
          <cell r="K820">
            <v>4500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D</v>
          </cell>
          <cell r="R820">
            <v>28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21DFFSJ7P</v>
          </cell>
          <cell r="B821" t="str">
            <v>FLIP SAM. J7 PRIME FASHION</v>
          </cell>
          <cell r="C821">
            <v>1.0307368421052632</v>
          </cell>
          <cell r="D821">
            <v>3.7415747368421055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3690</v>
          </cell>
          <cell r="K821">
            <v>4500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D</v>
          </cell>
          <cell r="R821">
            <v>28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FLCS'J730FU</v>
          </cell>
          <cell r="B822" t="str">
            <v>FLIP SAM. J7 PRO FUCSIA</v>
          </cell>
          <cell r="C822">
            <v>1.0307368421052632</v>
          </cell>
          <cell r="D822">
            <v>1.9955065263157894</v>
          </cell>
          <cell r="E822">
            <v>1.3399578947368422</v>
          </cell>
          <cell r="F822">
            <v>1.1338105263157896</v>
          </cell>
          <cell r="G822">
            <v>1.2884210526315789</v>
          </cell>
          <cell r="H822">
            <v>1.5461052631578949</v>
          </cell>
          <cell r="I822">
            <v>1293.5747368421053</v>
          </cell>
          <cell r="J822">
            <v>2050</v>
          </cell>
          <cell r="K822">
            <v>2500</v>
          </cell>
          <cell r="L822">
            <v>1682</v>
          </cell>
          <cell r="M822">
            <v>2035</v>
          </cell>
          <cell r="N822">
            <v>1423</v>
          </cell>
          <cell r="O822">
            <v>1617</v>
          </cell>
          <cell r="P822">
            <v>1941</v>
          </cell>
          <cell r="Q822" t="str">
            <v>S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FLCS'J730NE</v>
          </cell>
          <cell r="B823" t="str">
            <v>FLIP SAM. J7 PRO NEGRO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S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21FCFSAJ8</v>
          </cell>
          <cell r="B824" t="str">
            <v>FLIP SAM. J8 CLASS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flcs'n910n</v>
          </cell>
          <cell r="B825" t="str">
            <v>FLIP SAM. NOTE 4 C/SOLAPA SOUL</v>
          </cell>
          <cell r="C825">
            <v>1.0307368421052632</v>
          </cell>
          <cell r="D825">
            <v>1.9955065263157894</v>
          </cell>
          <cell r="E825">
            <v>1.3399578947368422</v>
          </cell>
          <cell r="F825">
            <v>1.1338105263157896</v>
          </cell>
          <cell r="G825">
            <v>1.2884210526315789</v>
          </cell>
          <cell r="H825">
            <v>1.5461052631578949</v>
          </cell>
          <cell r="I825">
            <v>1293.5747368421053</v>
          </cell>
          <cell r="J825">
            <v>2050</v>
          </cell>
          <cell r="K825">
            <v>2500</v>
          </cell>
          <cell r="L825">
            <v>1682</v>
          </cell>
          <cell r="M825">
            <v>2035</v>
          </cell>
          <cell r="N825">
            <v>1423</v>
          </cell>
          <cell r="O825">
            <v>1617</v>
          </cell>
          <cell r="P825">
            <v>1941</v>
          </cell>
          <cell r="Q825" t="str">
            <v>S</v>
          </cell>
          <cell r="R825">
            <v>4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FLCSS20FN</v>
          </cell>
          <cell r="B826" t="str">
            <v>FLIP SAM. S20 FE NEGRO</v>
          </cell>
          <cell r="C826">
            <v>1.0307368421052632</v>
          </cell>
          <cell r="D826">
            <v>3.7415747368421055</v>
          </cell>
          <cell r="E826">
            <v>1.3399578947368422</v>
          </cell>
          <cell r="F826">
            <v>1.1338105263157896</v>
          </cell>
          <cell r="G826">
            <v>1.2884210526315789</v>
          </cell>
          <cell r="H826">
            <v>1.5461052631578949</v>
          </cell>
          <cell r="I826">
            <v>1293.5747368421053</v>
          </cell>
          <cell r="J826">
            <v>3690</v>
          </cell>
          <cell r="K826">
            <v>4500</v>
          </cell>
          <cell r="L826">
            <v>1682</v>
          </cell>
          <cell r="M826">
            <v>2035</v>
          </cell>
          <cell r="N826">
            <v>1423</v>
          </cell>
          <cell r="O826">
            <v>1617</v>
          </cell>
          <cell r="P826">
            <v>1941</v>
          </cell>
          <cell r="Q826" t="str">
            <v>V</v>
          </cell>
          <cell r="R826">
            <v>28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21GSS5FCEJ</v>
          </cell>
          <cell r="B827" t="str">
            <v>FLIP SAM. S5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G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FLCE'GLX5N</v>
          </cell>
          <cell r="B828" t="str">
            <v>FLIP SAM. S5 EXECUTIVOS SOUL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S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21DFDSGS6</v>
          </cell>
          <cell r="B829" t="str">
            <v>FLIP SAM. S6 DIS.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D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21GSG925FCEJ</v>
          </cell>
          <cell r="B830" t="str">
            <v>FLIP SAM. S6 EDGE (G925)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G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flcduo'g935n</v>
          </cell>
          <cell r="B831" t="str">
            <v>FLIP SAM. S7 EDGE</v>
          </cell>
          <cell r="C831">
            <v>1.0307368421052632</v>
          </cell>
          <cell r="D831">
            <v>1.9955065263157894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2050</v>
          </cell>
          <cell r="K831">
            <v>2500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s</v>
          </cell>
          <cell r="R831">
            <v>4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flce'g935n</v>
          </cell>
          <cell r="B832" t="str">
            <v>FLIP SAM. S7 EDGE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s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21FCESS7E</v>
          </cell>
          <cell r="B833" t="str">
            <v>FLIP SAM. S7 EDGE ECO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21GSS7FCEJ</v>
          </cell>
          <cell r="B834" t="str">
            <v>FLIP SAM. S7_G930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G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PKW'D2305NE</v>
          </cell>
          <cell r="B835" t="str">
            <v>FLIP SONY D2305_M2 PK WALLET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S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FCS'XPERIAE4R</v>
          </cell>
          <cell r="B836" t="str">
            <v>FLIP SONY E 4G C/ SOLAPA SOUL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S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21FE2SE4</v>
          </cell>
          <cell r="B837" t="str">
            <v>FLIP SONY E4 ECO2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FCS'XPERIAM4FU</v>
          </cell>
          <cell r="B838" t="str">
            <v>FLIP SONY M4  C/ SOLAPA SOUL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S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21GSXM4FCEJ</v>
          </cell>
          <cell r="B839" t="str">
            <v>FLIP SONY M4 (E2306)</v>
          </cell>
          <cell r="C839">
            <v>1.0307368421052632</v>
          </cell>
          <cell r="D839">
            <v>1.9955065263157894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2050</v>
          </cell>
          <cell r="K839">
            <v>2500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G</v>
          </cell>
          <cell r="R839">
            <v>4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21GSXAFEW</v>
          </cell>
          <cell r="B840" t="str">
            <v>FLIP SONY XA WOOD</v>
          </cell>
          <cell r="C840">
            <v>1.0307368421052632</v>
          </cell>
          <cell r="D840">
            <v>1.9955065263157894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2050</v>
          </cell>
          <cell r="K840">
            <v>2500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G</v>
          </cell>
          <cell r="R840">
            <v>4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21FCFSEXA1P</v>
          </cell>
          <cell r="B841" t="str">
            <v>FLIP SONY XA1 PLUS CLASS</v>
          </cell>
          <cell r="C841">
            <v>1.0307368421052632</v>
          </cell>
          <cell r="D841">
            <v>1.9955065263157894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2050</v>
          </cell>
          <cell r="K841">
            <v>2500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D</v>
          </cell>
          <cell r="R841">
            <v>4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21FCFSE4G</v>
          </cell>
          <cell r="B842" t="str">
            <v>FLIP SONY XP E 4G_E2053 CLASS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G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21FCFSEM4</v>
          </cell>
          <cell r="B843" t="str">
            <v>FLIP SONY XP M4_E2306 CLASS</v>
          </cell>
          <cell r="C843">
            <v>1.0307368421052632</v>
          </cell>
          <cell r="D843">
            <v>1.9955065263157894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2050</v>
          </cell>
          <cell r="K843">
            <v>2500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G</v>
          </cell>
          <cell r="R843">
            <v>4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21DFFXZ4</v>
          </cell>
          <cell r="B844" t="str">
            <v>FLIP SONY Z4 FASHION</v>
          </cell>
          <cell r="C844">
            <v>1.0307368421052632</v>
          </cell>
          <cell r="D844">
            <v>1.9955065263157894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2050</v>
          </cell>
          <cell r="K844">
            <v>2500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4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21DFFXZ5</v>
          </cell>
          <cell r="B845" t="str">
            <v>FLIP SONY Z5 FASHION</v>
          </cell>
          <cell r="C845">
            <v>1.0307368421052632</v>
          </cell>
          <cell r="D845">
            <v>1.9955065263157894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2050</v>
          </cell>
          <cell r="K845">
            <v>2500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4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PT360'UNI10FU</v>
          </cell>
          <cell r="B846" t="str">
            <v>FLIP UNI. 10" 360°</v>
          </cell>
          <cell r="C846">
            <v>7.1423176201373</v>
          </cell>
          <cell r="D846">
            <v>21.605510800915329</v>
          </cell>
          <cell r="E846">
            <v>9.2850129061784905</v>
          </cell>
          <cell r="F846">
            <v>7.856549382151031</v>
          </cell>
          <cell r="G846">
            <v>8.9278970251716245</v>
          </cell>
          <cell r="H846">
            <v>10.713476430205951</v>
          </cell>
          <cell r="I846">
            <v>8963.6086132723121</v>
          </cell>
          <cell r="J846">
            <v>22130</v>
          </cell>
          <cell r="K846">
            <v>27000</v>
          </cell>
          <cell r="L846">
            <v>11653</v>
          </cell>
          <cell r="M846">
            <v>14100</v>
          </cell>
          <cell r="N846">
            <v>9860</v>
          </cell>
          <cell r="O846">
            <v>11205</v>
          </cell>
          <cell r="P846">
            <v>13446</v>
          </cell>
          <cell r="Q846" t="str">
            <v>S</v>
          </cell>
          <cell r="R846">
            <v>21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PT360'UNI10NE</v>
          </cell>
          <cell r="B847" t="str">
            <v>FLIP UNI. 10" 360°</v>
          </cell>
          <cell r="C847">
            <v>7.1423176201373</v>
          </cell>
          <cell r="D847">
            <v>21.605510800915329</v>
          </cell>
          <cell r="E847">
            <v>9.2850129061784905</v>
          </cell>
          <cell r="F847">
            <v>7.856549382151031</v>
          </cell>
          <cell r="G847">
            <v>8.9278970251716245</v>
          </cell>
          <cell r="H847">
            <v>10.713476430205951</v>
          </cell>
          <cell r="I847">
            <v>8963.6086132723121</v>
          </cell>
          <cell r="J847">
            <v>22130</v>
          </cell>
          <cell r="K847">
            <v>27000</v>
          </cell>
          <cell r="L847">
            <v>11653</v>
          </cell>
          <cell r="M847">
            <v>14100</v>
          </cell>
          <cell r="N847">
            <v>9860</v>
          </cell>
          <cell r="O847">
            <v>11205</v>
          </cell>
          <cell r="P847">
            <v>13446</v>
          </cell>
          <cell r="Q847" t="str">
            <v>S</v>
          </cell>
          <cell r="R847">
            <v>21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PT360'UNI10AZ</v>
          </cell>
          <cell r="B848" t="str">
            <v>FLIP UNI. 10" 360°</v>
          </cell>
          <cell r="C848">
            <v>7.1423176201373</v>
          </cell>
          <cell r="D848">
            <v>21.605510800915329</v>
          </cell>
          <cell r="E848">
            <v>9.2850129061784905</v>
          </cell>
          <cell r="F848">
            <v>7.856549382151031</v>
          </cell>
          <cell r="G848">
            <v>8.9278970251716245</v>
          </cell>
          <cell r="H848">
            <v>10.713476430205951</v>
          </cell>
          <cell r="I848">
            <v>8963.6086132723121</v>
          </cell>
          <cell r="J848">
            <v>22130</v>
          </cell>
          <cell r="K848">
            <v>27000</v>
          </cell>
          <cell r="L848">
            <v>11653</v>
          </cell>
          <cell r="M848">
            <v>14100</v>
          </cell>
          <cell r="N848">
            <v>9860</v>
          </cell>
          <cell r="O848">
            <v>11205</v>
          </cell>
          <cell r="P848">
            <v>13446</v>
          </cell>
          <cell r="Q848" t="str">
            <v>S</v>
          </cell>
          <cell r="R848">
            <v>21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PT360'UNI10GR</v>
          </cell>
          <cell r="B849" t="str">
            <v>FLIP UNI. 10" 360°</v>
          </cell>
          <cell r="C849">
            <v>7.1423176201373</v>
          </cell>
          <cell r="D849">
            <v>21.605510800915329</v>
          </cell>
          <cell r="E849">
            <v>9.2850129061784905</v>
          </cell>
          <cell r="F849">
            <v>7.856549382151031</v>
          </cell>
          <cell r="G849">
            <v>8.9278970251716245</v>
          </cell>
          <cell r="H849">
            <v>10.713476430205951</v>
          </cell>
          <cell r="I849">
            <v>8963.6086132723121</v>
          </cell>
          <cell r="J849">
            <v>22130</v>
          </cell>
          <cell r="K849">
            <v>27000</v>
          </cell>
          <cell r="L849">
            <v>11653</v>
          </cell>
          <cell r="M849">
            <v>14100</v>
          </cell>
          <cell r="N849">
            <v>9860</v>
          </cell>
          <cell r="O849">
            <v>11205</v>
          </cell>
          <cell r="P849">
            <v>13446</v>
          </cell>
          <cell r="Q849" t="str">
            <v>S</v>
          </cell>
          <cell r="R849">
            <v>21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PT360'UNI10RS</v>
          </cell>
          <cell r="B850" t="str">
            <v>FLIP UNI. 10" 360°</v>
          </cell>
          <cell r="C850">
            <v>7.1423176201373</v>
          </cell>
          <cell r="D850">
            <v>21.605510800915329</v>
          </cell>
          <cell r="E850">
            <v>9.2850129061784905</v>
          </cell>
          <cell r="F850">
            <v>7.856549382151031</v>
          </cell>
          <cell r="G850">
            <v>8.9278970251716245</v>
          </cell>
          <cell r="H850">
            <v>10.713476430205951</v>
          </cell>
          <cell r="I850">
            <v>8963.6086132723121</v>
          </cell>
          <cell r="J850">
            <v>22130</v>
          </cell>
          <cell r="K850">
            <v>27000</v>
          </cell>
          <cell r="L850">
            <v>11653</v>
          </cell>
          <cell r="M850">
            <v>14100</v>
          </cell>
          <cell r="N850">
            <v>9860</v>
          </cell>
          <cell r="O850">
            <v>11205</v>
          </cell>
          <cell r="P850">
            <v>13446</v>
          </cell>
          <cell r="Q850" t="str">
            <v>S</v>
          </cell>
          <cell r="R850">
            <v>21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PT360'UNI10D13</v>
          </cell>
          <cell r="B851" t="str">
            <v>FLIP UNI. 10" 360° DIS.13 STADIUM</v>
          </cell>
          <cell r="C851">
            <v>7.7665657370517938</v>
          </cell>
          <cell r="D851">
            <v>23.963738581673304</v>
          </cell>
          <cell r="E851">
            <v>10.096535458167333</v>
          </cell>
          <cell r="F851">
            <v>8.543222310756974</v>
          </cell>
          <cell r="G851">
            <v>9.7082071713147418</v>
          </cell>
          <cell r="H851">
            <v>11.649848605577692</v>
          </cell>
          <cell r="I851">
            <v>9747.0400000000009</v>
          </cell>
          <cell r="J851">
            <v>24590</v>
          </cell>
          <cell r="K851">
            <v>30000</v>
          </cell>
          <cell r="L851">
            <v>12671</v>
          </cell>
          <cell r="M851">
            <v>15332</v>
          </cell>
          <cell r="N851">
            <v>10722</v>
          </cell>
          <cell r="O851">
            <v>12184</v>
          </cell>
          <cell r="P851">
            <v>14621</v>
          </cell>
          <cell r="Q851" t="str">
            <v>S</v>
          </cell>
          <cell r="R851">
            <v>22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PT360'UNI10D14</v>
          </cell>
          <cell r="B852" t="str">
            <v>FLIP UNI. 10" 360° DIS.14 FLOWERS</v>
          </cell>
          <cell r="C852">
            <v>7.7665657370517938</v>
          </cell>
          <cell r="D852">
            <v>23.963738581673304</v>
          </cell>
          <cell r="E852">
            <v>10.096535458167333</v>
          </cell>
          <cell r="F852">
            <v>8.543222310756974</v>
          </cell>
          <cell r="G852">
            <v>9.7082071713147418</v>
          </cell>
          <cell r="H852">
            <v>11.649848605577692</v>
          </cell>
          <cell r="I852">
            <v>9747.0400000000009</v>
          </cell>
          <cell r="J852">
            <v>24590</v>
          </cell>
          <cell r="K852">
            <v>30000</v>
          </cell>
          <cell r="L852">
            <v>12671</v>
          </cell>
          <cell r="M852">
            <v>15332</v>
          </cell>
          <cell r="N852">
            <v>10722</v>
          </cell>
          <cell r="O852">
            <v>12184</v>
          </cell>
          <cell r="P852">
            <v>14621</v>
          </cell>
          <cell r="Q852" t="str">
            <v>S</v>
          </cell>
          <cell r="R852">
            <v>22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PT360'UNI10D15</v>
          </cell>
          <cell r="B853" t="str">
            <v>FLIP UNI. 10" 360° DIS.15 ABSTACT</v>
          </cell>
          <cell r="C853">
            <v>7.7665657370517938</v>
          </cell>
          <cell r="D853">
            <v>23.963738581673304</v>
          </cell>
          <cell r="E853">
            <v>10.096535458167333</v>
          </cell>
          <cell r="F853">
            <v>8.543222310756974</v>
          </cell>
          <cell r="G853">
            <v>9.7082071713147418</v>
          </cell>
          <cell r="H853">
            <v>11.649848605577692</v>
          </cell>
          <cell r="I853">
            <v>9747.0400000000009</v>
          </cell>
          <cell r="J853">
            <v>24590</v>
          </cell>
          <cell r="K853">
            <v>30000</v>
          </cell>
          <cell r="L853">
            <v>12671</v>
          </cell>
          <cell r="M853">
            <v>15332</v>
          </cell>
          <cell r="N853">
            <v>10722</v>
          </cell>
          <cell r="O853">
            <v>12184</v>
          </cell>
          <cell r="P853">
            <v>14621</v>
          </cell>
          <cell r="Q853" t="str">
            <v>S</v>
          </cell>
          <cell r="R853">
            <v>22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PT360'UNI10D16</v>
          </cell>
          <cell r="B854" t="str">
            <v>FLIP UNI. 10" 360° DIS.16 JUNGLE</v>
          </cell>
          <cell r="C854">
            <v>7.7665657370517938</v>
          </cell>
          <cell r="D854">
            <v>23.963738581673304</v>
          </cell>
          <cell r="E854">
            <v>10.096535458167333</v>
          </cell>
          <cell r="F854">
            <v>8.543222310756974</v>
          </cell>
          <cell r="G854">
            <v>9.7082071713147418</v>
          </cell>
          <cell r="H854">
            <v>11.649848605577692</v>
          </cell>
          <cell r="I854">
            <v>9747.0400000000009</v>
          </cell>
          <cell r="J854">
            <v>24590</v>
          </cell>
          <cell r="K854">
            <v>30000</v>
          </cell>
          <cell r="L854">
            <v>12671</v>
          </cell>
          <cell r="M854">
            <v>15332</v>
          </cell>
          <cell r="N854">
            <v>10722</v>
          </cell>
          <cell r="O854">
            <v>12184</v>
          </cell>
          <cell r="P854">
            <v>14621</v>
          </cell>
          <cell r="Q854" t="str">
            <v>S</v>
          </cell>
          <cell r="R854">
            <v>22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VS00293</v>
          </cell>
          <cell r="B855" t="str">
            <v>FLIP UNI. 10" DIS.</v>
          </cell>
          <cell r="C855">
            <v>4.7473684210526317</v>
          </cell>
          <cell r="D855">
            <v>14.073573684210526</v>
          </cell>
          <cell r="E855">
            <v>6.1715789473684213</v>
          </cell>
          <cell r="F855">
            <v>5.2221052631578955</v>
          </cell>
          <cell r="G855">
            <v>5.9342105263157894</v>
          </cell>
          <cell r="H855">
            <v>7.121052631578948</v>
          </cell>
          <cell r="I855">
            <v>5957.9473684210525</v>
          </cell>
          <cell r="J855">
            <v>14340</v>
          </cell>
          <cell r="K855">
            <v>17500</v>
          </cell>
          <cell r="L855">
            <v>7745</v>
          </cell>
          <cell r="M855">
            <v>9372</v>
          </cell>
          <cell r="N855">
            <v>6554</v>
          </cell>
          <cell r="O855">
            <v>7448</v>
          </cell>
          <cell r="P855">
            <v>8937</v>
          </cell>
          <cell r="Q855" t="str">
            <v>K</v>
          </cell>
          <cell r="R855">
            <v>20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ST10'UNIFU</v>
          </cell>
          <cell r="B856" t="str">
            <v>FLIP UNI. 10" SOUL PU/SILICONA</v>
          </cell>
          <cell r="C856">
            <v>3.5389473684210522</v>
          </cell>
          <cell r="D856">
            <v>8.7783589473684192</v>
          </cell>
          <cell r="E856">
            <v>4.6006315789473682</v>
          </cell>
          <cell r="F856">
            <v>3.8928421052631577</v>
          </cell>
          <cell r="G856">
            <v>4.4236842105263152</v>
          </cell>
          <cell r="H856">
            <v>5.3084210526315783</v>
          </cell>
          <cell r="I856">
            <v>4441.3789473684201</v>
          </cell>
          <cell r="J856">
            <v>9020</v>
          </cell>
          <cell r="K856">
            <v>11000</v>
          </cell>
          <cell r="L856">
            <v>5774</v>
          </cell>
          <cell r="M856">
            <v>6986</v>
          </cell>
          <cell r="N856">
            <v>4886</v>
          </cell>
          <cell r="O856">
            <v>5552</v>
          </cell>
          <cell r="P856">
            <v>6663</v>
          </cell>
          <cell r="Q856" t="str">
            <v>S</v>
          </cell>
          <cell r="R856">
            <v>12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FLCU'SMNE</v>
          </cell>
          <cell r="B857" t="str">
            <v>FLIP UNI. 3,5" - 4" VENTOSAS SMALL</v>
          </cell>
          <cell r="C857">
            <v>0.53</v>
          </cell>
          <cell r="D857">
            <v>1.0260800000000001</v>
          </cell>
          <cell r="E857">
            <v>0.68900000000000006</v>
          </cell>
          <cell r="F857">
            <v>0.58300000000000007</v>
          </cell>
          <cell r="G857">
            <v>0.66250000000000009</v>
          </cell>
          <cell r="H857">
            <v>0.79500000000000004</v>
          </cell>
          <cell r="I857">
            <v>665.15</v>
          </cell>
          <cell r="J857">
            <v>1230</v>
          </cell>
          <cell r="K857">
            <v>1500</v>
          </cell>
          <cell r="L857">
            <v>865</v>
          </cell>
          <cell r="M857">
            <v>1046</v>
          </cell>
          <cell r="N857">
            <v>732</v>
          </cell>
          <cell r="O857">
            <v>832</v>
          </cell>
          <cell r="P857">
            <v>998</v>
          </cell>
          <cell r="Q857" t="str">
            <v>S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FLCU'MENE</v>
          </cell>
          <cell r="B858" t="str">
            <v>FLIP UNI. 4" - 4,5" VENTOSAS MEDIUM</v>
          </cell>
          <cell r="C858">
            <v>0.53</v>
          </cell>
          <cell r="D858">
            <v>1.0260800000000001</v>
          </cell>
          <cell r="E858">
            <v>0.68900000000000006</v>
          </cell>
          <cell r="F858">
            <v>0.58300000000000007</v>
          </cell>
          <cell r="G858">
            <v>0.66250000000000009</v>
          </cell>
          <cell r="H858">
            <v>0.79500000000000004</v>
          </cell>
          <cell r="I858">
            <v>665.15</v>
          </cell>
          <cell r="J858">
            <v>1230</v>
          </cell>
          <cell r="K858">
            <v>1500</v>
          </cell>
          <cell r="L858">
            <v>865</v>
          </cell>
          <cell r="M858">
            <v>1046</v>
          </cell>
          <cell r="N858">
            <v>732</v>
          </cell>
          <cell r="O858">
            <v>832</v>
          </cell>
          <cell r="P858">
            <v>998</v>
          </cell>
          <cell r="Q858" t="str">
            <v>S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7798126790100</v>
          </cell>
          <cell r="B859" t="str">
            <v>FLIP UNI. 4,5" - 5" VENTOSAS LARGE</v>
          </cell>
          <cell r="C859">
            <v>0.53</v>
          </cell>
          <cell r="D859">
            <v>1.0260800000000001</v>
          </cell>
          <cell r="E859">
            <v>0.68900000000000006</v>
          </cell>
          <cell r="F859">
            <v>0.58300000000000007</v>
          </cell>
          <cell r="G859">
            <v>0.66250000000000009</v>
          </cell>
          <cell r="H859">
            <v>0.79500000000000004</v>
          </cell>
          <cell r="I859">
            <v>665.15</v>
          </cell>
          <cell r="J859">
            <v>1230</v>
          </cell>
          <cell r="K859">
            <v>1500</v>
          </cell>
          <cell r="L859">
            <v>865</v>
          </cell>
          <cell r="M859">
            <v>1046</v>
          </cell>
          <cell r="N859">
            <v>732</v>
          </cell>
          <cell r="O859">
            <v>832</v>
          </cell>
          <cell r="P859">
            <v>998</v>
          </cell>
          <cell r="Q859" t="str">
            <v>K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FLCU'MEDI002</v>
          </cell>
          <cell r="B860" t="str">
            <v>FLIP UNI. 4,5" A 4,7" DIS.</v>
          </cell>
          <cell r="C860">
            <v>0.53</v>
          </cell>
          <cell r="D860">
            <v>1.0260800000000001</v>
          </cell>
          <cell r="E860">
            <v>0.68900000000000006</v>
          </cell>
          <cell r="F860">
            <v>0.58300000000000007</v>
          </cell>
          <cell r="G860">
            <v>0.66250000000000009</v>
          </cell>
          <cell r="H860">
            <v>0.79500000000000004</v>
          </cell>
          <cell r="I860">
            <v>665.15</v>
          </cell>
          <cell r="J860">
            <v>1230</v>
          </cell>
          <cell r="K860">
            <v>1500</v>
          </cell>
          <cell r="L860">
            <v>865</v>
          </cell>
          <cell r="M860">
            <v>1046</v>
          </cell>
          <cell r="N860">
            <v>732</v>
          </cell>
          <cell r="O860">
            <v>832</v>
          </cell>
          <cell r="P860">
            <v>998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flcum'47az</v>
          </cell>
          <cell r="B861" t="str">
            <v>FLIP UNI. 4,7" AZUL MAGNETICO</v>
          </cell>
          <cell r="C861">
            <v>0.53</v>
          </cell>
          <cell r="D861">
            <v>1.0260800000000001</v>
          </cell>
          <cell r="E861">
            <v>0.68900000000000006</v>
          </cell>
          <cell r="F861">
            <v>0.58300000000000007</v>
          </cell>
          <cell r="G861">
            <v>0.66250000000000009</v>
          </cell>
          <cell r="H861">
            <v>0.79500000000000004</v>
          </cell>
          <cell r="I861">
            <v>665.15</v>
          </cell>
          <cell r="J861">
            <v>1230</v>
          </cell>
          <cell r="K861">
            <v>1500</v>
          </cell>
          <cell r="L861">
            <v>865</v>
          </cell>
          <cell r="M861">
            <v>1046</v>
          </cell>
          <cell r="N861">
            <v>732</v>
          </cell>
          <cell r="O861">
            <v>832</v>
          </cell>
          <cell r="P861">
            <v>998</v>
          </cell>
          <cell r="Q861" t="str">
            <v>S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flcum'47bl</v>
          </cell>
          <cell r="B862" t="str">
            <v>FLIP UNI. 4,7" BLANCO MAGNETICO</v>
          </cell>
          <cell r="C862">
            <v>0.53</v>
          </cell>
          <cell r="D862">
            <v>1.0260800000000001</v>
          </cell>
          <cell r="E862">
            <v>0.68900000000000006</v>
          </cell>
          <cell r="F862">
            <v>0.58300000000000007</v>
          </cell>
          <cell r="G862">
            <v>0.66250000000000009</v>
          </cell>
          <cell r="H862">
            <v>0.79500000000000004</v>
          </cell>
          <cell r="I862">
            <v>665.15</v>
          </cell>
          <cell r="J862">
            <v>1230</v>
          </cell>
          <cell r="K862">
            <v>1500</v>
          </cell>
          <cell r="L862">
            <v>865</v>
          </cell>
          <cell r="M862">
            <v>1046</v>
          </cell>
          <cell r="N862">
            <v>732</v>
          </cell>
          <cell r="O862">
            <v>832</v>
          </cell>
          <cell r="P862">
            <v>998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flcum'47do</v>
          </cell>
          <cell r="B863" t="str">
            <v>FLIP UNI. 4,7" DORADO MAGNETICO</v>
          </cell>
          <cell r="C863">
            <v>0.53</v>
          </cell>
          <cell r="D863">
            <v>1.0260800000000001</v>
          </cell>
          <cell r="E863">
            <v>0.68900000000000006</v>
          </cell>
          <cell r="F863">
            <v>0.58300000000000007</v>
          </cell>
          <cell r="G863">
            <v>0.66250000000000009</v>
          </cell>
          <cell r="H863">
            <v>0.79500000000000004</v>
          </cell>
          <cell r="I863">
            <v>665.15</v>
          </cell>
          <cell r="J863">
            <v>1230</v>
          </cell>
          <cell r="K863">
            <v>1500</v>
          </cell>
          <cell r="L863">
            <v>865</v>
          </cell>
          <cell r="M863">
            <v>1046</v>
          </cell>
          <cell r="N863">
            <v>732</v>
          </cell>
          <cell r="O863">
            <v>832</v>
          </cell>
          <cell r="P863">
            <v>998</v>
          </cell>
          <cell r="Q863" t="str">
            <v>S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flcum'47fu</v>
          </cell>
          <cell r="B864" t="str">
            <v>FLIP UNI. 4,7" FUCSIA MAGNETICO</v>
          </cell>
          <cell r="C864">
            <v>0.53</v>
          </cell>
          <cell r="D864">
            <v>1.0260800000000001</v>
          </cell>
          <cell r="E864">
            <v>0.68900000000000006</v>
          </cell>
          <cell r="F864">
            <v>0.58300000000000007</v>
          </cell>
          <cell r="G864">
            <v>0.66250000000000009</v>
          </cell>
          <cell r="H864">
            <v>0.79500000000000004</v>
          </cell>
          <cell r="I864">
            <v>665.15</v>
          </cell>
          <cell r="J864">
            <v>1230</v>
          </cell>
          <cell r="K864">
            <v>1500</v>
          </cell>
          <cell r="L864">
            <v>865</v>
          </cell>
          <cell r="M864">
            <v>1046</v>
          </cell>
          <cell r="N864">
            <v>732</v>
          </cell>
          <cell r="O864">
            <v>832</v>
          </cell>
          <cell r="P864">
            <v>998</v>
          </cell>
          <cell r="Q864" t="str">
            <v>S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flcum'47rs</v>
          </cell>
          <cell r="B865" t="str">
            <v>FLIP UNI. 4,7" ROSA MAGNETICO</v>
          </cell>
          <cell r="C865">
            <v>0.53</v>
          </cell>
          <cell r="D865">
            <v>1.0260800000000001</v>
          </cell>
          <cell r="E865">
            <v>0.68900000000000006</v>
          </cell>
          <cell r="F865">
            <v>0.58300000000000007</v>
          </cell>
          <cell r="G865">
            <v>0.66250000000000009</v>
          </cell>
          <cell r="H865">
            <v>0.79500000000000004</v>
          </cell>
          <cell r="I865">
            <v>665.15</v>
          </cell>
          <cell r="J865">
            <v>1230</v>
          </cell>
          <cell r="K865">
            <v>1500</v>
          </cell>
          <cell r="L865">
            <v>865</v>
          </cell>
          <cell r="M865">
            <v>1046</v>
          </cell>
          <cell r="N865">
            <v>732</v>
          </cell>
          <cell r="O865">
            <v>832</v>
          </cell>
          <cell r="P865">
            <v>998</v>
          </cell>
          <cell r="Q865" t="str">
            <v>S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21UT3FC</v>
          </cell>
          <cell r="B866" t="str">
            <v>FLIP UNI. 5" - 5,5" TALLE3</v>
          </cell>
          <cell r="C866">
            <v>0.53</v>
          </cell>
          <cell r="D866">
            <v>1.0260800000000001</v>
          </cell>
          <cell r="E866">
            <v>0.68900000000000006</v>
          </cell>
          <cell r="F866">
            <v>0.58300000000000007</v>
          </cell>
          <cell r="G866">
            <v>0.66250000000000009</v>
          </cell>
          <cell r="H866">
            <v>0.79500000000000004</v>
          </cell>
          <cell r="I866">
            <v>665.15</v>
          </cell>
          <cell r="J866">
            <v>1230</v>
          </cell>
          <cell r="K866">
            <v>1500</v>
          </cell>
          <cell r="L866">
            <v>865</v>
          </cell>
          <cell r="M866">
            <v>1046</v>
          </cell>
          <cell r="N866">
            <v>732</v>
          </cell>
          <cell r="O866">
            <v>832</v>
          </cell>
          <cell r="P866">
            <v>998</v>
          </cell>
          <cell r="Q866" t="str">
            <v>K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7798126790104</v>
          </cell>
          <cell r="B867" t="str">
            <v>FLIP UNI. 5" - 5,5" VENTOSAS EXTRA LARGE</v>
          </cell>
          <cell r="C867">
            <v>0.53</v>
          </cell>
          <cell r="D867">
            <v>1.0260800000000001</v>
          </cell>
          <cell r="E867">
            <v>0.68900000000000006</v>
          </cell>
          <cell r="F867">
            <v>0.58300000000000007</v>
          </cell>
          <cell r="G867">
            <v>0.66250000000000009</v>
          </cell>
          <cell r="H867">
            <v>0.79500000000000004</v>
          </cell>
          <cell r="I867">
            <v>665.15</v>
          </cell>
          <cell r="J867">
            <v>1230</v>
          </cell>
          <cell r="K867">
            <v>1500</v>
          </cell>
          <cell r="L867">
            <v>865</v>
          </cell>
          <cell r="M867">
            <v>1046</v>
          </cell>
          <cell r="N867">
            <v>732</v>
          </cell>
          <cell r="O867">
            <v>832</v>
          </cell>
          <cell r="P867">
            <v>998</v>
          </cell>
          <cell r="Q867" t="str">
            <v>K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FCUS'UNI51AZ</v>
          </cell>
          <cell r="B868" t="str">
            <v>FLIP UNI. 5,1" SILICONA AZUL</v>
          </cell>
          <cell r="C868">
            <v>1.9914508009153318</v>
          </cell>
          <cell r="D868">
            <v>6.0241386727688777</v>
          </cell>
          <cell r="E868">
            <v>2.5888860411899315</v>
          </cell>
          <cell r="F868">
            <v>2.1905958810068653</v>
          </cell>
          <cell r="G868">
            <v>2.4893135011441645</v>
          </cell>
          <cell r="H868">
            <v>2.9871762013729977</v>
          </cell>
          <cell r="I868">
            <v>2499.2707551487415</v>
          </cell>
          <cell r="J868">
            <v>6150</v>
          </cell>
          <cell r="K868">
            <v>7500</v>
          </cell>
          <cell r="L868">
            <v>3249</v>
          </cell>
          <cell r="M868">
            <v>3931</v>
          </cell>
          <cell r="N868">
            <v>2750</v>
          </cell>
          <cell r="O868">
            <v>3125</v>
          </cell>
          <cell r="P868">
            <v>3749</v>
          </cell>
          <cell r="Q868" t="str">
            <v>S</v>
          </cell>
          <cell r="R868">
            <v>21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FCUS'UNI51FU</v>
          </cell>
          <cell r="B869" t="str">
            <v>FLIP UNI. 5,1" SILICONA FUCSIA</v>
          </cell>
          <cell r="C869">
            <v>1.9914508009153318</v>
          </cell>
          <cell r="D869">
            <v>6.0241386727688777</v>
          </cell>
          <cell r="E869">
            <v>2.5888860411899315</v>
          </cell>
          <cell r="F869">
            <v>2.1905958810068653</v>
          </cell>
          <cell r="G869">
            <v>2.4893135011441645</v>
          </cell>
          <cell r="H869">
            <v>2.9871762013729977</v>
          </cell>
          <cell r="I869">
            <v>2499.2707551487415</v>
          </cell>
          <cell r="J869">
            <v>6150</v>
          </cell>
          <cell r="K869">
            <v>7500</v>
          </cell>
          <cell r="L869">
            <v>3249</v>
          </cell>
          <cell r="M869">
            <v>3931</v>
          </cell>
          <cell r="N869">
            <v>2750</v>
          </cell>
          <cell r="O869">
            <v>3125</v>
          </cell>
          <cell r="P869">
            <v>3749</v>
          </cell>
          <cell r="Q869" t="str">
            <v>S</v>
          </cell>
          <cell r="R869">
            <v>21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FCUS'UNI51NE</v>
          </cell>
          <cell r="B870" t="str">
            <v>FLIP UNI. 5,1" SILICONA NEGRO</v>
          </cell>
          <cell r="C870">
            <v>1.9914508009153318</v>
          </cell>
          <cell r="D870">
            <v>6.0241386727688777</v>
          </cell>
          <cell r="E870">
            <v>2.5888860411899315</v>
          </cell>
          <cell r="F870">
            <v>2.1905958810068653</v>
          </cell>
          <cell r="G870">
            <v>2.4893135011441645</v>
          </cell>
          <cell r="H870">
            <v>2.9871762013729977</v>
          </cell>
          <cell r="I870">
            <v>2499.2707551487415</v>
          </cell>
          <cell r="J870">
            <v>6150</v>
          </cell>
          <cell r="K870">
            <v>7500</v>
          </cell>
          <cell r="L870">
            <v>3249</v>
          </cell>
          <cell r="M870">
            <v>3931</v>
          </cell>
          <cell r="N870">
            <v>2750</v>
          </cell>
          <cell r="O870">
            <v>3125</v>
          </cell>
          <cell r="P870">
            <v>3749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flcum'52bl</v>
          </cell>
          <cell r="B871" t="str">
            <v>FLIP UNI. 5,2" BLANCO MAGNETICO</v>
          </cell>
          <cell r="C871">
            <v>1.0226970947368421</v>
          </cell>
          <cell r="D871">
            <v>1.9799415754105263</v>
          </cell>
          <cell r="E871">
            <v>1.3295062231578949</v>
          </cell>
          <cell r="F871">
            <v>1.1249668042105265</v>
          </cell>
          <cell r="G871">
            <v>1.2783713684210527</v>
          </cell>
          <cell r="H871">
            <v>1.5340456421052631</v>
          </cell>
          <cell r="I871">
            <v>1283.4848538947369</v>
          </cell>
          <cell r="J871">
            <v>2050</v>
          </cell>
          <cell r="K871">
            <v>2500</v>
          </cell>
          <cell r="L871">
            <v>1669</v>
          </cell>
          <cell r="M871">
            <v>2019</v>
          </cell>
          <cell r="N871">
            <v>1412</v>
          </cell>
          <cell r="O871">
            <v>1605</v>
          </cell>
          <cell r="P871">
            <v>1926</v>
          </cell>
          <cell r="Q871" t="str">
            <v>S</v>
          </cell>
          <cell r="R871">
            <v>4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flcum'52do</v>
          </cell>
          <cell r="B872" t="str">
            <v>FLIP UNI. 5,2" DORADO MAGNETICO</v>
          </cell>
          <cell r="C872">
            <v>1.0226970947368421</v>
          </cell>
          <cell r="D872">
            <v>1.9799415754105263</v>
          </cell>
          <cell r="E872">
            <v>1.3295062231578949</v>
          </cell>
          <cell r="F872">
            <v>1.1249668042105265</v>
          </cell>
          <cell r="G872">
            <v>1.2783713684210527</v>
          </cell>
          <cell r="H872">
            <v>1.5340456421052631</v>
          </cell>
          <cell r="I872">
            <v>1283.4848538947369</v>
          </cell>
          <cell r="J872">
            <v>2050</v>
          </cell>
          <cell r="K872">
            <v>2500</v>
          </cell>
          <cell r="L872">
            <v>1669</v>
          </cell>
          <cell r="M872">
            <v>2019</v>
          </cell>
          <cell r="N872">
            <v>1412</v>
          </cell>
          <cell r="O872">
            <v>1605</v>
          </cell>
          <cell r="P872">
            <v>1926</v>
          </cell>
          <cell r="Q872" t="str">
            <v>S</v>
          </cell>
          <cell r="R872">
            <v>4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flcum'52fu</v>
          </cell>
          <cell r="B873" t="str">
            <v>FLIP UNI. 5,2" FUCSIA MAGNETICO</v>
          </cell>
          <cell r="C873">
            <v>1.0226970947368421</v>
          </cell>
          <cell r="D873">
            <v>1.9799415754105263</v>
          </cell>
          <cell r="E873">
            <v>1.3295062231578949</v>
          </cell>
          <cell r="F873">
            <v>1.1249668042105265</v>
          </cell>
          <cell r="G873">
            <v>1.2783713684210527</v>
          </cell>
          <cell r="H873">
            <v>1.5340456421052631</v>
          </cell>
          <cell r="I873">
            <v>1283.4848538947369</v>
          </cell>
          <cell r="J873">
            <v>2050</v>
          </cell>
          <cell r="K873">
            <v>2500</v>
          </cell>
          <cell r="L873">
            <v>1669</v>
          </cell>
          <cell r="M873">
            <v>2019</v>
          </cell>
          <cell r="N873">
            <v>1412</v>
          </cell>
          <cell r="O873">
            <v>1605</v>
          </cell>
          <cell r="P873">
            <v>1926</v>
          </cell>
          <cell r="Q873" t="str">
            <v>S</v>
          </cell>
          <cell r="R873">
            <v>4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flcum'52rs</v>
          </cell>
          <cell r="B874" t="str">
            <v>FLIP UNI. 5,2" ROSA MAGNETICO</v>
          </cell>
          <cell r="C874">
            <v>1.0226970947368421</v>
          </cell>
          <cell r="D874">
            <v>1.9799415754105263</v>
          </cell>
          <cell r="E874">
            <v>1.3295062231578949</v>
          </cell>
          <cell r="F874">
            <v>1.1249668042105265</v>
          </cell>
          <cell r="G874">
            <v>1.2783713684210527</v>
          </cell>
          <cell r="H874">
            <v>1.5340456421052631</v>
          </cell>
          <cell r="I874">
            <v>1283.4848538947369</v>
          </cell>
          <cell r="J874">
            <v>2050</v>
          </cell>
          <cell r="K874">
            <v>2500</v>
          </cell>
          <cell r="L874">
            <v>1669</v>
          </cell>
          <cell r="M874">
            <v>2019</v>
          </cell>
          <cell r="N874">
            <v>1412</v>
          </cell>
          <cell r="O874">
            <v>1605</v>
          </cell>
          <cell r="P874">
            <v>1926</v>
          </cell>
          <cell r="Q874" t="str">
            <v>S</v>
          </cell>
          <cell r="R874">
            <v>4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flcum'55az</v>
          </cell>
          <cell r="B875" t="str">
            <v>FLIP UNI. 5,5" AZUL MAGNETICO</v>
          </cell>
          <cell r="C875">
            <v>1.0226970947368421</v>
          </cell>
          <cell r="D875">
            <v>1.9799415754105263</v>
          </cell>
          <cell r="E875">
            <v>1.3295062231578949</v>
          </cell>
          <cell r="F875">
            <v>1.1249668042105265</v>
          </cell>
          <cell r="G875">
            <v>1.2783713684210527</v>
          </cell>
          <cell r="H875">
            <v>1.5340456421052631</v>
          </cell>
          <cell r="I875">
            <v>1283.4848538947369</v>
          </cell>
          <cell r="J875">
            <v>2050</v>
          </cell>
          <cell r="K875">
            <v>2500</v>
          </cell>
          <cell r="L875">
            <v>1669</v>
          </cell>
          <cell r="M875">
            <v>2019</v>
          </cell>
          <cell r="N875">
            <v>1412</v>
          </cell>
          <cell r="O875">
            <v>1605</v>
          </cell>
          <cell r="P875">
            <v>1926</v>
          </cell>
          <cell r="Q875" t="str">
            <v>S</v>
          </cell>
          <cell r="R875">
            <v>4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flcum'55bl</v>
          </cell>
          <cell r="B876" t="str">
            <v>FLIP UNI. 5,5" BLANCO MAGNETICO</v>
          </cell>
          <cell r="C876">
            <v>1.0226970947368421</v>
          </cell>
          <cell r="D876">
            <v>1.9799415754105263</v>
          </cell>
          <cell r="E876">
            <v>1.3295062231578949</v>
          </cell>
          <cell r="F876">
            <v>1.1249668042105265</v>
          </cell>
          <cell r="G876">
            <v>1.2783713684210527</v>
          </cell>
          <cell r="H876">
            <v>1.5340456421052631</v>
          </cell>
          <cell r="I876">
            <v>1283.4848538947369</v>
          </cell>
          <cell r="J876">
            <v>2050</v>
          </cell>
          <cell r="K876">
            <v>2500</v>
          </cell>
          <cell r="L876">
            <v>1669</v>
          </cell>
          <cell r="M876">
            <v>2019</v>
          </cell>
          <cell r="N876">
            <v>1412</v>
          </cell>
          <cell r="O876">
            <v>1605</v>
          </cell>
          <cell r="P876">
            <v>1926</v>
          </cell>
          <cell r="Q876" t="str">
            <v>S</v>
          </cell>
          <cell r="R876">
            <v>4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flcum'55do</v>
          </cell>
          <cell r="B877" t="str">
            <v>FLIP UNI. 5,5" DORADO MAGNETICO</v>
          </cell>
          <cell r="C877">
            <v>1.0226970947368421</v>
          </cell>
          <cell r="D877">
            <v>1.9799415754105263</v>
          </cell>
          <cell r="E877">
            <v>1.3295062231578949</v>
          </cell>
          <cell r="F877">
            <v>1.1249668042105265</v>
          </cell>
          <cell r="G877">
            <v>1.2783713684210527</v>
          </cell>
          <cell r="H877">
            <v>1.5340456421052631</v>
          </cell>
          <cell r="I877">
            <v>1283.4848538947369</v>
          </cell>
          <cell r="J877">
            <v>2050</v>
          </cell>
          <cell r="K877">
            <v>2500</v>
          </cell>
          <cell r="L877">
            <v>1669</v>
          </cell>
          <cell r="M877">
            <v>2019</v>
          </cell>
          <cell r="N877">
            <v>1412</v>
          </cell>
          <cell r="O877">
            <v>1605</v>
          </cell>
          <cell r="P877">
            <v>1926</v>
          </cell>
          <cell r="Q877" t="str">
            <v>S</v>
          </cell>
          <cell r="R877">
            <v>4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flcum'55fu</v>
          </cell>
          <cell r="B878" t="str">
            <v>FLIP UNI. 5,5" FUCSIA MAGNETICO</v>
          </cell>
          <cell r="C878">
            <v>1.0226970947368421</v>
          </cell>
          <cell r="D878">
            <v>1.9799415754105263</v>
          </cell>
          <cell r="E878">
            <v>1.3295062231578949</v>
          </cell>
          <cell r="F878">
            <v>1.1249668042105265</v>
          </cell>
          <cell r="G878">
            <v>1.2783713684210527</v>
          </cell>
          <cell r="H878">
            <v>1.5340456421052631</v>
          </cell>
          <cell r="I878">
            <v>1283.4848538947369</v>
          </cell>
          <cell r="J878">
            <v>2050</v>
          </cell>
          <cell r="K878">
            <v>2500</v>
          </cell>
          <cell r="L878">
            <v>1669</v>
          </cell>
          <cell r="M878">
            <v>2019</v>
          </cell>
          <cell r="N878">
            <v>1412</v>
          </cell>
          <cell r="O878">
            <v>1605</v>
          </cell>
          <cell r="P878">
            <v>1926</v>
          </cell>
          <cell r="Q878" t="str">
            <v>S</v>
          </cell>
          <cell r="R878">
            <v>4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flcum'55rs</v>
          </cell>
          <cell r="B879" t="str">
            <v>FLIP UNI. 5,5" ROSA MAGNETICO</v>
          </cell>
          <cell r="C879">
            <v>1.0226970947368421</v>
          </cell>
          <cell r="D879">
            <v>1.9799415754105263</v>
          </cell>
          <cell r="E879">
            <v>1.3295062231578949</v>
          </cell>
          <cell r="F879">
            <v>1.1249668042105265</v>
          </cell>
          <cell r="G879">
            <v>1.2783713684210527</v>
          </cell>
          <cell r="H879">
            <v>1.5340456421052631</v>
          </cell>
          <cell r="I879">
            <v>1283.4848538947369</v>
          </cell>
          <cell r="J879">
            <v>2050</v>
          </cell>
          <cell r="K879">
            <v>2500</v>
          </cell>
          <cell r="L879">
            <v>1669</v>
          </cell>
          <cell r="M879">
            <v>2019</v>
          </cell>
          <cell r="N879">
            <v>1412</v>
          </cell>
          <cell r="O879">
            <v>1605</v>
          </cell>
          <cell r="P879">
            <v>1926</v>
          </cell>
          <cell r="Q879" t="str">
            <v>S</v>
          </cell>
          <cell r="R879">
            <v>4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FCUS'UNI55AZ</v>
          </cell>
          <cell r="B880" t="str">
            <v>FLIP UNI. 5,5" SILICONA AZUL</v>
          </cell>
          <cell r="C880">
            <v>2.1090892448512584</v>
          </cell>
          <cell r="D880">
            <v>8.9319929519450785</v>
          </cell>
          <cell r="E880">
            <v>2.7418160183066358</v>
          </cell>
          <cell r="F880">
            <v>2.3199981693363845</v>
          </cell>
          <cell r="G880">
            <v>2.636361556064073</v>
          </cell>
          <cell r="H880">
            <v>3.1636338672768876</v>
          </cell>
          <cell r="I880">
            <v>2646.9070022883293</v>
          </cell>
          <cell r="J880">
            <v>9020</v>
          </cell>
          <cell r="K880">
            <v>11000</v>
          </cell>
          <cell r="L880">
            <v>3441</v>
          </cell>
          <cell r="M880">
            <v>4164</v>
          </cell>
          <cell r="N880">
            <v>2912</v>
          </cell>
          <cell r="O880">
            <v>3309</v>
          </cell>
          <cell r="P880">
            <v>3971</v>
          </cell>
          <cell r="Q880" t="str">
            <v>S</v>
          </cell>
          <cell r="R880">
            <v>33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FLCUD'55D04</v>
          </cell>
          <cell r="B881" t="str">
            <v>FLIP UNI. 5,5" SILICONA DIS.</v>
          </cell>
          <cell r="C881">
            <v>2.1090892448512584</v>
          </cell>
          <cell r="D881">
            <v>8.9319929519450785</v>
          </cell>
          <cell r="E881">
            <v>2.7418160183066358</v>
          </cell>
          <cell r="F881">
            <v>2.3199981693363845</v>
          </cell>
          <cell r="G881">
            <v>2.636361556064073</v>
          </cell>
          <cell r="H881">
            <v>3.1636338672768876</v>
          </cell>
          <cell r="I881">
            <v>2646.9070022883293</v>
          </cell>
          <cell r="J881">
            <v>9020</v>
          </cell>
          <cell r="K881">
            <v>11000</v>
          </cell>
          <cell r="L881">
            <v>3441</v>
          </cell>
          <cell r="M881">
            <v>4164</v>
          </cell>
          <cell r="N881">
            <v>2912</v>
          </cell>
          <cell r="O881">
            <v>3309</v>
          </cell>
          <cell r="P881">
            <v>3971</v>
          </cell>
          <cell r="Q881" t="str">
            <v>S</v>
          </cell>
          <cell r="R881">
            <v>33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FCUS'UNI55FU</v>
          </cell>
          <cell r="B882" t="str">
            <v>FLIP UNI. 5,5" SILICONA FUCSIA</v>
          </cell>
          <cell r="C882">
            <v>2.1090892448512584</v>
          </cell>
          <cell r="D882">
            <v>8.9319929519450785</v>
          </cell>
          <cell r="E882">
            <v>2.7418160183066358</v>
          </cell>
          <cell r="F882">
            <v>2.3199981693363845</v>
          </cell>
          <cell r="G882">
            <v>2.636361556064073</v>
          </cell>
          <cell r="H882">
            <v>3.1636338672768876</v>
          </cell>
          <cell r="I882">
            <v>2646.9070022883293</v>
          </cell>
          <cell r="J882">
            <v>9020</v>
          </cell>
          <cell r="K882">
            <v>11000</v>
          </cell>
          <cell r="L882">
            <v>3441</v>
          </cell>
          <cell r="M882">
            <v>4164</v>
          </cell>
          <cell r="N882">
            <v>2912</v>
          </cell>
          <cell r="O882">
            <v>3309</v>
          </cell>
          <cell r="P882">
            <v>3971</v>
          </cell>
          <cell r="Q882" t="str">
            <v>S</v>
          </cell>
          <cell r="R882">
            <v>33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FCUS'UNI55NE</v>
          </cell>
          <cell r="B883" t="str">
            <v>FLIP UNI. 5,5" SILICONA NEGRO</v>
          </cell>
          <cell r="C883">
            <v>2.1090892448512584</v>
          </cell>
          <cell r="D883">
            <v>8.9319929519450785</v>
          </cell>
          <cell r="E883">
            <v>2.7418160183066358</v>
          </cell>
          <cell r="F883">
            <v>2.3199981693363845</v>
          </cell>
          <cell r="G883">
            <v>2.636361556064073</v>
          </cell>
          <cell r="H883">
            <v>3.1636338672768876</v>
          </cell>
          <cell r="I883">
            <v>2646.9070022883293</v>
          </cell>
          <cell r="J883">
            <v>9020</v>
          </cell>
          <cell r="K883">
            <v>11000</v>
          </cell>
          <cell r="L883">
            <v>3441</v>
          </cell>
          <cell r="M883">
            <v>4164</v>
          </cell>
          <cell r="N883">
            <v>2912</v>
          </cell>
          <cell r="O883">
            <v>3309</v>
          </cell>
          <cell r="P883">
            <v>3971</v>
          </cell>
          <cell r="Q883" t="str">
            <v>S</v>
          </cell>
          <cell r="R883">
            <v>33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FCUS'UNI61AZ</v>
          </cell>
          <cell r="B884" t="str">
            <v>FLIP UNI. 6,1" SILICONA AZUL</v>
          </cell>
          <cell r="C884">
            <v>2.1090892448512584</v>
          </cell>
          <cell r="D884">
            <v>8.9319929519450785</v>
          </cell>
          <cell r="E884">
            <v>2.7418160183066358</v>
          </cell>
          <cell r="F884">
            <v>2.3199981693363845</v>
          </cell>
          <cell r="G884">
            <v>2.636361556064073</v>
          </cell>
          <cell r="H884">
            <v>3.1636338672768876</v>
          </cell>
          <cell r="I884">
            <v>2646.9070022883293</v>
          </cell>
          <cell r="J884">
            <v>9020</v>
          </cell>
          <cell r="K884">
            <v>11000</v>
          </cell>
          <cell r="L884">
            <v>3441</v>
          </cell>
          <cell r="M884">
            <v>4164</v>
          </cell>
          <cell r="N884">
            <v>2912</v>
          </cell>
          <cell r="O884">
            <v>3309</v>
          </cell>
          <cell r="P884">
            <v>3971</v>
          </cell>
          <cell r="Q884" t="str">
            <v>S</v>
          </cell>
          <cell r="R884">
            <v>33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FCUD'UNI6D03</v>
          </cell>
          <cell r="B885" t="str">
            <v>FLIP UNI. 6,1" SILICONA DIS.03 FLOWERS F/NEGRO</v>
          </cell>
          <cell r="C885">
            <v>2.6569864541832668</v>
          </cell>
          <cell r="D885">
            <v>11.895328355378485</v>
          </cell>
          <cell r="E885">
            <v>3.4540823904382472</v>
          </cell>
          <cell r="F885">
            <v>2.9226850996015936</v>
          </cell>
          <cell r="G885">
            <v>3.3212330677290836</v>
          </cell>
          <cell r="H885">
            <v>3.9854796812749003</v>
          </cell>
          <cell r="I885">
            <v>3334.518</v>
          </cell>
          <cell r="J885">
            <v>12300</v>
          </cell>
          <cell r="K885">
            <v>15000</v>
          </cell>
          <cell r="L885">
            <v>4335</v>
          </cell>
          <cell r="M885">
            <v>5245</v>
          </cell>
          <cell r="N885">
            <v>3668</v>
          </cell>
          <cell r="O885">
            <v>4169</v>
          </cell>
          <cell r="P885">
            <v>5002</v>
          </cell>
          <cell r="Q885" t="str">
            <v>S</v>
          </cell>
          <cell r="R885">
            <v>35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FCUD'UNI6D04</v>
          </cell>
          <cell r="B886" t="str">
            <v>FLIP UNI. 6,1" SILICONA DIS.03 FLOWERSF/BLANCO</v>
          </cell>
          <cell r="C886">
            <v>2.6569864541832668</v>
          </cell>
          <cell r="D886">
            <v>11.895328355378485</v>
          </cell>
          <cell r="E886">
            <v>3.4540823904382472</v>
          </cell>
          <cell r="F886">
            <v>2.9226850996015936</v>
          </cell>
          <cell r="G886">
            <v>3.3212330677290836</v>
          </cell>
          <cell r="H886">
            <v>3.9854796812749003</v>
          </cell>
          <cell r="I886">
            <v>3334.518</v>
          </cell>
          <cell r="J886">
            <v>12300</v>
          </cell>
          <cell r="K886">
            <v>15000</v>
          </cell>
          <cell r="L886">
            <v>4335</v>
          </cell>
          <cell r="M886">
            <v>5245</v>
          </cell>
          <cell r="N886">
            <v>3668</v>
          </cell>
          <cell r="O886">
            <v>4169</v>
          </cell>
          <cell r="P886">
            <v>5002</v>
          </cell>
          <cell r="Q886" t="str">
            <v>S</v>
          </cell>
          <cell r="R886">
            <v>35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FCUS'UNI61FU</v>
          </cell>
          <cell r="B887" t="str">
            <v>FLIP UNI. 6,1" SILICONA FUCSIA</v>
          </cell>
          <cell r="C887">
            <v>2.1090892448512584</v>
          </cell>
          <cell r="D887">
            <v>8.9319929519450785</v>
          </cell>
          <cell r="E887">
            <v>2.7418160183066358</v>
          </cell>
          <cell r="F887">
            <v>2.3199981693363845</v>
          </cell>
          <cell r="G887">
            <v>2.636361556064073</v>
          </cell>
          <cell r="H887">
            <v>3.1636338672768876</v>
          </cell>
          <cell r="I887">
            <v>2646.9070022883293</v>
          </cell>
          <cell r="J887">
            <v>9020</v>
          </cell>
          <cell r="K887">
            <v>11000</v>
          </cell>
          <cell r="L887">
            <v>3441</v>
          </cell>
          <cell r="M887">
            <v>4164</v>
          </cell>
          <cell r="N887">
            <v>2912</v>
          </cell>
          <cell r="O887">
            <v>3309</v>
          </cell>
          <cell r="P887">
            <v>3971</v>
          </cell>
          <cell r="Q887" t="str">
            <v>S</v>
          </cell>
          <cell r="R887">
            <v>33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FCUS'UNI61NE</v>
          </cell>
          <cell r="B888" t="str">
            <v>FLIP UNI. 6,1" SILICONA NEGRO</v>
          </cell>
          <cell r="C888">
            <v>2.1090892448512584</v>
          </cell>
          <cell r="D888">
            <v>8.9319929519450785</v>
          </cell>
          <cell r="E888">
            <v>2.7418160183066358</v>
          </cell>
          <cell r="F888">
            <v>2.3199981693363845</v>
          </cell>
          <cell r="G888">
            <v>2.636361556064073</v>
          </cell>
          <cell r="H888">
            <v>3.1636338672768876</v>
          </cell>
          <cell r="I888">
            <v>2646.9070022883293</v>
          </cell>
          <cell r="J888">
            <v>9020</v>
          </cell>
          <cell r="K888">
            <v>11000</v>
          </cell>
          <cell r="L888">
            <v>3441</v>
          </cell>
          <cell r="M888">
            <v>4164</v>
          </cell>
          <cell r="N888">
            <v>2912</v>
          </cell>
          <cell r="O888">
            <v>3309</v>
          </cell>
          <cell r="P888">
            <v>3971</v>
          </cell>
          <cell r="Q888" t="str">
            <v>S</v>
          </cell>
          <cell r="R888">
            <v>33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FCUD'UNI63D03</v>
          </cell>
          <cell r="B889" t="str">
            <v>FLIP UNI. 6,3" SILICONA DIS.03 FLOWERS F/NEGRO</v>
          </cell>
          <cell r="C889">
            <v>2.6569864541832668</v>
          </cell>
          <cell r="D889">
            <v>11.895328355378485</v>
          </cell>
          <cell r="E889">
            <v>3.4540823904382472</v>
          </cell>
          <cell r="F889">
            <v>2.9226850996015936</v>
          </cell>
          <cell r="G889">
            <v>3.3212330677290836</v>
          </cell>
          <cell r="H889">
            <v>3.9854796812749003</v>
          </cell>
          <cell r="I889">
            <v>3334.518</v>
          </cell>
          <cell r="J889">
            <v>12300</v>
          </cell>
          <cell r="K889">
            <v>15000</v>
          </cell>
          <cell r="L889">
            <v>4335</v>
          </cell>
          <cell r="M889">
            <v>5245</v>
          </cell>
          <cell r="N889">
            <v>3668</v>
          </cell>
          <cell r="O889">
            <v>4169</v>
          </cell>
          <cell r="P889">
            <v>5002</v>
          </cell>
          <cell r="Q889" t="str">
            <v>S</v>
          </cell>
          <cell r="R889">
            <v>35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FCUD'UNI63D04</v>
          </cell>
          <cell r="B890" t="str">
            <v>FLIP UNI. 6,3" SILICONA DIS.03 FLOWERSF/BLANCO</v>
          </cell>
          <cell r="C890">
            <v>2.6569864541832668</v>
          </cell>
          <cell r="D890">
            <v>11.895328355378485</v>
          </cell>
          <cell r="E890">
            <v>3.4540823904382472</v>
          </cell>
          <cell r="F890">
            <v>2.9226850996015936</v>
          </cell>
          <cell r="G890">
            <v>3.3212330677290836</v>
          </cell>
          <cell r="H890">
            <v>3.9854796812749003</v>
          </cell>
          <cell r="I890">
            <v>3334.518</v>
          </cell>
          <cell r="J890">
            <v>12300</v>
          </cell>
          <cell r="K890">
            <v>15000</v>
          </cell>
          <cell r="L890">
            <v>4335</v>
          </cell>
          <cell r="M890">
            <v>5245</v>
          </cell>
          <cell r="N890">
            <v>3668</v>
          </cell>
          <cell r="O890">
            <v>4169</v>
          </cell>
          <cell r="P890">
            <v>5002</v>
          </cell>
          <cell r="Q890" t="str">
            <v>S</v>
          </cell>
          <cell r="R890">
            <v>35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FCUS'UNI69AZ</v>
          </cell>
          <cell r="B891" t="str">
            <v>FLIP UNI. 6,5" A 6,9" SILICONA AZUL</v>
          </cell>
          <cell r="C891">
            <v>2.1090892448512584</v>
          </cell>
          <cell r="D891">
            <v>8.9319929519450785</v>
          </cell>
          <cell r="E891">
            <v>2.7418160183066358</v>
          </cell>
          <cell r="F891">
            <v>2.3199981693363845</v>
          </cell>
          <cell r="G891">
            <v>2.636361556064073</v>
          </cell>
          <cell r="H891">
            <v>3.1636338672768876</v>
          </cell>
          <cell r="I891">
            <v>2646.9070022883293</v>
          </cell>
          <cell r="J891">
            <v>9020</v>
          </cell>
          <cell r="K891">
            <v>11000</v>
          </cell>
          <cell r="L891">
            <v>3441</v>
          </cell>
          <cell r="M891">
            <v>4164</v>
          </cell>
          <cell r="N891">
            <v>2912</v>
          </cell>
          <cell r="O891">
            <v>3309</v>
          </cell>
          <cell r="P891">
            <v>3971</v>
          </cell>
          <cell r="Q891" t="str">
            <v>S</v>
          </cell>
          <cell r="R891">
            <v>33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FCUS'UNI69FU</v>
          </cell>
          <cell r="B892" t="str">
            <v>FLIP UNI. 6,5" A 6,9" SILICONA FUCSIA</v>
          </cell>
          <cell r="C892">
            <v>2.1090892448512584</v>
          </cell>
          <cell r="D892">
            <v>8.9319929519450785</v>
          </cell>
          <cell r="E892">
            <v>2.7418160183066358</v>
          </cell>
          <cell r="F892">
            <v>2.3199981693363845</v>
          </cell>
          <cell r="G892">
            <v>2.636361556064073</v>
          </cell>
          <cell r="H892">
            <v>3.1636338672768876</v>
          </cell>
          <cell r="I892">
            <v>2646.9070022883293</v>
          </cell>
          <cell r="J892">
            <v>9020</v>
          </cell>
          <cell r="K892">
            <v>11000</v>
          </cell>
          <cell r="L892">
            <v>3441</v>
          </cell>
          <cell r="M892">
            <v>4164</v>
          </cell>
          <cell r="N892">
            <v>2912</v>
          </cell>
          <cell r="O892">
            <v>3309</v>
          </cell>
          <cell r="P892">
            <v>3971</v>
          </cell>
          <cell r="Q892" t="str">
            <v>S</v>
          </cell>
          <cell r="R892">
            <v>33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FCUS'UNI69NE</v>
          </cell>
          <cell r="B893" t="str">
            <v>FLIP UNI. 6,5" A 6,9" SILICONA NEGRO</v>
          </cell>
          <cell r="C893">
            <v>2.1090892448512584</v>
          </cell>
          <cell r="D893">
            <v>8.9319929519450785</v>
          </cell>
          <cell r="E893">
            <v>2.7418160183066358</v>
          </cell>
          <cell r="F893">
            <v>2.3199981693363845</v>
          </cell>
          <cell r="G893">
            <v>2.636361556064073</v>
          </cell>
          <cell r="H893">
            <v>3.1636338672768876</v>
          </cell>
          <cell r="I893">
            <v>2646.9070022883293</v>
          </cell>
          <cell r="J893">
            <v>9020</v>
          </cell>
          <cell r="K893">
            <v>11000</v>
          </cell>
          <cell r="L893">
            <v>3441</v>
          </cell>
          <cell r="M893">
            <v>4164</v>
          </cell>
          <cell r="N893">
            <v>2912</v>
          </cell>
          <cell r="O893">
            <v>3309</v>
          </cell>
          <cell r="P893">
            <v>3971</v>
          </cell>
          <cell r="Q893" t="str">
            <v>S</v>
          </cell>
          <cell r="R893">
            <v>33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FCUS'UNI65AZ</v>
          </cell>
          <cell r="B894" t="str">
            <v>FLIP UNI. 6,5" SILICONA AZUL</v>
          </cell>
          <cell r="C894">
            <v>2.1090892448512584</v>
          </cell>
          <cell r="D894">
            <v>8.9319929519450785</v>
          </cell>
          <cell r="E894">
            <v>2.7418160183066358</v>
          </cell>
          <cell r="F894">
            <v>2.3199981693363845</v>
          </cell>
          <cell r="G894">
            <v>2.636361556064073</v>
          </cell>
          <cell r="H894">
            <v>3.1636338672768876</v>
          </cell>
          <cell r="I894">
            <v>2646.9070022883293</v>
          </cell>
          <cell r="J894">
            <v>9020</v>
          </cell>
          <cell r="K894">
            <v>11000</v>
          </cell>
          <cell r="L894">
            <v>3441</v>
          </cell>
          <cell r="M894">
            <v>4164</v>
          </cell>
          <cell r="N894">
            <v>2912</v>
          </cell>
          <cell r="O894">
            <v>3309</v>
          </cell>
          <cell r="P894">
            <v>3971</v>
          </cell>
          <cell r="Q894" t="str">
            <v>S</v>
          </cell>
          <cell r="R894">
            <v>33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FCUS'UNI65FU</v>
          </cell>
          <cell r="B895" t="str">
            <v>FLIP UNI. 6,5" SILICONA FUCSIA</v>
          </cell>
          <cell r="C895">
            <v>2.1090892448512584</v>
          </cell>
          <cell r="D895">
            <v>8.9319929519450785</v>
          </cell>
          <cell r="E895">
            <v>2.7418160183066358</v>
          </cell>
          <cell r="F895">
            <v>2.3199981693363845</v>
          </cell>
          <cell r="G895">
            <v>2.636361556064073</v>
          </cell>
          <cell r="H895">
            <v>3.1636338672768876</v>
          </cell>
          <cell r="I895">
            <v>2646.9070022883293</v>
          </cell>
          <cell r="J895">
            <v>9020</v>
          </cell>
          <cell r="K895">
            <v>11000</v>
          </cell>
          <cell r="L895">
            <v>3441</v>
          </cell>
          <cell r="M895">
            <v>4164</v>
          </cell>
          <cell r="N895">
            <v>2912</v>
          </cell>
          <cell r="O895">
            <v>3309</v>
          </cell>
          <cell r="P895">
            <v>3971</v>
          </cell>
          <cell r="Q895" t="str">
            <v>S</v>
          </cell>
          <cell r="R895">
            <v>33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FCUS'UNI65NE</v>
          </cell>
          <cell r="B896" t="str">
            <v>FLIP UNI. 6,5" SILICONA NEGRO</v>
          </cell>
          <cell r="C896">
            <v>2.1090892448512584</v>
          </cell>
          <cell r="D896">
            <v>8.9319929519450785</v>
          </cell>
          <cell r="E896">
            <v>2.7418160183066358</v>
          </cell>
          <cell r="F896">
            <v>2.3199981693363845</v>
          </cell>
          <cell r="G896">
            <v>2.636361556064073</v>
          </cell>
          <cell r="H896">
            <v>3.1636338672768876</v>
          </cell>
          <cell r="I896">
            <v>2646.9070022883293</v>
          </cell>
          <cell r="J896">
            <v>9020</v>
          </cell>
          <cell r="K896">
            <v>11000</v>
          </cell>
          <cell r="L896">
            <v>3441</v>
          </cell>
          <cell r="M896">
            <v>4164</v>
          </cell>
          <cell r="N896">
            <v>2912</v>
          </cell>
          <cell r="O896">
            <v>3309</v>
          </cell>
          <cell r="P896">
            <v>3971</v>
          </cell>
          <cell r="Q896" t="str">
            <v>S</v>
          </cell>
          <cell r="R896">
            <v>33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12CBU07</v>
          </cell>
          <cell r="B897" t="str">
            <v>FLIP UNI. 7"</v>
          </cell>
          <cell r="C897">
            <v>2.0565182186234821</v>
          </cell>
          <cell r="D897">
            <v>6.2209676113360333</v>
          </cell>
          <cell r="E897">
            <v>2.6734736842105269</v>
          </cell>
          <cell r="F897">
            <v>2.2621700404858305</v>
          </cell>
          <cell r="G897">
            <v>2.5706477732793527</v>
          </cell>
          <cell r="H897">
            <v>3.0847773279352229</v>
          </cell>
          <cell r="I897">
            <v>2580.9303643724702</v>
          </cell>
          <cell r="J897">
            <v>6560</v>
          </cell>
          <cell r="K897">
            <v>8000</v>
          </cell>
          <cell r="L897">
            <v>3355</v>
          </cell>
          <cell r="M897">
            <v>4060</v>
          </cell>
          <cell r="N897">
            <v>2840</v>
          </cell>
          <cell r="O897">
            <v>3227</v>
          </cell>
          <cell r="P897">
            <v>3872</v>
          </cell>
          <cell r="Q897" t="str">
            <v>C</v>
          </cell>
          <cell r="R897">
            <v>21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21VBT7U</v>
          </cell>
          <cell r="B898" t="str">
            <v>FLIP UNI. 7"</v>
          </cell>
          <cell r="C898">
            <v>2.0565182186234821</v>
          </cell>
          <cell r="D898">
            <v>6.2209676113360333</v>
          </cell>
          <cell r="E898">
            <v>2.6734736842105269</v>
          </cell>
          <cell r="F898">
            <v>2.2621700404858305</v>
          </cell>
          <cell r="G898">
            <v>2.5706477732793527</v>
          </cell>
          <cell r="H898">
            <v>3.0847773279352229</v>
          </cell>
          <cell r="I898">
            <v>2580.9303643724702</v>
          </cell>
          <cell r="J898">
            <v>6560</v>
          </cell>
          <cell r="K898">
            <v>8000</v>
          </cell>
          <cell r="L898">
            <v>3355</v>
          </cell>
          <cell r="M898">
            <v>4060</v>
          </cell>
          <cell r="N898">
            <v>2840</v>
          </cell>
          <cell r="O898">
            <v>3227</v>
          </cell>
          <cell r="P898">
            <v>3872</v>
          </cell>
          <cell r="Q898" t="str">
            <v>L</v>
          </cell>
          <cell r="R898">
            <v>21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21VT7BU</v>
          </cell>
          <cell r="B899" t="str">
            <v>FLIP UNI. 7"</v>
          </cell>
          <cell r="C899">
            <v>3.5389473684210522</v>
          </cell>
          <cell r="D899">
            <v>10.705315789473682</v>
          </cell>
          <cell r="E899">
            <v>4.6006315789473682</v>
          </cell>
          <cell r="F899">
            <v>3.8928421052631577</v>
          </cell>
          <cell r="G899">
            <v>4.4236842105263152</v>
          </cell>
          <cell r="H899">
            <v>5.3084210526315783</v>
          </cell>
          <cell r="I899">
            <v>4441.3789473684201</v>
          </cell>
          <cell r="J899">
            <v>11070</v>
          </cell>
          <cell r="K899">
            <v>13500</v>
          </cell>
          <cell r="L899">
            <v>5774</v>
          </cell>
          <cell r="M899">
            <v>6986</v>
          </cell>
          <cell r="N899">
            <v>4886</v>
          </cell>
          <cell r="O899">
            <v>5552</v>
          </cell>
          <cell r="P899">
            <v>6663</v>
          </cell>
          <cell r="Q899" t="str">
            <v>V</v>
          </cell>
          <cell r="R899">
            <v>21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PT360'UNI7NE</v>
          </cell>
          <cell r="B900" t="str">
            <v>FLIP UNI. 7" 360°</v>
          </cell>
          <cell r="C900">
            <v>3.5389473684210522</v>
          </cell>
          <cell r="D900">
            <v>10.705315789473682</v>
          </cell>
          <cell r="E900">
            <v>4.6006315789473682</v>
          </cell>
          <cell r="F900">
            <v>3.8928421052631577</v>
          </cell>
          <cell r="G900">
            <v>4.4236842105263152</v>
          </cell>
          <cell r="H900">
            <v>5.3084210526315783</v>
          </cell>
          <cell r="I900">
            <v>4441.3789473684201</v>
          </cell>
          <cell r="J900">
            <v>11070</v>
          </cell>
          <cell r="K900">
            <v>13500</v>
          </cell>
          <cell r="L900">
            <v>5774</v>
          </cell>
          <cell r="M900">
            <v>6986</v>
          </cell>
          <cell r="N900">
            <v>4886</v>
          </cell>
          <cell r="O900">
            <v>5552</v>
          </cell>
          <cell r="P900">
            <v>6663</v>
          </cell>
          <cell r="Q900" t="str">
            <v>S</v>
          </cell>
          <cell r="R900">
            <v>21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PT360'UNI7AZ</v>
          </cell>
          <cell r="B901" t="str">
            <v>FLIP UNI. 7" 360°</v>
          </cell>
          <cell r="C901">
            <v>3.5389473684210522</v>
          </cell>
          <cell r="D901">
            <v>10.705315789473682</v>
          </cell>
          <cell r="E901">
            <v>4.6006315789473682</v>
          </cell>
          <cell r="F901">
            <v>3.8928421052631577</v>
          </cell>
          <cell r="G901">
            <v>4.4236842105263152</v>
          </cell>
          <cell r="H901">
            <v>5.3084210526315783</v>
          </cell>
          <cell r="I901">
            <v>4441.3789473684201</v>
          </cell>
          <cell r="J901">
            <v>11070</v>
          </cell>
          <cell r="K901">
            <v>13500</v>
          </cell>
          <cell r="L901">
            <v>5774</v>
          </cell>
          <cell r="M901">
            <v>6986</v>
          </cell>
          <cell r="N901">
            <v>4886</v>
          </cell>
          <cell r="O901">
            <v>5552</v>
          </cell>
          <cell r="P901">
            <v>6663</v>
          </cell>
          <cell r="Q901" t="str">
            <v>S</v>
          </cell>
          <cell r="R901">
            <v>21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PT360'UNI7FU</v>
          </cell>
          <cell r="B902" t="str">
            <v>FLIP UNI. 7" 360°</v>
          </cell>
          <cell r="C902">
            <v>3.5389473684210522</v>
          </cell>
          <cell r="D902">
            <v>10.705315789473682</v>
          </cell>
          <cell r="E902">
            <v>4.6006315789473682</v>
          </cell>
          <cell r="F902">
            <v>3.8928421052631577</v>
          </cell>
          <cell r="G902">
            <v>4.4236842105263152</v>
          </cell>
          <cell r="H902">
            <v>5.3084210526315783</v>
          </cell>
          <cell r="I902">
            <v>4441.3789473684201</v>
          </cell>
          <cell r="J902">
            <v>11070</v>
          </cell>
          <cell r="K902">
            <v>13500</v>
          </cell>
          <cell r="L902">
            <v>5774</v>
          </cell>
          <cell r="M902">
            <v>6986</v>
          </cell>
          <cell r="N902">
            <v>4886</v>
          </cell>
          <cell r="O902">
            <v>5552</v>
          </cell>
          <cell r="P902">
            <v>6663</v>
          </cell>
          <cell r="Q902" t="str">
            <v>S</v>
          </cell>
          <cell r="R902">
            <v>21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PT360'UNI7GR</v>
          </cell>
          <cell r="B903" t="str">
            <v>FLIP UNI. 7" 360°</v>
          </cell>
          <cell r="C903">
            <v>6.3020283752860413</v>
          </cell>
          <cell r="D903">
            <v>19.063635835240277</v>
          </cell>
          <cell r="E903">
            <v>8.1926368878718545</v>
          </cell>
          <cell r="F903">
            <v>6.9322312128146457</v>
          </cell>
          <cell r="G903">
            <v>7.8775354691075519</v>
          </cell>
          <cell r="H903">
            <v>9.4530425629290615</v>
          </cell>
          <cell r="I903">
            <v>7909.0456109839815</v>
          </cell>
          <cell r="J903">
            <v>19670</v>
          </cell>
          <cell r="K903">
            <v>24000</v>
          </cell>
          <cell r="L903">
            <v>10282</v>
          </cell>
          <cell r="M903">
            <v>12441</v>
          </cell>
          <cell r="N903">
            <v>8700</v>
          </cell>
          <cell r="O903">
            <v>9887</v>
          </cell>
          <cell r="P903">
            <v>11864</v>
          </cell>
          <cell r="Q903" t="str">
            <v>S</v>
          </cell>
          <cell r="R903">
            <v>21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PT360'UNI7RS</v>
          </cell>
          <cell r="B904" t="str">
            <v>FLIP UNI. 7" 360°</v>
          </cell>
          <cell r="C904">
            <v>6.3020283752860413</v>
          </cell>
          <cell r="D904">
            <v>19.063635835240277</v>
          </cell>
          <cell r="E904">
            <v>8.1926368878718545</v>
          </cell>
          <cell r="F904">
            <v>6.9322312128146457</v>
          </cell>
          <cell r="G904">
            <v>7.8775354691075519</v>
          </cell>
          <cell r="H904">
            <v>9.4530425629290615</v>
          </cell>
          <cell r="I904">
            <v>7909.0456109839815</v>
          </cell>
          <cell r="J904">
            <v>19670</v>
          </cell>
          <cell r="K904">
            <v>24000</v>
          </cell>
          <cell r="L904">
            <v>10282</v>
          </cell>
          <cell r="M904">
            <v>12441</v>
          </cell>
          <cell r="N904">
            <v>8700</v>
          </cell>
          <cell r="O904">
            <v>9887</v>
          </cell>
          <cell r="P904">
            <v>11864</v>
          </cell>
          <cell r="Q904" t="str">
            <v>S</v>
          </cell>
          <cell r="R904">
            <v>21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PT360'UNI7D01</v>
          </cell>
          <cell r="B905" t="str">
            <v>FLIP UNI. 7" 360° DIS.</v>
          </cell>
          <cell r="C905">
            <v>3</v>
          </cell>
          <cell r="D905">
            <v>9.0749999999999993</v>
          </cell>
          <cell r="E905">
            <v>3.9000000000000004</v>
          </cell>
          <cell r="F905">
            <v>3.3000000000000003</v>
          </cell>
          <cell r="G905">
            <v>3.75</v>
          </cell>
          <cell r="H905">
            <v>4.5</v>
          </cell>
          <cell r="I905">
            <v>3765</v>
          </cell>
          <cell r="J905">
            <v>9430</v>
          </cell>
          <cell r="K905">
            <v>11500</v>
          </cell>
          <cell r="L905">
            <v>4895</v>
          </cell>
          <cell r="M905">
            <v>5922</v>
          </cell>
          <cell r="N905">
            <v>4142</v>
          </cell>
          <cell r="O905">
            <v>4707</v>
          </cell>
          <cell r="P905">
            <v>5648</v>
          </cell>
          <cell r="Q905" t="str">
            <v>h</v>
          </cell>
          <cell r="R905">
            <v>21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V04FTD08</v>
          </cell>
          <cell r="B906" t="str">
            <v>FLIP UNI. 7" 360° DIS. DISNEY</v>
          </cell>
          <cell r="C906">
            <v>3</v>
          </cell>
          <cell r="D906">
            <v>9.0749999999999993</v>
          </cell>
          <cell r="E906">
            <v>3.9000000000000004</v>
          </cell>
          <cell r="F906">
            <v>3.3000000000000003</v>
          </cell>
          <cell r="G906">
            <v>3.75</v>
          </cell>
          <cell r="H906">
            <v>4.5</v>
          </cell>
          <cell r="I906">
            <v>3765</v>
          </cell>
          <cell r="J906">
            <v>9430</v>
          </cell>
          <cell r="K906">
            <v>11500</v>
          </cell>
          <cell r="L906">
            <v>4895</v>
          </cell>
          <cell r="M906">
            <v>5922</v>
          </cell>
          <cell r="N906">
            <v>4142</v>
          </cell>
          <cell r="O906">
            <v>4707</v>
          </cell>
          <cell r="P906">
            <v>5648</v>
          </cell>
          <cell r="Q906" t="str">
            <v>h</v>
          </cell>
          <cell r="R906">
            <v>21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ect7pudi</v>
          </cell>
          <cell r="B907" t="str">
            <v>FLIP UNI. 7" C/ TECLADO SIGNUX KBT001</v>
          </cell>
          <cell r="C907">
            <v>6.4421052631578943</v>
          </cell>
          <cell r="D907">
            <v>19.487368421052629</v>
          </cell>
          <cell r="E907">
            <v>8.3747368421052624</v>
          </cell>
          <cell r="F907">
            <v>7.0863157894736846</v>
          </cell>
          <cell r="G907">
            <v>8.0526315789473681</v>
          </cell>
          <cell r="H907">
            <v>9.6631578947368411</v>
          </cell>
          <cell r="I907">
            <v>8084.8421052631575</v>
          </cell>
          <cell r="J907">
            <v>20080</v>
          </cell>
          <cell r="K907">
            <v>24500</v>
          </cell>
          <cell r="L907">
            <v>10510</v>
          </cell>
          <cell r="M907">
            <v>12717</v>
          </cell>
          <cell r="N907">
            <v>8894</v>
          </cell>
          <cell r="O907">
            <v>10107</v>
          </cell>
          <cell r="P907">
            <v>12128</v>
          </cell>
          <cell r="Q907" t="str">
            <v>V</v>
          </cell>
          <cell r="R907">
            <v>21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VS00352</v>
          </cell>
          <cell r="B908" t="str">
            <v>FLIP UNI. 7" C/DIS.</v>
          </cell>
          <cell r="C908">
            <v>3</v>
          </cell>
          <cell r="D908">
            <v>8.2874999999999996</v>
          </cell>
          <cell r="E908">
            <v>3.9000000000000004</v>
          </cell>
          <cell r="F908">
            <v>3.3000000000000003</v>
          </cell>
          <cell r="G908">
            <v>3.75</v>
          </cell>
          <cell r="H908">
            <v>4.5</v>
          </cell>
          <cell r="I908">
            <v>3765</v>
          </cell>
          <cell r="J908">
            <v>8610</v>
          </cell>
          <cell r="K908">
            <v>10500</v>
          </cell>
          <cell r="L908">
            <v>4895</v>
          </cell>
          <cell r="M908">
            <v>5408</v>
          </cell>
          <cell r="N908">
            <v>4142</v>
          </cell>
          <cell r="O908">
            <v>4707</v>
          </cell>
          <cell r="P908">
            <v>5648</v>
          </cell>
          <cell r="Q908" t="str">
            <v>K</v>
          </cell>
          <cell r="R908">
            <v>21</v>
          </cell>
          <cell r="S908">
            <v>1.105</v>
          </cell>
          <cell r="T908" t="str">
            <v>FLIP</v>
          </cell>
          <cell r="U908">
            <v>0</v>
          </cell>
        </row>
        <row r="909">
          <cell r="A909" t="str">
            <v>y03ftd07</v>
          </cell>
          <cell r="B909" t="str">
            <v>FLIP UNI. 7" DIS.</v>
          </cell>
          <cell r="C909">
            <v>3</v>
          </cell>
          <cell r="D909">
            <v>9.0749999999999993</v>
          </cell>
          <cell r="E909">
            <v>3.9000000000000004</v>
          </cell>
          <cell r="F909">
            <v>3.3000000000000003</v>
          </cell>
          <cell r="G909">
            <v>3.75</v>
          </cell>
          <cell r="H909">
            <v>4.5</v>
          </cell>
          <cell r="I909">
            <v>3765</v>
          </cell>
          <cell r="J909">
            <v>9430</v>
          </cell>
          <cell r="K909">
            <v>11500</v>
          </cell>
          <cell r="L909">
            <v>4895</v>
          </cell>
          <cell r="M909">
            <v>5922</v>
          </cell>
          <cell r="N909">
            <v>4142</v>
          </cell>
          <cell r="O909">
            <v>4707</v>
          </cell>
          <cell r="P909">
            <v>5648</v>
          </cell>
          <cell r="Q909" t="str">
            <v>V</v>
          </cell>
          <cell r="R909">
            <v>21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PT7'DI762</v>
          </cell>
          <cell r="B910" t="str">
            <v>FLIP UNI. 7" DOG FRENCH</v>
          </cell>
          <cell r="C910">
            <v>3</v>
          </cell>
          <cell r="D910">
            <v>8.8934999999999995</v>
          </cell>
          <cell r="E910">
            <v>3.9000000000000004</v>
          </cell>
          <cell r="F910">
            <v>3.3000000000000003</v>
          </cell>
          <cell r="G910">
            <v>3.75</v>
          </cell>
          <cell r="H910">
            <v>4.5</v>
          </cell>
          <cell r="I910">
            <v>3765</v>
          </cell>
          <cell r="J910">
            <v>9020</v>
          </cell>
          <cell r="K910">
            <v>11000</v>
          </cell>
          <cell r="L910">
            <v>4895</v>
          </cell>
          <cell r="M910">
            <v>5922</v>
          </cell>
          <cell r="N910">
            <v>4142</v>
          </cell>
          <cell r="O910">
            <v>4707</v>
          </cell>
          <cell r="P910">
            <v>5648</v>
          </cell>
          <cell r="Q910" t="str">
            <v>S</v>
          </cell>
          <cell r="R910">
            <v>20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21FCFUT07</v>
          </cell>
          <cell r="B911" t="str">
            <v>FLIP UNI. 7" FIRST CLASS</v>
          </cell>
          <cell r="C911">
            <v>3</v>
          </cell>
          <cell r="D911">
            <v>9.0749999999999993</v>
          </cell>
          <cell r="E911">
            <v>3.9000000000000004</v>
          </cell>
          <cell r="F911">
            <v>3.3000000000000003</v>
          </cell>
          <cell r="G911">
            <v>3.75</v>
          </cell>
          <cell r="H911">
            <v>4.5</v>
          </cell>
          <cell r="I911">
            <v>3765</v>
          </cell>
          <cell r="J911">
            <v>9430</v>
          </cell>
          <cell r="K911">
            <v>11500</v>
          </cell>
          <cell r="L911">
            <v>4895</v>
          </cell>
          <cell r="M911">
            <v>5922</v>
          </cell>
          <cell r="N911">
            <v>4142</v>
          </cell>
          <cell r="O911">
            <v>4707</v>
          </cell>
          <cell r="P911">
            <v>5648</v>
          </cell>
          <cell r="Q911" t="str">
            <v>G</v>
          </cell>
          <cell r="R911">
            <v>21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7798137705853</v>
          </cell>
          <cell r="B912" t="str">
            <v>FLIP UNI. 7" NOGANET C/ TECLADO</v>
          </cell>
          <cell r="C912">
            <v>6.1492822966507168</v>
          </cell>
          <cell r="D912">
            <v>14.609157416267941</v>
          </cell>
          <cell r="E912">
            <v>7.9940669856459321</v>
          </cell>
          <cell r="F912">
            <v>6.7642105263157895</v>
          </cell>
          <cell r="G912">
            <v>7.6866028708133962</v>
          </cell>
          <cell r="H912">
            <v>9.2239234449760747</v>
          </cell>
          <cell r="I912">
            <v>7717.34928229665</v>
          </cell>
          <cell r="J912">
            <v>15160</v>
          </cell>
          <cell r="K912">
            <v>18500</v>
          </cell>
          <cell r="L912">
            <v>10033</v>
          </cell>
          <cell r="M912">
            <v>11086</v>
          </cell>
          <cell r="N912">
            <v>8490</v>
          </cell>
          <cell r="O912">
            <v>9647</v>
          </cell>
          <cell r="P912">
            <v>11577</v>
          </cell>
          <cell r="Q912" t="str">
            <v>O</v>
          </cell>
          <cell r="R912">
            <v>14</v>
          </cell>
          <cell r="S912">
            <v>1.105</v>
          </cell>
          <cell r="T912" t="str">
            <v>FLIP</v>
          </cell>
          <cell r="U912">
            <v>0</v>
          </cell>
        </row>
        <row r="913">
          <cell r="A913" t="str">
            <v>st7'unine</v>
          </cell>
          <cell r="B913" t="str">
            <v xml:space="preserve">FLIP UNI. 7" PU/SILICONA SOUL </v>
          </cell>
          <cell r="C913">
            <v>3.5389473684210522</v>
          </cell>
          <cell r="D913">
            <v>10.705315789473682</v>
          </cell>
          <cell r="E913">
            <v>4.6006315789473682</v>
          </cell>
          <cell r="F913">
            <v>3.8928421052631577</v>
          </cell>
          <cell r="G913">
            <v>4.4236842105263152</v>
          </cell>
          <cell r="H913">
            <v>5.3084210526315783</v>
          </cell>
          <cell r="I913">
            <v>4441.3789473684201</v>
          </cell>
          <cell r="J913">
            <v>11070</v>
          </cell>
          <cell r="K913">
            <v>13500</v>
          </cell>
          <cell r="L913">
            <v>5774</v>
          </cell>
          <cell r="M913">
            <v>6986</v>
          </cell>
          <cell r="N913">
            <v>4886</v>
          </cell>
          <cell r="O913">
            <v>5552</v>
          </cell>
          <cell r="P913">
            <v>6663</v>
          </cell>
          <cell r="Q913" t="str">
            <v>s</v>
          </cell>
          <cell r="R913">
            <v>21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st7'uniro</v>
          </cell>
          <cell r="B914" t="str">
            <v xml:space="preserve">FLIP UNI. 7" PU/SILICONA SOUL </v>
          </cell>
          <cell r="C914">
            <v>3.5389473684210522</v>
          </cell>
          <cell r="D914">
            <v>10.705315789473682</v>
          </cell>
          <cell r="E914">
            <v>4.6006315789473682</v>
          </cell>
          <cell r="F914">
            <v>3.8928421052631577</v>
          </cell>
          <cell r="G914">
            <v>4.4236842105263152</v>
          </cell>
          <cell r="H914">
            <v>5.3084210526315783</v>
          </cell>
          <cell r="I914">
            <v>4441.3789473684201</v>
          </cell>
          <cell r="J914">
            <v>11070</v>
          </cell>
          <cell r="K914">
            <v>13500</v>
          </cell>
          <cell r="L914">
            <v>5774</v>
          </cell>
          <cell r="M914">
            <v>6986</v>
          </cell>
          <cell r="N914">
            <v>4886</v>
          </cell>
          <cell r="O914">
            <v>5552</v>
          </cell>
          <cell r="P914">
            <v>6663</v>
          </cell>
          <cell r="Q914" t="str">
            <v>s</v>
          </cell>
          <cell r="R914">
            <v>21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st7'uni</v>
          </cell>
          <cell r="B915" t="str">
            <v>FLIP UNI. 7" SOUL PU/SILICONA</v>
          </cell>
          <cell r="C915">
            <v>3.5389473684210522</v>
          </cell>
          <cell r="D915">
            <v>10.705315789473682</v>
          </cell>
          <cell r="E915">
            <v>4.6006315789473682</v>
          </cell>
          <cell r="F915">
            <v>3.8928421052631577</v>
          </cell>
          <cell r="G915">
            <v>4.4236842105263152</v>
          </cell>
          <cell r="H915">
            <v>5.3084210526315783</v>
          </cell>
          <cell r="I915">
            <v>4441.3789473684201</v>
          </cell>
          <cell r="J915">
            <v>11070</v>
          </cell>
          <cell r="K915">
            <v>13500</v>
          </cell>
          <cell r="L915">
            <v>5774</v>
          </cell>
          <cell r="M915">
            <v>6986</v>
          </cell>
          <cell r="N915">
            <v>4886</v>
          </cell>
          <cell r="O915">
            <v>5552</v>
          </cell>
          <cell r="P915">
            <v>6663</v>
          </cell>
          <cell r="Q915" t="str">
            <v>S</v>
          </cell>
          <cell r="R915">
            <v>21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21VT7PBU</v>
          </cell>
          <cell r="B916" t="str">
            <v>FLIP UNI. 7" XL PEGAMENTO</v>
          </cell>
          <cell r="C916">
            <v>3.5389473684210522</v>
          </cell>
          <cell r="D916">
            <v>6.2568589473684213</v>
          </cell>
          <cell r="E916">
            <v>4.6006315789473682</v>
          </cell>
          <cell r="F916">
            <v>3.8928421052631577</v>
          </cell>
          <cell r="G916">
            <v>4.4236842105263152</v>
          </cell>
          <cell r="H916">
            <v>5.3084210526315783</v>
          </cell>
          <cell r="I916">
            <v>4441.3789473684201</v>
          </cell>
          <cell r="J916">
            <v>6560</v>
          </cell>
          <cell r="K916">
            <v>8000</v>
          </cell>
          <cell r="L916">
            <v>5774</v>
          </cell>
          <cell r="M916">
            <v>6380</v>
          </cell>
          <cell r="N916">
            <v>4886</v>
          </cell>
          <cell r="O916">
            <v>5552</v>
          </cell>
          <cell r="P916">
            <v>6663</v>
          </cell>
          <cell r="Q916" t="str">
            <v>K</v>
          </cell>
          <cell r="R916">
            <v>4</v>
          </cell>
          <cell r="S916">
            <v>1.105</v>
          </cell>
          <cell r="T916" t="str">
            <v>FLIP</v>
          </cell>
          <cell r="U916">
            <v>0</v>
          </cell>
        </row>
        <row r="917">
          <cell r="A917" t="str">
            <v>ECT8'PUBL</v>
          </cell>
          <cell r="B917" t="str">
            <v>FLIP UNI. 8" C/ TECLADO</v>
          </cell>
          <cell r="C917">
            <v>3</v>
          </cell>
          <cell r="D917">
            <v>7.9559999999999995</v>
          </cell>
          <cell r="E917">
            <v>3.9000000000000004</v>
          </cell>
          <cell r="F917">
            <v>3.3000000000000003</v>
          </cell>
          <cell r="G917">
            <v>3.75</v>
          </cell>
          <cell r="H917">
            <v>4.5</v>
          </cell>
          <cell r="I917">
            <v>3765</v>
          </cell>
          <cell r="J917">
            <v>8200</v>
          </cell>
          <cell r="K917">
            <v>10000</v>
          </cell>
          <cell r="L917">
            <v>4895</v>
          </cell>
          <cell r="M917">
            <v>5408</v>
          </cell>
          <cell r="N917">
            <v>4142</v>
          </cell>
          <cell r="O917">
            <v>4707</v>
          </cell>
          <cell r="P917">
            <v>5648</v>
          </cell>
          <cell r="Q917" t="str">
            <v>S</v>
          </cell>
          <cell r="R917">
            <v>19</v>
          </cell>
          <cell r="S917">
            <v>1.105</v>
          </cell>
          <cell r="T917" t="str">
            <v>FLIP</v>
          </cell>
          <cell r="U917">
            <v>0</v>
          </cell>
        </row>
        <row r="918">
          <cell r="A918" t="str">
            <v>21VT08BUD</v>
          </cell>
          <cell r="B918" t="str">
            <v>FLIP UNI. 8" C/DIS.</v>
          </cell>
          <cell r="C918">
            <v>1.9326315789473685</v>
          </cell>
          <cell r="D918">
            <v>5.2321168421052633</v>
          </cell>
          <cell r="E918">
            <v>2.5124210526315789</v>
          </cell>
          <cell r="F918">
            <v>2.1258947368421053</v>
          </cell>
          <cell r="G918">
            <v>2.4157894736842107</v>
          </cell>
          <cell r="H918">
            <v>2.8989473684210525</v>
          </cell>
          <cell r="I918">
            <v>2425.4526315789476</v>
          </cell>
          <cell r="J918">
            <v>5330</v>
          </cell>
          <cell r="K918">
            <v>6500</v>
          </cell>
          <cell r="L918">
            <v>3153</v>
          </cell>
          <cell r="M918">
            <v>3484</v>
          </cell>
          <cell r="N918">
            <v>2668</v>
          </cell>
          <cell r="O918">
            <v>3032</v>
          </cell>
          <cell r="P918">
            <v>3639</v>
          </cell>
          <cell r="Q918" t="str">
            <v>V</v>
          </cell>
          <cell r="R918">
            <v>20</v>
          </cell>
          <cell r="S918">
            <v>1.105</v>
          </cell>
          <cell r="T918" t="str">
            <v>FLIP</v>
          </cell>
          <cell r="U918">
            <v>0</v>
          </cell>
        </row>
        <row r="919">
          <cell r="A919" t="str">
            <v>ST8'UNINE</v>
          </cell>
          <cell r="B919" t="str">
            <v>FLIP UNI. 8" PU/SILICONA SOUL</v>
          </cell>
          <cell r="C919">
            <v>1.5</v>
          </cell>
          <cell r="D919">
            <v>4.5374999999999996</v>
          </cell>
          <cell r="E919">
            <v>1.9500000000000002</v>
          </cell>
          <cell r="F919">
            <v>1.6500000000000001</v>
          </cell>
          <cell r="G919">
            <v>1.875</v>
          </cell>
          <cell r="H919">
            <v>2.25</v>
          </cell>
          <cell r="I919">
            <v>1882.5</v>
          </cell>
          <cell r="J919">
            <v>4510</v>
          </cell>
          <cell r="K919">
            <v>5500</v>
          </cell>
          <cell r="L919">
            <v>2447</v>
          </cell>
          <cell r="M919">
            <v>2961</v>
          </cell>
          <cell r="N919">
            <v>2071</v>
          </cell>
          <cell r="O919">
            <v>2354</v>
          </cell>
          <cell r="P919">
            <v>2824</v>
          </cell>
          <cell r="Q919" t="str">
            <v>S</v>
          </cell>
          <cell r="R919">
            <v>21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ST8'UNIFU</v>
          </cell>
          <cell r="B920" t="str">
            <v>FLIP UNI. 8" PU/SILICONA SOUL</v>
          </cell>
          <cell r="C920">
            <v>1.5</v>
          </cell>
          <cell r="D920">
            <v>4.5374999999999996</v>
          </cell>
          <cell r="E920">
            <v>1.9500000000000002</v>
          </cell>
          <cell r="F920">
            <v>1.6500000000000001</v>
          </cell>
          <cell r="G920">
            <v>1.875</v>
          </cell>
          <cell r="H920">
            <v>2.25</v>
          </cell>
          <cell r="I920">
            <v>1882.5</v>
          </cell>
          <cell r="J920">
            <v>4510</v>
          </cell>
          <cell r="K920">
            <v>5500</v>
          </cell>
          <cell r="L920">
            <v>2447</v>
          </cell>
          <cell r="M920">
            <v>2961</v>
          </cell>
          <cell r="N920">
            <v>2071</v>
          </cell>
          <cell r="O920">
            <v>2354</v>
          </cell>
          <cell r="P920">
            <v>2824</v>
          </cell>
          <cell r="Q920" t="str">
            <v>S</v>
          </cell>
          <cell r="R920">
            <v>21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ST8'UNIRO</v>
          </cell>
          <cell r="B921" t="str">
            <v>FLIP UNI. 8" PU/SILICONA SOUL</v>
          </cell>
          <cell r="C921">
            <v>1.5</v>
          </cell>
          <cell r="D921">
            <v>4.5374999999999996</v>
          </cell>
          <cell r="E921">
            <v>1.9500000000000002</v>
          </cell>
          <cell r="F921">
            <v>1.6500000000000001</v>
          </cell>
          <cell r="G921">
            <v>1.875</v>
          </cell>
          <cell r="H921">
            <v>2.25</v>
          </cell>
          <cell r="I921">
            <v>1882.5</v>
          </cell>
          <cell r="J921">
            <v>4510</v>
          </cell>
          <cell r="K921">
            <v>5500</v>
          </cell>
          <cell r="L921">
            <v>2447</v>
          </cell>
          <cell r="M921">
            <v>2961</v>
          </cell>
          <cell r="N921">
            <v>2071</v>
          </cell>
          <cell r="O921">
            <v>2354</v>
          </cell>
          <cell r="P921">
            <v>2824</v>
          </cell>
          <cell r="Q921" t="str">
            <v>S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st8'uni</v>
          </cell>
          <cell r="B922" t="str">
            <v>FLIP UNI. 8" PU/SILICONA SOUL</v>
          </cell>
          <cell r="C922">
            <v>1.5</v>
          </cell>
          <cell r="D922">
            <v>4.1437499999999998</v>
          </cell>
          <cell r="E922">
            <v>1.9500000000000002</v>
          </cell>
          <cell r="F922">
            <v>1.6500000000000001</v>
          </cell>
          <cell r="G922">
            <v>1.875</v>
          </cell>
          <cell r="H922">
            <v>2.25</v>
          </cell>
          <cell r="I922">
            <v>1882.5</v>
          </cell>
          <cell r="J922">
            <v>4100</v>
          </cell>
          <cell r="K922">
            <v>5000</v>
          </cell>
          <cell r="L922">
            <v>2447</v>
          </cell>
          <cell r="M922">
            <v>2704</v>
          </cell>
          <cell r="N922">
            <v>2071</v>
          </cell>
          <cell r="O922">
            <v>2354</v>
          </cell>
          <cell r="P922">
            <v>2824</v>
          </cell>
          <cell r="Q922" t="str">
            <v>S</v>
          </cell>
          <cell r="R922">
            <v>21</v>
          </cell>
          <cell r="S922">
            <v>1.105</v>
          </cell>
          <cell r="T922" t="str">
            <v>FLIP</v>
          </cell>
          <cell r="U922">
            <v>0</v>
          </cell>
        </row>
        <row r="923">
          <cell r="A923" t="str">
            <v>SH8520'BOLNEN</v>
          </cell>
          <cell r="B923" t="str">
            <v>FUNDA BB. 8520 H. BOLOGNA CUERO NEGRO</v>
          </cell>
          <cell r="C923">
            <v>0.35181348412353192</v>
          </cell>
          <cell r="D923">
            <v>1.1280899368421049</v>
          </cell>
          <cell r="E923">
            <v>0.45735752936059149</v>
          </cell>
          <cell r="F923">
            <v>0.38699483253588512</v>
          </cell>
          <cell r="G923">
            <v>0.43976685515441488</v>
          </cell>
          <cell r="H923">
            <v>0.5277202261852979</v>
          </cell>
          <cell r="I923">
            <v>441.52592257503255</v>
          </cell>
          <cell r="J923">
            <v>1230</v>
          </cell>
          <cell r="K923">
            <v>1500</v>
          </cell>
          <cell r="L923">
            <v>574</v>
          </cell>
          <cell r="M923">
            <v>695</v>
          </cell>
          <cell r="N923">
            <v>486</v>
          </cell>
          <cell r="O923">
            <v>552</v>
          </cell>
          <cell r="P923">
            <v>663</v>
          </cell>
          <cell r="Q923" t="str">
            <v>S</v>
          </cell>
          <cell r="R923">
            <v>24</v>
          </cell>
          <cell r="S923">
            <v>1.21</v>
          </cell>
          <cell r="T923" t="str">
            <v>FUNDA</v>
          </cell>
          <cell r="U923">
            <v>0</v>
          </cell>
        </row>
        <row r="924">
          <cell r="A924" t="str">
            <v>SH8520'GENN</v>
          </cell>
          <cell r="B924" t="str">
            <v>FUNDA BB. 8520 H. GENOVA NEGRO</v>
          </cell>
          <cell r="C924">
            <v>0.35181348412353192</v>
          </cell>
          <cell r="D924">
            <v>1.3196523789473682</v>
          </cell>
          <cell r="E924">
            <v>0.45735752936059149</v>
          </cell>
          <cell r="F924">
            <v>0.38699483253588512</v>
          </cell>
          <cell r="G924">
            <v>0.43976685515441488</v>
          </cell>
          <cell r="H924">
            <v>0.5277202261852979</v>
          </cell>
          <cell r="I924">
            <v>441.52592257503255</v>
          </cell>
          <cell r="J924">
            <v>1230</v>
          </cell>
          <cell r="K924">
            <v>1500</v>
          </cell>
          <cell r="L924">
            <v>574</v>
          </cell>
          <cell r="M924">
            <v>695</v>
          </cell>
          <cell r="N924">
            <v>486</v>
          </cell>
          <cell r="O924">
            <v>552</v>
          </cell>
          <cell r="P924">
            <v>663</v>
          </cell>
          <cell r="Q924" t="str">
            <v>S</v>
          </cell>
          <cell r="R924">
            <v>29</v>
          </cell>
          <cell r="S924">
            <v>1.21</v>
          </cell>
          <cell r="T924" t="str">
            <v>FUNDA</v>
          </cell>
          <cell r="U924">
            <v>0</v>
          </cell>
        </row>
        <row r="925">
          <cell r="A925" t="str">
            <v>SH8520'NIKN</v>
          </cell>
          <cell r="B925" t="str">
            <v>FUNDA BB. 8520 H. NIK NEGRO</v>
          </cell>
          <cell r="C925">
            <v>0.35181348412353192</v>
          </cell>
          <cell r="D925">
            <v>1.191944084210526</v>
          </cell>
          <cell r="E925">
            <v>0.45735752936059149</v>
          </cell>
          <cell r="F925">
            <v>0.38699483253588512</v>
          </cell>
          <cell r="G925">
            <v>0.43976685515441488</v>
          </cell>
          <cell r="H925">
            <v>0.5277202261852979</v>
          </cell>
          <cell r="I925">
            <v>441.52592257503255</v>
          </cell>
          <cell r="J925">
            <v>1230</v>
          </cell>
          <cell r="K925">
            <v>1500</v>
          </cell>
          <cell r="L925">
            <v>574</v>
          </cell>
          <cell r="M925">
            <v>695</v>
          </cell>
          <cell r="N925">
            <v>486</v>
          </cell>
          <cell r="O925">
            <v>552</v>
          </cell>
          <cell r="P925">
            <v>663</v>
          </cell>
          <cell r="Q925" t="str">
            <v>S</v>
          </cell>
          <cell r="R925">
            <v>26</v>
          </cell>
          <cell r="S925">
            <v>1.21</v>
          </cell>
          <cell r="T925" t="str">
            <v>FUNDA</v>
          </cell>
          <cell r="U925">
            <v>0</v>
          </cell>
        </row>
        <row r="926">
          <cell r="A926" t="str">
            <v>SH8520'PRATN</v>
          </cell>
          <cell r="B926" t="str">
            <v>FUNDA BB. 8520 H. PRATTO CUERO NEGRO</v>
          </cell>
          <cell r="C926">
            <v>0.35181348412353192</v>
          </cell>
          <cell r="D926">
            <v>1.3196523789473682</v>
          </cell>
          <cell r="E926">
            <v>0.45735752936059149</v>
          </cell>
          <cell r="F926">
            <v>0.38699483253588512</v>
          </cell>
          <cell r="G926">
            <v>0.43976685515441488</v>
          </cell>
          <cell r="H926">
            <v>0.5277202261852979</v>
          </cell>
          <cell r="I926">
            <v>441.52592257503255</v>
          </cell>
          <cell r="J926">
            <v>1230</v>
          </cell>
          <cell r="K926">
            <v>1500</v>
          </cell>
          <cell r="L926">
            <v>574</v>
          </cell>
          <cell r="M926">
            <v>695</v>
          </cell>
          <cell r="N926">
            <v>486</v>
          </cell>
          <cell r="O926">
            <v>552</v>
          </cell>
          <cell r="P926">
            <v>663</v>
          </cell>
          <cell r="Q926" t="str">
            <v>S</v>
          </cell>
          <cell r="R926">
            <v>29</v>
          </cell>
          <cell r="S926">
            <v>1.21</v>
          </cell>
          <cell r="T926" t="str">
            <v>FUNDA</v>
          </cell>
          <cell r="U926">
            <v>0</v>
          </cell>
        </row>
        <row r="927">
          <cell r="A927" t="str">
            <v>BRAZ'IPHDK01</v>
          </cell>
          <cell r="B927" t="str">
            <v>FUNDA BRAZALETE IPH 4 NEGRO SOUL (DK01)</v>
          </cell>
          <cell r="C927">
            <v>1.03</v>
          </cell>
          <cell r="D927">
            <v>2.7418600000000004</v>
          </cell>
          <cell r="E927">
            <v>1.3390000000000002</v>
          </cell>
          <cell r="F927">
            <v>1.1330000000000002</v>
          </cell>
          <cell r="G927">
            <v>1.2875000000000001</v>
          </cell>
          <cell r="H927">
            <v>1.5449999999999999</v>
          </cell>
          <cell r="I927">
            <v>1292.6500000000001</v>
          </cell>
          <cell r="J927">
            <v>2870</v>
          </cell>
          <cell r="K927">
            <v>3500</v>
          </cell>
          <cell r="L927">
            <v>1680</v>
          </cell>
          <cell r="M927">
            <v>2033</v>
          </cell>
          <cell r="N927">
            <v>1422</v>
          </cell>
          <cell r="O927">
            <v>1616</v>
          </cell>
          <cell r="P927">
            <v>1939</v>
          </cell>
          <cell r="Q927" t="str">
            <v>S</v>
          </cell>
          <cell r="R927">
            <v>15</v>
          </cell>
          <cell r="S927">
            <v>1.21</v>
          </cell>
          <cell r="T927" t="str">
            <v>FUNDA</v>
          </cell>
          <cell r="U927">
            <v>0</v>
          </cell>
        </row>
        <row r="928">
          <cell r="A928" t="str">
            <v>BRAZ'IPH5DK01</v>
          </cell>
          <cell r="B928" t="str">
            <v>FUNDA BRAZALETE IPH 5 NEGRO SOUL (DK01)</v>
          </cell>
          <cell r="C928">
            <v>1.03</v>
          </cell>
          <cell r="D928">
            <v>2.7418600000000004</v>
          </cell>
          <cell r="E928">
            <v>1.3390000000000002</v>
          </cell>
          <cell r="F928">
            <v>1.1330000000000002</v>
          </cell>
          <cell r="G928">
            <v>1.2875000000000001</v>
          </cell>
          <cell r="H928">
            <v>1.5449999999999999</v>
          </cell>
          <cell r="I928">
            <v>1292.6500000000001</v>
          </cell>
          <cell r="J928">
            <v>2870</v>
          </cell>
          <cell r="K928">
            <v>3500</v>
          </cell>
          <cell r="L928">
            <v>1680</v>
          </cell>
          <cell r="M928">
            <v>2033</v>
          </cell>
          <cell r="N928">
            <v>1422</v>
          </cell>
          <cell r="O928">
            <v>1616</v>
          </cell>
          <cell r="P928">
            <v>1939</v>
          </cell>
          <cell r="Q928" t="str">
            <v>S</v>
          </cell>
          <cell r="R928">
            <v>15</v>
          </cell>
          <cell r="S928">
            <v>1.21</v>
          </cell>
          <cell r="T928" t="str">
            <v>FUNDA</v>
          </cell>
          <cell r="U928">
            <v>0</v>
          </cell>
        </row>
        <row r="929">
          <cell r="A929" t="str">
            <v>12CT1BRNTR</v>
          </cell>
          <cell r="B929" t="str">
            <v>FUNDA BRAZALETE NEW TRACK T1</v>
          </cell>
          <cell r="C929">
            <v>1.03</v>
          </cell>
          <cell r="D929">
            <v>2.7418600000000004</v>
          </cell>
          <cell r="E929">
            <v>1.3390000000000002</v>
          </cell>
          <cell r="F929">
            <v>1.1330000000000002</v>
          </cell>
          <cell r="G929">
            <v>1.2875000000000001</v>
          </cell>
          <cell r="H929">
            <v>1.5449999999999999</v>
          </cell>
          <cell r="I929">
            <v>1292.6500000000001</v>
          </cell>
          <cell r="J929">
            <v>2870</v>
          </cell>
          <cell r="K929">
            <v>3500</v>
          </cell>
          <cell r="L929">
            <v>1680</v>
          </cell>
          <cell r="M929">
            <v>2033</v>
          </cell>
          <cell r="N929">
            <v>1422</v>
          </cell>
          <cell r="O929">
            <v>1616</v>
          </cell>
          <cell r="P929">
            <v>1939</v>
          </cell>
          <cell r="Q929" t="str">
            <v>C</v>
          </cell>
          <cell r="R929">
            <v>15</v>
          </cell>
          <cell r="S929">
            <v>1.21</v>
          </cell>
          <cell r="T929" t="str">
            <v>FUNDA</v>
          </cell>
          <cell r="U929">
            <v>0</v>
          </cell>
        </row>
        <row r="930">
          <cell r="A930" t="str">
            <v>BRAZ'GLX5DK01</v>
          </cell>
          <cell r="B930" t="str">
            <v>FUNDA BRAZALETE SAM. S5 NEGRO SOUL (DK01)</v>
          </cell>
          <cell r="C930">
            <v>1.03</v>
          </cell>
          <cell r="D930">
            <v>2.7418600000000004</v>
          </cell>
          <cell r="E930">
            <v>1.3390000000000002</v>
          </cell>
          <cell r="F930">
            <v>1.1330000000000002</v>
          </cell>
          <cell r="G930">
            <v>1.2875000000000001</v>
          </cell>
          <cell r="H930">
            <v>1.5449999999999999</v>
          </cell>
          <cell r="I930">
            <v>1292.6500000000001</v>
          </cell>
          <cell r="J930">
            <v>2870</v>
          </cell>
          <cell r="K930">
            <v>3500</v>
          </cell>
          <cell r="L930">
            <v>1680</v>
          </cell>
          <cell r="M930">
            <v>2033</v>
          </cell>
          <cell r="N930">
            <v>1422</v>
          </cell>
          <cell r="O930">
            <v>1616</v>
          </cell>
          <cell r="P930">
            <v>1939</v>
          </cell>
          <cell r="Q930" t="str">
            <v>S</v>
          </cell>
          <cell r="R930">
            <v>15</v>
          </cell>
          <cell r="S930">
            <v>1.21</v>
          </cell>
          <cell r="T930" t="str">
            <v>FUNDA</v>
          </cell>
          <cell r="U930">
            <v>0</v>
          </cell>
        </row>
        <row r="931">
          <cell r="A931" t="str">
            <v>12SBZ5830NE</v>
          </cell>
          <cell r="B931" t="str">
            <v>FUNDA BRAZALETE UNI. 3,5" SOUL (DK01)</v>
          </cell>
          <cell r="C931">
            <v>1.03</v>
          </cell>
          <cell r="D931">
            <v>2.7418600000000004</v>
          </cell>
          <cell r="E931">
            <v>1.3390000000000002</v>
          </cell>
          <cell r="F931">
            <v>1.1330000000000002</v>
          </cell>
          <cell r="G931">
            <v>1.2875000000000001</v>
          </cell>
          <cell r="H931">
            <v>1.5449999999999999</v>
          </cell>
          <cell r="I931">
            <v>1292.6500000000001</v>
          </cell>
          <cell r="J931">
            <v>2870</v>
          </cell>
          <cell r="K931">
            <v>3500</v>
          </cell>
          <cell r="L931">
            <v>1680</v>
          </cell>
          <cell r="M931">
            <v>2033</v>
          </cell>
          <cell r="N931">
            <v>1422</v>
          </cell>
          <cell r="O931">
            <v>1616</v>
          </cell>
          <cell r="P931">
            <v>1939</v>
          </cell>
          <cell r="Q931" t="str">
            <v>S</v>
          </cell>
          <cell r="R931">
            <v>15</v>
          </cell>
          <cell r="S931">
            <v>1.21</v>
          </cell>
          <cell r="T931" t="str">
            <v>FUNDA</v>
          </cell>
          <cell r="U931">
            <v>0</v>
          </cell>
        </row>
        <row r="932">
          <cell r="A932" t="str">
            <v>braz's5830dk01</v>
          </cell>
          <cell r="B932" t="str">
            <v>FUNDA BRAZALETE UNI. 3,5" SOUL DK01</v>
          </cell>
          <cell r="C932">
            <v>1.03</v>
          </cell>
          <cell r="D932">
            <v>2.7418600000000004</v>
          </cell>
          <cell r="E932">
            <v>1.3390000000000002</v>
          </cell>
          <cell r="F932">
            <v>1.1330000000000002</v>
          </cell>
          <cell r="G932">
            <v>1.2875000000000001</v>
          </cell>
          <cell r="H932">
            <v>1.5449999999999999</v>
          </cell>
          <cell r="I932">
            <v>1292.6500000000001</v>
          </cell>
          <cell r="J932">
            <v>2870</v>
          </cell>
          <cell r="K932">
            <v>3500</v>
          </cell>
          <cell r="L932">
            <v>1680</v>
          </cell>
          <cell r="M932">
            <v>2033</v>
          </cell>
          <cell r="N932">
            <v>1422</v>
          </cell>
          <cell r="O932">
            <v>1616</v>
          </cell>
          <cell r="P932">
            <v>1939</v>
          </cell>
          <cell r="Q932" t="str">
            <v>S</v>
          </cell>
          <cell r="R932">
            <v>15</v>
          </cell>
          <cell r="S932">
            <v>1.21</v>
          </cell>
          <cell r="T932" t="str">
            <v>FUNDA</v>
          </cell>
          <cell r="U932">
            <v>0</v>
          </cell>
        </row>
        <row r="933">
          <cell r="A933" t="str">
            <v>T140159SMAZ</v>
          </cell>
          <cell r="B933" t="str">
            <v>FUNDA BRAZALETE UNI. 4"/4,5" SOUL MEDIUM LYC</v>
          </cell>
          <cell r="C933">
            <v>1.03</v>
          </cell>
          <cell r="D933">
            <v>2.7418600000000004</v>
          </cell>
          <cell r="E933">
            <v>1.3390000000000002</v>
          </cell>
          <cell r="F933">
            <v>1.1330000000000002</v>
          </cell>
          <cell r="G933">
            <v>1.2875000000000001</v>
          </cell>
          <cell r="H933">
            <v>1.5449999999999999</v>
          </cell>
          <cell r="I933">
            <v>1292.6500000000001</v>
          </cell>
          <cell r="J933">
            <v>2870</v>
          </cell>
          <cell r="K933">
            <v>3500</v>
          </cell>
          <cell r="L933">
            <v>1680</v>
          </cell>
          <cell r="M933">
            <v>2033</v>
          </cell>
          <cell r="N933">
            <v>1422</v>
          </cell>
          <cell r="O933">
            <v>1616</v>
          </cell>
          <cell r="P933">
            <v>1939</v>
          </cell>
          <cell r="Q933" t="str">
            <v>s</v>
          </cell>
          <cell r="R933">
            <v>15</v>
          </cell>
          <cell r="S933">
            <v>1.21</v>
          </cell>
          <cell r="T933" t="str">
            <v>FUNDA</v>
          </cell>
          <cell r="U933">
            <v>0</v>
          </cell>
        </row>
        <row r="934">
          <cell r="A934" t="str">
            <v>braz'unil45ne</v>
          </cell>
          <cell r="B934" t="str">
            <v>FUNDA BRAZALETE UNI. 4,5" A 5" LED</v>
          </cell>
          <cell r="C934">
            <v>1.03</v>
          </cell>
          <cell r="D934">
            <v>2.7418600000000004</v>
          </cell>
          <cell r="E934">
            <v>1.3390000000000002</v>
          </cell>
          <cell r="F934">
            <v>1.1330000000000002</v>
          </cell>
          <cell r="G934">
            <v>1.2875000000000001</v>
          </cell>
          <cell r="H934">
            <v>1.5449999999999999</v>
          </cell>
          <cell r="I934">
            <v>1292.6500000000001</v>
          </cell>
          <cell r="J934">
            <v>2870</v>
          </cell>
          <cell r="K934">
            <v>3500</v>
          </cell>
          <cell r="L934">
            <v>1680</v>
          </cell>
          <cell r="M934">
            <v>2033</v>
          </cell>
          <cell r="N934">
            <v>1422</v>
          </cell>
          <cell r="O934">
            <v>1616</v>
          </cell>
          <cell r="P934">
            <v>1939</v>
          </cell>
          <cell r="Q934" t="str">
            <v>s</v>
          </cell>
          <cell r="R934">
            <v>15</v>
          </cell>
          <cell r="S934">
            <v>1.21</v>
          </cell>
          <cell r="T934" t="str">
            <v>FUNDA</v>
          </cell>
          <cell r="U934">
            <v>0</v>
          </cell>
        </row>
        <row r="935">
          <cell r="A935" t="str">
            <v>T140159MEAZ</v>
          </cell>
          <cell r="B935" t="str">
            <v>FUNDA BRAZALETE UNI. 4,5" SOUL LYC</v>
          </cell>
          <cell r="C935">
            <v>1.03</v>
          </cell>
          <cell r="D935">
            <v>2.7418600000000004</v>
          </cell>
          <cell r="E935">
            <v>1.3390000000000002</v>
          </cell>
          <cell r="F935">
            <v>1.1330000000000002</v>
          </cell>
          <cell r="G935">
            <v>1.2875000000000001</v>
          </cell>
          <cell r="H935">
            <v>1.5449999999999999</v>
          </cell>
          <cell r="I935">
            <v>1292.6500000000001</v>
          </cell>
          <cell r="J935">
            <v>2870</v>
          </cell>
          <cell r="K935">
            <v>3500</v>
          </cell>
          <cell r="L935">
            <v>1680</v>
          </cell>
          <cell r="M935">
            <v>2033</v>
          </cell>
          <cell r="N935">
            <v>1422</v>
          </cell>
          <cell r="O935">
            <v>1616</v>
          </cell>
          <cell r="P935">
            <v>1939</v>
          </cell>
          <cell r="Q935" t="str">
            <v>S</v>
          </cell>
          <cell r="R935">
            <v>15</v>
          </cell>
          <cell r="S935">
            <v>1.21</v>
          </cell>
          <cell r="T935" t="str">
            <v>FUNDA</v>
          </cell>
          <cell r="U935">
            <v>0</v>
          </cell>
        </row>
        <row r="936">
          <cell r="A936" t="str">
            <v>T140159MENE</v>
          </cell>
          <cell r="B936" t="str">
            <v>FUNDA BRAZALETE UNI. 4,5" SOUL LYC</v>
          </cell>
          <cell r="C936">
            <v>1.03</v>
          </cell>
          <cell r="D936">
            <v>2.7418600000000004</v>
          </cell>
          <cell r="E936">
            <v>1.3390000000000002</v>
          </cell>
          <cell r="F936">
            <v>1.1330000000000002</v>
          </cell>
          <cell r="G936">
            <v>1.2875000000000001</v>
          </cell>
          <cell r="H936">
            <v>1.5449999999999999</v>
          </cell>
          <cell r="I936">
            <v>1292.6500000000001</v>
          </cell>
          <cell r="J936">
            <v>2870</v>
          </cell>
          <cell r="K936">
            <v>3500</v>
          </cell>
          <cell r="L936">
            <v>1680</v>
          </cell>
          <cell r="M936">
            <v>2033</v>
          </cell>
          <cell r="N936">
            <v>1422</v>
          </cell>
          <cell r="O936">
            <v>1616</v>
          </cell>
          <cell r="P936">
            <v>1939</v>
          </cell>
          <cell r="Q936" t="str">
            <v>S</v>
          </cell>
          <cell r="R936">
            <v>15</v>
          </cell>
          <cell r="S936">
            <v>1.21</v>
          </cell>
          <cell r="T936" t="str">
            <v>FUNDA</v>
          </cell>
          <cell r="U936">
            <v>0</v>
          </cell>
        </row>
        <row r="937">
          <cell r="A937" t="str">
            <v>T140159MERS</v>
          </cell>
          <cell r="B937" t="str">
            <v>FUNDA BRAZALETE UNI. 4,5" SOUL LYC</v>
          </cell>
          <cell r="C937">
            <v>1.03</v>
          </cell>
          <cell r="D937">
            <v>2.7418600000000004</v>
          </cell>
          <cell r="E937">
            <v>1.3390000000000002</v>
          </cell>
          <cell r="F937">
            <v>1.1330000000000002</v>
          </cell>
          <cell r="G937">
            <v>1.2875000000000001</v>
          </cell>
          <cell r="H937">
            <v>1.5449999999999999</v>
          </cell>
          <cell r="I937">
            <v>1292.6500000000001</v>
          </cell>
          <cell r="J937">
            <v>2870</v>
          </cell>
          <cell r="K937">
            <v>3500</v>
          </cell>
          <cell r="L937">
            <v>1680</v>
          </cell>
          <cell r="M937">
            <v>2033</v>
          </cell>
          <cell r="N937">
            <v>1422</v>
          </cell>
          <cell r="O937">
            <v>1616</v>
          </cell>
          <cell r="P937">
            <v>1939</v>
          </cell>
          <cell r="Q937" t="str">
            <v>S</v>
          </cell>
          <cell r="R937">
            <v>15</v>
          </cell>
          <cell r="S937">
            <v>1.21</v>
          </cell>
          <cell r="T937" t="str">
            <v>FUNDA</v>
          </cell>
          <cell r="U937">
            <v>0</v>
          </cell>
        </row>
        <row r="938">
          <cell r="A938" t="str">
            <v>12AT7210M4</v>
          </cell>
          <cell r="B938" t="str">
            <v>FUNDA BRAZALETE UNI. 4.5"-5" SOUL ANTEBRAZO</v>
          </cell>
          <cell r="C938">
            <v>1.03</v>
          </cell>
          <cell r="D938">
            <v>2.7418600000000004</v>
          </cell>
          <cell r="E938">
            <v>1.3390000000000002</v>
          </cell>
          <cell r="F938">
            <v>1.1330000000000002</v>
          </cell>
          <cell r="G938">
            <v>1.2875000000000001</v>
          </cell>
          <cell r="H938">
            <v>1.5449999999999999</v>
          </cell>
          <cell r="I938">
            <v>1292.6500000000001</v>
          </cell>
          <cell r="J938">
            <v>2870</v>
          </cell>
          <cell r="K938">
            <v>3500</v>
          </cell>
          <cell r="L938">
            <v>1680</v>
          </cell>
          <cell r="M938">
            <v>2033</v>
          </cell>
          <cell r="N938">
            <v>1422</v>
          </cell>
          <cell r="O938">
            <v>1616</v>
          </cell>
          <cell r="P938">
            <v>1939</v>
          </cell>
          <cell r="Q938" t="str">
            <v>S</v>
          </cell>
          <cell r="R938">
            <v>15</v>
          </cell>
          <cell r="S938">
            <v>1.21</v>
          </cell>
          <cell r="T938" t="str">
            <v>FUNDA</v>
          </cell>
          <cell r="U938">
            <v>0</v>
          </cell>
        </row>
        <row r="939">
          <cell r="A939" t="str">
            <v>12AT7210L5</v>
          </cell>
          <cell r="B939" t="str">
            <v>FUNDA BRAZALETE UNI. 5" 5,5" SOUL ANTEBRAZO</v>
          </cell>
          <cell r="C939">
            <v>1.03</v>
          </cell>
          <cell r="D939">
            <v>2.7418600000000004</v>
          </cell>
          <cell r="E939">
            <v>1.3390000000000002</v>
          </cell>
          <cell r="F939">
            <v>1.1330000000000002</v>
          </cell>
          <cell r="G939">
            <v>1.2875000000000001</v>
          </cell>
          <cell r="H939">
            <v>1.5449999999999999</v>
          </cell>
          <cell r="I939">
            <v>1292.6500000000001</v>
          </cell>
          <cell r="J939">
            <v>2870</v>
          </cell>
          <cell r="K939">
            <v>3500</v>
          </cell>
          <cell r="L939">
            <v>1680</v>
          </cell>
          <cell r="M939">
            <v>2033</v>
          </cell>
          <cell r="N939">
            <v>1422</v>
          </cell>
          <cell r="O939">
            <v>1616</v>
          </cell>
          <cell r="P939">
            <v>1939</v>
          </cell>
          <cell r="Q939" t="str">
            <v>S</v>
          </cell>
          <cell r="R939">
            <v>15</v>
          </cell>
          <cell r="S939">
            <v>1.21</v>
          </cell>
          <cell r="T939" t="str">
            <v>FUNDA</v>
          </cell>
          <cell r="U939">
            <v>0</v>
          </cell>
        </row>
        <row r="940">
          <cell r="A940" t="str">
            <v>braz'uni50ne</v>
          </cell>
          <cell r="B940" t="str">
            <v>FUNDA BRAZALETE UNI. 5" A 5,5" UNI.</v>
          </cell>
          <cell r="C940">
            <v>3.8094736842105261</v>
          </cell>
          <cell r="D940">
            <v>9.449399473684208</v>
          </cell>
          <cell r="E940">
            <v>4.9523157894736842</v>
          </cell>
          <cell r="F940">
            <v>4.1904210526315788</v>
          </cell>
          <cell r="G940">
            <v>4.7618421052631579</v>
          </cell>
          <cell r="H940">
            <v>5.7142105263157887</v>
          </cell>
          <cell r="I940">
            <v>4780.8894736842103</v>
          </cell>
          <cell r="J940">
            <v>9840</v>
          </cell>
          <cell r="K940">
            <v>12000</v>
          </cell>
          <cell r="L940">
            <v>6215</v>
          </cell>
          <cell r="M940">
            <v>7520</v>
          </cell>
          <cell r="N940">
            <v>5259</v>
          </cell>
          <cell r="O940">
            <v>5977</v>
          </cell>
          <cell r="P940">
            <v>7172</v>
          </cell>
          <cell r="Q940" t="str">
            <v>s</v>
          </cell>
          <cell r="R940">
            <v>12</v>
          </cell>
          <cell r="S940">
            <v>1.21</v>
          </cell>
          <cell r="T940" t="str">
            <v>FUNDA</v>
          </cell>
          <cell r="U940">
            <v>0</v>
          </cell>
        </row>
        <row r="941">
          <cell r="A941" t="str">
            <v>12CT5BRTRPO</v>
          </cell>
          <cell r="B941" t="str">
            <v>FUNDA BRAZALETE UNI. 5" TRACK PORT UNITY (IMPERMEABLE)</v>
          </cell>
          <cell r="C941">
            <v>1.03</v>
          </cell>
          <cell r="D941">
            <v>2.7418600000000004</v>
          </cell>
          <cell r="E941">
            <v>1.3390000000000002</v>
          </cell>
          <cell r="F941">
            <v>1.1330000000000002</v>
          </cell>
          <cell r="G941">
            <v>1.2875000000000001</v>
          </cell>
          <cell r="H941">
            <v>1.5449999999999999</v>
          </cell>
          <cell r="I941">
            <v>1292.6500000000001</v>
          </cell>
          <cell r="J941">
            <v>2870</v>
          </cell>
          <cell r="K941">
            <v>3500</v>
          </cell>
          <cell r="L941">
            <v>1680</v>
          </cell>
          <cell r="M941">
            <v>2033</v>
          </cell>
          <cell r="N941">
            <v>1422</v>
          </cell>
          <cell r="O941">
            <v>1616</v>
          </cell>
          <cell r="P941">
            <v>1939</v>
          </cell>
          <cell r="Q941" t="str">
            <v>C</v>
          </cell>
          <cell r="R941">
            <v>15</v>
          </cell>
          <cell r="S941">
            <v>1.21</v>
          </cell>
          <cell r="T941" t="str">
            <v>FUNDA</v>
          </cell>
          <cell r="U941">
            <v>0</v>
          </cell>
        </row>
        <row r="942">
          <cell r="A942" t="str">
            <v>braz'u65n</v>
          </cell>
          <cell r="B942" t="str">
            <v>FUNDA BRAZALETE UNI. 6" A 6,5"</v>
          </cell>
          <cell r="C942">
            <v>3.8094736842105261</v>
          </cell>
          <cell r="D942">
            <v>14.289335789473684</v>
          </cell>
          <cell r="E942">
            <v>4.9523157894736842</v>
          </cell>
          <cell r="F942">
            <v>4.1904210526315788</v>
          </cell>
          <cell r="G942">
            <v>4.7618421052631579</v>
          </cell>
          <cell r="H942">
            <v>5.7142105263157887</v>
          </cell>
          <cell r="I942">
            <v>4780.8894736842103</v>
          </cell>
          <cell r="J942">
            <v>14750</v>
          </cell>
          <cell r="K942">
            <v>18000</v>
          </cell>
          <cell r="L942">
            <v>6215</v>
          </cell>
          <cell r="M942">
            <v>7520</v>
          </cell>
          <cell r="N942">
            <v>5259</v>
          </cell>
          <cell r="O942">
            <v>5977</v>
          </cell>
          <cell r="P942">
            <v>7172</v>
          </cell>
          <cell r="Q942" t="str">
            <v>s</v>
          </cell>
          <cell r="R942">
            <v>29</v>
          </cell>
          <cell r="S942">
            <v>1.21</v>
          </cell>
          <cell r="T942" t="str">
            <v>FUNDA</v>
          </cell>
          <cell r="U942">
            <v>0</v>
          </cell>
        </row>
        <row r="943">
          <cell r="A943" t="str">
            <v>braz'uni45ne</v>
          </cell>
          <cell r="B943" t="str">
            <v>FUNDA BRAZALETEUNI. 4,5" 5" ELECTRO</v>
          </cell>
          <cell r="C943">
            <v>1.03</v>
          </cell>
          <cell r="D943">
            <v>2.7418600000000004</v>
          </cell>
          <cell r="E943">
            <v>1.3390000000000002</v>
          </cell>
          <cell r="F943">
            <v>1.1330000000000002</v>
          </cell>
          <cell r="G943">
            <v>1.2875000000000001</v>
          </cell>
          <cell r="H943">
            <v>1.5449999999999999</v>
          </cell>
          <cell r="I943">
            <v>1292.6500000000001</v>
          </cell>
          <cell r="J943">
            <v>2870</v>
          </cell>
          <cell r="K943">
            <v>3500</v>
          </cell>
          <cell r="L943">
            <v>1680</v>
          </cell>
          <cell r="M943">
            <v>2033</v>
          </cell>
          <cell r="N943">
            <v>1422</v>
          </cell>
          <cell r="O943">
            <v>1616</v>
          </cell>
          <cell r="P943">
            <v>1939</v>
          </cell>
          <cell r="Q943" t="str">
            <v>s</v>
          </cell>
          <cell r="R943">
            <v>15</v>
          </cell>
          <cell r="S943">
            <v>1.21</v>
          </cell>
          <cell r="T943" t="str">
            <v>FUNDA</v>
          </cell>
          <cell r="U943">
            <v>0</v>
          </cell>
        </row>
        <row r="944">
          <cell r="A944" t="str">
            <v>085854232944</v>
          </cell>
          <cell r="B944" t="str">
            <v>FUNDA Mochila Notebook Case (bpca-315 pl)</v>
          </cell>
          <cell r="C944">
            <v>19.326315789473686</v>
          </cell>
          <cell r="D944">
            <v>25.124210526315792</v>
          </cell>
          <cell r="E944">
            <v>23.191578947368424</v>
          </cell>
          <cell r="F944">
            <v>21.258947368421055</v>
          </cell>
          <cell r="G944">
            <v>24.157894736842106</v>
          </cell>
          <cell r="H944">
            <v>28.98947368421053</v>
          </cell>
          <cell r="I944">
            <v>24254.526315789477</v>
          </cell>
          <cell r="J944">
            <v>25820</v>
          </cell>
          <cell r="K944">
            <v>31500</v>
          </cell>
          <cell r="L944">
            <v>29105</v>
          </cell>
          <cell r="M944">
            <v>29105</v>
          </cell>
          <cell r="N944">
            <v>26680</v>
          </cell>
          <cell r="O944">
            <v>30319</v>
          </cell>
          <cell r="P944">
            <v>36382</v>
          </cell>
          <cell r="Q944" t="str">
            <v>N</v>
          </cell>
          <cell r="R944">
            <v>1</v>
          </cell>
          <cell r="S944">
            <v>1</v>
          </cell>
          <cell r="T944" t="str">
            <v>FUNDA</v>
          </cell>
          <cell r="U944">
            <v>0</v>
          </cell>
        </row>
        <row r="945">
          <cell r="A945" t="str">
            <v>12CTXLKNP</v>
          </cell>
          <cell r="B945" t="str">
            <v>FUNDA NEO. KAP EXTRA LARGE</v>
          </cell>
          <cell r="C945">
            <v>0.59837246963562762</v>
          </cell>
          <cell r="D945">
            <v>1.7738751862348183</v>
          </cell>
          <cell r="E945">
            <v>0.77788421052631596</v>
          </cell>
          <cell r="F945">
            <v>0.65820971659919048</v>
          </cell>
          <cell r="G945">
            <v>0.74796558704453453</v>
          </cell>
          <cell r="H945">
            <v>0.89755870445344144</v>
          </cell>
          <cell r="I945">
            <v>750.95744939271265</v>
          </cell>
          <cell r="J945">
            <v>1640</v>
          </cell>
          <cell r="K945">
            <v>2000</v>
          </cell>
          <cell r="L945">
            <v>976</v>
          </cell>
          <cell r="M945">
            <v>1181</v>
          </cell>
          <cell r="N945">
            <v>827</v>
          </cell>
          <cell r="O945">
            <v>939</v>
          </cell>
          <cell r="P945">
            <v>1127</v>
          </cell>
          <cell r="Q945" t="str">
            <v>C</v>
          </cell>
          <cell r="R945">
            <v>20</v>
          </cell>
          <cell r="S945">
            <v>1.21</v>
          </cell>
          <cell r="T945" t="str">
            <v>FUNDA</v>
          </cell>
          <cell r="U945">
            <v>0</v>
          </cell>
        </row>
        <row r="946">
          <cell r="A946" t="str">
            <v>12CTULKNP</v>
          </cell>
          <cell r="B946" t="str">
            <v>FUNDA NEO. KAP LARGE</v>
          </cell>
          <cell r="C946">
            <v>0.59837246963562762</v>
          </cell>
          <cell r="D946">
            <v>1.9548828582995956</v>
          </cell>
          <cell r="E946">
            <v>0.77788421052631596</v>
          </cell>
          <cell r="F946">
            <v>0.65820971659919048</v>
          </cell>
          <cell r="G946">
            <v>0.74796558704453453</v>
          </cell>
          <cell r="H946">
            <v>0.89755870445344144</v>
          </cell>
          <cell r="I946">
            <v>750.95744939271265</v>
          </cell>
          <cell r="J946">
            <v>2050</v>
          </cell>
          <cell r="K946">
            <v>2500</v>
          </cell>
          <cell r="L946">
            <v>976</v>
          </cell>
          <cell r="M946">
            <v>1181</v>
          </cell>
          <cell r="N946">
            <v>827</v>
          </cell>
          <cell r="O946">
            <v>939</v>
          </cell>
          <cell r="P946">
            <v>1127</v>
          </cell>
          <cell r="Q946" t="str">
            <v>C</v>
          </cell>
          <cell r="R946">
            <v>25</v>
          </cell>
          <cell r="S946">
            <v>1.21</v>
          </cell>
          <cell r="T946" t="str">
            <v>FUNDA</v>
          </cell>
          <cell r="U946">
            <v>0</v>
          </cell>
        </row>
        <row r="947">
          <cell r="A947" t="str">
            <v>12CT4KSP</v>
          </cell>
          <cell r="B947" t="str">
            <v>FUNDA NEO. KAP SPORT IMPER. T4</v>
          </cell>
          <cell r="C947">
            <v>0.14569068825910933</v>
          </cell>
          <cell r="D947">
            <v>0.39664289878542514</v>
          </cell>
          <cell r="E947">
            <v>0.18939789473684213</v>
          </cell>
          <cell r="F947">
            <v>0.16025975708502027</v>
          </cell>
          <cell r="G947">
            <v>0.18211336032388667</v>
          </cell>
          <cell r="H947">
            <v>0.21853603238866398</v>
          </cell>
          <cell r="I947">
            <v>182.8418137651822</v>
          </cell>
          <cell r="J947">
            <v>410</v>
          </cell>
          <cell r="K947">
            <v>500</v>
          </cell>
          <cell r="L947">
            <v>238</v>
          </cell>
          <cell r="M947">
            <v>288</v>
          </cell>
          <cell r="N947">
            <v>202</v>
          </cell>
          <cell r="O947">
            <v>229</v>
          </cell>
          <cell r="P947">
            <v>275</v>
          </cell>
          <cell r="Q947" t="str">
            <v>C</v>
          </cell>
          <cell r="R947">
            <v>16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12CT4KN</v>
          </cell>
          <cell r="B948" t="str">
            <v>FUNDA NEO. KAP T4</v>
          </cell>
          <cell r="C948">
            <v>0.14569068825910933</v>
          </cell>
          <cell r="D948">
            <v>0.47597147854251021</v>
          </cell>
          <cell r="E948">
            <v>0.18939789473684213</v>
          </cell>
          <cell r="F948">
            <v>0.16025975708502027</v>
          </cell>
          <cell r="G948">
            <v>0.18211336032388667</v>
          </cell>
          <cell r="H948">
            <v>0.21853603238866398</v>
          </cell>
          <cell r="I948">
            <v>182.8418137651822</v>
          </cell>
          <cell r="J948">
            <v>410</v>
          </cell>
          <cell r="K948">
            <v>500</v>
          </cell>
          <cell r="L948">
            <v>238</v>
          </cell>
          <cell r="M948">
            <v>288</v>
          </cell>
          <cell r="N948">
            <v>202</v>
          </cell>
          <cell r="O948">
            <v>229</v>
          </cell>
          <cell r="P948">
            <v>275</v>
          </cell>
          <cell r="Q948" t="str">
            <v>C</v>
          </cell>
          <cell r="R948">
            <v>25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12CT5KN</v>
          </cell>
          <cell r="B949" t="str">
            <v>FUNDA NEO. KAP T5</v>
          </cell>
          <cell r="C949">
            <v>0.14569068825910933</v>
          </cell>
          <cell r="D949">
            <v>0.44952861862348176</v>
          </cell>
          <cell r="E949">
            <v>0.18939789473684213</v>
          </cell>
          <cell r="F949">
            <v>0.16025975708502027</v>
          </cell>
          <cell r="G949">
            <v>0.18211336032388667</v>
          </cell>
          <cell r="H949">
            <v>0.21853603238866398</v>
          </cell>
          <cell r="I949">
            <v>182.8418137651822</v>
          </cell>
          <cell r="J949">
            <v>410</v>
          </cell>
          <cell r="K949">
            <v>500</v>
          </cell>
          <cell r="L949">
            <v>238</v>
          </cell>
          <cell r="M949">
            <v>288</v>
          </cell>
          <cell r="N949">
            <v>202</v>
          </cell>
          <cell r="O949">
            <v>229</v>
          </cell>
          <cell r="P949">
            <v>275</v>
          </cell>
          <cell r="Q949" t="str">
            <v>C</v>
          </cell>
          <cell r="R949">
            <v>22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12CT6KN</v>
          </cell>
          <cell r="B950" t="str">
            <v>FUNDA NEO. KAP T6</v>
          </cell>
          <cell r="C950">
            <v>0.14569068825910933</v>
          </cell>
          <cell r="D950">
            <v>0.45834290526315791</v>
          </cell>
          <cell r="E950">
            <v>0.18939789473684213</v>
          </cell>
          <cell r="F950">
            <v>0.16025975708502027</v>
          </cell>
          <cell r="G950">
            <v>0.18211336032388667</v>
          </cell>
          <cell r="H950">
            <v>0.21853603238866398</v>
          </cell>
          <cell r="I950">
            <v>182.8418137651822</v>
          </cell>
          <cell r="J950">
            <v>410</v>
          </cell>
          <cell r="K950">
            <v>500</v>
          </cell>
          <cell r="L950">
            <v>238</v>
          </cell>
          <cell r="M950">
            <v>288</v>
          </cell>
          <cell r="N950">
            <v>202</v>
          </cell>
          <cell r="O950">
            <v>229</v>
          </cell>
          <cell r="P950">
            <v>275</v>
          </cell>
          <cell r="Q950" t="str">
            <v>C</v>
          </cell>
          <cell r="R950">
            <v>23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12GT5SUC</v>
          </cell>
          <cell r="B951" t="str">
            <v xml:space="preserve">FUNDA NEO. SUBLIMADO 5"-5,5" C/CIERRE </v>
          </cell>
          <cell r="C951">
            <v>0.14569068825910933</v>
          </cell>
          <cell r="D951">
            <v>0.41427147206477738</v>
          </cell>
          <cell r="E951">
            <v>0.18939789473684213</v>
          </cell>
          <cell r="F951">
            <v>0.16025975708502027</v>
          </cell>
          <cell r="G951">
            <v>0.18211336032388667</v>
          </cell>
          <cell r="H951">
            <v>0.21853603238866398</v>
          </cell>
          <cell r="I951">
            <v>182.8418137651822</v>
          </cell>
          <cell r="J951">
            <v>410</v>
          </cell>
          <cell r="K951">
            <v>500</v>
          </cell>
          <cell r="L951">
            <v>238</v>
          </cell>
          <cell r="M951">
            <v>288</v>
          </cell>
          <cell r="N951">
            <v>202</v>
          </cell>
          <cell r="O951">
            <v>229</v>
          </cell>
          <cell r="P951">
            <v>275</v>
          </cell>
          <cell r="Q951" t="str">
            <v>V</v>
          </cell>
          <cell r="R951">
            <v>18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12GS3SUB</v>
          </cell>
          <cell r="B952" t="str">
            <v>FUNDA NEO. SUBLIMADO T6</v>
          </cell>
          <cell r="C952">
            <v>0.14569068825910933</v>
          </cell>
          <cell r="D952">
            <v>0.38782861214574904</v>
          </cell>
          <cell r="E952">
            <v>0.18939789473684213</v>
          </cell>
          <cell r="F952">
            <v>0.16025975708502027</v>
          </cell>
          <cell r="G952">
            <v>0.18211336032388667</v>
          </cell>
          <cell r="H952">
            <v>0.21853603238866398</v>
          </cell>
          <cell r="I952">
            <v>182.8418137651822</v>
          </cell>
          <cell r="J952">
            <v>410</v>
          </cell>
          <cell r="K952">
            <v>500</v>
          </cell>
          <cell r="L952">
            <v>238</v>
          </cell>
          <cell r="M952">
            <v>288</v>
          </cell>
          <cell r="N952">
            <v>202</v>
          </cell>
          <cell r="O952">
            <v>229</v>
          </cell>
          <cell r="P952">
            <v>275</v>
          </cell>
          <cell r="Q952" t="str">
            <v>V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12GBSUB</v>
          </cell>
          <cell r="B953" t="str">
            <v>FUNDA NEO. SUBLIMADO UNITY</v>
          </cell>
          <cell r="C953">
            <v>0.14569068825910933</v>
          </cell>
          <cell r="D953">
            <v>0.39664289878542514</v>
          </cell>
          <cell r="E953">
            <v>0.18939789473684213</v>
          </cell>
          <cell r="F953">
            <v>0.16025975708502027</v>
          </cell>
          <cell r="G953">
            <v>0.18211336032388667</v>
          </cell>
          <cell r="H953">
            <v>0.21853603238866398</v>
          </cell>
          <cell r="I953">
            <v>182.8418137651822</v>
          </cell>
          <cell r="J953">
            <v>410</v>
          </cell>
          <cell r="K953">
            <v>500</v>
          </cell>
          <cell r="L953">
            <v>238</v>
          </cell>
          <cell r="M953">
            <v>288</v>
          </cell>
          <cell r="N953">
            <v>202</v>
          </cell>
          <cell r="O953">
            <v>229</v>
          </cell>
          <cell r="P953">
            <v>275</v>
          </cell>
          <cell r="Q953" t="str">
            <v>G</v>
          </cell>
          <cell r="R953">
            <v>16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SH1100'BOLCPNE</v>
          </cell>
          <cell r="B954" t="str">
            <v>FUNDA NOK. N1100 H. BOLOGNA</v>
          </cell>
          <cell r="C954">
            <v>0.35181348412353192</v>
          </cell>
          <cell r="D954">
            <v>1.2345135157894733</v>
          </cell>
          <cell r="E954">
            <v>0.45735752936059149</v>
          </cell>
          <cell r="F954">
            <v>0.38699483253588512</v>
          </cell>
          <cell r="G954">
            <v>0.43976685515441488</v>
          </cell>
          <cell r="H954">
            <v>0.5277202261852979</v>
          </cell>
          <cell r="I954">
            <v>441.52592257503255</v>
          </cell>
          <cell r="J954">
            <v>1230</v>
          </cell>
          <cell r="K954">
            <v>1500</v>
          </cell>
          <cell r="L954">
            <v>574</v>
          </cell>
          <cell r="M954">
            <v>695</v>
          </cell>
          <cell r="N954">
            <v>486</v>
          </cell>
          <cell r="O954">
            <v>552</v>
          </cell>
          <cell r="P954">
            <v>663</v>
          </cell>
          <cell r="Q954" t="str">
            <v>S</v>
          </cell>
          <cell r="R954">
            <v>27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SH1100'BOLNEN</v>
          </cell>
          <cell r="B955" t="str">
            <v>FUNDA NOK. N1100 H. BOLOGNA</v>
          </cell>
          <cell r="C955">
            <v>0.35181348412353192</v>
          </cell>
          <cell r="D955">
            <v>1.1280899368421049</v>
          </cell>
          <cell r="E955">
            <v>0.45735752936059149</v>
          </cell>
          <cell r="F955">
            <v>0.38699483253588512</v>
          </cell>
          <cell r="G955">
            <v>0.43976685515441488</v>
          </cell>
          <cell r="H955">
            <v>0.5277202261852979</v>
          </cell>
          <cell r="I955">
            <v>441.52592257503255</v>
          </cell>
          <cell r="J955">
            <v>1230</v>
          </cell>
          <cell r="K955">
            <v>1500</v>
          </cell>
          <cell r="L955">
            <v>574</v>
          </cell>
          <cell r="M955">
            <v>695</v>
          </cell>
          <cell r="N955">
            <v>486</v>
          </cell>
          <cell r="O955">
            <v>552</v>
          </cell>
          <cell r="P955">
            <v>663</v>
          </cell>
          <cell r="Q955" t="str">
            <v>S</v>
          </cell>
          <cell r="R955">
            <v>24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SH1100'BDF106</v>
          </cell>
          <cell r="B956" t="str">
            <v>FUNDA NOK. N1100 H. BOLOGNA FEMME TELA DIS. COLORIDOS</v>
          </cell>
          <cell r="C956">
            <v>0.35181348412353192</v>
          </cell>
          <cell r="D956">
            <v>1.1280899368421049</v>
          </cell>
          <cell r="E956">
            <v>0.45735752936059149</v>
          </cell>
          <cell r="F956">
            <v>0.38699483253588512</v>
          </cell>
          <cell r="G956">
            <v>0.43976685515441488</v>
          </cell>
          <cell r="H956">
            <v>0.5277202261852979</v>
          </cell>
          <cell r="I956">
            <v>441.52592257503255</v>
          </cell>
          <cell r="J956">
            <v>1230</v>
          </cell>
          <cell r="K956">
            <v>1500</v>
          </cell>
          <cell r="L956">
            <v>574</v>
          </cell>
          <cell r="M956">
            <v>695</v>
          </cell>
          <cell r="N956">
            <v>486</v>
          </cell>
          <cell r="O956">
            <v>552</v>
          </cell>
          <cell r="P956">
            <v>663</v>
          </cell>
          <cell r="Q956" t="str">
            <v>S</v>
          </cell>
          <cell r="R956">
            <v>24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12KEHT1</v>
          </cell>
          <cell r="B957" t="str">
            <v>FUNDA NOK. N1100 H. KOSMO (T1)</v>
          </cell>
          <cell r="C957">
            <v>0.35181348412353192</v>
          </cell>
          <cell r="D957">
            <v>1.3622218105263157</v>
          </cell>
          <cell r="E957">
            <v>0.45735752936059149</v>
          </cell>
          <cell r="F957">
            <v>0.38699483253588512</v>
          </cell>
          <cell r="G957">
            <v>0.43976685515441488</v>
          </cell>
          <cell r="H957">
            <v>0.5277202261852979</v>
          </cell>
          <cell r="I957">
            <v>441.52592257503255</v>
          </cell>
          <cell r="J957">
            <v>1230</v>
          </cell>
          <cell r="K957">
            <v>1500</v>
          </cell>
          <cell r="L957">
            <v>574</v>
          </cell>
          <cell r="M957">
            <v>695</v>
          </cell>
          <cell r="N957">
            <v>486</v>
          </cell>
          <cell r="O957">
            <v>552</v>
          </cell>
          <cell r="P957">
            <v>663</v>
          </cell>
          <cell r="Q957" t="str">
            <v>K</v>
          </cell>
          <cell r="R957">
            <v>30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SH1100'PRATN</v>
          </cell>
          <cell r="B958" t="str">
            <v>FUNDA NOK. N1100 H. PRATTO NEGRO</v>
          </cell>
          <cell r="C958">
            <v>0.35181348412353192</v>
          </cell>
          <cell r="D958">
            <v>1.3196523789473682</v>
          </cell>
          <cell r="E958">
            <v>0.45735752936059149</v>
          </cell>
          <cell r="F958">
            <v>0.38699483253588512</v>
          </cell>
          <cell r="G958">
            <v>0.43976685515441488</v>
          </cell>
          <cell r="H958">
            <v>0.5277202261852979</v>
          </cell>
          <cell r="I958">
            <v>441.52592257503255</v>
          </cell>
          <cell r="J958">
            <v>1230</v>
          </cell>
          <cell r="K958">
            <v>1500</v>
          </cell>
          <cell r="L958">
            <v>574</v>
          </cell>
          <cell r="M958">
            <v>695</v>
          </cell>
          <cell r="N958">
            <v>486</v>
          </cell>
          <cell r="O958">
            <v>552</v>
          </cell>
          <cell r="P958">
            <v>663</v>
          </cell>
          <cell r="Q958" t="str">
            <v>S</v>
          </cell>
          <cell r="R958">
            <v>29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12CN10KNN</v>
          </cell>
          <cell r="B959" t="str">
            <v>FUNDA NOT/NET 10" 11" SLEEVE</v>
          </cell>
          <cell r="C959">
            <v>2.0292631578947371</v>
          </cell>
          <cell r="D959">
            <v>4.4846715789473688</v>
          </cell>
          <cell r="E959">
            <v>2.6380421052631582</v>
          </cell>
          <cell r="F959">
            <v>2.2321894736842109</v>
          </cell>
          <cell r="G959">
            <v>2.5365789473684215</v>
          </cell>
          <cell r="H959">
            <v>3.0438947368421054</v>
          </cell>
          <cell r="I959">
            <v>2546.7252631578949</v>
          </cell>
          <cell r="J959">
            <v>4510</v>
          </cell>
          <cell r="K959">
            <v>5500</v>
          </cell>
          <cell r="L959">
            <v>3311</v>
          </cell>
          <cell r="M959">
            <v>3658</v>
          </cell>
          <cell r="N959">
            <v>2802</v>
          </cell>
          <cell r="O959">
            <v>3184</v>
          </cell>
          <cell r="P959">
            <v>3821</v>
          </cell>
          <cell r="Q959" t="str">
            <v>C</v>
          </cell>
          <cell r="R959">
            <v>11</v>
          </cell>
          <cell r="S959">
            <v>1.105</v>
          </cell>
          <cell r="T959" t="str">
            <v>FUNDA</v>
          </cell>
          <cell r="U959">
            <v>0</v>
          </cell>
        </row>
        <row r="960">
          <cell r="A960" t="str">
            <v>12CCTYT10</v>
          </cell>
          <cell r="B960" t="str">
            <v>FUNDA NOT/NET 10" CITY</v>
          </cell>
          <cell r="C960">
            <v>2.0292631578947371</v>
          </cell>
          <cell r="D960">
            <v>4.4846715789473688</v>
          </cell>
          <cell r="E960">
            <v>2.6380421052631582</v>
          </cell>
          <cell r="F960">
            <v>2.2321894736842109</v>
          </cell>
          <cell r="G960">
            <v>2.5365789473684215</v>
          </cell>
          <cell r="H960">
            <v>3.0438947368421054</v>
          </cell>
          <cell r="I960">
            <v>2546.7252631578949</v>
          </cell>
          <cell r="J960">
            <v>4510</v>
          </cell>
          <cell r="K960">
            <v>5500</v>
          </cell>
          <cell r="L960">
            <v>3311</v>
          </cell>
          <cell r="M960">
            <v>3658</v>
          </cell>
          <cell r="N960">
            <v>2802</v>
          </cell>
          <cell r="O960">
            <v>3184</v>
          </cell>
          <cell r="P960">
            <v>3821</v>
          </cell>
          <cell r="Q960" t="str">
            <v>C</v>
          </cell>
          <cell r="R960">
            <v>11</v>
          </cell>
          <cell r="S960">
            <v>1.105</v>
          </cell>
          <cell r="T960" t="str">
            <v>FUNDA</v>
          </cell>
          <cell r="U960">
            <v>0</v>
          </cell>
        </row>
        <row r="961">
          <cell r="A961" t="str">
            <v>12SNET10DM</v>
          </cell>
          <cell r="B961" t="str">
            <v>FUNDA NOT/NET 10" DISEÑOS</v>
          </cell>
          <cell r="C961">
            <v>3.3821052631578947</v>
          </cell>
          <cell r="D961">
            <v>8.1846947368421041</v>
          </cell>
          <cell r="E961">
            <v>4.3967368421052635</v>
          </cell>
          <cell r="F961">
            <v>3.7203157894736845</v>
          </cell>
          <cell r="G961">
            <v>4.2276315789473689</v>
          </cell>
          <cell r="H961">
            <v>5.0731578947368421</v>
          </cell>
          <cell r="I961">
            <v>4244.5421052631582</v>
          </cell>
          <cell r="J961">
            <v>8610</v>
          </cell>
          <cell r="K961">
            <v>10500</v>
          </cell>
          <cell r="L961">
            <v>5518</v>
          </cell>
          <cell r="M961">
            <v>6677</v>
          </cell>
          <cell r="N961">
            <v>4669</v>
          </cell>
          <cell r="O961">
            <v>5306</v>
          </cell>
          <cell r="P961">
            <v>6367</v>
          </cell>
          <cell r="Q961" t="str">
            <v>S</v>
          </cell>
          <cell r="R961">
            <v>11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12CT10UNB</v>
          </cell>
          <cell r="B962" t="str">
            <v>FUNDA NOT/NET 10" MAXPRO c/cierre</v>
          </cell>
          <cell r="C962">
            <v>2.9356673684210528</v>
          </cell>
          <cell r="D962">
            <v>7.1043150315789472</v>
          </cell>
          <cell r="E962">
            <v>3.8163675789473688</v>
          </cell>
          <cell r="F962">
            <v>3.2292341052631581</v>
          </cell>
          <cell r="G962">
            <v>3.6695842105263159</v>
          </cell>
          <cell r="H962">
            <v>4.4035010526315794</v>
          </cell>
          <cell r="I962">
            <v>3684.2625473684211</v>
          </cell>
          <cell r="J962">
            <v>7380</v>
          </cell>
          <cell r="K962">
            <v>9000</v>
          </cell>
          <cell r="L962">
            <v>4790</v>
          </cell>
          <cell r="M962">
            <v>5795</v>
          </cell>
          <cell r="N962">
            <v>4053</v>
          </cell>
          <cell r="O962">
            <v>4606</v>
          </cell>
          <cell r="P962">
            <v>5527</v>
          </cell>
          <cell r="Q962" t="str">
            <v>C</v>
          </cell>
          <cell r="R962">
            <v>11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12NOTKN10R</v>
          </cell>
          <cell r="B963" t="str">
            <v>FUNDA NOT/NET 10" REFORZADAS</v>
          </cell>
          <cell r="C963">
            <v>4.8431747368421059</v>
          </cell>
          <cell r="D963">
            <v>12.01349493473684</v>
          </cell>
          <cell r="E963">
            <v>6.2961271578947375</v>
          </cell>
          <cell r="F963">
            <v>5.3274922105263167</v>
          </cell>
          <cell r="G963">
            <v>6.0539684210526321</v>
          </cell>
          <cell r="H963">
            <v>7.2647621052631592</v>
          </cell>
          <cell r="I963">
            <v>6078.1842947368432</v>
          </cell>
          <cell r="J963">
            <v>12300</v>
          </cell>
          <cell r="K963">
            <v>15000</v>
          </cell>
          <cell r="L963">
            <v>7902</v>
          </cell>
          <cell r="M963">
            <v>9561</v>
          </cell>
          <cell r="N963">
            <v>6687</v>
          </cell>
          <cell r="O963">
            <v>7598</v>
          </cell>
          <cell r="P963">
            <v>9118</v>
          </cell>
          <cell r="Q963" t="str">
            <v>C</v>
          </cell>
          <cell r="R963">
            <v>12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12GT10VSUB</v>
          </cell>
          <cell r="B964" t="str">
            <v xml:space="preserve">FUNDA NOT/NET 10" SUBLIMADO DIS. C/VELCRO </v>
          </cell>
          <cell r="C964">
            <v>0.94698947368421049</v>
          </cell>
          <cell r="D964">
            <v>2.0928467368421053</v>
          </cell>
          <cell r="E964">
            <v>1.2310863157894736</v>
          </cell>
          <cell r="F964">
            <v>1.0416884210526316</v>
          </cell>
          <cell r="G964">
            <v>1.1837368421052632</v>
          </cell>
          <cell r="H964">
            <v>1.4204842105263158</v>
          </cell>
          <cell r="I964">
            <v>1188.4717894736841</v>
          </cell>
          <cell r="J964">
            <v>2050</v>
          </cell>
          <cell r="K964">
            <v>2500</v>
          </cell>
          <cell r="L964">
            <v>1545</v>
          </cell>
          <cell r="M964">
            <v>1707</v>
          </cell>
          <cell r="N964">
            <v>1308</v>
          </cell>
          <cell r="O964">
            <v>1486</v>
          </cell>
          <cell r="P964">
            <v>1783</v>
          </cell>
          <cell r="Q964" t="str">
            <v>G</v>
          </cell>
          <cell r="R964">
            <v>11</v>
          </cell>
          <cell r="S964">
            <v>1.105</v>
          </cell>
          <cell r="T964" t="str">
            <v>FUNDA</v>
          </cell>
          <cell r="U964">
            <v>0</v>
          </cell>
        </row>
        <row r="965">
          <cell r="A965" t="str">
            <v>12CN11UNB</v>
          </cell>
          <cell r="B965" t="str">
            <v>FUNDA NOT/NET 11" MAXPRO c/cierre</v>
          </cell>
          <cell r="C965">
            <v>2.9356673684210528</v>
          </cell>
          <cell r="D965">
            <v>7.1043150315789472</v>
          </cell>
          <cell r="E965">
            <v>3.8163675789473688</v>
          </cell>
          <cell r="F965">
            <v>3.2292341052631581</v>
          </cell>
          <cell r="G965">
            <v>3.6695842105263159</v>
          </cell>
          <cell r="H965">
            <v>4.4035010526315794</v>
          </cell>
          <cell r="I965">
            <v>3684.2625473684211</v>
          </cell>
          <cell r="J965">
            <v>7380</v>
          </cell>
          <cell r="K965">
            <v>9000</v>
          </cell>
          <cell r="L965">
            <v>4790</v>
          </cell>
          <cell r="M965">
            <v>5795</v>
          </cell>
          <cell r="N965">
            <v>4053</v>
          </cell>
          <cell r="O965">
            <v>4606</v>
          </cell>
          <cell r="P965">
            <v>5527</v>
          </cell>
          <cell r="Q965" t="str">
            <v>C</v>
          </cell>
          <cell r="R965">
            <v>11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12CN11PCF</v>
          </cell>
          <cell r="B966" t="str">
            <v>FUNDA NOT/NET 11" PROCELL FUTBOL c/cierre</v>
          </cell>
          <cell r="C966">
            <v>3.9544615384615383</v>
          </cell>
          <cell r="D966">
            <v>9.8090418461538444</v>
          </cell>
          <cell r="E966">
            <v>5.1407999999999996</v>
          </cell>
          <cell r="F966">
            <v>4.349907692307692</v>
          </cell>
          <cell r="G966">
            <v>4.9430769230769229</v>
          </cell>
          <cell r="H966">
            <v>5.9316923076923072</v>
          </cell>
          <cell r="I966">
            <v>4962.8492307692304</v>
          </cell>
          <cell r="J966">
            <v>10250</v>
          </cell>
          <cell r="K966">
            <v>12500</v>
          </cell>
          <cell r="L966">
            <v>6452</v>
          </cell>
          <cell r="M966">
            <v>7807</v>
          </cell>
          <cell r="N966">
            <v>5460</v>
          </cell>
          <cell r="O966">
            <v>6204</v>
          </cell>
          <cell r="P966">
            <v>7445</v>
          </cell>
          <cell r="Q966" t="str">
            <v>C</v>
          </cell>
          <cell r="R966">
            <v>12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7798158081622</v>
          </cell>
          <cell r="B967" t="str">
            <v>FUNDA NOT/NET 14 / 15,6" NEO CDTEK MALETIN AZUL</v>
          </cell>
          <cell r="C967">
            <v>8.9</v>
          </cell>
          <cell r="D967">
            <v>18.307300000000001</v>
          </cell>
          <cell r="E967">
            <v>11.57</v>
          </cell>
          <cell r="F967">
            <v>9.7900000000000009</v>
          </cell>
          <cell r="G967">
            <v>11.125</v>
          </cell>
          <cell r="H967">
            <v>13.350000000000001</v>
          </cell>
          <cell r="I967">
            <v>11169.5</v>
          </cell>
          <cell r="J967">
            <v>18850</v>
          </cell>
          <cell r="K967">
            <v>23000</v>
          </cell>
          <cell r="L967">
            <v>14520</v>
          </cell>
          <cell r="M967">
            <v>17570</v>
          </cell>
          <cell r="N967">
            <v>12287</v>
          </cell>
          <cell r="O967">
            <v>13962</v>
          </cell>
          <cell r="P967">
            <v>16755</v>
          </cell>
          <cell r="Q967" t="str">
            <v>V</v>
          </cell>
          <cell r="R967">
            <v>6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7798158089604</v>
          </cell>
          <cell r="B968" t="str">
            <v>FUNDA NOT/NET 14 / 15,6" NEO CDTEK MALETIN C/BOLSILLO NEGRO</v>
          </cell>
          <cell r="C968">
            <v>8.9</v>
          </cell>
          <cell r="D968">
            <v>18.307300000000001</v>
          </cell>
          <cell r="E968">
            <v>11.57</v>
          </cell>
          <cell r="F968">
            <v>9.7900000000000009</v>
          </cell>
          <cell r="G968">
            <v>11.125</v>
          </cell>
          <cell r="H968">
            <v>13.350000000000001</v>
          </cell>
          <cell r="I968">
            <v>11169.5</v>
          </cell>
          <cell r="J968">
            <v>18850</v>
          </cell>
          <cell r="K968">
            <v>23000</v>
          </cell>
          <cell r="L968">
            <v>14520</v>
          </cell>
          <cell r="M968">
            <v>17570</v>
          </cell>
          <cell r="N968">
            <v>12287</v>
          </cell>
          <cell r="O968">
            <v>13962</v>
          </cell>
          <cell r="P968">
            <v>16755</v>
          </cell>
          <cell r="Q968" t="str">
            <v>V</v>
          </cell>
          <cell r="R968">
            <v>6</v>
          </cell>
          <cell r="S968">
            <v>1.21</v>
          </cell>
          <cell r="T968" t="str">
            <v>FUNDA</v>
          </cell>
          <cell r="U968">
            <v>0</v>
          </cell>
        </row>
        <row r="969">
          <cell r="A969" t="str">
            <v>7798158088621</v>
          </cell>
          <cell r="B969" t="str">
            <v>FUNDA NOT/NET 14 / 15,6" NEO CDTEK MALETIN NEGRO</v>
          </cell>
          <cell r="C969">
            <v>8.9</v>
          </cell>
          <cell r="D969">
            <v>18.307300000000001</v>
          </cell>
          <cell r="E969">
            <v>11.57</v>
          </cell>
          <cell r="F969">
            <v>9.7900000000000009</v>
          </cell>
          <cell r="G969">
            <v>11.125</v>
          </cell>
          <cell r="H969">
            <v>13.350000000000001</v>
          </cell>
          <cell r="I969">
            <v>11169.5</v>
          </cell>
          <cell r="J969">
            <v>18850</v>
          </cell>
          <cell r="K969">
            <v>23000</v>
          </cell>
          <cell r="L969">
            <v>14520</v>
          </cell>
          <cell r="M969">
            <v>17570</v>
          </cell>
          <cell r="N969">
            <v>12287</v>
          </cell>
          <cell r="O969">
            <v>13962</v>
          </cell>
          <cell r="P969">
            <v>16755</v>
          </cell>
          <cell r="Q969" t="str">
            <v>V</v>
          </cell>
          <cell r="R969">
            <v>6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7798158088676</v>
          </cell>
          <cell r="B970" t="str">
            <v>FUNDA NOT/NET 14 / 15,6" NEO CDTEK MALETIN NEGRO DISEÑO</v>
          </cell>
          <cell r="C970">
            <v>8.9</v>
          </cell>
          <cell r="D970">
            <v>18.307300000000001</v>
          </cell>
          <cell r="E970">
            <v>11.57</v>
          </cell>
          <cell r="F970">
            <v>9.7900000000000009</v>
          </cell>
          <cell r="G970">
            <v>11.125</v>
          </cell>
          <cell r="H970">
            <v>13.350000000000001</v>
          </cell>
          <cell r="I970">
            <v>11169.5</v>
          </cell>
          <cell r="J970">
            <v>18850</v>
          </cell>
          <cell r="K970">
            <v>23000</v>
          </cell>
          <cell r="L970">
            <v>14520</v>
          </cell>
          <cell r="M970">
            <v>17570</v>
          </cell>
          <cell r="N970">
            <v>12287</v>
          </cell>
          <cell r="O970">
            <v>13962</v>
          </cell>
          <cell r="P970">
            <v>16755</v>
          </cell>
          <cell r="Q970" t="str">
            <v>V</v>
          </cell>
          <cell r="R970">
            <v>6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12CC14D</v>
          </cell>
          <cell r="B971" t="str">
            <v>FUNDA NOT/NET 14" CITY DIS.</v>
          </cell>
          <cell r="C971">
            <v>7.0170000000000003</v>
          </cell>
          <cell r="D971">
            <v>13.1814345</v>
          </cell>
          <cell r="E971">
            <v>9.1221000000000014</v>
          </cell>
          <cell r="F971">
            <v>7.718700000000001</v>
          </cell>
          <cell r="G971">
            <v>8.7712500000000002</v>
          </cell>
          <cell r="H971">
            <v>10.525500000000001</v>
          </cell>
          <cell r="I971">
            <v>8806.3350000000009</v>
          </cell>
          <cell r="J971">
            <v>13520</v>
          </cell>
          <cell r="K971">
            <v>16500</v>
          </cell>
          <cell r="L971">
            <v>11448</v>
          </cell>
          <cell r="M971">
            <v>12650</v>
          </cell>
          <cell r="N971">
            <v>9687</v>
          </cell>
          <cell r="O971">
            <v>11008</v>
          </cell>
          <cell r="P971">
            <v>13210</v>
          </cell>
          <cell r="Q971" t="str">
            <v>C</v>
          </cell>
          <cell r="R971">
            <v>6</v>
          </cell>
          <cell r="S971">
            <v>1.105</v>
          </cell>
          <cell r="T971" t="str">
            <v>FUNDA</v>
          </cell>
          <cell r="U971">
            <v>0</v>
          </cell>
        </row>
        <row r="972">
          <cell r="A972" t="str">
            <v>ACDCE023790</v>
          </cell>
          <cell r="B972" t="str">
            <v>FUNDA NOT/NET 15,6" MALETIN PRO</v>
          </cell>
          <cell r="C972">
            <v>8.9</v>
          </cell>
          <cell r="D972">
            <v>18.307300000000001</v>
          </cell>
          <cell r="E972">
            <v>11.57</v>
          </cell>
          <cell r="F972">
            <v>9.7900000000000009</v>
          </cell>
          <cell r="G972">
            <v>11.125</v>
          </cell>
          <cell r="H972">
            <v>13.350000000000001</v>
          </cell>
          <cell r="I972">
            <v>11169.5</v>
          </cell>
          <cell r="J972">
            <v>18850</v>
          </cell>
          <cell r="K972">
            <v>23000</v>
          </cell>
          <cell r="L972">
            <v>14520</v>
          </cell>
          <cell r="M972">
            <v>17570</v>
          </cell>
          <cell r="N972">
            <v>12287</v>
          </cell>
          <cell r="O972">
            <v>13962</v>
          </cell>
          <cell r="P972">
            <v>16755</v>
          </cell>
          <cell r="Q972" t="str">
            <v>C</v>
          </cell>
          <cell r="R972">
            <v>6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ACDCE023822</v>
          </cell>
          <cell r="B973" t="str">
            <v>FUNDA NOT/NET 15,6" MAXPRO c/cierre</v>
          </cell>
          <cell r="C973">
            <v>8.8000000000000007</v>
          </cell>
          <cell r="D973">
            <v>18.101600000000001</v>
          </cell>
          <cell r="E973">
            <v>11.440000000000001</v>
          </cell>
          <cell r="F973">
            <v>9.6800000000000015</v>
          </cell>
          <cell r="G973">
            <v>11</v>
          </cell>
          <cell r="H973">
            <v>13.200000000000001</v>
          </cell>
          <cell r="I973">
            <v>11044</v>
          </cell>
          <cell r="J973">
            <v>18440</v>
          </cell>
          <cell r="K973">
            <v>22500</v>
          </cell>
          <cell r="L973">
            <v>14357</v>
          </cell>
          <cell r="M973">
            <v>17372</v>
          </cell>
          <cell r="N973">
            <v>12149</v>
          </cell>
          <cell r="O973">
            <v>13805</v>
          </cell>
          <cell r="P973">
            <v>16566</v>
          </cell>
          <cell r="Q973" t="str">
            <v>C</v>
          </cell>
          <cell r="R973">
            <v>6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7798159983099</v>
          </cell>
          <cell r="B974" t="str">
            <v>FUNDA NOT/NET 15,6" NEO CDTEK DIS.</v>
          </cell>
          <cell r="C974">
            <v>7.0170000000000003</v>
          </cell>
          <cell r="D974">
            <v>14.433968999999999</v>
          </cell>
          <cell r="E974">
            <v>9.1221000000000014</v>
          </cell>
          <cell r="F974">
            <v>7.718700000000001</v>
          </cell>
          <cell r="G974">
            <v>8.7712500000000002</v>
          </cell>
          <cell r="H974">
            <v>10.525500000000001</v>
          </cell>
          <cell r="I974">
            <v>8806.3350000000009</v>
          </cell>
          <cell r="J974">
            <v>14750</v>
          </cell>
          <cell r="K974">
            <v>18000</v>
          </cell>
          <cell r="L974">
            <v>11448</v>
          </cell>
          <cell r="M974">
            <v>13852</v>
          </cell>
          <cell r="N974">
            <v>9687</v>
          </cell>
          <cell r="O974">
            <v>11008</v>
          </cell>
          <cell r="P974">
            <v>13210</v>
          </cell>
          <cell r="Q974" t="str">
            <v>V</v>
          </cell>
          <cell r="R974">
            <v>6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7798158088256</v>
          </cell>
          <cell r="B975" t="str">
            <v>FUNDA NOT/NET 15,6" NEO CDTEK DIS.2 FLORES</v>
          </cell>
          <cell r="C975">
            <v>7.0170000000000003</v>
          </cell>
          <cell r="D975">
            <v>14.433968999999999</v>
          </cell>
          <cell r="E975">
            <v>9.1221000000000014</v>
          </cell>
          <cell r="F975">
            <v>7.718700000000001</v>
          </cell>
          <cell r="G975">
            <v>8.7712500000000002</v>
          </cell>
          <cell r="H975">
            <v>10.525500000000001</v>
          </cell>
          <cell r="I975">
            <v>8806.3350000000009</v>
          </cell>
          <cell r="J975">
            <v>14750</v>
          </cell>
          <cell r="K975">
            <v>18000</v>
          </cell>
          <cell r="L975">
            <v>11448</v>
          </cell>
          <cell r="M975">
            <v>13852</v>
          </cell>
          <cell r="N975">
            <v>9687</v>
          </cell>
          <cell r="O975">
            <v>11008</v>
          </cell>
          <cell r="P975">
            <v>13210</v>
          </cell>
          <cell r="Q975" t="str">
            <v>V</v>
          </cell>
          <cell r="R975">
            <v>6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7798158081738</v>
          </cell>
          <cell r="B976" t="str">
            <v>FUNDA NOT/NET 15,6" NEO CDTEK DIS.21 MUSIC NEGRO</v>
          </cell>
          <cell r="C976">
            <v>7.0170000000000003</v>
          </cell>
          <cell r="D976">
            <v>14.433968999999999</v>
          </cell>
          <cell r="E976">
            <v>9.1221000000000014</v>
          </cell>
          <cell r="F976">
            <v>7.718700000000001</v>
          </cell>
          <cell r="G976">
            <v>8.7712500000000002</v>
          </cell>
          <cell r="H976">
            <v>10.525500000000001</v>
          </cell>
          <cell r="I976">
            <v>8806.3350000000009</v>
          </cell>
          <cell r="J976">
            <v>14750</v>
          </cell>
          <cell r="K976">
            <v>18000</v>
          </cell>
          <cell r="L976">
            <v>11448</v>
          </cell>
          <cell r="M976">
            <v>13852</v>
          </cell>
          <cell r="N976">
            <v>9687</v>
          </cell>
          <cell r="O976">
            <v>11008</v>
          </cell>
          <cell r="P976">
            <v>13210</v>
          </cell>
          <cell r="Q976" t="str">
            <v>V</v>
          </cell>
          <cell r="R976">
            <v>6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7798158088843</v>
          </cell>
          <cell r="B977" t="str">
            <v>FUNDA NOT/NET 15,6" NEO CDTEK DIS.3 CIRCULOS</v>
          </cell>
          <cell r="C977">
            <v>7.0170000000000003</v>
          </cell>
          <cell r="D977">
            <v>14.433968999999999</v>
          </cell>
          <cell r="E977">
            <v>9.1221000000000014</v>
          </cell>
          <cell r="F977">
            <v>7.718700000000001</v>
          </cell>
          <cell r="G977">
            <v>8.7712500000000002</v>
          </cell>
          <cell r="H977">
            <v>10.525500000000001</v>
          </cell>
          <cell r="I977">
            <v>8806.3350000000009</v>
          </cell>
          <cell r="J977">
            <v>14750</v>
          </cell>
          <cell r="K977">
            <v>18000</v>
          </cell>
          <cell r="L977">
            <v>11448</v>
          </cell>
          <cell r="M977">
            <v>13852</v>
          </cell>
          <cell r="N977">
            <v>9687</v>
          </cell>
          <cell r="O977">
            <v>11008</v>
          </cell>
          <cell r="P977">
            <v>13210</v>
          </cell>
          <cell r="Q977" t="str">
            <v>V</v>
          </cell>
          <cell r="R977">
            <v>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7798158081998</v>
          </cell>
          <cell r="B978" t="str">
            <v>FUNDA NOT/NET 15,6" NEO CDTEK DIS.31 MAPA</v>
          </cell>
          <cell r="C978">
            <v>7.0170000000000003</v>
          </cell>
          <cell r="D978">
            <v>14.433968999999999</v>
          </cell>
          <cell r="E978">
            <v>9.1221000000000014</v>
          </cell>
          <cell r="F978">
            <v>7.718700000000001</v>
          </cell>
          <cell r="G978">
            <v>8.7712500000000002</v>
          </cell>
          <cell r="H978">
            <v>10.525500000000001</v>
          </cell>
          <cell r="I978">
            <v>8806.3350000000009</v>
          </cell>
          <cell r="J978">
            <v>14750</v>
          </cell>
          <cell r="K978">
            <v>18000</v>
          </cell>
          <cell r="L978">
            <v>11448</v>
          </cell>
          <cell r="M978">
            <v>13852</v>
          </cell>
          <cell r="N978">
            <v>9687</v>
          </cell>
          <cell r="O978">
            <v>11008</v>
          </cell>
          <cell r="P978">
            <v>13210</v>
          </cell>
          <cell r="Q978" t="str">
            <v>V</v>
          </cell>
          <cell r="R978">
            <v>6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7798158081240</v>
          </cell>
          <cell r="B979" t="str">
            <v>FUNDA NOT/NET 15,6" NEO CDTEK DIS.39 CAMUFLADO</v>
          </cell>
          <cell r="C979">
            <v>7.0170000000000003</v>
          </cell>
          <cell r="D979">
            <v>14.433968999999999</v>
          </cell>
          <cell r="E979">
            <v>9.1221000000000014</v>
          </cell>
          <cell r="F979">
            <v>7.718700000000001</v>
          </cell>
          <cell r="G979">
            <v>8.7712500000000002</v>
          </cell>
          <cell r="H979">
            <v>10.525500000000001</v>
          </cell>
          <cell r="I979">
            <v>8806.3350000000009</v>
          </cell>
          <cell r="J979">
            <v>14750</v>
          </cell>
          <cell r="K979">
            <v>18000</v>
          </cell>
          <cell r="L979">
            <v>11448</v>
          </cell>
          <cell r="M979">
            <v>13852</v>
          </cell>
          <cell r="N979">
            <v>9687</v>
          </cell>
          <cell r="O979">
            <v>11008</v>
          </cell>
          <cell r="P979">
            <v>13210</v>
          </cell>
          <cell r="Q979" t="str">
            <v>V</v>
          </cell>
          <cell r="R979">
            <v>6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7798158088959</v>
          </cell>
          <cell r="B980" t="str">
            <v>FUNDA NOT/NET 15,6" NEO CDTEK DIS.4 RAYAS</v>
          </cell>
          <cell r="C980">
            <v>7.0170000000000003</v>
          </cell>
          <cell r="D980">
            <v>14.433968999999999</v>
          </cell>
          <cell r="E980">
            <v>9.1221000000000014</v>
          </cell>
          <cell r="F980">
            <v>7.718700000000001</v>
          </cell>
          <cell r="G980">
            <v>8.7712500000000002</v>
          </cell>
          <cell r="H980">
            <v>10.525500000000001</v>
          </cell>
          <cell r="I980">
            <v>8806.3350000000009</v>
          </cell>
          <cell r="J980">
            <v>14750</v>
          </cell>
          <cell r="K980">
            <v>18000</v>
          </cell>
          <cell r="L980">
            <v>11448</v>
          </cell>
          <cell r="M980">
            <v>13852</v>
          </cell>
          <cell r="N980">
            <v>9687</v>
          </cell>
          <cell r="O980">
            <v>11008</v>
          </cell>
          <cell r="P980">
            <v>13210</v>
          </cell>
          <cell r="Q980" t="str">
            <v>V</v>
          </cell>
          <cell r="R980">
            <v>6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7798158081301</v>
          </cell>
          <cell r="B981" t="str">
            <v>FUNDA NOT/NET 15,6" NEO CDTEK DIS.40 NATURE2</v>
          </cell>
          <cell r="C981">
            <v>7.0170000000000003</v>
          </cell>
          <cell r="D981">
            <v>14.433968999999999</v>
          </cell>
          <cell r="E981">
            <v>9.1221000000000014</v>
          </cell>
          <cell r="F981">
            <v>7.718700000000001</v>
          </cell>
          <cell r="G981">
            <v>8.7712500000000002</v>
          </cell>
          <cell r="H981">
            <v>10.525500000000001</v>
          </cell>
          <cell r="I981">
            <v>8806.3350000000009</v>
          </cell>
          <cell r="J981">
            <v>14750</v>
          </cell>
          <cell r="K981">
            <v>18000</v>
          </cell>
          <cell r="L981">
            <v>11448</v>
          </cell>
          <cell r="M981">
            <v>13852</v>
          </cell>
          <cell r="N981">
            <v>9687</v>
          </cell>
          <cell r="O981">
            <v>11008</v>
          </cell>
          <cell r="P981">
            <v>13210</v>
          </cell>
          <cell r="Q981" t="str">
            <v>V</v>
          </cell>
          <cell r="R981">
            <v>6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7798158085422</v>
          </cell>
          <cell r="B982" t="str">
            <v>FUNDA NOT/NET 15,6" NEO CDTEK DIS.9 MUSIC BLANCO</v>
          </cell>
          <cell r="C982">
            <v>7.0170000000000003</v>
          </cell>
          <cell r="D982">
            <v>14.433968999999999</v>
          </cell>
          <cell r="E982">
            <v>9.1221000000000014</v>
          </cell>
          <cell r="F982">
            <v>7.718700000000001</v>
          </cell>
          <cell r="G982">
            <v>8.7712500000000002</v>
          </cell>
          <cell r="H982">
            <v>10.525500000000001</v>
          </cell>
          <cell r="I982">
            <v>8806.3350000000009</v>
          </cell>
          <cell r="J982">
            <v>14750</v>
          </cell>
          <cell r="K982">
            <v>18000</v>
          </cell>
          <cell r="L982">
            <v>11448</v>
          </cell>
          <cell r="M982">
            <v>13852</v>
          </cell>
          <cell r="N982">
            <v>9687</v>
          </cell>
          <cell r="O982">
            <v>11008</v>
          </cell>
          <cell r="P982">
            <v>13210</v>
          </cell>
          <cell r="Q982" t="str">
            <v>V</v>
          </cell>
          <cell r="R982">
            <v>6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ACDCE023823</v>
          </cell>
          <cell r="B983" t="str">
            <v>FUNDA NOT/NET 17" MAXPRO c/cierre</v>
          </cell>
          <cell r="C983">
            <v>8.8000000000000007</v>
          </cell>
          <cell r="D983">
            <v>18.101600000000001</v>
          </cell>
          <cell r="E983">
            <v>11.440000000000001</v>
          </cell>
          <cell r="F983">
            <v>9.6800000000000015</v>
          </cell>
          <cell r="G983">
            <v>11</v>
          </cell>
          <cell r="H983">
            <v>13.200000000000001</v>
          </cell>
          <cell r="I983">
            <v>11044</v>
          </cell>
          <cell r="J983">
            <v>18440</v>
          </cell>
          <cell r="K983">
            <v>22500</v>
          </cell>
          <cell r="L983">
            <v>14357</v>
          </cell>
          <cell r="M983">
            <v>17372</v>
          </cell>
          <cell r="N983">
            <v>12149</v>
          </cell>
          <cell r="O983">
            <v>13805</v>
          </cell>
          <cell r="P983">
            <v>16566</v>
          </cell>
          <cell r="Q983" t="str">
            <v>C</v>
          </cell>
          <cell r="R983">
            <v>6</v>
          </cell>
          <cell r="S983">
            <v>1.21</v>
          </cell>
          <cell r="T983" t="str">
            <v>FUNDA</v>
          </cell>
          <cell r="U983">
            <v>0</v>
          </cell>
        </row>
        <row r="984">
          <cell r="A984" t="str">
            <v>7798158081066</v>
          </cell>
          <cell r="B984" t="str">
            <v>FUNDA NOT/NET 17" NEO CDTEK AZUL</v>
          </cell>
          <cell r="C984">
            <v>7.0170000000000003</v>
          </cell>
          <cell r="D984">
            <v>14.433968999999999</v>
          </cell>
          <cell r="E984">
            <v>9.1221000000000014</v>
          </cell>
          <cell r="F984">
            <v>7.718700000000001</v>
          </cell>
          <cell r="G984">
            <v>8.7712500000000002</v>
          </cell>
          <cell r="H984">
            <v>10.525500000000001</v>
          </cell>
          <cell r="I984">
            <v>8806.3350000000009</v>
          </cell>
          <cell r="J984">
            <v>14750</v>
          </cell>
          <cell r="K984">
            <v>18000</v>
          </cell>
          <cell r="L984">
            <v>11448</v>
          </cell>
          <cell r="M984">
            <v>13852</v>
          </cell>
          <cell r="N984">
            <v>9687</v>
          </cell>
          <cell r="O984">
            <v>11008</v>
          </cell>
          <cell r="P984">
            <v>13210</v>
          </cell>
          <cell r="Q984" t="str">
            <v>V</v>
          </cell>
          <cell r="R984">
            <v>6</v>
          </cell>
          <cell r="S984">
            <v>1.21</v>
          </cell>
          <cell r="T984" t="str">
            <v>FUNDA</v>
          </cell>
          <cell r="U984">
            <v>0</v>
          </cell>
        </row>
        <row r="985">
          <cell r="A985" t="str">
            <v>7798158083060</v>
          </cell>
          <cell r="B985" t="str">
            <v>FUNDA NOT/NET 17" NEO CDTEK FUCSIA</v>
          </cell>
          <cell r="C985">
            <v>7.0170000000000003</v>
          </cell>
          <cell r="D985">
            <v>14.433968999999999</v>
          </cell>
          <cell r="E985">
            <v>9.1221000000000014</v>
          </cell>
          <cell r="F985">
            <v>7.718700000000001</v>
          </cell>
          <cell r="G985">
            <v>8.7712500000000002</v>
          </cell>
          <cell r="H985">
            <v>10.525500000000001</v>
          </cell>
          <cell r="I985">
            <v>8806.3350000000009</v>
          </cell>
          <cell r="J985">
            <v>14750</v>
          </cell>
          <cell r="K985">
            <v>18000</v>
          </cell>
          <cell r="L985">
            <v>11448</v>
          </cell>
          <cell r="M985">
            <v>13852</v>
          </cell>
          <cell r="N985">
            <v>9687</v>
          </cell>
          <cell r="O985">
            <v>11008</v>
          </cell>
          <cell r="P985">
            <v>13210</v>
          </cell>
          <cell r="Q985" t="str">
            <v>V</v>
          </cell>
          <cell r="R985">
            <v>6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7798158088065</v>
          </cell>
          <cell r="B986" t="str">
            <v>FUNDA NOT/NET 17" NEO CDTEK NEGRO</v>
          </cell>
          <cell r="C986">
            <v>7.0170000000000003</v>
          </cell>
          <cell r="D986">
            <v>14.433968999999999</v>
          </cell>
          <cell r="E986">
            <v>9.1221000000000014</v>
          </cell>
          <cell r="F986">
            <v>7.718700000000001</v>
          </cell>
          <cell r="G986">
            <v>8.7712500000000002</v>
          </cell>
          <cell r="H986">
            <v>10.525500000000001</v>
          </cell>
          <cell r="I986">
            <v>8806.3350000000009</v>
          </cell>
          <cell r="J986">
            <v>14750</v>
          </cell>
          <cell r="K986">
            <v>18000</v>
          </cell>
          <cell r="L986">
            <v>11448</v>
          </cell>
          <cell r="M986">
            <v>13852</v>
          </cell>
          <cell r="N986">
            <v>9687</v>
          </cell>
          <cell r="O986">
            <v>11008</v>
          </cell>
          <cell r="P986">
            <v>13210</v>
          </cell>
          <cell r="Q986" t="str">
            <v>V</v>
          </cell>
          <cell r="R986">
            <v>6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7798158088064</v>
          </cell>
          <cell r="B987" t="str">
            <v>FUNDA NOT/NET 17" NEO CDTEK ROJO</v>
          </cell>
          <cell r="C987">
            <v>7.0170000000000003</v>
          </cell>
          <cell r="D987">
            <v>14.433968999999999</v>
          </cell>
          <cell r="E987">
            <v>9.1221000000000014</v>
          </cell>
          <cell r="F987">
            <v>7.718700000000001</v>
          </cell>
          <cell r="G987">
            <v>8.7712500000000002</v>
          </cell>
          <cell r="H987">
            <v>10.525500000000001</v>
          </cell>
          <cell r="I987">
            <v>8806.3350000000009</v>
          </cell>
          <cell r="J987">
            <v>14750</v>
          </cell>
          <cell r="K987">
            <v>18000</v>
          </cell>
          <cell r="L987">
            <v>11448</v>
          </cell>
          <cell r="M987">
            <v>13852</v>
          </cell>
          <cell r="N987">
            <v>9687</v>
          </cell>
          <cell r="O987">
            <v>11008</v>
          </cell>
          <cell r="P987">
            <v>13210</v>
          </cell>
          <cell r="Q987" t="str">
            <v>V</v>
          </cell>
          <cell r="R987">
            <v>6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7798158082063</v>
          </cell>
          <cell r="B988" t="str">
            <v>FUNDA NOT/NET 17" NEO CDTEK ROJO</v>
          </cell>
          <cell r="C988">
            <v>7.0170000000000003</v>
          </cell>
          <cell r="D988">
            <v>14.433968999999999</v>
          </cell>
          <cell r="E988">
            <v>9.1221000000000014</v>
          </cell>
          <cell r="F988">
            <v>7.718700000000001</v>
          </cell>
          <cell r="G988">
            <v>8.7712500000000002</v>
          </cell>
          <cell r="H988">
            <v>10.525500000000001</v>
          </cell>
          <cell r="I988">
            <v>8806.3350000000009</v>
          </cell>
          <cell r="J988">
            <v>14750</v>
          </cell>
          <cell r="K988">
            <v>18000</v>
          </cell>
          <cell r="L988">
            <v>11448</v>
          </cell>
          <cell r="M988">
            <v>13852</v>
          </cell>
          <cell r="N988">
            <v>9687</v>
          </cell>
          <cell r="O988">
            <v>11008</v>
          </cell>
          <cell r="P988">
            <v>13210</v>
          </cell>
          <cell r="Q988" t="str">
            <v>V</v>
          </cell>
          <cell r="R988">
            <v>6</v>
          </cell>
          <cell r="S988">
            <v>1.21</v>
          </cell>
          <cell r="T988" t="str">
            <v>FUNDA</v>
          </cell>
          <cell r="U988">
            <v>0</v>
          </cell>
        </row>
        <row r="989">
          <cell r="A989" t="str">
            <v>RBS'55NE</v>
          </cell>
          <cell r="B989" t="str">
            <v>FUNDA RUNNING BELT SOUL SPORT LYC 5,5"</v>
          </cell>
          <cell r="C989">
            <v>3.3479340961098396</v>
          </cell>
          <cell r="D989">
            <v>14.17850089702517</v>
          </cell>
          <cell r="E989">
            <v>4.3523143249427916</v>
          </cell>
          <cell r="F989">
            <v>3.6827275057208237</v>
          </cell>
          <cell r="G989">
            <v>4.1849176201372993</v>
          </cell>
          <cell r="H989">
            <v>5.0219011441647599</v>
          </cell>
          <cell r="I989">
            <v>4201.657290617849</v>
          </cell>
          <cell r="J989">
            <v>14750</v>
          </cell>
          <cell r="K989">
            <v>18000</v>
          </cell>
          <cell r="L989">
            <v>5462</v>
          </cell>
          <cell r="M989">
            <v>6609</v>
          </cell>
          <cell r="N989">
            <v>4622</v>
          </cell>
          <cell r="O989">
            <v>5253</v>
          </cell>
          <cell r="P989">
            <v>6303</v>
          </cell>
          <cell r="Q989" t="str">
            <v>S</v>
          </cell>
          <cell r="R989">
            <v>33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RBS'55AZ</v>
          </cell>
          <cell r="B990" t="str">
            <v>FUNDA RUNNING BELT SOUL SPORT LYC 5,5"</v>
          </cell>
          <cell r="C990">
            <v>3.3479340961098396</v>
          </cell>
          <cell r="D990">
            <v>14.17850089702517</v>
          </cell>
          <cell r="E990">
            <v>4.3523143249427916</v>
          </cell>
          <cell r="F990">
            <v>3.6827275057208237</v>
          </cell>
          <cell r="G990">
            <v>4.1849176201372993</v>
          </cell>
          <cell r="H990">
            <v>5.0219011441647599</v>
          </cell>
          <cell r="I990">
            <v>4201.657290617849</v>
          </cell>
          <cell r="J990">
            <v>14750</v>
          </cell>
          <cell r="K990">
            <v>18000</v>
          </cell>
          <cell r="L990">
            <v>5462</v>
          </cell>
          <cell r="M990">
            <v>6609</v>
          </cell>
          <cell r="N990">
            <v>4622</v>
          </cell>
          <cell r="O990">
            <v>5253</v>
          </cell>
          <cell r="P990">
            <v>6303</v>
          </cell>
          <cell r="Q990" t="str">
            <v>S</v>
          </cell>
          <cell r="R990">
            <v>33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RBS'55RS</v>
          </cell>
          <cell r="B991" t="str">
            <v>FUNDA RUNNING BELT SOUL SPORT LYC 5,5"</v>
          </cell>
          <cell r="C991">
            <v>3.3479340961098396</v>
          </cell>
          <cell r="D991">
            <v>14.17850089702517</v>
          </cell>
          <cell r="E991">
            <v>4.3523143249427916</v>
          </cell>
          <cell r="F991">
            <v>3.6827275057208237</v>
          </cell>
          <cell r="G991">
            <v>4.1849176201372993</v>
          </cell>
          <cell r="H991">
            <v>5.0219011441647599</v>
          </cell>
          <cell r="I991">
            <v>4201.657290617849</v>
          </cell>
          <cell r="J991">
            <v>14750</v>
          </cell>
          <cell r="K991">
            <v>18000</v>
          </cell>
          <cell r="L991">
            <v>5462</v>
          </cell>
          <cell r="M991">
            <v>6609</v>
          </cell>
          <cell r="N991">
            <v>4622</v>
          </cell>
          <cell r="O991">
            <v>5253</v>
          </cell>
          <cell r="P991">
            <v>6303</v>
          </cell>
          <cell r="Q991" t="str">
            <v>S</v>
          </cell>
          <cell r="R991">
            <v>33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SHNOTE3'PRATN</v>
          </cell>
          <cell r="B992" t="str">
            <v>FUNDA SAM. NOTE 3 H. PRATTO CUERO NEGRO</v>
          </cell>
          <cell r="C992">
            <v>0.73053473684210535</v>
          </cell>
          <cell r="D992">
            <v>2.7402357978947371</v>
          </cell>
          <cell r="E992">
            <v>0.94969515789473702</v>
          </cell>
          <cell r="F992">
            <v>0.8035882105263159</v>
          </cell>
          <cell r="G992">
            <v>0.91316842105263163</v>
          </cell>
          <cell r="H992">
            <v>1.0958021052631581</v>
          </cell>
          <cell r="I992">
            <v>916.82109473684216</v>
          </cell>
          <cell r="J992">
            <v>2870</v>
          </cell>
          <cell r="K992">
            <v>3500</v>
          </cell>
          <cell r="L992">
            <v>1192</v>
          </cell>
          <cell r="M992">
            <v>1442</v>
          </cell>
          <cell r="N992">
            <v>1009</v>
          </cell>
          <cell r="O992">
            <v>1147</v>
          </cell>
          <cell r="P992">
            <v>1376</v>
          </cell>
          <cell r="Q992" t="str">
            <v>S</v>
          </cell>
          <cell r="R992">
            <v>29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SHS2'BOLPCNE</v>
          </cell>
          <cell r="B993" t="str">
            <v>FUNDA SAM. S2 H. BOLOGNA CUERO NEGRO</v>
          </cell>
          <cell r="C993">
            <v>0.35181348412353192</v>
          </cell>
          <cell r="D993">
            <v>1.2345135157894733</v>
          </cell>
          <cell r="E993">
            <v>0.45735752936059149</v>
          </cell>
          <cell r="F993">
            <v>0.38699483253588512</v>
          </cell>
          <cell r="G993">
            <v>0.43976685515441488</v>
          </cell>
          <cell r="H993">
            <v>0.5277202261852979</v>
          </cell>
          <cell r="I993">
            <v>441.52592257503255</v>
          </cell>
          <cell r="J993">
            <v>1230</v>
          </cell>
          <cell r="K993">
            <v>1500</v>
          </cell>
          <cell r="L993">
            <v>574</v>
          </cell>
          <cell r="M993">
            <v>695</v>
          </cell>
          <cell r="N993">
            <v>486</v>
          </cell>
          <cell r="O993">
            <v>552</v>
          </cell>
          <cell r="P993">
            <v>663</v>
          </cell>
          <cell r="Q993" t="str">
            <v>S</v>
          </cell>
          <cell r="R993">
            <v>27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7798126790098</v>
          </cell>
          <cell r="B994" t="str">
            <v>FUNDA SAM. S2 H. KOSMO (T2)</v>
          </cell>
          <cell r="C994">
            <v>0.35181348412353192</v>
          </cell>
          <cell r="D994">
            <v>1.4047912421052628</v>
          </cell>
          <cell r="E994">
            <v>0.45735752936059149</v>
          </cell>
          <cell r="F994">
            <v>0.38699483253588512</v>
          </cell>
          <cell r="G994">
            <v>0.43976685515441488</v>
          </cell>
          <cell r="H994">
            <v>0.5277202261852979</v>
          </cell>
          <cell r="I994">
            <v>441.52592257503255</v>
          </cell>
          <cell r="J994">
            <v>1640</v>
          </cell>
          <cell r="K994">
            <v>2000</v>
          </cell>
          <cell r="L994">
            <v>574</v>
          </cell>
          <cell r="M994">
            <v>695</v>
          </cell>
          <cell r="N994">
            <v>486</v>
          </cell>
          <cell r="O994">
            <v>552</v>
          </cell>
          <cell r="P994">
            <v>663</v>
          </cell>
          <cell r="Q994" t="str">
            <v>K</v>
          </cell>
          <cell r="R994">
            <v>31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SHS3'BOCONE</v>
          </cell>
          <cell r="B995" t="str">
            <v>FUNDA SAM. S3 H. BOLOGNA CORDURA NEGRO</v>
          </cell>
          <cell r="C995">
            <v>0.35181348412353192</v>
          </cell>
          <cell r="D995">
            <v>1.1280899368421049</v>
          </cell>
          <cell r="E995">
            <v>0.45735752936059149</v>
          </cell>
          <cell r="F995">
            <v>0.38699483253588512</v>
          </cell>
          <cell r="G995">
            <v>0.43976685515441488</v>
          </cell>
          <cell r="H995">
            <v>0.5277202261852979</v>
          </cell>
          <cell r="I995">
            <v>441.52592257503255</v>
          </cell>
          <cell r="J995">
            <v>1230</v>
          </cell>
          <cell r="K995">
            <v>1500</v>
          </cell>
          <cell r="L995">
            <v>574</v>
          </cell>
          <cell r="M995">
            <v>695</v>
          </cell>
          <cell r="N995">
            <v>486</v>
          </cell>
          <cell r="O995">
            <v>552</v>
          </cell>
          <cell r="P995">
            <v>663</v>
          </cell>
          <cell r="Q995" t="str">
            <v>S</v>
          </cell>
          <cell r="R995">
            <v>24</v>
          </cell>
          <cell r="S995">
            <v>1.21</v>
          </cell>
          <cell r="T995" t="str">
            <v>FUNDA</v>
          </cell>
          <cell r="U995">
            <v>0</v>
          </cell>
        </row>
        <row r="996">
          <cell r="A996" t="str">
            <v>12SS3HGNE</v>
          </cell>
          <cell r="B996" t="str">
            <v>FUNDA SAM. S3 H. GAIA NEGRO</v>
          </cell>
          <cell r="C996">
            <v>0.35181348412353192</v>
          </cell>
          <cell r="D996">
            <v>1.1280899368421049</v>
          </cell>
          <cell r="E996">
            <v>0.45735752936059149</v>
          </cell>
          <cell r="F996">
            <v>0.38699483253588512</v>
          </cell>
          <cell r="G996">
            <v>0.43976685515441488</v>
          </cell>
          <cell r="H996">
            <v>0.5277202261852979</v>
          </cell>
          <cell r="I996">
            <v>441.52592257503255</v>
          </cell>
          <cell r="J996">
            <v>1230</v>
          </cell>
          <cell r="K996">
            <v>1500</v>
          </cell>
          <cell r="L996">
            <v>574</v>
          </cell>
          <cell r="M996">
            <v>695</v>
          </cell>
          <cell r="N996">
            <v>486</v>
          </cell>
          <cell r="O996">
            <v>552</v>
          </cell>
          <cell r="P996">
            <v>663</v>
          </cell>
          <cell r="Q996" t="str">
            <v>S</v>
          </cell>
          <cell r="R996">
            <v>24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SHMOTOG'NIKN</v>
          </cell>
          <cell r="B997" t="str">
            <v>FUNDA SAM. S3 H. SOUL NIK</v>
          </cell>
          <cell r="C997">
            <v>0.35181348412353192</v>
          </cell>
          <cell r="D997">
            <v>1.2770829473684209</v>
          </cell>
          <cell r="E997">
            <v>0.45735752936059149</v>
          </cell>
          <cell r="F997">
            <v>0.38699483253588512</v>
          </cell>
          <cell r="G997">
            <v>0.43976685515441488</v>
          </cell>
          <cell r="H997">
            <v>0.5277202261852979</v>
          </cell>
          <cell r="I997">
            <v>441.52592257503255</v>
          </cell>
          <cell r="J997">
            <v>1230</v>
          </cell>
          <cell r="K997">
            <v>1500</v>
          </cell>
          <cell r="L997">
            <v>574</v>
          </cell>
          <cell r="M997">
            <v>695</v>
          </cell>
          <cell r="N997">
            <v>486</v>
          </cell>
          <cell r="O997">
            <v>552</v>
          </cell>
          <cell r="P997">
            <v>663</v>
          </cell>
          <cell r="Q997" t="str">
            <v>S</v>
          </cell>
          <cell r="R997">
            <v>28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SHS3M'BOLPCNE</v>
          </cell>
          <cell r="B998" t="str">
            <v>FUNDA SAM. S3 MINI H. BOLOGNA C/PASACINTO CUERO NEGRO</v>
          </cell>
          <cell r="C998">
            <v>0.35181348412353192</v>
          </cell>
          <cell r="D998">
            <v>1.3196523789473682</v>
          </cell>
          <cell r="E998">
            <v>0.45735752936059149</v>
          </cell>
          <cell r="F998">
            <v>0.38699483253588512</v>
          </cell>
          <cell r="G998">
            <v>0.43976685515441488</v>
          </cell>
          <cell r="H998">
            <v>0.5277202261852979</v>
          </cell>
          <cell r="I998">
            <v>441.52592257503255</v>
          </cell>
          <cell r="J998">
            <v>1230</v>
          </cell>
          <cell r="K998">
            <v>1500</v>
          </cell>
          <cell r="L998">
            <v>574</v>
          </cell>
          <cell r="M998">
            <v>695</v>
          </cell>
          <cell r="N998">
            <v>486</v>
          </cell>
          <cell r="O998">
            <v>552</v>
          </cell>
          <cell r="P998">
            <v>663</v>
          </cell>
          <cell r="Q998" t="str">
            <v>S</v>
          </cell>
          <cell r="R998">
            <v>29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SHS3MINI'BOLNE</v>
          </cell>
          <cell r="B999" t="str">
            <v>FUNDA SAM. S3 MINI H. BOLOGNA CUERO NEGRO</v>
          </cell>
          <cell r="C999">
            <v>0.35181348412353192</v>
          </cell>
          <cell r="D999">
            <v>1.1280899368421049</v>
          </cell>
          <cell r="E999">
            <v>0.45735752936059149</v>
          </cell>
          <cell r="F999">
            <v>0.38699483253588512</v>
          </cell>
          <cell r="G999">
            <v>0.43976685515441488</v>
          </cell>
          <cell r="H999">
            <v>0.5277202261852979</v>
          </cell>
          <cell r="I999">
            <v>441.52592257503255</v>
          </cell>
          <cell r="J999">
            <v>1230</v>
          </cell>
          <cell r="K999">
            <v>1500</v>
          </cell>
          <cell r="L999">
            <v>574</v>
          </cell>
          <cell r="M999">
            <v>695</v>
          </cell>
          <cell r="N999">
            <v>486</v>
          </cell>
          <cell r="O999">
            <v>552</v>
          </cell>
          <cell r="P999">
            <v>663</v>
          </cell>
          <cell r="Q999" t="str">
            <v>S</v>
          </cell>
          <cell r="R999">
            <v>24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SHS4M'BOLPCNE</v>
          </cell>
          <cell r="B1000" t="str">
            <v>FUNDA SAM. S4 MINI H. BOLOGNA C/PASACINTO CUERO NEGRO</v>
          </cell>
          <cell r="C1000">
            <v>0.35181348412353192</v>
          </cell>
          <cell r="D1000">
            <v>1.3196523789473682</v>
          </cell>
          <cell r="E1000">
            <v>0.45735752936059149</v>
          </cell>
          <cell r="F1000">
            <v>0.38699483253588512</v>
          </cell>
          <cell r="G1000">
            <v>0.43976685515441488</v>
          </cell>
          <cell r="H1000">
            <v>0.5277202261852979</v>
          </cell>
          <cell r="I1000">
            <v>441.52592257503255</v>
          </cell>
          <cell r="J1000">
            <v>1230</v>
          </cell>
          <cell r="K1000">
            <v>1500</v>
          </cell>
          <cell r="L1000">
            <v>574</v>
          </cell>
          <cell r="M1000">
            <v>695</v>
          </cell>
          <cell r="N1000">
            <v>486</v>
          </cell>
          <cell r="O1000">
            <v>552</v>
          </cell>
          <cell r="P1000">
            <v>663</v>
          </cell>
          <cell r="Q1000" t="str">
            <v>S</v>
          </cell>
          <cell r="R1000">
            <v>29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wp'ipadrs</v>
          </cell>
          <cell r="B1001" t="str">
            <v>FUNDA SUMERGIBLE UNI. 10"</v>
          </cell>
          <cell r="C1001">
            <v>1.815534164192371</v>
          </cell>
          <cell r="D1001">
            <v>8.7871853546910756</v>
          </cell>
          <cell r="E1001">
            <v>2.3601944134500825</v>
          </cell>
          <cell r="F1001">
            <v>1.9970875806116082</v>
          </cell>
          <cell r="G1001">
            <v>2.2694177052404636</v>
          </cell>
          <cell r="H1001">
            <v>2.7233012462885564</v>
          </cell>
          <cell r="I1001">
            <v>2278.4953760614258</v>
          </cell>
          <cell r="J1001">
            <v>9020</v>
          </cell>
          <cell r="K1001">
            <v>11000</v>
          </cell>
          <cell r="L1001">
            <v>2962</v>
          </cell>
          <cell r="M1001">
            <v>3584</v>
          </cell>
          <cell r="N1001">
            <v>2507</v>
          </cell>
          <cell r="O1001">
            <v>2849</v>
          </cell>
          <cell r="P1001">
            <v>3418</v>
          </cell>
          <cell r="Q1001" t="str">
            <v>S</v>
          </cell>
          <cell r="R1001">
            <v>38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wp'ipadne</v>
          </cell>
          <cell r="B1002" t="str">
            <v>FUNDA SUMERGIBLE UNI. 10" IPAD NEGRO</v>
          </cell>
          <cell r="C1002">
            <v>1.815534164192371</v>
          </cell>
          <cell r="D1002">
            <v>8.7871853546910756</v>
          </cell>
          <cell r="E1002">
            <v>2.3601944134500825</v>
          </cell>
          <cell r="F1002">
            <v>1.9970875806116082</v>
          </cell>
          <cell r="G1002">
            <v>2.2694177052404636</v>
          </cell>
          <cell r="H1002">
            <v>2.7233012462885564</v>
          </cell>
          <cell r="I1002">
            <v>2278.4953760614258</v>
          </cell>
          <cell r="J1002">
            <v>9020</v>
          </cell>
          <cell r="K1002">
            <v>11000</v>
          </cell>
          <cell r="L1002">
            <v>2962</v>
          </cell>
          <cell r="M1002">
            <v>3584</v>
          </cell>
          <cell r="N1002">
            <v>2507</v>
          </cell>
          <cell r="O1002">
            <v>2849</v>
          </cell>
          <cell r="P1002">
            <v>3418</v>
          </cell>
          <cell r="Q1002" t="str">
            <v>S</v>
          </cell>
          <cell r="R1002">
            <v>38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wp'ipadtr</v>
          </cell>
          <cell r="B1003" t="str">
            <v>FUNDA SUMERGIBLE UNI. 10" IPAD TRANSPARENTE</v>
          </cell>
          <cell r="C1003">
            <v>1.815534164192371</v>
          </cell>
          <cell r="D1003">
            <v>8.7871853546910756</v>
          </cell>
          <cell r="E1003">
            <v>2.3601944134500825</v>
          </cell>
          <cell r="F1003">
            <v>1.9970875806116082</v>
          </cell>
          <cell r="G1003">
            <v>2.2694177052404636</v>
          </cell>
          <cell r="H1003">
            <v>2.7233012462885564</v>
          </cell>
          <cell r="I1003">
            <v>2278.4953760614258</v>
          </cell>
          <cell r="J1003">
            <v>9020</v>
          </cell>
          <cell r="K1003">
            <v>11000</v>
          </cell>
          <cell r="L1003">
            <v>2962</v>
          </cell>
          <cell r="M1003">
            <v>3584</v>
          </cell>
          <cell r="N1003">
            <v>2507</v>
          </cell>
          <cell r="O1003">
            <v>2849</v>
          </cell>
          <cell r="P1003">
            <v>3418</v>
          </cell>
          <cell r="Q1003" t="str">
            <v>S</v>
          </cell>
          <cell r="R1003">
            <v>38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wp'45ne</v>
          </cell>
          <cell r="B1004" t="str">
            <v>FUNDA SUMERGIBLE UNI. 4,5" NEGRO</v>
          </cell>
          <cell r="C1004">
            <v>0.87</v>
          </cell>
          <cell r="D1004">
            <v>4.2107999999999999</v>
          </cell>
          <cell r="E1004">
            <v>1.131</v>
          </cell>
          <cell r="F1004">
            <v>0.95700000000000007</v>
          </cell>
          <cell r="G1004">
            <v>1.0874999999999999</v>
          </cell>
          <cell r="H1004">
            <v>1.3049999999999999</v>
          </cell>
          <cell r="I1004">
            <v>1091.8499999999999</v>
          </cell>
          <cell r="J1004">
            <v>4510</v>
          </cell>
          <cell r="K1004">
            <v>5500</v>
          </cell>
          <cell r="L1004">
            <v>1419</v>
          </cell>
          <cell r="M1004">
            <v>1717</v>
          </cell>
          <cell r="N1004">
            <v>1202</v>
          </cell>
          <cell r="O1004">
            <v>1365</v>
          </cell>
          <cell r="P1004">
            <v>1638</v>
          </cell>
          <cell r="Q1004" t="str">
            <v>S</v>
          </cell>
          <cell r="R1004">
            <v>38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wp'45rs</v>
          </cell>
          <cell r="B1005" t="str">
            <v>FUNDA SUMERGIBLE UNI. 4,5" ROSA</v>
          </cell>
          <cell r="C1005">
            <v>0.87499474599542337</v>
          </cell>
          <cell r="D1005">
            <v>4.2349745706178492</v>
          </cell>
          <cell r="E1005">
            <v>1.1374931697940505</v>
          </cell>
          <cell r="F1005">
            <v>0.96249422059496581</v>
          </cell>
          <cell r="G1005">
            <v>1.0937434324942792</v>
          </cell>
          <cell r="H1005">
            <v>1.3124921189931351</v>
          </cell>
          <cell r="I1005">
            <v>1098.1184062242564</v>
          </cell>
          <cell r="J1005">
            <v>4510</v>
          </cell>
          <cell r="K1005">
            <v>5500</v>
          </cell>
          <cell r="L1005">
            <v>1428</v>
          </cell>
          <cell r="M1005">
            <v>1727</v>
          </cell>
          <cell r="N1005">
            <v>1208</v>
          </cell>
          <cell r="O1005">
            <v>1373</v>
          </cell>
          <cell r="P1005">
            <v>1648</v>
          </cell>
          <cell r="Q1005" t="str">
            <v>S</v>
          </cell>
          <cell r="R1005">
            <v>38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wp'45tr</v>
          </cell>
          <cell r="B1006" t="str">
            <v>FUNDA SUMERGIBLE UNI. 4,5" TRANSPARENTE</v>
          </cell>
          <cell r="C1006">
            <v>0.87499474599542337</v>
          </cell>
          <cell r="D1006">
            <v>4.2349745706178492</v>
          </cell>
          <cell r="E1006">
            <v>1.1374931697940505</v>
          </cell>
          <cell r="F1006">
            <v>0.96249422059496581</v>
          </cell>
          <cell r="G1006">
            <v>1.0937434324942792</v>
          </cell>
          <cell r="H1006">
            <v>1.3124921189931351</v>
          </cell>
          <cell r="I1006">
            <v>1098.1184062242564</v>
          </cell>
          <cell r="J1006">
            <v>4510</v>
          </cell>
          <cell r="K1006">
            <v>5500</v>
          </cell>
          <cell r="L1006">
            <v>1428</v>
          </cell>
          <cell r="M1006">
            <v>1727</v>
          </cell>
          <cell r="N1006">
            <v>1208</v>
          </cell>
          <cell r="O1006">
            <v>1373</v>
          </cell>
          <cell r="P1006">
            <v>1648</v>
          </cell>
          <cell r="Q1006" t="str">
            <v>S</v>
          </cell>
          <cell r="R1006">
            <v>38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WP'65NE</v>
          </cell>
          <cell r="B1007" t="str">
            <v>FUNDA SUMERGIBLE UNI. 6,5"</v>
          </cell>
          <cell r="C1007">
            <v>1.815534164192371</v>
          </cell>
          <cell r="D1007">
            <v>8.7871853546910756</v>
          </cell>
          <cell r="E1007">
            <v>2.3601944134500825</v>
          </cell>
          <cell r="F1007">
            <v>1.9970875806116082</v>
          </cell>
          <cell r="G1007">
            <v>2.2694177052404636</v>
          </cell>
          <cell r="H1007">
            <v>2.7233012462885564</v>
          </cell>
          <cell r="I1007">
            <v>2278.4953760614258</v>
          </cell>
          <cell r="J1007">
            <v>9020</v>
          </cell>
          <cell r="K1007">
            <v>11000</v>
          </cell>
          <cell r="L1007">
            <v>2962</v>
          </cell>
          <cell r="M1007">
            <v>3584</v>
          </cell>
          <cell r="N1007">
            <v>2507</v>
          </cell>
          <cell r="O1007">
            <v>2849</v>
          </cell>
          <cell r="P1007">
            <v>3418</v>
          </cell>
          <cell r="Q1007" t="str">
            <v>S</v>
          </cell>
          <cell r="R1007">
            <v>38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WP'65TR</v>
          </cell>
          <cell r="B1008" t="str">
            <v>FUNDA SUMERGIBLE UNI. 6,5"</v>
          </cell>
          <cell r="C1008">
            <v>1.815534164192371</v>
          </cell>
          <cell r="D1008">
            <v>8.7871853546910756</v>
          </cell>
          <cell r="E1008">
            <v>2.3601944134500825</v>
          </cell>
          <cell r="F1008">
            <v>1.9970875806116082</v>
          </cell>
          <cell r="G1008">
            <v>2.2694177052404636</v>
          </cell>
          <cell r="H1008">
            <v>2.7233012462885564</v>
          </cell>
          <cell r="I1008">
            <v>2278.4953760614258</v>
          </cell>
          <cell r="J1008">
            <v>9020</v>
          </cell>
          <cell r="K1008">
            <v>11000</v>
          </cell>
          <cell r="L1008">
            <v>2962</v>
          </cell>
          <cell r="M1008">
            <v>3584</v>
          </cell>
          <cell r="N1008">
            <v>2507</v>
          </cell>
          <cell r="O1008">
            <v>2849</v>
          </cell>
          <cell r="P1008">
            <v>3418</v>
          </cell>
          <cell r="Q1008" t="str">
            <v>S</v>
          </cell>
          <cell r="R1008">
            <v>38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wp'ipadmrs</v>
          </cell>
          <cell r="B1009" t="str">
            <v>FUNDA SUMERGIBLE UNI. 7"  IPAD MINI ROSA</v>
          </cell>
          <cell r="C1009">
            <v>1.815534164192371</v>
          </cell>
          <cell r="D1009">
            <v>8.7871853546910756</v>
          </cell>
          <cell r="E1009">
            <v>2.3601944134500825</v>
          </cell>
          <cell r="F1009">
            <v>1.9970875806116082</v>
          </cell>
          <cell r="G1009">
            <v>2.2694177052404636</v>
          </cell>
          <cell r="H1009">
            <v>2.7233012462885564</v>
          </cell>
          <cell r="I1009">
            <v>2278.4953760614258</v>
          </cell>
          <cell r="J1009">
            <v>9020</v>
          </cell>
          <cell r="K1009">
            <v>11000</v>
          </cell>
          <cell r="L1009">
            <v>2962</v>
          </cell>
          <cell r="M1009">
            <v>3584</v>
          </cell>
          <cell r="N1009">
            <v>2507</v>
          </cell>
          <cell r="O1009">
            <v>2849</v>
          </cell>
          <cell r="P1009">
            <v>3418</v>
          </cell>
          <cell r="Q1009" t="str">
            <v>S</v>
          </cell>
          <cell r="R1009">
            <v>38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wp'ipadmtr</v>
          </cell>
          <cell r="B1010" t="str">
            <v>FUNDA SUMERGIBLE UNI. 7"  IPAD MINI TRANSPARENTE</v>
          </cell>
          <cell r="C1010">
            <v>1.815534164192371</v>
          </cell>
          <cell r="D1010">
            <v>8.7871853546910756</v>
          </cell>
          <cell r="E1010">
            <v>2.3601944134500825</v>
          </cell>
          <cell r="F1010">
            <v>1.9970875806116082</v>
          </cell>
          <cell r="G1010">
            <v>2.2694177052404636</v>
          </cell>
          <cell r="H1010">
            <v>2.7233012462885564</v>
          </cell>
          <cell r="I1010">
            <v>2278.4953760614258</v>
          </cell>
          <cell r="J1010">
            <v>9020</v>
          </cell>
          <cell r="K1010">
            <v>11000</v>
          </cell>
          <cell r="L1010">
            <v>2962</v>
          </cell>
          <cell r="M1010">
            <v>3584</v>
          </cell>
          <cell r="N1010">
            <v>2507</v>
          </cell>
          <cell r="O1010">
            <v>2849</v>
          </cell>
          <cell r="P1010">
            <v>3418</v>
          </cell>
          <cell r="Q1010" t="str">
            <v>S</v>
          </cell>
          <cell r="R1010">
            <v>38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wp'ipadmne</v>
          </cell>
          <cell r="B1011" t="str">
            <v>FUNDA SUMERGIBLE UNI. 7" IPAD MINI NEGRO</v>
          </cell>
          <cell r="C1011">
            <v>1.815534164192371</v>
          </cell>
          <cell r="D1011">
            <v>8.7871853546910756</v>
          </cell>
          <cell r="E1011">
            <v>2.3601944134500825</v>
          </cell>
          <cell r="F1011">
            <v>1.9970875806116082</v>
          </cell>
          <cell r="G1011">
            <v>2.2694177052404636</v>
          </cell>
          <cell r="H1011">
            <v>2.7233012462885564</v>
          </cell>
          <cell r="I1011">
            <v>2278.4953760614258</v>
          </cell>
          <cell r="J1011">
            <v>9020</v>
          </cell>
          <cell r="K1011">
            <v>11000</v>
          </cell>
          <cell r="L1011">
            <v>2962</v>
          </cell>
          <cell r="M1011">
            <v>3584</v>
          </cell>
          <cell r="N1011">
            <v>2507</v>
          </cell>
          <cell r="O1011">
            <v>2849</v>
          </cell>
          <cell r="P1011">
            <v>3418</v>
          </cell>
          <cell r="Q1011" t="str">
            <v>S</v>
          </cell>
          <cell r="R1011">
            <v>38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12VFSUMER</v>
          </cell>
          <cell r="B1012" t="str">
            <v>FUNDA SUMERGIBLE UNI. TELEFONOS</v>
          </cell>
          <cell r="C1012">
            <v>0.59836980161506892</v>
          </cell>
          <cell r="D1012">
            <v>8.6883295194508001</v>
          </cell>
          <cell r="E1012">
            <v>0.77788074209958957</v>
          </cell>
          <cell r="F1012">
            <v>0.65820678177657588</v>
          </cell>
          <cell r="G1012">
            <v>0.74796225201883615</v>
          </cell>
          <cell r="H1012">
            <v>0.89755470242260338</v>
          </cell>
          <cell r="I1012">
            <v>750.95410102691153</v>
          </cell>
          <cell r="J1012">
            <v>9020</v>
          </cell>
          <cell r="K1012">
            <v>11000</v>
          </cell>
          <cell r="L1012">
            <v>976</v>
          </cell>
          <cell r="M1012">
            <v>1181</v>
          </cell>
          <cell r="N1012">
            <v>827</v>
          </cell>
          <cell r="O1012">
            <v>939</v>
          </cell>
          <cell r="P1012">
            <v>1127</v>
          </cell>
          <cell r="Q1012" t="str">
            <v>G</v>
          </cell>
          <cell r="R1012">
            <v>68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12CT10KPR</v>
          </cell>
          <cell r="B1013" t="str">
            <v>FUNDA UNI. 10" IMPER. PRO C/CIERRE</v>
          </cell>
          <cell r="C1013">
            <v>2.9356673684210528</v>
          </cell>
          <cell r="D1013">
            <v>6.0386677768421055</v>
          </cell>
          <cell r="E1013">
            <v>3.8163675789473688</v>
          </cell>
          <cell r="F1013">
            <v>3.2292341052631581</v>
          </cell>
          <cell r="G1013">
            <v>3.6695842105263159</v>
          </cell>
          <cell r="H1013">
            <v>4.4035010526315794</v>
          </cell>
          <cell r="I1013">
            <v>3684.2625473684211</v>
          </cell>
          <cell r="J1013">
            <v>6150</v>
          </cell>
          <cell r="K1013">
            <v>7500</v>
          </cell>
          <cell r="L1013">
            <v>4790</v>
          </cell>
          <cell r="M1013">
            <v>5795</v>
          </cell>
          <cell r="N1013">
            <v>4053</v>
          </cell>
          <cell r="O1013">
            <v>4606</v>
          </cell>
          <cell r="P1013">
            <v>5527</v>
          </cell>
          <cell r="Q1013" t="str">
            <v>C</v>
          </cell>
          <cell r="R1013">
            <v>6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7798126790206</v>
          </cell>
          <cell r="B1014" t="str">
            <v>FUNDA UNI. 5,5" KOSMO</v>
          </cell>
          <cell r="C1014">
            <v>2.6921557894736843</v>
          </cell>
          <cell r="D1014">
            <v>10.424027216842104</v>
          </cell>
          <cell r="E1014">
            <v>3.4998025263157895</v>
          </cell>
          <cell r="F1014">
            <v>2.961371368421053</v>
          </cell>
          <cell r="G1014">
            <v>3.3651947368421053</v>
          </cell>
          <cell r="H1014">
            <v>4.0382336842105264</v>
          </cell>
          <cell r="I1014">
            <v>3378.6555157894736</v>
          </cell>
          <cell r="J1014">
            <v>10660</v>
          </cell>
          <cell r="K1014">
            <v>13000</v>
          </cell>
          <cell r="L1014">
            <v>4392</v>
          </cell>
          <cell r="M1014">
            <v>5315</v>
          </cell>
          <cell r="N1014">
            <v>3717</v>
          </cell>
          <cell r="O1014">
            <v>4224</v>
          </cell>
          <cell r="P1014">
            <v>5068</v>
          </cell>
          <cell r="Q1014" t="str">
            <v>K</v>
          </cell>
          <cell r="R1014">
            <v>30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 xml:space="preserve">PKFW'UNIMMA  </v>
          </cell>
          <cell r="B1015" t="str">
            <v>FUNDA UNI. 5.2" PK FRENCH WALLET MARRON</v>
          </cell>
          <cell r="C1015">
            <v>0.81928117894736852</v>
          </cell>
          <cell r="D1015">
            <v>2.4287590549894738</v>
          </cell>
          <cell r="E1015">
            <v>1.0650655326315792</v>
          </cell>
          <cell r="F1015">
            <v>0.90120929684210549</v>
          </cell>
          <cell r="G1015">
            <v>1.0241014736842107</v>
          </cell>
          <cell r="H1015">
            <v>1.2289217684210527</v>
          </cell>
          <cell r="I1015">
            <v>1028.1978795789475</v>
          </cell>
          <cell r="J1015">
            <v>2460</v>
          </cell>
          <cell r="K1015">
            <v>3000</v>
          </cell>
          <cell r="L1015">
            <v>1337</v>
          </cell>
          <cell r="M1015">
            <v>1617</v>
          </cell>
          <cell r="N1015">
            <v>1132</v>
          </cell>
          <cell r="O1015">
            <v>1286</v>
          </cell>
          <cell r="P1015">
            <v>1543</v>
          </cell>
          <cell r="Q1015" t="str">
            <v>S</v>
          </cell>
          <cell r="R1015">
            <v>20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 xml:space="preserve">PKFW'UNIMNE  </v>
          </cell>
          <cell r="B1016" t="str">
            <v>FUNDA UNI. 5.2" PK FRENCH WALLET NEGRO</v>
          </cell>
          <cell r="C1016">
            <v>0.81928117894736852</v>
          </cell>
          <cell r="D1016">
            <v>1.9826604530526317</v>
          </cell>
          <cell r="E1016">
            <v>1.0650655326315792</v>
          </cell>
          <cell r="F1016">
            <v>0.90120929684210549</v>
          </cell>
          <cell r="G1016">
            <v>1.0241014736842107</v>
          </cell>
          <cell r="H1016">
            <v>1.2289217684210527</v>
          </cell>
          <cell r="I1016">
            <v>1028.1978795789475</v>
          </cell>
          <cell r="J1016">
            <v>2050</v>
          </cell>
          <cell r="K1016">
            <v>2500</v>
          </cell>
          <cell r="L1016">
            <v>1337</v>
          </cell>
          <cell r="M1016">
            <v>1617</v>
          </cell>
          <cell r="N1016">
            <v>1132</v>
          </cell>
          <cell r="O1016">
            <v>1286</v>
          </cell>
          <cell r="P1016">
            <v>1543</v>
          </cell>
          <cell r="Q1016" t="str">
            <v>S</v>
          </cell>
          <cell r="R1016">
            <v>11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7798126790207</v>
          </cell>
          <cell r="B1017" t="str">
            <v>FUNDA UNI. 6" KOSMO</v>
          </cell>
          <cell r="C1017">
            <v>3.9337922196796336</v>
          </cell>
          <cell r="D1017">
            <v>15.231643474599542</v>
          </cell>
          <cell r="E1017">
            <v>5.1139298855835236</v>
          </cell>
          <cell r="F1017">
            <v>4.3271714416475975</v>
          </cell>
          <cell r="G1017">
            <v>4.9172402745995418</v>
          </cell>
          <cell r="H1017">
            <v>5.9006883295194505</v>
          </cell>
          <cell r="I1017">
            <v>4936.9092356979399</v>
          </cell>
          <cell r="J1017">
            <v>15570</v>
          </cell>
          <cell r="K1017">
            <v>19000</v>
          </cell>
          <cell r="L1017">
            <v>6418</v>
          </cell>
          <cell r="M1017">
            <v>7766</v>
          </cell>
          <cell r="N1017">
            <v>5431</v>
          </cell>
          <cell r="O1017">
            <v>6172</v>
          </cell>
          <cell r="P1017">
            <v>7406</v>
          </cell>
          <cell r="Q1017" t="str">
            <v>K</v>
          </cell>
          <cell r="R1017">
            <v>30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SH6'PRATNE</v>
          </cell>
          <cell r="B1018" t="str">
            <v>FUNDA UNI. 6" SOUL PRATTO C/PASACINTO</v>
          </cell>
          <cell r="C1018">
            <v>3.9337922196796336</v>
          </cell>
          <cell r="D1018">
            <v>15.231643474599542</v>
          </cell>
          <cell r="E1018">
            <v>5.1139298855835236</v>
          </cell>
          <cell r="F1018">
            <v>4.3271714416475975</v>
          </cell>
          <cell r="G1018">
            <v>4.9172402745995418</v>
          </cell>
          <cell r="H1018">
            <v>5.9006883295194505</v>
          </cell>
          <cell r="I1018">
            <v>4936.9092356979399</v>
          </cell>
          <cell r="J1018">
            <v>15570</v>
          </cell>
          <cell r="K1018">
            <v>19000</v>
          </cell>
          <cell r="L1018">
            <v>6418</v>
          </cell>
          <cell r="M1018">
            <v>7766</v>
          </cell>
          <cell r="N1018">
            <v>5431</v>
          </cell>
          <cell r="O1018">
            <v>6172</v>
          </cell>
          <cell r="P1018">
            <v>7406</v>
          </cell>
          <cell r="Q1018" t="str">
            <v>K</v>
          </cell>
          <cell r="R1018">
            <v>30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12CCTYT70</v>
          </cell>
          <cell r="B1019" t="str">
            <v>FUNDA UNI. 7" CITY</v>
          </cell>
          <cell r="C1019">
            <v>2.0292631578947371</v>
          </cell>
          <cell r="D1019">
            <v>3.8119708421052638</v>
          </cell>
          <cell r="E1019">
            <v>2.6380421052631582</v>
          </cell>
          <cell r="F1019">
            <v>2.2321894736842109</v>
          </cell>
          <cell r="G1019">
            <v>2.5365789473684215</v>
          </cell>
          <cell r="H1019">
            <v>3.0438947368421054</v>
          </cell>
          <cell r="I1019">
            <v>2546.7252631578949</v>
          </cell>
          <cell r="J1019">
            <v>4100</v>
          </cell>
          <cell r="K1019">
            <v>5000</v>
          </cell>
          <cell r="L1019">
            <v>3311</v>
          </cell>
          <cell r="M1019">
            <v>3658</v>
          </cell>
          <cell r="N1019">
            <v>2802</v>
          </cell>
          <cell r="O1019">
            <v>3184</v>
          </cell>
          <cell r="P1019">
            <v>3821</v>
          </cell>
          <cell r="Q1019" t="str">
            <v>C</v>
          </cell>
          <cell r="R1019">
            <v>6</v>
          </cell>
          <cell r="S1019">
            <v>1.105</v>
          </cell>
          <cell r="T1019" t="str">
            <v>FUNDA</v>
          </cell>
          <cell r="U1019">
            <v>0</v>
          </cell>
        </row>
        <row r="1020">
          <cell r="A1020" t="str">
            <v>12CT7KPR</v>
          </cell>
          <cell r="B1020" t="str">
            <v>FUNDA UNI. 7" IMPER. PRO C/CIERRE</v>
          </cell>
          <cell r="C1020">
            <v>2.9356673684210528</v>
          </cell>
          <cell r="D1020">
            <v>5.5146511515789483</v>
          </cell>
          <cell r="E1020">
            <v>3.8163675789473688</v>
          </cell>
          <cell r="F1020">
            <v>3.2292341052631581</v>
          </cell>
          <cell r="G1020">
            <v>3.6695842105263159</v>
          </cell>
          <cell r="H1020">
            <v>4.4035010526315794</v>
          </cell>
          <cell r="I1020">
            <v>3684.2625473684211</v>
          </cell>
          <cell r="J1020">
            <v>5740</v>
          </cell>
          <cell r="K1020">
            <v>7000</v>
          </cell>
          <cell r="L1020">
            <v>4790</v>
          </cell>
          <cell r="M1020">
            <v>5292</v>
          </cell>
          <cell r="N1020">
            <v>4053</v>
          </cell>
          <cell r="O1020">
            <v>4606</v>
          </cell>
          <cell r="P1020">
            <v>5527</v>
          </cell>
          <cell r="Q1020" t="str">
            <v>C</v>
          </cell>
          <cell r="R1020">
            <v>6</v>
          </cell>
          <cell r="S1020">
            <v>1.105</v>
          </cell>
          <cell r="T1020" t="str">
            <v>FUNDA</v>
          </cell>
          <cell r="U1020">
            <v>0</v>
          </cell>
        </row>
        <row r="1021">
          <cell r="A1021" t="str">
            <v>12CT7UNB</v>
          </cell>
          <cell r="B1021" t="str">
            <v>FUNDA UNI. 7" MAXPRO c/cierre</v>
          </cell>
          <cell r="C1021">
            <v>2.9356673684210528</v>
          </cell>
          <cell r="D1021">
            <v>5.5146511515789483</v>
          </cell>
          <cell r="E1021">
            <v>3.8163675789473688</v>
          </cell>
          <cell r="F1021">
            <v>3.2292341052631581</v>
          </cell>
          <cell r="G1021">
            <v>3.6695842105263159</v>
          </cell>
          <cell r="H1021">
            <v>4.4035010526315794</v>
          </cell>
          <cell r="I1021">
            <v>3684.2625473684211</v>
          </cell>
          <cell r="J1021">
            <v>5740</v>
          </cell>
          <cell r="K1021">
            <v>7000</v>
          </cell>
          <cell r="L1021">
            <v>4790</v>
          </cell>
          <cell r="M1021">
            <v>5292</v>
          </cell>
          <cell r="N1021">
            <v>4053</v>
          </cell>
          <cell r="O1021">
            <v>4606</v>
          </cell>
          <cell r="P1021">
            <v>5527</v>
          </cell>
          <cell r="Q1021" t="str">
            <v>C</v>
          </cell>
          <cell r="R1021">
            <v>6</v>
          </cell>
          <cell r="S1021">
            <v>1.105</v>
          </cell>
          <cell r="T1021" t="str">
            <v>FUNDA</v>
          </cell>
          <cell r="U1021">
            <v>0</v>
          </cell>
        </row>
        <row r="1022">
          <cell r="A1022" t="str">
            <v>12T7SUB</v>
          </cell>
          <cell r="B1022" t="str">
            <v>FUNDA UNI. 7" SUBLIMADO DIS.</v>
          </cell>
          <cell r="C1022">
            <v>0.73053473684210535</v>
          </cell>
          <cell r="D1022">
            <v>1.3723095031578949</v>
          </cell>
          <cell r="E1022">
            <v>0.94969515789473702</v>
          </cell>
          <cell r="F1022">
            <v>0.8035882105263159</v>
          </cell>
          <cell r="G1022">
            <v>0.91316842105263163</v>
          </cell>
          <cell r="H1022">
            <v>1.0958021052631581</v>
          </cell>
          <cell r="I1022">
            <v>916.82109473684216</v>
          </cell>
          <cell r="J1022">
            <v>1230</v>
          </cell>
          <cell r="K1022">
            <v>1500</v>
          </cell>
          <cell r="L1022">
            <v>1192</v>
          </cell>
          <cell r="M1022">
            <v>1317</v>
          </cell>
          <cell r="N1022">
            <v>1009</v>
          </cell>
          <cell r="O1022">
            <v>1147</v>
          </cell>
          <cell r="P1022">
            <v>1376</v>
          </cell>
          <cell r="Q1022" t="str">
            <v>L</v>
          </cell>
          <cell r="R1022">
            <v>6</v>
          </cell>
          <cell r="S1022">
            <v>1.105</v>
          </cell>
          <cell r="T1022" t="str">
            <v>FUNDA</v>
          </cell>
          <cell r="U1022">
            <v>0</v>
          </cell>
        </row>
        <row r="1023">
          <cell r="A1023" t="str">
            <v>12GT7CSUB</v>
          </cell>
          <cell r="B1023" t="str">
            <v xml:space="preserve">FUNDA UNI. 7" SUBLIMADO DIS. C/CIERRE </v>
          </cell>
          <cell r="C1023">
            <v>0.73053473684210535</v>
          </cell>
          <cell r="D1023">
            <v>1.3723095031578949</v>
          </cell>
          <cell r="E1023">
            <v>0.94969515789473702</v>
          </cell>
          <cell r="F1023">
            <v>0.8035882105263159</v>
          </cell>
          <cell r="G1023">
            <v>0.91316842105263163</v>
          </cell>
          <cell r="H1023">
            <v>1.0958021052631581</v>
          </cell>
          <cell r="I1023">
            <v>916.82109473684216</v>
          </cell>
          <cell r="J1023">
            <v>1230</v>
          </cell>
          <cell r="K1023">
            <v>1500</v>
          </cell>
          <cell r="L1023">
            <v>1192</v>
          </cell>
          <cell r="M1023">
            <v>1317</v>
          </cell>
          <cell r="N1023">
            <v>1009</v>
          </cell>
          <cell r="O1023">
            <v>1147</v>
          </cell>
          <cell r="P1023">
            <v>1376</v>
          </cell>
          <cell r="Q1023" t="str">
            <v>V</v>
          </cell>
          <cell r="R1023">
            <v>6</v>
          </cell>
          <cell r="S1023">
            <v>1.105</v>
          </cell>
          <cell r="T1023" t="str">
            <v>FUNDA</v>
          </cell>
          <cell r="U1023">
            <v>0</v>
          </cell>
        </row>
        <row r="1024">
          <cell r="A1024" t="str">
            <v>12CT8UNB</v>
          </cell>
          <cell r="B1024" t="str">
            <v>FUNDA UNI. 8" MAXPRO c/cierre</v>
          </cell>
          <cell r="C1024">
            <v>2.9356673684210528</v>
          </cell>
          <cell r="D1024">
            <v>5.5146511515789483</v>
          </cell>
          <cell r="E1024">
            <v>3.8163675789473688</v>
          </cell>
          <cell r="F1024">
            <v>3.2292341052631581</v>
          </cell>
          <cell r="G1024">
            <v>3.6695842105263159</v>
          </cell>
          <cell r="H1024">
            <v>4.4035010526315794</v>
          </cell>
          <cell r="I1024">
            <v>3684.2625473684211</v>
          </cell>
          <cell r="J1024">
            <v>5740</v>
          </cell>
          <cell r="K1024">
            <v>7000</v>
          </cell>
          <cell r="L1024">
            <v>4790</v>
          </cell>
          <cell r="M1024">
            <v>5292</v>
          </cell>
          <cell r="N1024">
            <v>4053</v>
          </cell>
          <cell r="O1024">
            <v>4606</v>
          </cell>
          <cell r="P1024">
            <v>5527</v>
          </cell>
          <cell r="Q1024" t="str">
            <v>C</v>
          </cell>
          <cell r="R1024">
            <v>6</v>
          </cell>
          <cell r="S1024">
            <v>1.105</v>
          </cell>
          <cell r="T1024" t="str">
            <v>FUNDA</v>
          </cell>
          <cell r="U1024">
            <v>0</v>
          </cell>
        </row>
        <row r="1025">
          <cell r="A1025" t="str">
            <v>SHiPh'GAIAN</v>
          </cell>
          <cell r="B1025" t="str">
            <v>FUNDA UNI. GAIA NEGRO</v>
          </cell>
          <cell r="C1025">
            <v>0.35181348412353192</v>
          </cell>
          <cell r="D1025">
            <v>1.3196523789473682</v>
          </cell>
          <cell r="E1025">
            <v>0.45735752936059149</v>
          </cell>
          <cell r="F1025">
            <v>0.38699483253588512</v>
          </cell>
          <cell r="G1025">
            <v>0.43976685515441488</v>
          </cell>
          <cell r="H1025">
            <v>0.5277202261852979</v>
          </cell>
          <cell r="I1025">
            <v>441.52592257503255</v>
          </cell>
          <cell r="J1025">
            <v>1230</v>
          </cell>
          <cell r="K1025">
            <v>1500</v>
          </cell>
          <cell r="L1025">
            <v>574</v>
          </cell>
          <cell r="M1025">
            <v>695</v>
          </cell>
          <cell r="N1025">
            <v>486</v>
          </cell>
          <cell r="O1025">
            <v>552</v>
          </cell>
          <cell r="P1025">
            <v>663</v>
          </cell>
          <cell r="Q1025" t="str">
            <v>S</v>
          </cell>
          <cell r="R1025">
            <v>29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FDT'IDOL3</v>
          </cell>
          <cell r="B1026" t="str">
            <v>GLASS ALC. IDOL 3 4,7"</v>
          </cell>
          <cell r="C1026">
            <v>0.25</v>
          </cell>
          <cell r="D1026">
            <v>0.74112500000000003</v>
          </cell>
          <cell r="E1026">
            <v>0.32500000000000001</v>
          </cell>
          <cell r="F1026">
            <v>0.27500000000000002</v>
          </cell>
          <cell r="G1026">
            <v>0.3125</v>
          </cell>
          <cell r="H1026">
            <v>0.375</v>
          </cell>
          <cell r="I1026">
            <v>313.75</v>
          </cell>
          <cell r="J1026">
            <v>820</v>
          </cell>
          <cell r="K1026">
            <v>1000</v>
          </cell>
          <cell r="L1026">
            <v>408</v>
          </cell>
          <cell r="M1026">
            <v>494</v>
          </cell>
          <cell r="N1026">
            <v>346</v>
          </cell>
          <cell r="O1026">
            <v>393</v>
          </cell>
          <cell r="P1026">
            <v>471</v>
          </cell>
          <cell r="Q1026" t="str">
            <v>S</v>
          </cell>
          <cell r="R1026">
            <v>20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FDT'IDOL35</v>
          </cell>
          <cell r="B1027" t="str">
            <v>GLASS ALC. IDOL 3 5,5"</v>
          </cell>
          <cell r="C1027">
            <v>0.25</v>
          </cell>
          <cell r="D1027">
            <v>0.74112500000000003</v>
          </cell>
          <cell r="E1027">
            <v>0.32500000000000001</v>
          </cell>
          <cell r="F1027">
            <v>0.27500000000000002</v>
          </cell>
          <cell r="G1027">
            <v>0.3125</v>
          </cell>
          <cell r="H1027">
            <v>0.375</v>
          </cell>
          <cell r="I1027">
            <v>313.75</v>
          </cell>
          <cell r="J1027">
            <v>820</v>
          </cell>
          <cell r="K1027">
            <v>1000</v>
          </cell>
          <cell r="L1027">
            <v>408</v>
          </cell>
          <cell r="M1027">
            <v>494</v>
          </cell>
          <cell r="N1027">
            <v>346</v>
          </cell>
          <cell r="O1027">
            <v>393</v>
          </cell>
          <cell r="P1027">
            <v>471</v>
          </cell>
          <cell r="Q1027" t="str">
            <v>S</v>
          </cell>
          <cell r="R1027">
            <v>20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21FTGA6030</v>
          </cell>
          <cell r="B1028" t="str">
            <v>GLASS ALC. IDOL 6030</v>
          </cell>
          <cell r="C1028">
            <v>0.25</v>
          </cell>
          <cell r="D1028">
            <v>0.74112500000000003</v>
          </cell>
          <cell r="E1028">
            <v>0.32500000000000001</v>
          </cell>
          <cell r="F1028">
            <v>0.27500000000000002</v>
          </cell>
          <cell r="G1028">
            <v>0.3125</v>
          </cell>
          <cell r="H1028">
            <v>0.375</v>
          </cell>
          <cell r="I1028">
            <v>313.75</v>
          </cell>
          <cell r="J1028">
            <v>820</v>
          </cell>
          <cell r="K1028">
            <v>1000</v>
          </cell>
          <cell r="L1028">
            <v>408</v>
          </cell>
          <cell r="M1028">
            <v>494</v>
          </cell>
          <cell r="N1028">
            <v>346</v>
          </cell>
          <cell r="O1028">
            <v>393</v>
          </cell>
          <cell r="P1028">
            <v>471</v>
          </cell>
          <cell r="Q1028" t="str">
            <v>L</v>
          </cell>
          <cell r="R1028">
            <v>20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21FTGAIM2</v>
          </cell>
          <cell r="B1029" t="str">
            <v>GLASS ALC. IDOL MINI 2 (6036)</v>
          </cell>
          <cell r="C1029">
            <v>0.25</v>
          </cell>
          <cell r="D1029">
            <v>0.74112500000000003</v>
          </cell>
          <cell r="E1029">
            <v>0.32500000000000001</v>
          </cell>
          <cell r="F1029">
            <v>0.27500000000000002</v>
          </cell>
          <cell r="G1029">
            <v>0.3125</v>
          </cell>
          <cell r="H1029">
            <v>0.375</v>
          </cell>
          <cell r="I1029">
            <v>313.75</v>
          </cell>
          <cell r="J1029">
            <v>820</v>
          </cell>
          <cell r="K1029">
            <v>1000</v>
          </cell>
          <cell r="L1029">
            <v>408</v>
          </cell>
          <cell r="M1029">
            <v>494</v>
          </cell>
          <cell r="N1029">
            <v>346</v>
          </cell>
          <cell r="O1029">
            <v>393</v>
          </cell>
          <cell r="P1029">
            <v>471</v>
          </cell>
          <cell r="Q1029" t="str">
            <v>L</v>
          </cell>
          <cell r="R1029">
            <v>20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21FTGAIM2L</v>
          </cell>
          <cell r="B1030" t="str">
            <v>GLASS ALC. IDOL MINI 2 lite (6016)</v>
          </cell>
          <cell r="C1030">
            <v>0.25</v>
          </cell>
          <cell r="D1030">
            <v>0.74112500000000003</v>
          </cell>
          <cell r="E1030">
            <v>0.32500000000000001</v>
          </cell>
          <cell r="F1030">
            <v>0.27500000000000002</v>
          </cell>
          <cell r="G1030">
            <v>0.3125</v>
          </cell>
          <cell r="H1030">
            <v>0.375</v>
          </cell>
          <cell r="I1030">
            <v>313.75</v>
          </cell>
          <cell r="J1030">
            <v>820</v>
          </cell>
          <cell r="K1030">
            <v>1000</v>
          </cell>
          <cell r="L1030">
            <v>408</v>
          </cell>
          <cell r="M1030">
            <v>494</v>
          </cell>
          <cell r="N1030">
            <v>346</v>
          </cell>
          <cell r="O1030">
            <v>393</v>
          </cell>
          <cell r="P1030">
            <v>471</v>
          </cell>
          <cell r="Q1030" t="str">
            <v>L</v>
          </cell>
          <cell r="R1030">
            <v>20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21FTGALP2</v>
          </cell>
          <cell r="B1031" t="str">
            <v>GLASS ALC. OT5042 POP2</v>
          </cell>
          <cell r="C1031">
            <v>0.25</v>
          </cell>
          <cell r="D1031">
            <v>0.74112500000000003</v>
          </cell>
          <cell r="E1031">
            <v>0.32500000000000001</v>
          </cell>
          <cell r="F1031">
            <v>0.27500000000000002</v>
          </cell>
          <cell r="G1031">
            <v>0.3125</v>
          </cell>
          <cell r="H1031">
            <v>0.375</v>
          </cell>
          <cell r="I1031">
            <v>313.75</v>
          </cell>
          <cell r="J1031">
            <v>820</v>
          </cell>
          <cell r="K1031">
            <v>1000</v>
          </cell>
          <cell r="L1031">
            <v>408</v>
          </cell>
          <cell r="M1031">
            <v>494</v>
          </cell>
          <cell r="N1031">
            <v>346</v>
          </cell>
          <cell r="O1031">
            <v>393</v>
          </cell>
          <cell r="P1031">
            <v>471</v>
          </cell>
          <cell r="Q1031" t="str">
            <v>L</v>
          </cell>
          <cell r="R1031">
            <v>20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21FTGALS3</v>
          </cell>
          <cell r="B1032" t="str">
            <v>GLASS ALC. OT5050 S3</v>
          </cell>
          <cell r="C1032">
            <v>0.25</v>
          </cell>
          <cell r="D1032">
            <v>0.74112500000000003</v>
          </cell>
          <cell r="E1032">
            <v>0.32500000000000001</v>
          </cell>
          <cell r="F1032">
            <v>0.27500000000000002</v>
          </cell>
          <cell r="G1032">
            <v>0.3125</v>
          </cell>
          <cell r="H1032">
            <v>0.375</v>
          </cell>
          <cell r="I1032">
            <v>313.75</v>
          </cell>
          <cell r="J1032">
            <v>820</v>
          </cell>
          <cell r="K1032">
            <v>1000</v>
          </cell>
          <cell r="L1032">
            <v>408</v>
          </cell>
          <cell r="M1032">
            <v>494</v>
          </cell>
          <cell r="N1032">
            <v>346</v>
          </cell>
          <cell r="O1032">
            <v>393</v>
          </cell>
          <cell r="P1032">
            <v>471</v>
          </cell>
          <cell r="Q1032" t="str">
            <v>L</v>
          </cell>
          <cell r="R1032">
            <v>20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21FTGAPXI3</v>
          </cell>
          <cell r="B1033" t="str">
            <v>GLASS ALC. PIXI 3 4,5"</v>
          </cell>
          <cell r="C1033">
            <v>0.25</v>
          </cell>
          <cell r="D1033">
            <v>0.74112500000000003</v>
          </cell>
          <cell r="E1033">
            <v>0.32500000000000001</v>
          </cell>
          <cell r="F1033">
            <v>0.27500000000000002</v>
          </cell>
          <cell r="G1033">
            <v>0.3125</v>
          </cell>
          <cell r="H1033">
            <v>0.375</v>
          </cell>
          <cell r="I1033">
            <v>313.75</v>
          </cell>
          <cell r="J1033">
            <v>820</v>
          </cell>
          <cell r="K1033">
            <v>1000</v>
          </cell>
          <cell r="L1033">
            <v>408</v>
          </cell>
          <cell r="M1033">
            <v>494</v>
          </cell>
          <cell r="N1033">
            <v>346</v>
          </cell>
          <cell r="O1033">
            <v>393</v>
          </cell>
          <cell r="P1033">
            <v>471</v>
          </cell>
          <cell r="Q1033" t="str">
            <v>L</v>
          </cell>
          <cell r="R1033">
            <v>20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21FTGAPOP</v>
          </cell>
          <cell r="B1034" t="str">
            <v>GLASS ALC. POP C14016</v>
          </cell>
          <cell r="C1034">
            <v>0.25</v>
          </cell>
          <cell r="D1034">
            <v>0.74112500000000003</v>
          </cell>
          <cell r="E1034">
            <v>0.32500000000000001</v>
          </cell>
          <cell r="F1034">
            <v>0.27500000000000002</v>
          </cell>
          <cell r="G1034">
            <v>0.3125</v>
          </cell>
          <cell r="H1034">
            <v>0.375</v>
          </cell>
          <cell r="I1034">
            <v>313.75</v>
          </cell>
          <cell r="J1034">
            <v>820</v>
          </cell>
          <cell r="K1034">
            <v>1000</v>
          </cell>
          <cell r="L1034">
            <v>408</v>
          </cell>
          <cell r="M1034">
            <v>494</v>
          </cell>
          <cell r="N1034">
            <v>346</v>
          </cell>
          <cell r="O1034">
            <v>393</v>
          </cell>
          <cell r="P1034">
            <v>471</v>
          </cell>
          <cell r="Q1034" t="str">
            <v>L</v>
          </cell>
          <cell r="R1034">
            <v>20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GFCIPH11</v>
          </cell>
          <cell r="B1035" t="str">
            <v>GLASS CAMARAS FULL IPH 11 NEGRO</v>
          </cell>
          <cell r="C1035">
            <v>1.034</v>
          </cell>
          <cell r="D1035">
            <v>4.3789899999999999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1297.67</v>
          </cell>
          <cell r="J1035">
            <v>4510</v>
          </cell>
          <cell r="K1035">
            <v>5500</v>
          </cell>
          <cell r="L1035">
            <v>1687</v>
          </cell>
          <cell r="M1035">
            <v>2041</v>
          </cell>
          <cell r="N1035">
            <v>1428</v>
          </cell>
          <cell r="O1035">
            <v>1623</v>
          </cell>
          <cell r="P1035">
            <v>1947</v>
          </cell>
          <cell r="Q1035" t="str">
            <v>V</v>
          </cell>
          <cell r="R1035">
            <v>33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GFCIPH12</v>
          </cell>
          <cell r="B1036" t="str">
            <v>GLASS CAMARAS FULL IPH 12 NEGRO</v>
          </cell>
          <cell r="C1036">
            <v>1.034</v>
          </cell>
          <cell r="D1036">
            <v>4.3789899999999999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1297.67</v>
          </cell>
          <cell r="J1036">
            <v>4510</v>
          </cell>
          <cell r="K1036">
            <v>5500</v>
          </cell>
          <cell r="L1036">
            <v>1687</v>
          </cell>
          <cell r="M1036">
            <v>2041</v>
          </cell>
          <cell r="N1036">
            <v>1428</v>
          </cell>
          <cell r="O1036">
            <v>1623</v>
          </cell>
          <cell r="P1036">
            <v>1947</v>
          </cell>
          <cell r="Q1036" t="str">
            <v>V</v>
          </cell>
          <cell r="R1036">
            <v>33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GFCIPH14</v>
          </cell>
          <cell r="B1037" t="str">
            <v>GLASS CAMARAS FULL IPH 14 NEGRO</v>
          </cell>
          <cell r="C1037">
            <v>1.034</v>
          </cell>
          <cell r="D1037">
            <v>4.3789899999999999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1297.67</v>
          </cell>
          <cell r="J1037">
            <v>4510</v>
          </cell>
          <cell r="K1037">
            <v>5500</v>
          </cell>
          <cell r="L1037">
            <v>1687</v>
          </cell>
          <cell r="M1037">
            <v>2041</v>
          </cell>
          <cell r="N1037">
            <v>1428</v>
          </cell>
          <cell r="O1037">
            <v>1623</v>
          </cell>
          <cell r="P1037">
            <v>1947</v>
          </cell>
          <cell r="Q1037" t="str">
            <v>V</v>
          </cell>
          <cell r="R1037">
            <v>33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GFCIPH14PM</v>
          </cell>
          <cell r="B1038" t="str">
            <v>GLASS CAMARAS FULL IPH 14 PRO MAX NEGRO</v>
          </cell>
          <cell r="C1038">
            <v>1.034</v>
          </cell>
          <cell r="D1038">
            <v>4.3789899999999999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1297.67</v>
          </cell>
          <cell r="J1038">
            <v>4510</v>
          </cell>
          <cell r="K1038">
            <v>5500</v>
          </cell>
          <cell r="L1038">
            <v>1687</v>
          </cell>
          <cell r="M1038">
            <v>2041</v>
          </cell>
          <cell r="N1038">
            <v>1428</v>
          </cell>
          <cell r="O1038">
            <v>1623</v>
          </cell>
          <cell r="P1038">
            <v>1947</v>
          </cell>
          <cell r="Q1038" t="str">
            <v>V</v>
          </cell>
          <cell r="R1038">
            <v>33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GFCIPH14P</v>
          </cell>
          <cell r="B1039" t="str">
            <v>GLASS CAMARAS FULL IPH 14 PRO NEGRO</v>
          </cell>
          <cell r="C1039">
            <v>1.034</v>
          </cell>
          <cell r="D1039">
            <v>4.3789899999999999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1297.67</v>
          </cell>
          <cell r="J1039">
            <v>4510</v>
          </cell>
          <cell r="K1039">
            <v>5500</v>
          </cell>
          <cell r="L1039">
            <v>1687</v>
          </cell>
          <cell r="M1039">
            <v>2041</v>
          </cell>
          <cell r="N1039">
            <v>1428</v>
          </cell>
          <cell r="O1039">
            <v>1623</v>
          </cell>
          <cell r="P1039">
            <v>1947</v>
          </cell>
          <cell r="Q1039" t="str">
            <v>V</v>
          </cell>
          <cell r="R1039">
            <v>33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GFCMG42</v>
          </cell>
          <cell r="B1040" t="str">
            <v>GLASS CAMARAS FULL MOT. G42 NEGRO</v>
          </cell>
          <cell r="C1040">
            <v>1.034</v>
          </cell>
          <cell r="D1040">
            <v>4.3789899999999999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1297.67</v>
          </cell>
          <cell r="J1040">
            <v>4510</v>
          </cell>
          <cell r="K1040">
            <v>5500</v>
          </cell>
          <cell r="L1040">
            <v>1687</v>
          </cell>
          <cell r="M1040">
            <v>2041</v>
          </cell>
          <cell r="N1040">
            <v>1428</v>
          </cell>
          <cell r="O1040">
            <v>1623</v>
          </cell>
          <cell r="P1040">
            <v>1947</v>
          </cell>
          <cell r="Q1040" t="str">
            <v>V</v>
          </cell>
          <cell r="R1040">
            <v>33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GFCSA03</v>
          </cell>
          <cell r="B1041" t="str">
            <v>GLASS CAMARAS FULL SAM. A03 NEGRO</v>
          </cell>
          <cell r="C1041">
            <v>1.034</v>
          </cell>
          <cell r="D1041">
            <v>4.3789899999999999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1297.67</v>
          </cell>
          <cell r="J1041">
            <v>4510</v>
          </cell>
          <cell r="K1041">
            <v>5500</v>
          </cell>
          <cell r="L1041">
            <v>1687</v>
          </cell>
          <cell r="M1041">
            <v>2041</v>
          </cell>
          <cell r="N1041">
            <v>1428</v>
          </cell>
          <cell r="O1041">
            <v>1623</v>
          </cell>
          <cell r="P1041">
            <v>1947</v>
          </cell>
          <cell r="Q1041" t="str">
            <v>V</v>
          </cell>
          <cell r="R1041">
            <v>33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GFCSA13</v>
          </cell>
          <cell r="B1042" t="str">
            <v>GLASS CAMARAS FULL SAM. A13 NEGRO</v>
          </cell>
          <cell r="C1042">
            <v>1.034</v>
          </cell>
          <cell r="D1042">
            <v>4.3789899999999999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1297.67</v>
          </cell>
          <cell r="J1042">
            <v>4510</v>
          </cell>
          <cell r="K1042">
            <v>5500</v>
          </cell>
          <cell r="L1042">
            <v>1687</v>
          </cell>
          <cell r="M1042">
            <v>2041</v>
          </cell>
          <cell r="N1042">
            <v>1428</v>
          </cell>
          <cell r="O1042">
            <v>1623</v>
          </cell>
          <cell r="P1042">
            <v>1947</v>
          </cell>
          <cell r="Q1042" t="str">
            <v>V</v>
          </cell>
          <cell r="R1042">
            <v>33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GFCSA23</v>
          </cell>
          <cell r="B1043" t="str">
            <v>GLASS CAMARAS FULL SAM. A23 NEGRO</v>
          </cell>
          <cell r="C1043">
            <v>1.034</v>
          </cell>
          <cell r="D1043">
            <v>4.3789899999999999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1297.67</v>
          </cell>
          <cell r="J1043">
            <v>4510</v>
          </cell>
          <cell r="K1043">
            <v>5500</v>
          </cell>
          <cell r="L1043">
            <v>1687</v>
          </cell>
          <cell r="M1043">
            <v>2041</v>
          </cell>
          <cell r="N1043">
            <v>1428</v>
          </cell>
          <cell r="O1043">
            <v>1623</v>
          </cell>
          <cell r="P1043">
            <v>1947</v>
          </cell>
          <cell r="Q1043" t="str">
            <v>V</v>
          </cell>
          <cell r="R1043">
            <v>33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GLCDI11</v>
          </cell>
          <cell r="B1044" t="str">
            <v>GLASS CAMARAS LENTE DIAMANTES IPH 11 / 12 / 12 MINI</v>
          </cell>
          <cell r="C1044">
            <v>1.2814645308924486</v>
          </cell>
          <cell r="D1044">
            <v>5.4270022883295201</v>
          </cell>
          <cell r="E1044">
            <v>1.6659038901601833</v>
          </cell>
          <cell r="F1044">
            <v>1.4096109839816935</v>
          </cell>
          <cell r="G1044">
            <v>1.6018306636155608</v>
          </cell>
          <cell r="H1044">
            <v>1.9221967963386728</v>
          </cell>
          <cell r="I1044">
            <v>1608.2379862700229</v>
          </cell>
          <cell r="J1044">
            <v>5740</v>
          </cell>
          <cell r="K1044">
            <v>7000</v>
          </cell>
          <cell r="L1044">
            <v>2091</v>
          </cell>
          <cell r="M1044">
            <v>2530</v>
          </cell>
          <cell r="N1044">
            <v>1770</v>
          </cell>
          <cell r="O1044">
            <v>2011</v>
          </cell>
          <cell r="P1044">
            <v>2413</v>
          </cell>
          <cell r="Q1044" t="str">
            <v>V</v>
          </cell>
          <cell r="R1044">
            <v>33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GLCDI14P</v>
          </cell>
          <cell r="B1045" t="str">
            <v>GLASS CAMARAS LENTE DIAMANTES IPH 14 PRO / 14 PRO MAX</v>
          </cell>
          <cell r="C1045">
            <v>1.2814645308924486</v>
          </cell>
          <cell r="D1045">
            <v>5.4270022883295201</v>
          </cell>
          <cell r="E1045">
            <v>1.6659038901601833</v>
          </cell>
          <cell r="F1045">
            <v>1.4096109839816935</v>
          </cell>
          <cell r="G1045">
            <v>1.6018306636155608</v>
          </cell>
          <cell r="H1045">
            <v>1.9221967963386728</v>
          </cell>
          <cell r="I1045">
            <v>1608.2379862700229</v>
          </cell>
          <cell r="J1045">
            <v>5740</v>
          </cell>
          <cell r="K1045">
            <v>7000</v>
          </cell>
          <cell r="L1045">
            <v>2091</v>
          </cell>
          <cell r="M1045">
            <v>2530</v>
          </cell>
          <cell r="N1045">
            <v>1770</v>
          </cell>
          <cell r="O1045">
            <v>2011</v>
          </cell>
          <cell r="P1045">
            <v>2413</v>
          </cell>
          <cell r="Q1045" t="str">
            <v>V</v>
          </cell>
          <cell r="R1045">
            <v>33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GLCDI15P</v>
          </cell>
          <cell r="B1046" t="str">
            <v>GLASS CAMARAS LENTE DIAMANTES IPH 15 PRO / 15 PRO MAX</v>
          </cell>
          <cell r="C1046">
            <v>1.2814645308924486</v>
          </cell>
          <cell r="D1046">
            <v>5.4270022883295201</v>
          </cell>
          <cell r="E1046">
            <v>1.6659038901601833</v>
          </cell>
          <cell r="F1046">
            <v>1.4096109839816935</v>
          </cell>
          <cell r="G1046">
            <v>1.6018306636155608</v>
          </cell>
          <cell r="H1046">
            <v>1.9221967963386728</v>
          </cell>
          <cell r="I1046">
            <v>1608.2379862700229</v>
          </cell>
          <cell r="J1046">
            <v>5740</v>
          </cell>
          <cell r="K1046">
            <v>7000</v>
          </cell>
          <cell r="L1046">
            <v>2091</v>
          </cell>
          <cell r="M1046">
            <v>2530</v>
          </cell>
          <cell r="N1046">
            <v>1770</v>
          </cell>
          <cell r="O1046">
            <v>2011</v>
          </cell>
          <cell r="P1046">
            <v>2413</v>
          </cell>
          <cell r="Q1046" t="str">
            <v>V</v>
          </cell>
          <cell r="R1046">
            <v>33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GLCI11</v>
          </cell>
          <cell r="B1047" t="str">
            <v>GLASS CAMARAS LENTE IPH 11 / 12 / 12 MINI</v>
          </cell>
          <cell r="C1047">
            <v>1.2814645308924486</v>
          </cell>
          <cell r="D1047">
            <v>5.4270022883295201</v>
          </cell>
          <cell r="E1047">
            <v>1.6659038901601833</v>
          </cell>
          <cell r="F1047">
            <v>1.4096109839816935</v>
          </cell>
          <cell r="G1047">
            <v>1.6018306636155608</v>
          </cell>
          <cell r="H1047">
            <v>1.9221967963386728</v>
          </cell>
          <cell r="I1047">
            <v>1608.2379862700229</v>
          </cell>
          <cell r="J1047">
            <v>5740</v>
          </cell>
          <cell r="K1047">
            <v>7000</v>
          </cell>
          <cell r="L1047">
            <v>2091</v>
          </cell>
          <cell r="M1047">
            <v>2530</v>
          </cell>
          <cell r="N1047">
            <v>1770</v>
          </cell>
          <cell r="O1047">
            <v>2011</v>
          </cell>
          <cell r="P1047">
            <v>2413</v>
          </cell>
          <cell r="Q1047" t="str">
            <v>V</v>
          </cell>
          <cell r="R1047">
            <v>33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GLCI12PM</v>
          </cell>
          <cell r="B1048" t="str">
            <v>GLASS CAMARAS LENTE IPH 12 PRO MAX</v>
          </cell>
          <cell r="C1048">
            <v>1.2814645308924486</v>
          </cell>
          <cell r="D1048">
            <v>5.4270022883295201</v>
          </cell>
          <cell r="E1048">
            <v>1.6659038901601833</v>
          </cell>
          <cell r="F1048">
            <v>1.4096109839816935</v>
          </cell>
          <cell r="G1048">
            <v>1.6018306636155608</v>
          </cell>
          <cell r="H1048">
            <v>1.9221967963386728</v>
          </cell>
          <cell r="I1048">
            <v>1608.2379862700229</v>
          </cell>
          <cell r="J1048">
            <v>5740</v>
          </cell>
          <cell r="K1048">
            <v>7000</v>
          </cell>
          <cell r="L1048">
            <v>2091</v>
          </cell>
          <cell r="M1048">
            <v>2530</v>
          </cell>
          <cell r="N1048">
            <v>1770</v>
          </cell>
          <cell r="O1048">
            <v>2011</v>
          </cell>
          <cell r="P1048">
            <v>2413</v>
          </cell>
          <cell r="Q1048" t="str">
            <v>V</v>
          </cell>
          <cell r="R1048">
            <v>33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GLCI13</v>
          </cell>
          <cell r="B1049" t="str">
            <v>GLASS CAMARAS LENTE IPH 13 / 13 MINI</v>
          </cell>
          <cell r="C1049">
            <v>1.2814645308924486</v>
          </cell>
          <cell r="D1049">
            <v>5.4270022883295201</v>
          </cell>
          <cell r="E1049">
            <v>1.6659038901601833</v>
          </cell>
          <cell r="F1049">
            <v>1.4096109839816935</v>
          </cell>
          <cell r="G1049">
            <v>1.6018306636155608</v>
          </cell>
          <cell r="H1049">
            <v>1.9221967963386728</v>
          </cell>
          <cell r="I1049">
            <v>1608.2379862700229</v>
          </cell>
          <cell r="J1049">
            <v>5740</v>
          </cell>
          <cell r="K1049">
            <v>7000</v>
          </cell>
          <cell r="L1049">
            <v>2091</v>
          </cell>
          <cell r="M1049">
            <v>2530</v>
          </cell>
          <cell r="N1049">
            <v>1770</v>
          </cell>
          <cell r="O1049">
            <v>2011</v>
          </cell>
          <cell r="P1049">
            <v>2413</v>
          </cell>
          <cell r="Q1049" t="str">
            <v>V</v>
          </cell>
          <cell r="R1049">
            <v>33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GLCI13P</v>
          </cell>
          <cell r="B1050" t="str">
            <v>GLASS CAMARAS LENTE IPH 13 PRO / 13 PRO MAX</v>
          </cell>
          <cell r="C1050">
            <v>1.2814645308924486</v>
          </cell>
          <cell r="D1050">
            <v>5.4270022883295201</v>
          </cell>
          <cell r="E1050">
            <v>1.6659038901601833</v>
          </cell>
          <cell r="F1050">
            <v>1.4096109839816935</v>
          </cell>
          <cell r="G1050">
            <v>1.6018306636155608</v>
          </cell>
          <cell r="H1050">
            <v>1.9221967963386728</v>
          </cell>
          <cell r="I1050">
            <v>1608.2379862700229</v>
          </cell>
          <cell r="J1050">
            <v>5740</v>
          </cell>
          <cell r="K1050">
            <v>7000</v>
          </cell>
          <cell r="L1050">
            <v>2091</v>
          </cell>
          <cell r="M1050">
            <v>2530</v>
          </cell>
          <cell r="N1050">
            <v>1770</v>
          </cell>
          <cell r="O1050">
            <v>2011</v>
          </cell>
          <cell r="P1050">
            <v>2413</v>
          </cell>
          <cell r="Q1050" t="str">
            <v>V</v>
          </cell>
          <cell r="R1050">
            <v>33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GLCI14</v>
          </cell>
          <cell r="B1051" t="str">
            <v>GLASS CAMARAS LENTE IPH 14 PRO / 14 PRO MAX</v>
          </cell>
          <cell r="C1051">
            <v>1.2814645308924486</v>
          </cell>
          <cell r="D1051">
            <v>5.4270022883295201</v>
          </cell>
          <cell r="E1051">
            <v>1.6659038901601833</v>
          </cell>
          <cell r="F1051">
            <v>1.4096109839816935</v>
          </cell>
          <cell r="G1051">
            <v>1.6018306636155608</v>
          </cell>
          <cell r="H1051">
            <v>1.9221967963386728</v>
          </cell>
          <cell r="I1051">
            <v>1608.2379862700229</v>
          </cell>
          <cell r="J1051">
            <v>5740</v>
          </cell>
          <cell r="K1051">
            <v>7000</v>
          </cell>
          <cell r="L1051">
            <v>2091</v>
          </cell>
          <cell r="M1051">
            <v>2530</v>
          </cell>
          <cell r="N1051">
            <v>1770</v>
          </cell>
          <cell r="O1051">
            <v>2011</v>
          </cell>
          <cell r="P1051">
            <v>2413</v>
          </cell>
          <cell r="Q1051" t="str">
            <v>V</v>
          </cell>
          <cell r="R1051">
            <v>33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GLCI15</v>
          </cell>
          <cell r="B1052" t="str">
            <v>GLASS CAMARAS LENTE IPH 15 / 15 PLUS</v>
          </cell>
          <cell r="C1052">
            <v>1.8947368421052631</v>
          </cell>
          <cell r="D1052">
            <v>8.0242105263157892</v>
          </cell>
          <cell r="E1052">
            <v>2.4631578947368422</v>
          </cell>
          <cell r="F1052">
            <v>2.0842105263157897</v>
          </cell>
          <cell r="G1052">
            <v>2.3684210526315788</v>
          </cell>
          <cell r="H1052">
            <v>2.8421052631578947</v>
          </cell>
          <cell r="I1052">
            <v>2377.894736842105</v>
          </cell>
          <cell r="J1052">
            <v>8200</v>
          </cell>
          <cell r="K1052">
            <v>10000</v>
          </cell>
          <cell r="L1052">
            <v>3091</v>
          </cell>
          <cell r="M1052">
            <v>3740</v>
          </cell>
          <cell r="N1052">
            <v>2616</v>
          </cell>
          <cell r="O1052">
            <v>2973</v>
          </cell>
          <cell r="P1052">
            <v>3567</v>
          </cell>
          <cell r="Q1052" t="str">
            <v>V</v>
          </cell>
          <cell r="R1052">
            <v>33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GLCI15P</v>
          </cell>
          <cell r="B1053" t="str">
            <v>GLASS CAMARAS LENTE IPH 15 PRO / 15 PRO MAX</v>
          </cell>
          <cell r="C1053">
            <v>1.8947368421052631</v>
          </cell>
          <cell r="D1053">
            <v>8.0242105263157892</v>
          </cell>
          <cell r="E1053">
            <v>2.4631578947368422</v>
          </cell>
          <cell r="F1053">
            <v>2.0842105263157897</v>
          </cell>
          <cell r="G1053">
            <v>2.3684210526315788</v>
          </cell>
          <cell r="H1053">
            <v>2.8421052631578947</v>
          </cell>
          <cell r="I1053">
            <v>2377.894736842105</v>
          </cell>
          <cell r="J1053">
            <v>8200</v>
          </cell>
          <cell r="K1053">
            <v>10000</v>
          </cell>
          <cell r="L1053">
            <v>3091</v>
          </cell>
          <cell r="M1053">
            <v>3740</v>
          </cell>
          <cell r="N1053">
            <v>2616</v>
          </cell>
          <cell r="O1053">
            <v>2973</v>
          </cell>
          <cell r="P1053">
            <v>3567</v>
          </cell>
          <cell r="Q1053" t="str">
            <v>V</v>
          </cell>
          <cell r="R1053">
            <v>33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GLCSA06</v>
          </cell>
          <cell r="B1054" t="str">
            <v>GLASS CAMARAS LENTE SAM. A06</v>
          </cell>
          <cell r="C1054">
            <v>0.75715537848605574</v>
          </cell>
          <cell r="D1054">
            <v>3.6646320318725096</v>
          </cell>
          <cell r="E1054">
            <v>0.98430199203187252</v>
          </cell>
          <cell r="F1054">
            <v>0.83287091633466137</v>
          </cell>
          <cell r="G1054">
            <v>0.9464442231075697</v>
          </cell>
          <cell r="H1054">
            <v>1.1357330677290836</v>
          </cell>
          <cell r="I1054">
            <v>950.2299999999999</v>
          </cell>
          <cell r="J1054">
            <v>3690</v>
          </cell>
          <cell r="K1054">
            <v>4500</v>
          </cell>
          <cell r="L1054">
            <v>1235</v>
          </cell>
          <cell r="M1054">
            <v>1495</v>
          </cell>
          <cell r="N1054">
            <v>1046</v>
          </cell>
          <cell r="O1054">
            <v>1188</v>
          </cell>
          <cell r="P1054">
            <v>1426</v>
          </cell>
          <cell r="Q1054" t="str">
            <v>V</v>
          </cell>
          <cell r="R1054">
            <v>38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GLCSA16</v>
          </cell>
          <cell r="B1055" t="str">
            <v>GLASS CAMARAS LENTE SAM. A15</v>
          </cell>
          <cell r="C1055">
            <v>0.75715537848605574</v>
          </cell>
          <cell r="D1055">
            <v>3.6646320318725096</v>
          </cell>
          <cell r="E1055">
            <v>0.98430199203187252</v>
          </cell>
          <cell r="F1055">
            <v>0.83287091633466137</v>
          </cell>
          <cell r="G1055">
            <v>0.9464442231075697</v>
          </cell>
          <cell r="H1055">
            <v>1.1357330677290836</v>
          </cell>
          <cell r="I1055">
            <v>950.2299999999999</v>
          </cell>
          <cell r="J1055">
            <v>3690</v>
          </cell>
          <cell r="K1055">
            <v>4500</v>
          </cell>
          <cell r="L1055">
            <v>1235</v>
          </cell>
          <cell r="M1055">
            <v>1495</v>
          </cell>
          <cell r="N1055">
            <v>1046</v>
          </cell>
          <cell r="O1055">
            <v>1188</v>
          </cell>
          <cell r="P1055">
            <v>1426</v>
          </cell>
          <cell r="Q1055" t="str">
            <v>V</v>
          </cell>
          <cell r="R1055">
            <v>38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GLCX13C</v>
          </cell>
          <cell r="B1056" t="str">
            <v>GLASS CAMARAS LENTE XIAOMI REDMI 13C</v>
          </cell>
          <cell r="C1056">
            <v>0.75715537848605574</v>
          </cell>
          <cell r="D1056">
            <v>3.6646320318725096</v>
          </cell>
          <cell r="E1056">
            <v>0.98430199203187252</v>
          </cell>
          <cell r="F1056">
            <v>0.83287091633466137</v>
          </cell>
          <cell r="G1056">
            <v>0.9464442231075697</v>
          </cell>
          <cell r="H1056">
            <v>1.1357330677290836</v>
          </cell>
          <cell r="I1056">
            <v>950.2299999999999</v>
          </cell>
          <cell r="J1056">
            <v>3690</v>
          </cell>
          <cell r="K1056">
            <v>4500</v>
          </cell>
          <cell r="L1056">
            <v>1235</v>
          </cell>
          <cell r="M1056">
            <v>1495</v>
          </cell>
          <cell r="N1056">
            <v>1046</v>
          </cell>
          <cell r="O1056">
            <v>1188</v>
          </cell>
          <cell r="P1056">
            <v>1426</v>
          </cell>
          <cell r="Q1056" t="str">
            <v>V</v>
          </cell>
          <cell r="R1056">
            <v>38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GFCEIPH11</v>
          </cell>
          <cell r="B1057" t="str">
            <v>GLASS CERAMICA IPH 11 / XR - 100D</v>
          </cell>
          <cell r="C1057">
            <v>0.42</v>
          </cell>
          <cell r="D1057">
            <v>5.5902000000000003</v>
          </cell>
          <cell r="E1057">
            <v>0.54600000000000004</v>
          </cell>
          <cell r="F1057">
            <v>0.46200000000000002</v>
          </cell>
          <cell r="G1057">
            <v>0.52500000000000002</v>
          </cell>
          <cell r="H1057">
            <v>0.63</v>
          </cell>
          <cell r="I1057">
            <v>527.1</v>
          </cell>
          <cell r="J1057">
            <v>5740</v>
          </cell>
          <cell r="K1057">
            <v>7000</v>
          </cell>
          <cell r="L1057">
            <v>685</v>
          </cell>
          <cell r="M1057">
            <v>829</v>
          </cell>
          <cell r="N1057">
            <v>580</v>
          </cell>
          <cell r="O1057">
            <v>659</v>
          </cell>
          <cell r="P1057">
            <v>791</v>
          </cell>
          <cell r="Q1057" t="str">
            <v>C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GFCEIPH11P</v>
          </cell>
          <cell r="B1058" t="str">
            <v>GLASS CERAMICA IPH 11 PRO / X / XS 100D</v>
          </cell>
          <cell r="C1058">
            <v>0.42</v>
          </cell>
          <cell r="D1058">
            <v>5.5902000000000003</v>
          </cell>
          <cell r="E1058">
            <v>0.54600000000000004</v>
          </cell>
          <cell r="F1058">
            <v>0.46200000000000002</v>
          </cell>
          <cell r="G1058">
            <v>0.52500000000000002</v>
          </cell>
          <cell r="H1058">
            <v>0.63</v>
          </cell>
          <cell r="I1058">
            <v>527.1</v>
          </cell>
          <cell r="J1058">
            <v>5740</v>
          </cell>
          <cell r="K1058">
            <v>7000</v>
          </cell>
          <cell r="L1058">
            <v>685</v>
          </cell>
          <cell r="M1058">
            <v>829</v>
          </cell>
          <cell r="N1058">
            <v>580</v>
          </cell>
          <cell r="O1058">
            <v>659</v>
          </cell>
          <cell r="P1058">
            <v>791</v>
          </cell>
          <cell r="Q1058" t="str">
            <v>C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GFCEIPH12P</v>
          </cell>
          <cell r="B1059" t="str">
            <v>GLASS CERAMICA IPH 12 PRO - 100D</v>
          </cell>
          <cell r="C1059">
            <v>0.42</v>
          </cell>
          <cell r="D1059">
            <v>5.5902000000000003</v>
          </cell>
          <cell r="E1059">
            <v>0.54600000000000004</v>
          </cell>
          <cell r="F1059">
            <v>0.46200000000000002</v>
          </cell>
          <cell r="G1059">
            <v>0.52500000000000002</v>
          </cell>
          <cell r="H1059">
            <v>0.63</v>
          </cell>
          <cell r="I1059">
            <v>527.1</v>
          </cell>
          <cell r="J1059">
            <v>5740</v>
          </cell>
          <cell r="K1059">
            <v>7000</v>
          </cell>
          <cell r="L1059">
            <v>685</v>
          </cell>
          <cell r="M1059">
            <v>829</v>
          </cell>
          <cell r="N1059">
            <v>580</v>
          </cell>
          <cell r="O1059">
            <v>659</v>
          </cell>
          <cell r="P1059">
            <v>791</v>
          </cell>
          <cell r="Q1059" t="str">
            <v>C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GFCEIPH12PM</v>
          </cell>
          <cell r="B1060" t="str">
            <v>GLASS CERAMICA IPH 12 PRO MAX - 100D</v>
          </cell>
          <cell r="C1060">
            <v>0.42</v>
          </cell>
          <cell r="D1060">
            <v>5.5902000000000003</v>
          </cell>
          <cell r="E1060">
            <v>0.54600000000000004</v>
          </cell>
          <cell r="F1060">
            <v>0.46200000000000002</v>
          </cell>
          <cell r="G1060">
            <v>0.52500000000000002</v>
          </cell>
          <cell r="H1060">
            <v>0.63</v>
          </cell>
          <cell r="I1060">
            <v>527.1</v>
          </cell>
          <cell r="J1060">
            <v>5740</v>
          </cell>
          <cell r="K1060">
            <v>7000</v>
          </cell>
          <cell r="L1060">
            <v>685</v>
          </cell>
          <cell r="M1060">
            <v>829</v>
          </cell>
          <cell r="N1060">
            <v>580</v>
          </cell>
          <cell r="O1060">
            <v>659</v>
          </cell>
          <cell r="P1060">
            <v>791</v>
          </cell>
          <cell r="Q1060" t="str">
            <v>C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GFCEIPH13</v>
          </cell>
          <cell r="B1061" t="str">
            <v>GLASS CERAMICA IPH 13 - 100D</v>
          </cell>
          <cell r="C1061">
            <v>0.42</v>
          </cell>
          <cell r="D1061">
            <v>5.5902000000000003</v>
          </cell>
          <cell r="E1061">
            <v>0.54600000000000004</v>
          </cell>
          <cell r="F1061">
            <v>0.46200000000000002</v>
          </cell>
          <cell r="G1061">
            <v>0.52500000000000002</v>
          </cell>
          <cell r="H1061">
            <v>0.63</v>
          </cell>
          <cell r="I1061">
            <v>527.1</v>
          </cell>
          <cell r="J1061">
            <v>5740</v>
          </cell>
          <cell r="K1061">
            <v>7000</v>
          </cell>
          <cell r="L1061">
            <v>685</v>
          </cell>
          <cell r="M1061">
            <v>829</v>
          </cell>
          <cell r="N1061">
            <v>580</v>
          </cell>
          <cell r="O1061">
            <v>659</v>
          </cell>
          <cell r="P1061">
            <v>791</v>
          </cell>
          <cell r="Q1061" t="str">
            <v>C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GFCEIPH13P</v>
          </cell>
          <cell r="B1062" t="str">
            <v>GLASS CERAMICA IPH 13 PRO - 100D</v>
          </cell>
          <cell r="C1062">
            <v>0.42</v>
          </cell>
          <cell r="D1062">
            <v>5.5902000000000003</v>
          </cell>
          <cell r="E1062">
            <v>0.54600000000000004</v>
          </cell>
          <cell r="F1062">
            <v>0.46200000000000002</v>
          </cell>
          <cell r="G1062">
            <v>0.52500000000000002</v>
          </cell>
          <cell r="H1062">
            <v>0.63</v>
          </cell>
          <cell r="I1062">
            <v>527.1</v>
          </cell>
          <cell r="J1062">
            <v>5740</v>
          </cell>
          <cell r="K1062">
            <v>7000</v>
          </cell>
          <cell r="L1062">
            <v>685</v>
          </cell>
          <cell r="M1062">
            <v>829</v>
          </cell>
          <cell r="N1062">
            <v>580</v>
          </cell>
          <cell r="O1062">
            <v>659</v>
          </cell>
          <cell r="P1062">
            <v>791</v>
          </cell>
          <cell r="Q1062" t="str">
            <v>C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GFCEIPH13PM</v>
          </cell>
          <cell r="B1063" t="str">
            <v>GLASS CERAMICA IPH 13 PRO MAX - 100D</v>
          </cell>
          <cell r="C1063">
            <v>0.42</v>
          </cell>
          <cell r="D1063">
            <v>5.5902000000000003</v>
          </cell>
          <cell r="E1063">
            <v>0.54600000000000004</v>
          </cell>
          <cell r="F1063">
            <v>0.46200000000000002</v>
          </cell>
          <cell r="G1063">
            <v>0.52500000000000002</v>
          </cell>
          <cell r="H1063">
            <v>0.63</v>
          </cell>
          <cell r="I1063">
            <v>527.1</v>
          </cell>
          <cell r="J1063">
            <v>5740</v>
          </cell>
          <cell r="K1063">
            <v>7000</v>
          </cell>
          <cell r="L1063">
            <v>685</v>
          </cell>
          <cell r="M1063">
            <v>829</v>
          </cell>
          <cell r="N1063">
            <v>580</v>
          </cell>
          <cell r="O1063">
            <v>659</v>
          </cell>
          <cell r="P1063">
            <v>791</v>
          </cell>
          <cell r="Q1063" t="str">
            <v>C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GFCEIPH14P</v>
          </cell>
          <cell r="B1064" t="str">
            <v>GLASS CERAMICA IPH 14 PRO - 100D</v>
          </cell>
          <cell r="C1064">
            <v>0.42</v>
          </cell>
          <cell r="D1064">
            <v>5.5902000000000003</v>
          </cell>
          <cell r="E1064">
            <v>0.54600000000000004</v>
          </cell>
          <cell r="F1064">
            <v>0.46200000000000002</v>
          </cell>
          <cell r="G1064">
            <v>0.52500000000000002</v>
          </cell>
          <cell r="H1064">
            <v>0.63</v>
          </cell>
          <cell r="I1064">
            <v>527.1</v>
          </cell>
          <cell r="J1064">
            <v>5740</v>
          </cell>
          <cell r="K1064">
            <v>7000</v>
          </cell>
          <cell r="L1064">
            <v>685</v>
          </cell>
          <cell r="M1064">
            <v>829</v>
          </cell>
          <cell r="N1064">
            <v>580</v>
          </cell>
          <cell r="O1064">
            <v>659</v>
          </cell>
          <cell r="P1064">
            <v>791</v>
          </cell>
          <cell r="Q1064" t="str">
            <v>C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GFCEIPH15</v>
          </cell>
          <cell r="B1065" t="str">
            <v>GLASS CERAMICA IPH 15 - 100D</v>
          </cell>
          <cell r="C1065">
            <v>0.42</v>
          </cell>
          <cell r="D1065">
            <v>5.5902000000000003</v>
          </cell>
          <cell r="E1065">
            <v>0.54600000000000004</v>
          </cell>
          <cell r="F1065">
            <v>0.46200000000000002</v>
          </cell>
          <cell r="G1065">
            <v>0.52500000000000002</v>
          </cell>
          <cell r="H1065">
            <v>0.63</v>
          </cell>
          <cell r="I1065">
            <v>527.1</v>
          </cell>
          <cell r="J1065">
            <v>5740</v>
          </cell>
          <cell r="K1065">
            <v>7000</v>
          </cell>
          <cell r="L1065">
            <v>685</v>
          </cell>
          <cell r="M1065">
            <v>829</v>
          </cell>
          <cell r="N1065">
            <v>580</v>
          </cell>
          <cell r="O1065">
            <v>659</v>
          </cell>
          <cell r="P1065">
            <v>791</v>
          </cell>
          <cell r="Q1065" t="str">
            <v>C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GFCEIPH15L</v>
          </cell>
          <cell r="B1066" t="str">
            <v>GLASS CERAMICA IPH 15 PLUS - 100D</v>
          </cell>
          <cell r="C1066">
            <v>0.42</v>
          </cell>
          <cell r="D1066">
            <v>5.5902000000000003</v>
          </cell>
          <cell r="E1066">
            <v>0.54600000000000004</v>
          </cell>
          <cell r="F1066">
            <v>0.46200000000000002</v>
          </cell>
          <cell r="G1066">
            <v>0.52500000000000002</v>
          </cell>
          <cell r="H1066">
            <v>0.63</v>
          </cell>
          <cell r="I1066">
            <v>527.1</v>
          </cell>
          <cell r="J1066">
            <v>5740</v>
          </cell>
          <cell r="K1066">
            <v>7000</v>
          </cell>
          <cell r="L1066">
            <v>685</v>
          </cell>
          <cell r="M1066">
            <v>829</v>
          </cell>
          <cell r="N1066">
            <v>580</v>
          </cell>
          <cell r="O1066">
            <v>659</v>
          </cell>
          <cell r="P1066">
            <v>791</v>
          </cell>
          <cell r="Q1066" t="str">
            <v>C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GFCEIPH15P</v>
          </cell>
          <cell r="B1067" t="str">
            <v>GLASS CERAMICA IPH 15 PRO - 100D</v>
          </cell>
          <cell r="C1067">
            <v>0.42</v>
          </cell>
          <cell r="D1067">
            <v>5.5902000000000003</v>
          </cell>
          <cell r="E1067">
            <v>0.54600000000000004</v>
          </cell>
          <cell r="F1067">
            <v>0.46200000000000002</v>
          </cell>
          <cell r="G1067">
            <v>0.52500000000000002</v>
          </cell>
          <cell r="H1067">
            <v>0.63</v>
          </cell>
          <cell r="I1067">
            <v>527.1</v>
          </cell>
          <cell r="J1067">
            <v>5740</v>
          </cell>
          <cell r="K1067">
            <v>7000</v>
          </cell>
          <cell r="L1067">
            <v>685</v>
          </cell>
          <cell r="M1067">
            <v>829</v>
          </cell>
          <cell r="N1067">
            <v>580</v>
          </cell>
          <cell r="O1067">
            <v>659</v>
          </cell>
          <cell r="P1067">
            <v>791</v>
          </cell>
          <cell r="Q1067" t="str">
            <v>C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GFCEIPH15PM</v>
          </cell>
          <cell r="B1068" t="str">
            <v>GLASS CERAMICA IPH 15 PRO MAX - 100D</v>
          </cell>
          <cell r="C1068">
            <v>0.42</v>
          </cell>
          <cell r="D1068">
            <v>5.5902000000000003</v>
          </cell>
          <cell r="E1068">
            <v>0.54600000000000004</v>
          </cell>
          <cell r="F1068">
            <v>0.46200000000000002</v>
          </cell>
          <cell r="G1068">
            <v>0.52500000000000002</v>
          </cell>
          <cell r="H1068">
            <v>0.63</v>
          </cell>
          <cell r="I1068">
            <v>527.1</v>
          </cell>
          <cell r="J1068">
            <v>5740</v>
          </cell>
          <cell r="K1068">
            <v>7000</v>
          </cell>
          <cell r="L1068">
            <v>685</v>
          </cell>
          <cell r="M1068">
            <v>829</v>
          </cell>
          <cell r="N1068">
            <v>580</v>
          </cell>
          <cell r="O1068">
            <v>659</v>
          </cell>
          <cell r="P1068">
            <v>791</v>
          </cell>
          <cell r="Q1068" t="str">
            <v>C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GFCEIPH8P</v>
          </cell>
          <cell r="B1069" t="str">
            <v>GLASS CERAMICA IPH 7/8 PLUS - 100D</v>
          </cell>
          <cell r="C1069">
            <v>0.42</v>
          </cell>
          <cell r="D1069">
            <v>5.5902000000000003</v>
          </cell>
          <cell r="E1069">
            <v>0.54600000000000004</v>
          </cell>
          <cell r="F1069">
            <v>0.46200000000000002</v>
          </cell>
          <cell r="G1069">
            <v>0.52500000000000002</v>
          </cell>
          <cell r="H1069">
            <v>0.63</v>
          </cell>
          <cell r="I1069">
            <v>527.1</v>
          </cell>
          <cell r="J1069">
            <v>5740</v>
          </cell>
          <cell r="K1069">
            <v>7000</v>
          </cell>
          <cell r="L1069">
            <v>685</v>
          </cell>
          <cell r="M1069">
            <v>829</v>
          </cell>
          <cell r="N1069">
            <v>580</v>
          </cell>
          <cell r="O1069">
            <v>659</v>
          </cell>
          <cell r="P1069">
            <v>791</v>
          </cell>
          <cell r="Q1069" t="str">
            <v>C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GFCEME22</v>
          </cell>
          <cell r="B1070" t="str">
            <v>GLASS CERAMICA MOT. E22/E22i - 100D</v>
          </cell>
          <cell r="C1070">
            <v>0.42</v>
          </cell>
          <cell r="D1070">
            <v>5.5902000000000003</v>
          </cell>
          <cell r="E1070">
            <v>0.54600000000000004</v>
          </cell>
          <cell r="F1070">
            <v>0.46200000000000002</v>
          </cell>
          <cell r="G1070">
            <v>0.52500000000000002</v>
          </cell>
          <cell r="H1070">
            <v>0.63</v>
          </cell>
          <cell r="I1070">
            <v>527.1</v>
          </cell>
          <cell r="J1070">
            <v>5740</v>
          </cell>
          <cell r="K1070">
            <v>7000</v>
          </cell>
          <cell r="L1070">
            <v>685</v>
          </cell>
          <cell r="M1070">
            <v>829</v>
          </cell>
          <cell r="N1070">
            <v>580</v>
          </cell>
          <cell r="O1070">
            <v>659</v>
          </cell>
          <cell r="P1070">
            <v>791</v>
          </cell>
          <cell r="Q1070" t="str">
            <v>C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GFCEMG22</v>
          </cell>
          <cell r="B1071" t="str">
            <v>GLASS CERAMICA MOT. G22/E32 - 100D</v>
          </cell>
          <cell r="C1071">
            <v>0.42</v>
          </cell>
          <cell r="D1071">
            <v>5.5902000000000003</v>
          </cell>
          <cell r="E1071">
            <v>0.54600000000000004</v>
          </cell>
          <cell r="F1071">
            <v>0.46200000000000002</v>
          </cell>
          <cell r="G1071">
            <v>0.52500000000000002</v>
          </cell>
          <cell r="H1071">
            <v>0.63</v>
          </cell>
          <cell r="I1071">
            <v>527.1</v>
          </cell>
          <cell r="J1071">
            <v>5740</v>
          </cell>
          <cell r="K1071">
            <v>7000</v>
          </cell>
          <cell r="L1071">
            <v>685</v>
          </cell>
          <cell r="M1071">
            <v>829</v>
          </cell>
          <cell r="N1071">
            <v>580</v>
          </cell>
          <cell r="O1071">
            <v>659</v>
          </cell>
          <cell r="P1071">
            <v>791</v>
          </cell>
          <cell r="Q1071" t="str">
            <v>C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GFCEMG52</v>
          </cell>
          <cell r="B1072" t="str">
            <v>GLASS CERAMICA MOT. G52 / G82 - 100D</v>
          </cell>
          <cell r="C1072">
            <v>0.42</v>
          </cell>
          <cell r="D1072">
            <v>5.5902000000000003</v>
          </cell>
          <cell r="E1072">
            <v>0.54600000000000004</v>
          </cell>
          <cell r="F1072">
            <v>0.46200000000000002</v>
          </cell>
          <cell r="G1072">
            <v>0.52500000000000002</v>
          </cell>
          <cell r="H1072">
            <v>0.63</v>
          </cell>
          <cell r="I1072">
            <v>527.1</v>
          </cell>
          <cell r="J1072">
            <v>5740</v>
          </cell>
          <cell r="K1072">
            <v>7000</v>
          </cell>
          <cell r="L1072">
            <v>685</v>
          </cell>
          <cell r="M1072">
            <v>829</v>
          </cell>
          <cell r="N1072">
            <v>580</v>
          </cell>
          <cell r="O1072">
            <v>659</v>
          </cell>
          <cell r="P1072">
            <v>791</v>
          </cell>
          <cell r="Q1072" t="str">
            <v>C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GFCESA04</v>
          </cell>
          <cell r="B1073" t="str">
            <v>GLASS CERAMICA SAM. A04/A04S - 100D</v>
          </cell>
          <cell r="C1073">
            <v>0.42</v>
          </cell>
          <cell r="D1073">
            <v>5.5902000000000003</v>
          </cell>
          <cell r="E1073">
            <v>0.54600000000000004</v>
          </cell>
          <cell r="F1073">
            <v>0.46200000000000002</v>
          </cell>
          <cell r="G1073">
            <v>0.52500000000000002</v>
          </cell>
          <cell r="H1073">
            <v>0.63</v>
          </cell>
          <cell r="I1073">
            <v>527.1</v>
          </cell>
          <cell r="J1073">
            <v>5740</v>
          </cell>
          <cell r="K1073">
            <v>7000</v>
          </cell>
          <cell r="L1073">
            <v>685</v>
          </cell>
          <cell r="M1073">
            <v>829</v>
          </cell>
          <cell r="N1073">
            <v>580</v>
          </cell>
          <cell r="O1073">
            <v>659</v>
          </cell>
          <cell r="P1073">
            <v>791</v>
          </cell>
          <cell r="Q1073" t="str">
            <v>C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GFCESA13</v>
          </cell>
          <cell r="B1074" t="str">
            <v>GLASS CERAMICA SAM. A13 - 100D</v>
          </cell>
          <cell r="C1074">
            <v>0.42</v>
          </cell>
          <cell r="D1074">
            <v>5.5902000000000003</v>
          </cell>
          <cell r="E1074">
            <v>0.54600000000000004</v>
          </cell>
          <cell r="F1074">
            <v>0.46200000000000002</v>
          </cell>
          <cell r="G1074">
            <v>0.52500000000000002</v>
          </cell>
          <cell r="H1074">
            <v>0.63</v>
          </cell>
          <cell r="I1074">
            <v>527.1</v>
          </cell>
          <cell r="J1074">
            <v>5740</v>
          </cell>
          <cell r="K1074">
            <v>7000</v>
          </cell>
          <cell r="L1074">
            <v>685</v>
          </cell>
          <cell r="M1074">
            <v>829</v>
          </cell>
          <cell r="N1074">
            <v>580</v>
          </cell>
          <cell r="O1074">
            <v>659</v>
          </cell>
          <cell r="P1074">
            <v>791</v>
          </cell>
          <cell r="Q1074" t="str">
            <v>C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GFCESA15</v>
          </cell>
          <cell r="B1075" t="str">
            <v>GLASS CERAMICA SAM. A15 / A25 / A34 100D</v>
          </cell>
          <cell r="C1075">
            <v>0.42</v>
          </cell>
          <cell r="D1075">
            <v>5.5902000000000003</v>
          </cell>
          <cell r="E1075">
            <v>0.54600000000000004</v>
          </cell>
          <cell r="F1075">
            <v>0.46200000000000002</v>
          </cell>
          <cell r="G1075">
            <v>0.52500000000000002</v>
          </cell>
          <cell r="H1075">
            <v>0.63</v>
          </cell>
          <cell r="I1075">
            <v>527.1</v>
          </cell>
          <cell r="J1075">
            <v>5740</v>
          </cell>
          <cell r="K1075">
            <v>7000</v>
          </cell>
          <cell r="L1075">
            <v>685</v>
          </cell>
          <cell r="M1075">
            <v>829</v>
          </cell>
          <cell r="N1075">
            <v>580</v>
          </cell>
          <cell r="O1075">
            <v>659</v>
          </cell>
          <cell r="P1075">
            <v>791</v>
          </cell>
          <cell r="Q1075" t="str">
            <v>C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GFCESA22</v>
          </cell>
          <cell r="B1076" t="str">
            <v>GLASS CERAMICA SAM. A22-5G - 100D</v>
          </cell>
          <cell r="C1076">
            <v>0.42</v>
          </cell>
          <cell r="D1076">
            <v>5.5902000000000003</v>
          </cell>
          <cell r="E1076">
            <v>0.54600000000000004</v>
          </cell>
          <cell r="F1076">
            <v>0.46200000000000002</v>
          </cell>
          <cell r="G1076">
            <v>0.52500000000000002</v>
          </cell>
          <cell r="H1076">
            <v>0.63</v>
          </cell>
          <cell r="I1076">
            <v>527.1</v>
          </cell>
          <cell r="J1076">
            <v>5740</v>
          </cell>
          <cell r="K1076">
            <v>7000</v>
          </cell>
          <cell r="L1076">
            <v>685</v>
          </cell>
          <cell r="M1076">
            <v>829</v>
          </cell>
          <cell r="N1076">
            <v>580</v>
          </cell>
          <cell r="O1076">
            <v>659</v>
          </cell>
          <cell r="P1076">
            <v>791</v>
          </cell>
          <cell r="Q1076" t="str">
            <v>C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GFCESA23</v>
          </cell>
          <cell r="B1077" t="str">
            <v>GLASS CERAMICA SAM. A23 - 100D</v>
          </cell>
          <cell r="C1077">
            <v>0.42</v>
          </cell>
          <cell r="D1077">
            <v>5.5902000000000003</v>
          </cell>
          <cell r="E1077">
            <v>0.54600000000000004</v>
          </cell>
          <cell r="F1077">
            <v>0.46200000000000002</v>
          </cell>
          <cell r="G1077">
            <v>0.52500000000000002</v>
          </cell>
          <cell r="H1077">
            <v>0.63</v>
          </cell>
          <cell r="I1077">
            <v>527.1</v>
          </cell>
          <cell r="J1077">
            <v>5740</v>
          </cell>
          <cell r="K1077">
            <v>7000</v>
          </cell>
          <cell r="L1077">
            <v>685</v>
          </cell>
          <cell r="M1077">
            <v>829</v>
          </cell>
          <cell r="N1077">
            <v>580</v>
          </cell>
          <cell r="O1077">
            <v>659</v>
          </cell>
          <cell r="P1077">
            <v>791</v>
          </cell>
          <cell r="Q1077" t="str">
            <v>C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GFCESA53</v>
          </cell>
          <cell r="B1078" t="str">
            <v>GLASS CERAMICA SAM. A53 - 100D</v>
          </cell>
          <cell r="C1078">
            <v>0.42</v>
          </cell>
          <cell r="D1078">
            <v>5.5902000000000003</v>
          </cell>
          <cell r="E1078">
            <v>0.54600000000000004</v>
          </cell>
          <cell r="F1078">
            <v>0.46200000000000002</v>
          </cell>
          <cell r="G1078">
            <v>0.52500000000000002</v>
          </cell>
          <cell r="H1078">
            <v>0.63</v>
          </cell>
          <cell r="I1078">
            <v>527.1</v>
          </cell>
          <cell r="J1078">
            <v>5740</v>
          </cell>
          <cell r="K1078">
            <v>7000</v>
          </cell>
          <cell r="L1078">
            <v>685</v>
          </cell>
          <cell r="M1078">
            <v>829</v>
          </cell>
          <cell r="N1078">
            <v>580</v>
          </cell>
          <cell r="O1078">
            <v>659</v>
          </cell>
          <cell r="P1078">
            <v>791</v>
          </cell>
          <cell r="Q1078" t="str">
            <v>C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FD9IPH11N</v>
          </cell>
          <cell r="B1079" t="str">
            <v>GLASS FULL IPH 11 / XR</v>
          </cell>
          <cell r="C1079">
            <v>0.45559501744721825</v>
          </cell>
          <cell r="D1079">
            <v>4.4101597688890726</v>
          </cell>
          <cell r="E1079">
            <v>0.59227352268138378</v>
          </cell>
          <cell r="F1079">
            <v>0.5011545191919401</v>
          </cell>
          <cell r="G1079">
            <v>0.56949377180902283</v>
          </cell>
          <cell r="H1079">
            <v>0.68339252617082735</v>
          </cell>
          <cell r="I1079">
            <v>571.77174689625895</v>
          </cell>
          <cell r="J1079">
            <v>4510</v>
          </cell>
          <cell r="K1079">
            <v>5500</v>
          </cell>
          <cell r="L1079">
            <v>743</v>
          </cell>
          <cell r="M1079">
            <v>899</v>
          </cell>
          <cell r="N1079">
            <v>629</v>
          </cell>
          <cell r="O1079">
            <v>715</v>
          </cell>
          <cell r="P1079">
            <v>858</v>
          </cell>
          <cell r="Q1079" t="str">
            <v>D</v>
          </cell>
          <cell r="R1079">
            <v>64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FD5D'iphxrne</v>
          </cell>
          <cell r="B1080" t="str">
            <v>GLASS FULL IPH 11 / XR</v>
          </cell>
          <cell r="C1080">
            <v>0.45559501744721825</v>
          </cell>
          <cell r="D1080">
            <v>4.4101597688890726</v>
          </cell>
          <cell r="E1080">
            <v>0.59227352268138378</v>
          </cell>
          <cell r="F1080">
            <v>0.5011545191919401</v>
          </cell>
          <cell r="G1080">
            <v>0.56949377180902283</v>
          </cell>
          <cell r="H1080">
            <v>0.68339252617082735</v>
          </cell>
          <cell r="I1080">
            <v>571.77174689625895</v>
          </cell>
          <cell r="J1080">
            <v>4510</v>
          </cell>
          <cell r="K1080">
            <v>5500</v>
          </cell>
          <cell r="L1080">
            <v>743</v>
          </cell>
          <cell r="M1080">
            <v>899</v>
          </cell>
          <cell r="N1080">
            <v>629</v>
          </cell>
          <cell r="O1080">
            <v>715</v>
          </cell>
          <cell r="P1080">
            <v>858</v>
          </cell>
          <cell r="Q1080" t="str">
            <v>S</v>
          </cell>
          <cell r="R1080">
            <v>64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FD5D'IPH11NE</v>
          </cell>
          <cell r="B1081" t="str">
            <v>GLASS FULL IPH 11 / XR</v>
          </cell>
          <cell r="C1081">
            <v>0.45559501744721825</v>
          </cell>
          <cell r="D1081">
            <v>4.4101597688890726</v>
          </cell>
          <cell r="E1081">
            <v>0.59227352268138378</v>
          </cell>
          <cell r="F1081">
            <v>0.5011545191919401</v>
          </cell>
          <cell r="G1081">
            <v>0.56949377180902283</v>
          </cell>
          <cell r="H1081">
            <v>0.68339252617082735</v>
          </cell>
          <cell r="I1081">
            <v>571.77174689625895</v>
          </cell>
          <cell r="J1081">
            <v>4510</v>
          </cell>
          <cell r="K1081">
            <v>5500</v>
          </cell>
          <cell r="L1081">
            <v>743</v>
          </cell>
          <cell r="M1081">
            <v>899</v>
          </cell>
          <cell r="N1081">
            <v>629</v>
          </cell>
          <cell r="O1081">
            <v>715</v>
          </cell>
          <cell r="P1081">
            <v>858</v>
          </cell>
          <cell r="Q1081" t="str">
            <v>S</v>
          </cell>
          <cell r="R1081">
            <v>64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FD9PIPH11N</v>
          </cell>
          <cell r="B1082" t="str">
            <v>GLASS FULL IPH 11 / XR PRIVACY</v>
          </cell>
          <cell r="C1082">
            <v>0.45559501744721825</v>
          </cell>
          <cell r="D1082">
            <v>4.4101597688890726</v>
          </cell>
          <cell r="E1082">
            <v>0.59227352268138378</v>
          </cell>
          <cell r="F1082">
            <v>0.5011545191919401</v>
          </cell>
          <cell r="G1082">
            <v>0.56949377180902283</v>
          </cell>
          <cell r="H1082">
            <v>0.68339252617082735</v>
          </cell>
          <cell r="I1082">
            <v>571.77174689625895</v>
          </cell>
          <cell r="J1082">
            <v>4510</v>
          </cell>
          <cell r="K1082">
            <v>5500</v>
          </cell>
          <cell r="L1082">
            <v>743</v>
          </cell>
          <cell r="M1082">
            <v>899</v>
          </cell>
          <cell r="N1082">
            <v>629</v>
          </cell>
          <cell r="O1082">
            <v>715</v>
          </cell>
          <cell r="P1082">
            <v>858</v>
          </cell>
          <cell r="Q1082" t="str">
            <v>D</v>
          </cell>
          <cell r="R1082">
            <v>64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FD5D'IPH11PNE</v>
          </cell>
          <cell r="B1083" t="str">
            <v>GLASS FULL IPH 11 PRO / X / XS</v>
          </cell>
          <cell r="C1083">
            <v>0.45559501744721825</v>
          </cell>
          <cell r="D1083">
            <v>4.4101597688890726</v>
          </cell>
          <cell r="E1083">
            <v>0.59227352268138378</v>
          </cell>
          <cell r="F1083">
            <v>0.5011545191919401</v>
          </cell>
          <cell r="G1083">
            <v>0.56949377180902283</v>
          </cell>
          <cell r="H1083">
            <v>0.68339252617082735</v>
          </cell>
          <cell r="I1083">
            <v>571.77174689625895</v>
          </cell>
          <cell r="J1083">
            <v>4510</v>
          </cell>
          <cell r="K1083">
            <v>5500</v>
          </cell>
          <cell r="L1083">
            <v>743</v>
          </cell>
          <cell r="M1083">
            <v>899</v>
          </cell>
          <cell r="N1083">
            <v>629</v>
          </cell>
          <cell r="O1083">
            <v>715</v>
          </cell>
          <cell r="P1083">
            <v>858</v>
          </cell>
          <cell r="Q1083" t="str">
            <v>S</v>
          </cell>
          <cell r="R1083">
            <v>64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FD5D'iphxne</v>
          </cell>
          <cell r="B1084" t="str">
            <v>GLASS FULL IPH 11 PRO / X / XS</v>
          </cell>
          <cell r="C1084">
            <v>0.45559501744721825</v>
          </cell>
          <cell r="D1084">
            <v>4.4101597688890726</v>
          </cell>
          <cell r="E1084">
            <v>0.59227352268138378</v>
          </cell>
          <cell r="F1084">
            <v>0.5011545191919401</v>
          </cell>
          <cell r="G1084">
            <v>0.56949377180902283</v>
          </cell>
          <cell r="H1084">
            <v>0.68339252617082735</v>
          </cell>
          <cell r="I1084">
            <v>571.77174689625895</v>
          </cell>
          <cell r="J1084">
            <v>4510</v>
          </cell>
          <cell r="K1084">
            <v>5500</v>
          </cell>
          <cell r="L1084">
            <v>743</v>
          </cell>
          <cell r="M1084">
            <v>899</v>
          </cell>
          <cell r="N1084">
            <v>629</v>
          </cell>
          <cell r="O1084">
            <v>715</v>
          </cell>
          <cell r="P1084">
            <v>858</v>
          </cell>
          <cell r="Q1084" t="str">
            <v>S</v>
          </cell>
          <cell r="R1084">
            <v>64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FD5D'IPH12NE</v>
          </cell>
          <cell r="B1085" t="str">
            <v>GLASS FULL IPH 12 / 12 PRO</v>
          </cell>
          <cell r="C1085">
            <v>0.45559501744721825</v>
          </cell>
          <cell r="D1085">
            <v>4.4101597688890726</v>
          </cell>
          <cell r="E1085">
            <v>0.59227352268138378</v>
          </cell>
          <cell r="F1085">
            <v>0.5011545191919401</v>
          </cell>
          <cell r="G1085">
            <v>0.56949377180902283</v>
          </cell>
          <cell r="H1085">
            <v>0.68339252617082735</v>
          </cell>
          <cell r="I1085">
            <v>571.77174689625895</v>
          </cell>
          <cell r="J1085">
            <v>4510</v>
          </cell>
          <cell r="K1085">
            <v>5500</v>
          </cell>
          <cell r="L1085">
            <v>743</v>
          </cell>
          <cell r="M1085">
            <v>899</v>
          </cell>
          <cell r="N1085">
            <v>629</v>
          </cell>
          <cell r="O1085">
            <v>715</v>
          </cell>
          <cell r="P1085">
            <v>858</v>
          </cell>
          <cell r="Q1085" t="str">
            <v>L</v>
          </cell>
          <cell r="R1085">
            <v>64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FD5D'IPH12PNE</v>
          </cell>
          <cell r="B1086" t="str">
            <v>GLASS FULL IPH 12 / 12 PRO</v>
          </cell>
          <cell r="C1086">
            <v>0.45559501744721825</v>
          </cell>
          <cell r="D1086">
            <v>4.4101597688890726</v>
          </cell>
          <cell r="E1086">
            <v>0.59227352268138378</v>
          </cell>
          <cell r="F1086">
            <v>0.5011545191919401</v>
          </cell>
          <cell r="G1086">
            <v>0.56949377180902283</v>
          </cell>
          <cell r="H1086">
            <v>0.68339252617082735</v>
          </cell>
          <cell r="I1086">
            <v>571.77174689625895</v>
          </cell>
          <cell r="J1086">
            <v>4510</v>
          </cell>
          <cell r="K1086">
            <v>5500</v>
          </cell>
          <cell r="L1086">
            <v>743</v>
          </cell>
          <cell r="M1086">
            <v>899</v>
          </cell>
          <cell r="N1086">
            <v>629</v>
          </cell>
          <cell r="O1086">
            <v>715</v>
          </cell>
          <cell r="P1086">
            <v>858</v>
          </cell>
          <cell r="Q1086" t="str">
            <v>S</v>
          </cell>
          <cell r="R1086">
            <v>64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FD5D'IPH12PMNE</v>
          </cell>
          <cell r="B1087" t="str">
            <v>GLASS FULL IPH 12 PRO MAX</v>
          </cell>
          <cell r="C1087">
            <v>0.45559501744721825</v>
          </cell>
          <cell r="D1087">
            <v>4.4101597688890726</v>
          </cell>
          <cell r="E1087">
            <v>0.59227352268138378</v>
          </cell>
          <cell r="F1087">
            <v>0.5011545191919401</v>
          </cell>
          <cell r="G1087">
            <v>0.56949377180902283</v>
          </cell>
          <cell r="H1087">
            <v>0.68339252617082735</v>
          </cell>
          <cell r="I1087">
            <v>571.77174689625895</v>
          </cell>
          <cell r="J1087">
            <v>4510</v>
          </cell>
          <cell r="K1087">
            <v>5500</v>
          </cell>
          <cell r="L1087">
            <v>743</v>
          </cell>
          <cell r="M1087">
            <v>899</v>
          </cell>
          <cell r="N1087">
            <v>629</v>
          </cell>
          <cell r="O1087">
            <v>715</v>
          </cell>
          <cell r="P1087">
            <v>858</v>
          </cell>
          <cell r="Q1087" t="str">
            <v>S</v>
          </cell>
          <cell r="R1087">
            <v>64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FD5D'IPH13NE</v>
          </cell>
          <cell r="B1088" t="str">
            <v>GLASS FULL IPH 13 / 13 PRO</v>
          </cell>
          <cell r="C1088">
            <v>0.45559501744721825</v>
          </cell>
          <cell r="D1088">
            <v>4.4101597688890726</v>
          </cell>
          <cell r="E1088">
            <v>0.59227352268138378</v>
          </cell>
          <cell r="F1088">
            <v>0.5011545191919401</v>
          </cell>
          <cell r="G1088">
            <v>0.56949377180902283</v>
          </cell>
          <cell r="H1088">
            <v>0.68339252617082735</v>
          </cell>
          <cell r="I1088">
            <v>571.77174689625895</v>
          </cell>
          <cell r="J1088">
            <v>4510</v>
          </cell>
          <cell r="K1088">
            <v>5500</v>
          </cell>
          <cell r="L1088">
            <v>743</v>
          </cell>
          <cell r="M1088">
            <v>899</v>
          </cell>
          <cell r="N1088">
            <v>629</v>
          </cell>
          <cell r="O1088">
            <v>715</v>
          </cell>
          <cell r="P1088">
            <v>858</v>
          </cell>
          <cell r="Q1088" t="str">
            <v>S</v>
          </cell>
          <cell r="R1088">
            <v>64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FD5D'IPH13PNE</v>
          </cell>
          <cell r="B1089" t="str">
            <v>GLASS FULL IPH 13 / 13 PRO</v>
          </cell>
          <cell r="C1089">
            <v>0.45559501744721825</v>
          </cell>
          <cell r="D1089">
            <v>4.4101597688890726</v>
          </cell>
          <cell r="E1089">
            <v>0.59227352268138378</v>
          </cell>
          <cell r="F1089">
            <v>0.5011545191919401</v>
          </cell>
          <cell r="G1089">
            <v>0.56949377180902283</v>
          </cell>
          <cell r="H1089">
            <v>0.68339252617082735</v>
          </cell>
          <cell r="I1089">
            <v>571.77174689625895</v>
          </cell>
          <cell r="J1089">
            <v>4510</v>
          </cell>
          <cell r="K1089">
            <v>5500</v>
          </cell>
          <cell r="L1089">
            <v>743</v>
          </cell>
          <cell r="M1089">
            <v>899</v>
          </cell>
          <cell r="N1089">
            <v>629</v>
          </cell>
          <cell r="O1089">
            <v>715</v>
          </cell>
          <cell r="P1089">
            <v>858</v>
          </cell>
          <cell r="Q1089" t="str">
            <v>S</v>
          </cell>
          <cell r="R1089">
            <v>64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FD5D'IPH13PMNE</v>
          </cell>
          <cell r="B1090" t="str">
            <v>GLASS FULL IPH 13 PRO MAX</v>
          </cell>
          <cell r="C1090">
            <v>0.45559501744721825</v>
          </cell>
          <cell r="D1090">
            <v>4.4101597688890726</v>
          </cell>
          <cell r="E1090">
            <v>0.59227352268138378</v>
          </cell>
          <cell r="F1090">
            <v>0.5011545191919401</v>
          </cell>
          <cell r="G1090">
            <v>0.56949377180902283</v>
          </cell>
          <cell r="H1090">
            <v>0.68339252617082735</v>
          </cell>
          <cell r="I1090">
            <v>571.77174689625895</v>
          </cell>
          <cell r="J1090">
            <v>4510</v>
          </cell>
          <cell r="K1090">
            <v>5500</v>
          </cell>
          <cell r="L1090">
            <v>743</v>
          </cell>
          <cell r="M1090">
            <v>899</v>
          </cell>
          <cell r="N1090">
            <v>629</v>
          </cell>
          <cell r="O1090">
            <v>715</v>
          </cell>
          <cell r="P1090">
            <v>858</v>
          </cell>
          <cell r="Q1090" t="str">
            <v>S</v>
          </cell>
          <cell r="R1090">
            <v>64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GFPIPH13PM</v>
          </cell>
          <cell r="B1091" t="str">
            <v>GLASS FULL IPH 13 PRO MAX PRIVACY</v>
          </cell>
          <cell r="C1091">
            <v>0.45559501744721825</v>
          </cell>
          <cell r="D1091">
            <v>4.4101597688890726</v>
          </cell>
          <cell r="E1091">
            <v>0.59227352268138378</v>
          </cell>
          <cell r="F1091">
            <v>0.5011545191919401</v>
          </cell>
          <cell r="G1091">
            <v>0.56949377180902283</v>
          </cell>
          <cell r="H1091">
            <v>0.68339252617082735</v>
          </cell>
          <cell r="I1091">
            <v>571.77174689625895</v>
          </cell>
          <cell r="J1091">
            <v>4510</v>
          </cell>
          <cell r="K1091">
            <v>5500</v>
          </cell>
          <cell r="L1091">
            <v>743</v>
          </cell>
          <cell r="M1091">
            <v>899</v>
          </cell>
          <cell r="N1091">
            <v>629</v>
          </cell>
          <cell r="O1091">
            <v>715</v>
          </cell>
          <cell r="P1091">
            <v>858</v>
          </cell>
          <cell r="Q1091" t="str">
            <v>S</v>
          </cell>
          <cell r="R1091">
            <v>64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FD5D'IPH14NE</v>
          </cell>
          <cell r="B1092" t="str">
            <v>GLASS FULL IPH 14</v>
          </cell>
          <cell r="C1092">
            <v>0.45559501744721825</v>
          </cell>
          <cell r="D1092">
            <v>4.4101597688890726</v>
          </cell>
          <cell r="E1092">
            <v>0.59227352268138378</v>
          </cell>
          <cell r="F1092">
            <v>0.5011545191919401</v>
          </cell>
          <cell r="G1092">
            <v>0.56949377180902283</v>
          </cell>
          <cell r="H1092">
            <v>0.68339252617082735</v>
          </cell>
          <cell r="I1092">
            <v>571.77174689625895</v>
          </cell>
          <cell r="J1092">
            <v>4510</v>
          </cell>
          <cell r="K1092">
            <v>5500</v>
          </cell>
          <cell r="L1092">
            <v>743</v>
          </cell>
          <cell r="M1092">
            <v>899</v>
          </cell>
          <cell r="N1092">
            <v>629</v>
          </cell>
          <cell r="O1092">
            <v>715</v>
          </cell>
          <cell r="P1092">
            <v>858</v>
          </cell>
          <cell r="Q1092" t="str">
            <v>S</v>
          </cell>
          <cell r="R1092">
            <v>64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GFPIPH14</v>
          </cell>
          <cell r="B1093" t="str">
            <v>GLASS FULL IPH 14 PRIVACY</v>
          </cell>
          <cell r="C1093">
            <v>0.45559501744721825</v>
          </cell>
          <cell r="D1093">
            <v>4.4101597688890726</v>
          </cell>
          <cell r="E1093">
            <v>0.59227352268138378</v>
          </cell>
          <cell r="F1093">
            <v>0.5011545191919401</v>
          </cell>
          <cell r="G1093">
            <v>0.56949377180902283</v>
          </cell>
          <cell r="H1093">
            <v>0.68339252617082735</v>
          </cell>
          <cell r="I1093">
            <v>571.77174689625895</v>
          </cell>
          <cell r="J1093">
            <v>4510</v>
          </cell>
          <cell r="K1093">
            <v>5500</v>
          </cell>
          <cell r="L1093">
            <v>743</v>
          </cell>
          <cell r="M1093">
            <v>899</v>
          </cell>
          <cell r="N1093">
            <v>629</v>
          </cell>
          <cell r="O1093">
            <v>715</v>
          </cell>
          <cell r="P1093">
            <v>858</v>
          </cell>
          <cell r="Q1093" t="str">
            <v>S</v>
          </cell>
          <cell r="R1093">
            <v>64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FD5D'IPH14PNE</v>
          </cell>
          <cell r="B1094" t="str">
            <v>GLASS FULL IPH 14 PRO</v>
          </cell>
          <cell r="C1094">
            <v>0.45559501744721825</v>
          </cell>
          <cell r="D1094">
            <v>4.4101597688890726</v>
          </cell>
          <cell r="E1094">
            <v>0.59227352268138378</v>
          </cell>
          <cell r="F1094">
            <v>0.5011545191919401</v>
          </cell>
          <cell r="G1094">
            <v>0.56949377180902283</v>
          </cell>
          <cell r="H1094">
            <v>0.68339252617082735</v>
          </cell>
          <cell r="I1094">
            <v>571.77174689625895</v>
          </cell>
          <cell r="J1094">
            <v>4510</v>
          </cell>
          <cell r="K1094">
            <v>5500</v>
          </cell>
          <cell r="L1094">
            <v>743</v>
          </cell>
          <cell r="M1094">
            <v>899</v>
          </cell>
          <cell r="N1094">
            <v>629</v>
          </cell>
          <cell r="O1094">
            <v>715</v>
          </cell>
          <cell r="P1094">
            <v>858</v>
          </cell>
          <cell r="Q1094" t="str">
            <v>S</v>
          </cell>
          <cell r="R1094">
            <v>64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FD5D'IPH14PM</v>
          </cell>
          <cell r="B1095" t="str">
            <v>GLASS FULL IPH 14 PRO MAX</v>
          </cell>
          <cell r="C1095">
            <v>0.45559501744721825</v>
          </cell>
          <cell r="D1095">
            <v>4.4101597688890726</v>
          </cell>
          <cell r="E1095">
            <v>0.59227352268138378</v>
          </cell>
          <cell r="F1095">
            <v>0.5011545191919401</v>
          </cell>
          <cell r="G1095">
            <v>0.56949377180902283</v>
          </cell>
          <cell r="H1095">
            <v>0.68339252617082735</v>
          </cell>
          <cell r="I1095">
            <v>571.77174689625895</v>
          </cell>
          <cell r="J1095">
            <v>4510</v>
          </cell>
          <cell r="K1095">
            <v>5500</v>
          </cell>
          <cell r="L1095">
            <v>743</v>
          </cell>
          <cell r="M1095">
            <v>899</v>
          </cell>
          <cell r="N1095">
            <v>629</v>
          </cell>
          <cell r="O1095">
            <v>715</v>
          </cell>
          <cell r="P1095">
            <v>858</v>
          </cell>
          <cell r="Q1095" t="str">
            <v>S</v>
          </cell>
          <cell r="R1095">
            <v>64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GFPIPH14PM</v>
          </cell>
          <cell r="B1096" t="str">
            <v>GLASS FULL IPH 14 PRO MAX PRIVACY</v>
          </cell>
          <cell r="C1096">
            <v>0.45559501744721825</v>
          </cell>
          <cell r="D1096">
            <v>4.4101597688890726</v>
          </cell>
          <cell r="E1096">
            <v>0.59227352268138378</v>
          </cell>
          <cell r="F1096">
            <v>0.5011545191919401</v>
          </cell>
          <cell r="G1096">
            <v>0.56949377180902283</v>
          </cell>
          <cell r="H1096">
            <v>0.68339252617082735</v>
          </cell>
          <cell r="I1096">
            <v>571.77174689625895</v>
          </cell>
          <cell r="J1096">
            <v>4510</v>
          </cell>
          <cell r="K1096">
            <v>5500</v>
          </cell>
          <cell r="L1096">
            <v>743</v>
          </cell>
          <cell r="M1096">
            <v>899</v>
          </cell>
          <cell r="N1096">
            <v>629</v>
          </cell>
          <cell r="O1096">
            <v>715</v>
          </cell>
          <cell r="P1096">
            <v>858</v>
          </cell>
          <cell r="Q1096" t="str">
            <v>S</v>
          </cell>
          <cell r="R1096">
            <v>64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FD5D'IPH15NE</v>
          </cell>
          <cell r="B1097" t="str">
            <v>GLASS FULL IPH 15</v>
          </cell>
          <cell r="C1097">
            <v>0.45559501744721825</v>
          </cell>
          <cell r="D1097">
            <v>4.4101597688890726</v>
          </cell>
          <cell r="E1097">
            <v>0.59227352268138378</v>
          </cell>
          <cell r="F1097">
            <v>0.5011545191919401</v>
          </cell>
          <cell r="G1097">
            <v>0.56949377180902283</v>
          </cell>
          <cell r="H1097">
            <v>0.68339252617082735</v>
          </cell>
          <cell r="I1097">
            <v>571.77174689625895</v>
          </cell>
          <cell r="J1097">
            <v>4510</v>
          </cell>
          <cell r="K1097">
            <v>5500</v>
          </cell>
          <cell r="L1097">
            <v>743</v>
          </cell>
          <cell r="M1097">
            <v>899</v>
          </cell>
          <cell r="N1097">
            <v>629</v>
          </cell>
          <cell r="O1097">
            <v>715</v>
          </cell>
          <cell r="P1097">
            <v>858</v>
          </cell>
          <cell r="Q1097" t="str">
            <v>S</v>
          </cell>
          <cell r="R1097">
            <v>64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GFMIP15</v>
          </cell>
          <cell r="B1098" t="str">
            <v>GLASS FULL IPH 15 MATTE</v>
          </cell>
          <cell r="C1098">
            <v>0.45559501744721825</v>
          </cell>
          <cell r="D1098">
            <v>4.4101597688890726</v>
          </cell>
          <cell r="E1098">
            <v>0.59227352268138378</v>
          </cell>
          <cell r="F1098">
            <v>0.5011545191919401</v>
          </cell>
          <cell r="G1098">
            <v>0.56949377180902283</v>
          </cell>
          <cell r="H1098">
            <v>0.68339252617082735</v>
          </cell>
          <cell r="I1098">
            <v>571.77174689625895</v>
          </cell>
          <cell r="J1098">
            <v>4510</v>
          </cell>
          <cell r="K1098">
            <v>5500</v>
          </cell>
          <cell r="L1098">
            <v>743</v>
          </cell>
          <cell r="M1098">
            <v>899</v>
          </cell>
          <cell r="N1098">
            <v>629</v>
          </cell>
          <cell r="O1098">
            <v>715</v>
          </cell>
          <cell r="P1098">
            <v>858</v>
          </cell>
          <cell r="Q1098" t="str">
            <v>S</v>
          </cell>
          <cell r="R1098">
            <v>64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GFPIPH15</v>
          </cell>
          <cell r="B1099" t="str">
            <v>GLASS FULL IPH 15 PRIVACY</v>
          </cell>
          <cell r="C1099">
            <v>0.45559501744721825</v>
          </cell>
          <cell r="D1099">
            <v>4.4101597688890726</v>
          </cell>
          <cell r="E1099">
            <v>0.59227352268138378</v>
          </cell>
          <cell r="F1099">
            <v>0.5011545191919401</v>
          </cell>
          <cell r="G1099">
            <v>0.56949377180902283</v>
          </cell>
          <cell r="H1099">
            <v>0.68339252617082735</v>
          </cell>
          <cell r="I1099">
            <v>571.77174689625895</v>
          </cell>
          <cell r="J1099">
            <v>4510</v>
          </cell>
          <cell r="K1099">
            <v>5500</v>
          </cell>
          <cell r="L1099">
            <v>743</v>
          </cell>
          <cell r="M1099">
            <v>899</v>
          </cell>
          <cell r="N1099">
            <v>629</v>
          </cell>
          <cell r="O1099">
            <v>715</v>
          </cell>
          <cell r="P1099">
            <v>858</v>
          </cell>
          <cell r="Q1099" t="str">
            <v>S</v>
          </cell>
          <cell r="R1099">
            <v>64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FD5D'IPH15PNE</v>
          </cell>
          <cell r="B1100" t="str">
            <v>GLASS FULL IPH 15 PRO</v>
          </cell>
          <cell r="C1100">
            <v>0.45559501744721825</v>
          </cell>
          <cell r="D1100">
            <v>4.4101597688890726</v>
          </cell>
          <cell r="E1100">
            <v>0.59227352268138378</v>
          </cell>
          <cell r="F1100">
            <v>0.5011545191919401</v>
          </cell>
          <cell r="G1100">
            <v>0.56949377180902283</v>
          </cell>
          <cell r="H1100">
            <v>0.68339252617082735</v>
          </cell>
          <cell r="I1100">
            <v>571.77174689625895</v>
          </cell>
          <cell r="J1100">
            <v>4510</v>
          </cell>
          <cell r="K1100">
            <v>5500</v>
          </cell>
          <cell r="L1100">
            <v>743</v>
          </cell>
          <cell r="M1100">
            <v>899</v>
          </cell>
          <cell r="N1100">
            <v>629</v>
          </cell>
          <cell r="O1100">
            <v>715</v>
          </cell>
          <cell r="P1100">
            <v>858</v>
          </cell>
          <cell r="Q1100" t="str">
            <v>S</v>
          </cell>
          <cell r="R1100">
            <v>64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FD5D'IPH15PM</v>
          </cell>
          <cell r="B1101" t="str">
            <v>GLASS FULL IPH 15 PRO MAX</v>
          </cell>
          <cell r="C1101">
            <v>0.45559501744721825</v>
          </cell>
          <cell r="D1101">
            <v>4.4101597688890726</v>
          </cell>
          <cell r="E1101">
            <v>0.59227352268138378</v>
          </cell>
          <cell r="F1101">
            <v>0.5011545191919401</v>
          </cell>
          <cell r="G1101">
            <v>0.56949377180902283</v>
          </cell>
          <cell r="H1101">
            <v>0.68339252617082735</v>
          </cell>
          <cell r="I1101">
            <v>571.77174689625895</v>
          </cell>
          <cell r="J1101">
            <v>4510</v>
          </cell>
          <cell r="K1101">
            <v>5500</v>
          </cell>
          <cell r="L1101">
            <v>743</v>
          </cell>
          <cell r="M1101">
            <v>899</v>
          </cell>
          <cell r="N1101">
            <v>629</v>
          </cell>
          <cell r="O1101">
            <v>715</v>
          </cell>
          <cell r="P1101">
            <v>858</v>
          </cell>
          <cell r="Q1101" t="str">
            <v>S</v>
          </cell>
          <cell r="R1101">
            <v>64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GFPIPH15PM</v>
          </cell>
          <cell r="B1102" t="str">
            <v>GLASS FULL IPH 15 PRO MAX PRIVACY</v>
          </cell>
          <cell r="C1102">
            <v>0.45559501744721825</v>
          </cell>
          <cell r="D1102">
            <v>4.4101597688890726</v>
          </cell>
          <cell r="E1102">
            <v>0.59227352268138378</v>
          </cell>
          <cell r="F1102">
            <v>0.5011545191919401</v>
          </cell>
          <cell r="G1102">
            <v>0.56949377180902283</v>
          </cell>
          <cell r="H1102">
            <v>0.68339252617082735</v>
          </cell>
          <cell r="I1102">
            <v>571.77174689625895</v>
          </cell>
          <cell r="J1102">
            <v>4510</v>
          </cell>
          <cell r="K1102">
            <v>5500</v>
          </cell>
          <cell r="L1102">
            <v>743</v>
          </cell>
          <cell r="M1102">
            <v>899</v>
          </cell>
          <cell r="N1102">
            <v>629</v>
          </cell>
          <cell r="O1102">
            <v>715</v>
          </cell>
          <cell r="P1102">
            <v>858</v>
          </cell>
          <cell r="Q1102" t="str">
            <v>S</v>
          </cell>
          <cell r="R1102">
            <v>64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FD5DIPH16NE</v>
          </cell>
          <cell r="B1103" t="str">
            <v>GLASS FULL IPH 16</v>
          </cell>
          <cell r="C1103">
            <v>0.45559501744721825</v>
          </cell>
          <cell r="D1103">
            <v>4.4101597688890726</v>
          </cell>
          <cell r="E1103">
            <v>0.59227352268138378</v>
          </cell>
          <cell r="F1103">
            <v>0.5011545191919401</v>
          </cell>
          <cell r="G1103">
            <v>0.56949377180902283</v>
          </cell>
          <cell r="H1103">
            <v>0.68339252617082735</v>
          </cell>
          <cell r="I1103">
            <v>571.77174689625895</v>
          </cell>
          <cell r="J1103">
            <v>4510</v>
          </cell>
          <cell r="K1103">
            <v>5500</v>
          </cell>
          <cell r="L1103">
            <v>743</v>
          </cell>
          <cell r="M1103">
            <v>899</v>
          </cell>
          <cell r="N1103">
            <v>629</v>
          </cell>
          <cell r="O1103">
            <v>715</v>
          </cell>
          <cell r="P1103">
            <v>858</v>
          </cell>
          <cell r="Q1103" t="str">
            <v>S</v>
          </cell>
          <cell r="R1103">
            <v>64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GFPIPH16</v>
          </cell>
          <cell r="B1104" t="str">
            <v>GLASS FULL IPH 16 PRIVACY</v>
          </cell>
          <cell r="C1104">
            <v>0.45559501744721825</v>
          </cell>
          <cell r="D1104">
            <v>4.4101597688890726</v>
          </cell>
          <cell r="E1104">
            <v>0.59227352268138378</v>
          </cell>
          <cell r="F1104">
            <v>0.5011545191919401</v>
          </cell>
          <cell r="G1104">
            <v>0.56949377180902283</v>
          </cell>
          <cell r="H1104">
            <v>0.68339252617082735</v>
          </cell>
          <cell r="I1104">
            <v>571.77174689625895</v>
          </cell>
          <cell r="J1104">
            <v>4510</v>
          </cell>
          <cell r="K1104">
            <v>5500</v>
          </cell>
          <cell r="L1104">
            <v>743</v>
          </cell>
          <cell r="M1104">
            <v>899</v>
          </cell>
          <cell r="N1104">
            <v>629</v>
          </cell>
          <cell r="O1104">
            <v>715</v>
          </cell>
          <cell r="P1104">
            <v>858</v>
          </cell>
          <cell r="Q1104" t="str">
            <v>S</v>
          </cell>
          <cell r="R1104">
            <v>64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FD5DIPH16PNE</v>
          </cell>
          <cell r="B1105" t="str">
            <v>GLASS FULL IPH 16 PRO</v>
          </cell>
          <cell r="C1105">
            <v>0.45559501744721825</v>
          </cell>
          <cell r="D1105">
            <v>4.4101597688890726</v>
          </cell>
          <cell r="E1105">
            <v>0.59227352268138378</v>
          </cell>
          <cell r="F1105">
            <v>0.5011545191919401</v>
          </cell>
          <cell r="G1105">
            <v>0.56949377180902283</v>
          </cell>
          <cell r="H1105">
            <v>0.68339252617082735</v>
          </cell>
          <cell r="I1105">
            <v>571.77174689625895</v>
          </cell>
          <cell r="J1105">
            <v>4510</v>
          </cell>
          <cell r="K1105">
            <v>5500</v>
          </cell>
          <cell r="L1105">
            <v>743</v>
          </cell>
          <cell r="M1105">
            <v>899</v>
          </cell>
          <cell r="N1105">
            <v>629</v>
          </cell>
          <cell r="O1105">
            <v>715</v>
          </cell>
          <cell r="P1105">
            <v>858</v>
          </cell>
          <cell r="Q1105" t="str">
            <v>S</v>
          </cell>
          <cell r="R1105">
            <v>64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FD5DIPH16PM</v>
          </cell>
          <cell r="B1106" t="str">
            <v>GLASS FULL IPH 16 PRO MAX</v>
          </cell>
          <cell r="C1106">
            <v>0.45559501744721825</v>
          </cell>
          <cell r="D1106">
            <v>4.4101597688890726</v>
          </cell>
          <cell r="E1106">
            <v>0.59227352268138378</v>
          </cell>
          <cell r="F1106">
            <v>0.5011545191919401</v>
          </cell>
          <cell r="G1106">
            <v>0.56949377180902283</v>
          </cell>
          <cell r="H1106">
            <v>0.68339252617082735</v>
          </cell>
          <cell r="I1106">
            <v>571.77174689625895</v>
          </cell>
          <cell r="J1106">
            <v>4510</v>
          </cell>
          <cell r="K1106">
            <v>5500</v>
          </cell>
          <cell r="L1106">
            <v>743</v>
          </cell>
          <cell r="M1106">
            <v>899</v>
          </cell>
          <cell r="N1106">
            <v>629</v>
          </cell>
          <cell r="O1106">
            <v>715</v>
          </cell>
          <cell r="P1106">
            <v>858</v>
          </cell>
          <cell r="Q1106" t="str">
            <v>S</v>
          </cell>
          <cell r="R1106">
            <v>64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GFPIPH16PM</v>
          </cell>
          <cell r="B1107" t="str">
            <v>GLASS FULL IPH 16 PRO MAX PRIVACY</v>
          </cell>
          <cell r="C1107">
            <v>0.45559501744721825</v>
          </cell>
          <cell r="D1107">
            <v>4.4101597688890726</v>
          </cell>
          <cell r="E1107">
            <v>0.59227352268138378</v>
          </cell>
          <cell r="F1107">
            <v>0.5011545191919401</v>
          </cell>
          <cell r="G1107">
            <v>0.56949377180902283</v>
          </cell>
          <cell r="H1107">
            <v>0.68339252617082735</v>
          </cell>
          <cell r="I1107">
            <v>571.77174689625895</v>
          </cell>
          <cell r="J1107">
            <v>4510</v>
          </cell>
          <cell r="K1107">
            <v>5500</v>
          </cell>
          <cell r="L1107">
            <v>743</v>
          </cell>
          <cell r="M1107">
            <v>899</v>
          </cell>
          <cell r="N1107">
            <v>629</v>
          </cell>
          <cell r="O1107">
            <v>715</v>
          </cell>
          <cell r="P1107">
            <v>858</v>
          </cell>
          <cell r="Q1107" t="str">
            <v>S</v>
          </cell>
          <cell r="R1107">
            <v>64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FD5D'IPH6NE</v>
          </cell>
          <cell r="B1108" t="str">
            <v>GLASS FULL IPH 6</v>
          </cell>
          <cell r="C1108">
            <v>0.45559501744721825</v>
          </cell>
          <cell r="D1108">
            <v>4.4101597688890726</v>
          </cell>
          <cell r="E1108">
            <v>0.59227352268138378</v>
          </cell>
          <cell r="F1108">
            <v>0.5011545191919401</v>
          </cell>
          <cell r="G1108">
            <v>0.56949377180902283</v>
          </cell>
          <cell r="H1108">
            <v>0.68339252617082735</v>
          </cell>
          <cell r="I1108">
            <v>571.77174689625895</v>
          </cell>
          <cell r="J1108">
            <v>4510</v>
          </cell>
          <cell r="K1108">
            <v>5500</v>
          </cell>
          <cell r="L1108">
            <v>743</v>
          </cell>
          <cell r="M1108">
            <v>899</v>
          </cell>
          <cell r="N1108">
            <v>629</v>
          </cell>
          <cell r="O1108">
            <v>715</v>
          </cell>
          <cell r="P1108">
            <v>858</v>
          </cell>
          <cell r="Q1108" t="str">
            <v>S</v>
          </cell>
          <cell r="R1108">
            <v>64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FD9IPH6N</v>
          </cell>
          <cell r="B1109" t="str">
            <v>GLASS FULL IPH 6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FD5D'IPH6PNE</v>
          </cell>
          <cell r="B1110" t="str">
            <v>GLASS FULL IPH 6 PLUS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FD5D'IPH6PBL</v>
          </cell>
          <cell r="B1111" t="str">
            <v>GLASS FULL IPH 6 PLUS BLANCO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FD5D'IP7NE</v>
          </cell>
          <cell r="B1112" t="str">
            <v>GLASS FULL IPH 7/8</v>
          </cell>
          <cell r="C1112">
            <v>0.45559501744721825</v>
          </cell>
          <cell r="D1112">
            <v>4.4101597688890726</v>
          </cell>
          <cell r="E1112">
            <v>0.59227352268138378</v>
          </cell>
          <cell r="F1112">
            <v>0.5011545191919401</v>
          </cell>
          <cell r="G1112">
            <v>0.56949377180902283</v>
          </cell>
          <cell r="H1112">
            <v>0.68339252617082735</v>
          </cell>
          <cell r="I1112">
            <v>571.77174689625895</v>
          </cell>
          <cell r="J1112">
            <v>4510</v>
          </cell>
          <cell r="K1112">
            <v>5500</v>
          </cell>
          <cell r="L1112">
            <v>743</v>
          </cell>
          <cell r="M1112">
            <v>899</v>
          </cell>
          <cell r="N1112">
            <v>629</v>
          </cell>
          <cell r="O1112">
            <v>715</v>
          </cell>
          <cell r="P1112">
            <v>858</v>
          </cell>
          <cell r="Q1112" t="str">
            <v>S</v>
          </cell>
          <cell r="R1112">
            <v>64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FD9IPH7N</v>
          </cell>
          <cell r="B1113" t="str">
            <v>GLASS FULL IPH 7/8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D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FD5D'IPH7BL</v>
          </cell>
          <cell r="B1114" t="str">
            <v>GLASS FULL IPH 7/8 BLANCO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FD5D'IPH7NE</v>
          </cell>
          <cell r="B1115" t="str">
            <v>GLASS FULL IPH 7/8 PLUS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S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FD5D'IPH7PNE</v>
          </cell>
          <cell r="B1116" t="str">
            <v>GLASS FULL IPH 7/8 PLUS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FD9IPH7PN</v>
          </cell>
          <cell r="B1117" t="str">
            <v>GLASS FULL IPH 7/8 PLUS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D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FD5D'IPH7PBL</v>
          </cell>
          <cell r="B1118" t="str">
            <v>GLASS FULL IPH 7/8 PLUS BLANCO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FD5D'XSMNE</v>
          </cell>
          <cell r="B1119" t="str">
            <v>GLASS FULL IPH XS MAX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FD5D'IPHXSMNE</v>
          </cell>
          <cell r="B1120" t="str">
            <v>GLASS FULL IPH XS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FD9LK11PN</v>
          </cell>
          <cell r="B1121" t="str">
            <v>GLASS FULL LG K11 PLUS</v>
          </cell>
          <cell r="C1121">
            <v>0.45559501744721825</v>
          </cell>
          <cell r="D1121">
            <v>4.4101597688890726</v>
          </cell>
          <cell r="E1121">
            <v>0.59227352268138378</v>
          </cell>
          <cell r="F1121">
            <v>0.5011545191919401</v>
          </cell>
          <cell r="G1121">
            <v>0.56949377180902283</v>
          </cell>
          <cell r="H1121">
            <v>0.68339252617082735</v>
          </cell>
          <cell r="I1121">
            <v>571.77174689625895</v>
          </cell>
          <cell r="J1121">
            <v>4510</v>
          </cell>
          <cell r="K1121">
            <v>5500</v>
          </cell>
          <cell r="L1121">
            <v>743</v>
          </cell>
          <cell r="M1121">
            <v>899</v>
          </cell>
          <cell r="N1121">
            <v>629</v>
          </cell>
          <cell r="O1121">
            <v>715</v>
          </cell>
          <cell r="P1121">
            <v>858</v>
          </cell>
          <cell r="Q1121" t="str">
            <v>D</v>
          </cell>
          <cell r="R1121">
            <v>64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fd5d'k200hane</v>
          </cell>
          <cell r="B1122" t="str">
            <v>GLASS FULL LG K22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FD5LK22PN</v>
          </cell>
          <cell r="B1123" t="str">
            <v>GLASS FULL LG K22 PLUS</v>
          </cell>
          <cell r="C1123">
            <v>0.45559501744721825</v>
          </cell>
          <cell r="D1123">
            <v>4.4101597688890726</v>
          </cell>
          <cell r="E1123">
            <v>0.59227352268138378</v>
          </cell>
          <cell r="F1123">
            <v>0.5011545191919401</v>
          </cell>
          <cell r="G1123">
            <v>0.56949377180902283</v>
          </cell>
          <cell r="H1123">
            <v>0.68339252617082735</v>
          </cell>
          <cell r="I1123">
            <v>571.77174689625895</v>
          </cell>
          <cell r="J1123">
            <v>4510</v>
          </cell>
          <cell r="K1123">
            <v>5500</v>
          </cell>
          <cell r="L1123">
            <v>743</v>
          </cell>
          <cell r="M1123">
            <v>899</v>
          </cell>
          <cell r="N1123">
            <v>629</v>
          </cell>
          <cell r="O1123">
            <v>715</v>
          </cell>
          <cell r="P1123">
            <v>858</v>
          </cell>
          <cell r="Q1123" t="str">
            <v>L</v>
          </cell>
          <cell r="R1123">
            <v>64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FD9LK40N</v>
          </cell>
          <cell r="B1124" t="str">
            <v>GLASS FULL LG K40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D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FD5D'X430NE</v>
          </cell>
          <cell r="B1125" t="str">
            <v>GLASS FULL LG K40S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FD5D'K410NE</v>
          </cell>
          <cell r="B1126" t="str">
            <v>GLASS FULL LG K41S</v>
          </cell>
          <cell r="C1126">
            <v>0.45559501744721825</v>
          </cell>
          <cell r="D1126">
            <v>4.4101597688890726</v>
          </cell>
          <cell r="E1126">
            <v>0.59227352268138378</v>
          </cell>
          <cell r="F1126">
            <v>0.5011545191919401</v>
          </cell>
          <cell r="G1126">
            <v>0.56949377180902283</v>
          </cell>
          <cell r="H1126">
            <v>0.68339252617082735</v>
          </cell>
          <cell r="I1126">
            <v>571.77174689625895</v>
          </cell>
          <cell r="J1126">
            <v>4510</v>
          </cell>
          <cell r="K1126">
            <v>5500</v>
          </cell>
          <cell r="L1126">
            <v>743</v>
          </cell>
          <cell r="M1126">
            <v>899</v>
          </cell>
          <cell r="N1126">
            <v>629</v>
          </cell>
          <cell r="O1126">
            <v>715</v>
          </cell>
          <cell r="P1126">
            <v>858</v>
          </cell>
          <cell r="Q1126" t="str">
            <v>S</v>
          </cell>
          <cell r="R1126">
            <v>64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FD5D'X520NE</v>
          </cell>
          <cell r="B1127" t="str">
            <v>GLASS FULL LG K50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FD9LK50N</v>
          </cell>
          <cell r="B1128" t="str">
            <v>GLASS FULL LG K50</v>
          </cell>
          <cell r="C1128">
            <v>0.45559501744721825</v>
          </cell>
          <cell r="D1128">
            <v>4.4101597688890726</v>
          </cell>
          <cell r="E1128">
            <v>0.59227352268138378</v>
          </cell>
          <cell r="F1128">
            <v>0.5011545191919401</v>
          </cell>
          <cell r="G1128">
            <v>0.56949377180902283</v>
          </cell>
          <cell r="H1128">
            <v>0.68339252617082735</v>
          </cell>
          <cell r="I1128">
            <v>571.77174689625895</v>
          </cell>
          <cell r="J1128">
            <v>4510</v>
          </cell>
          <cell r="K1128">
            <v>5500</v>
          </cell>
          <cell r="L1128">
            <v>743</v>
          </cell>
          <cell r="M1128">
            <v>899</v>
          </cell>
          <cell r="N1128">
            <v>629</v>
          </cell>
          <cell r="O1128">
            <v>715</v>
          </cell>
          <cell r="P1128">
            <v>858</v>
          </cell>
          <cell r="Q1128" t="str">
            <v>D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FD5D'X540NE</v>
          </cell>
          <cell r="B1129" t="str">
            <v>GLASS FULL LG K50S</v>
          </cell>
          <cell r="C1129">
            <v>0.45559501744721825</v>
          </cell>
          <cell r="D1129">
            <v>4.4101597688890726</v>
          </cell>
          <cell r="E1129">
            <v>0.59227352268138378</v>
          </cell>
          <cell r="F1129">
            <v>0.5011545191919401</v>
          </cell>
          <cell r="G1129">
            <v>0.56949377180902283</v>
          </cell>
          <cell r="H1129">
            <v>0.68339252617082735</v>
          </cell>
          <cell r="I1129">
            <v>571.77174689625895</v>
          </cell>
          <cell r="J1129">
            <v>4510</v>
          </cell>
          <cell r="K1129">
            <v>5500</v>
          </cell>
          <cell r="L1129">
            <v>743</v>
          </cell>
          <cell r="M1129">
            <v>899</v>
          </cell>
          <cell r="N1129">
            <v>629</v>
          </cell>
          <cell r="O1129">
            <v>715</v>
          </cell>
          <cell r="P1129">
            <v>858</v>
          </cell>
          <cell r="Q1129" t="str">
            <v>S</v>
          </cell>
          <cell r="R1129">
            <v>64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FD5D'K510NE</v>
          </cell>
          <cell r="B1130" t="str">
            <v>GLASS FULL LG K51S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FD5D'LK61NE</v>
          </cell>
          <cell r="B1131" t="str">
            <v>GLASS FULL LG K61</v>
          </cell>
          <cell r="C1131">
            <v>0.45559501744721825</v>
          </cell>
          <cell r="D1131">
            <v>4.4101597688890726</v>
          </cell>
          <cell r="E1131">
            <v>0.59227352268138378</v>
          </cell>
          <cell r="F1131">
            <v>0.5011545191919401</v>
          </cell>
          <cell r="G1131">
            <v>0.56949377180902283</v>
          </cell>
          <cell r="H1131">
            <v>0.68339252617082735</v>
          </cell>
          <cell r="I1131">
            <v>571.77174689625895</v>
          </cell>
          <cell r="J1131">
            <v>4510</v>
          </cell>
          <cell r="K1131">
            <v>5500</v>
          </cell>
          <cell r="L1131">
            <v>743</v>
          </cell>
          <cell r="M1131">
            <v>899</v>
          </cell>
          <cell r="N1131">
            <v>629</v>
          </cell>
          <cell r="O1131">
            <v>715</v>
          </cell>
          <cell r="P1131">
            <v>858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FD5D'X210NE</v>
          </cell>
          <cell r="B1132" t="str">
            <v>GLASS FULL LG K9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FD9LK9N</v>
          </cell>
          <cell r="B1133" t="str">
            <v>GLASS FULL LG K9</v>
          </cell>
          <cell r="C1133">
            <v>0.45559501744721825</v>
          </cell>
          <cell r="D1133">
            <v>4.4101597688890726</v>
          </cell>
          <cell r="E1133">
            <v>0.59227352268138378</v>
          </cell>
          <cell r="F1133">
            <v>0.5011545191919401</v>
          </cell>
          <cell r="G1133">
            <v>0.56949377180902283</v>
          </cell>
          <cell r="H1133">
            <v>0.68339252617082735</v>
          </cell>
          <cell r="I1133">
            <v>571.77174689625895</v>
          </cell>
          <cell r="J1133">
            <v>4510</v>
          </cell>
          <cell r="K1133">
            <v>5500</v>
          </cell>
          <cell r="L1133">
            <v>743</v>
          </cell>
          <cell r="M1133">
            <v>899</v>
          </cell>
          <cell r="N1133">
            <v>629</v>
          </cell>
          <cell r="O1133">
            <v>715</v>
          </cell>
          <cell r="P1133">
            <v>858</v>
          </cell>
          <cell r="Q1133" t="str">
            <v>D</v>
          </cell>
          <cell r="R1133">
            <v>64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FD5D'X525NE</v>
          </cell>
          <cell r="B1134" t="str">
            <v>GLASS FULL LG Q60</v>
          </cell>
          <cell r="C1134">
            <v>0.45559501744721825</v>
          </cell>
          <cell r="D1134">
            <v>4.4101597688890726</v>
          </cell>
          <cell r="E1134">
            <v>0.59227352268138378</v>
          </cell>
          <cell r="F1134">
            <v>0.5011545191919401</v>
          </cell>
          <cell r="G1134">
            <v>0.56949377180902283</v>
          </cell>
          <cell r="H1134">
            <v>0.68339252617082735</v>
          </cell>
          <cell r="I1134">
            <v>571.77174689625895</v>
          </cell>
          <cell r="J1134">
            <v>4510</v>
          </cell>
          <cell r="K1134">
            <v>5500</v>
          </cell>
          <cell r="L1134">
            <v>743</v>
          </cell>
          <cell r="M1134">
            <v>899</v>
          </cell>
          <cell r="N1134">
            <v>629</v>
          </cell>
          <cell r="O1134">
            <v>715</v>
          </cell>
          <cell r="P1134">
            <v>858</v>
          </cell>
          <cell r="Q1134" t="str">
            <v>S</v>
          </cell>
          <cell r="R1134">
            <v>64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FD9LQ60N</v>
          </cell>
          <cell r="B1135" t="str">
            <v>GLASS FULL LG Q60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D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FDLIPH11</v>
          </cell>
          <cell r="B1136" t="str">
            <v>GLASS FULL LUMINOSO IPH 11 / XR</v>
          </cell>
          <cell r="C1136">
            <v>0.46</v>
          </cell>
          <cell r="D1136">
            <v>4.4527999999999999</v>
          </cell>
          <cell r="E1136">
            <v>0.59800000000000009</v>
          </cell>
          <cell r="F1136">
            <v>0.50600000000000012</v>
          </cell>
          <cell r="G1136">
            <v>0.57500000000000007</v>
          </cell>
          <cell r="H1136">
            <v>0.69000000000000006</v>
          </cell>
          <cell r="I1136">
            <v>577.30000000000007</v>
          </cell>
          <cell r="J1136">
            <v>4510</v>
          </cell>
          <cell r="K1136">
            <v>5500</v>
          </cell>
          <cell r="L1136">
            <v>750</v>
          </cell>
          <cell r="M1136">
            <v>908</v>
          </cell>
          <cell r="N1136">
            <v>636</v>
          </cell>
          <cell r="O1136">
            <v>722</v>
          </cell>
          <cell r="P1136">
            <v>866</v>
          </cell>
          <cell r="Q1136" t="str">
            <v>D</v>
          </cell>
          <cell r="R1136">
            <v>64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FDLIPH13P</v>
          </cell>
          <cell r="B1137" t="str">
            <v>GLASS FULL LUMINOSO IPH 13 / 13 PRO</v>
          </cell>
          <cell r="C1137">
            <v>0.46</v>
          </cell>
          <cell r="D1137">
            <v>4.4527999999999999</v>
          </cell>
          <cell r="E1137">
            <v>0.59800000000000009</v>
          </cell>
          <cell r="F1137">
            <v>0.50600000000000012</v>
          </cell>
          <cell r="G1137">
            <v>0.57500000000000007</v>
          </cell>
          <cell r="H1137">
            <v>0.69000000000000006</v>
          </cell>
          <cell r="I1137">
            <v>577.30000000000007</v>
          </cell>
          <cell r="J1137">
            <v>4510</v>
          </cell>
          <cell r="K1137">
            <v>5500</v>
          </cell>
          <cell r="L1137">
            <v>750</v>
          </cell>
          <cell r="M1137">
            <v>908</v>
          </cell>
          <cell r="N1137">
            <v>636</v>
          </cell>
          <cell r="O1137">
            <v>722</v>
          </cell>
          <cell r="P1137">
            <v>866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FD5DME13</v>
          </cell>
          <cell r="B1138" t="str">
            <v>GLASS FULL MOT. E13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FD5D'XT2345NE</v>
          </cell>
          <cell r="B1139" t="str">
            <v>GLASS FULL MOT. E13</v>
          </cell>
          <cell r="C1139">
            <v>0.45559501744721825</v>
          </cell>
          <cell r="D1139">
            <v>4.4101597688890726</v>
          </cell>
          <cell r="E1139">
            <v>0.59227352268138378</v>
          </cell>
          <cell r="F1139">
            <v>0.5011545191919401</v>
          </cell>
          <cell r="G1139">
            <v>0.56949377180902283</v>
          </cell>
          <cell r="H1139">
            <v>0.68339252617082735</v>
          </cell>
          <cell r="I1139">
            <v>571.77174689625895</v>
          </cell>
          <cell r="J1139">
            <v>4510</v>
          </cell>
          <cell r="K1139">
            <v>5500</v>
          </cell>
          <cell r="L1139">
            <v>743</v>
          </cell>
          <cell r="M1139">
            <v>899</v>
          </cell>
          <cell r="N1139">
            <v>629</v>
          </cell>
          <cell r="O1139">
            <v>715</v>
          </cell>
          <cell r="P1139">
            <v>858</v>
          </cell>
          <cell r="Q1139" t="str">
            <v>S</v>
          </cell>
          <cell r="R1139">
            <v>64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FD5D'XT2421</v>
          </cell>
          <cell r="B1140" t="str">
            <v>GLASS FULL MOT. E14</v>
          </cell>
          <cell r="C1140">
            <v>0.63858215102974825</v>
          </cell>
          <cell r="D1140">
            <v>6.181475221967963</v>
          </cell>
          <cell r="E1140">
            <v>0.83015679633867279</v>
          </cell>
          <cell r="F1140">
            <v>0.70244036613272309</v>
          </cell>
          <cell r="G1140">
            <v>0.79822768878718531</v>
          </cell>
          <cell r="H1140">
            <v>0.95787322654462237</v>
          </cell>
          <cell r="I1140">
            <v>801.420599542334</v>
          </cell>
          <cell r="J1140">
            <v>6560</v>
          </cell>
          <cell r="K1140">
            <v>8000</v>
          </cell>
          <cell r="L1140">
            <v>1042</v>
          </cell>
          <cell r="M1140">
            <v>1261</v>
          </cell>
          <cell r="N1140">
            <v>882</v>
          </cell>
          <cell r="O1140">
            <v>1002</v>
          </cell>
          <cell r="P1140">
            <v>1203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FD5D'XT2155NE</v>
          </cell>
          <cell r="B1141" t="str">
            <v>GLASS FULL MOT. E20/E40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S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FD5D'E40NE</v>
          </cell>
          <cell r="B1142" t="str">
            <v>GLASS FULL MOT. E20/E40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FD5D'XT2159NE</v>
          </cell>
          <cell r="B1143" t="str">
            <v>GLASS FULL MOT. E20/E40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FD5D'E22NE</v>
          </cell>
          <cell r="B1144" t="str">
            <v>GLASS FULL MOT. E22/E22i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FD5D'XT2239NE</v>
          </cell>
          <cell r="B1145" t="str">
            <v>GLASS FULL MOT. E22/E22i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S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FD9ME6N</v>
          </cell>
          <cell r="B1146" t="str">
            <v>GLASS FULL MOT. E6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D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FD9ME6YN</v>
          </cell>
          <cell r="B1147" t="str">
            <v>GLASS FULL MOT. E6 PLAY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FD5D'XT2029NE</v>
          </cell>
          <cell r="B1148" t="str">
            <v>GLASS FULL MOT. E6 PLAY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FD9ME6PN</v>
          </cell>
          <cell r="B1149" t="str">
            <v>GLASS FULL MOT. E6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FD5D'XT2025NE</v>
          </cell>
          <cell r="B1150" t="str">
            <v>GLASS FULL MOT. E6 PLUS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FD5D'XT2053NE</v>
          </cell>
          <cell r="B1151" t="str">
            <v>GLASS FULL MOT. E6S / E6i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FD5D'XT2095NE</v>
          </cell>
          <cell r="B1152" t="str">
            <v>GLASS FULL MOT. E7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FD5ME7PN</v>
          </cell>
          <cell r="B1153" t="str">
            <v>GLASS FULL MOT. E7 PLUS/ G9 / G9 PLAY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L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FD5D'XT2081NE</v>
          </cell>
          <cell r="B1154" t="str">
            <v>GLASS FULL MOT. E7 PLUS/ G9 / G9 PLAY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FD5D'XTE7PNE</v>
          </cell>
          <cell r="B1155" t="str">
            <v>GLASS FULL MOT. E7i POWER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S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FD5D'XT2097NE</v>
          </cell>
          <cell r="B1156" t="str">
            <v>GLASS FULL MOT. E7i POWER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S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FD5D'EDGE30NE</v>
          </cell>
          <cell r="B1157" t="str">
            <v>GLASS FULL MOT. EDGE 30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FGME30NEO</v>
          </cell>
          <cell r="B1158" t="str">
            <v>GLASS FULL MOT. EDGE 30 NEO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FD9DG04NE</v>
          </cell>
          <cell r="B1159" t="str">
            <v>GLASS FULL MOT. G04 / G24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FD5ME15</v>
          </cell>
          <cell r="B1160" t="str">
            <v>GLASS FULL MOT. G05 / E15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S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FD5MG05</v>
          </cell>
          <cell r="B1161" t="str">
            <v>GLASS FULL MOT. G05 / E15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FD5D'XTG10NE</v>
          </cell>
          <cell r="B1162" t="str">
            <v>GLASS FULL MOT. G10 / G20 / G30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FD5D'XT2128NE</v>
          </cell>
          <cell r="B1163" t="str">
            <v>GLASS FULL MOT. G10 / G20 / G30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FD5D'XTG100NE</v>
          </cell>
          <cell r="B1164" t="str">
            <v>GLASS FULL MOT. G100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FD9DG13</v>
          </cell>
          <cell r="B1165" t="str">
            <v>GLASS FULL MOT. G13/G13SE/G23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S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FD9DG14NE</v>
          </cell>
          <cell r="B1166" t="str">
            <v>GLASS FULL MOT. G14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FD5MG15</v>
          </cell>
          <cell r="B1167" t="str">
            <v>GLASS FULL MOT. G15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S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FD5MG15P</v>
          </cell>
          <cell r="B1168" t="str">
            <v>GLASS FULL MOT. G15 POWER</v>
          </cell>
          <cell r="C1168">
            <v>0.45559501744721825</v>
          </cell>
          <cell r="D1168">
            <v>4.4101597688890726</v>
          </cell>
          <cell r="E1168">
            <v>0.59227352268138378</v>
          </cell>
          <cell r="F1168">
            <v>0.5011545191919401</v>
          </cell>
          <cell r="G1168">
            <v>0.56949377180902283</v>
          </cell>
          <cell r="H1168">
            <v>0.68339252617082735</v>
          </cell>
          <cell r="I1168">
            <v>571.77174689625895</v>
          </cell>
          <cell r="J1168">
            <v>4510</v>
          </cell>
          <cell r="K1168">
            <v>5500</v>
          </cell>
          <cell r="L1168">
            <v>743</v>
          </cell>
          <cell r="M1168">
            <v>899</v>
          </cell>
          <cell r="N1168">
            <v>629</v>
          </cell>
          <cell r="O1168">
            <v>715</v>
          </cell>
          <cell r="P1168">
            <v>858</v>
          </cell>
          <cell r="Q1168" t="str">
            <v>S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FD5D'G22NE</v>
          </cell>
          <cell r="B1169" t="str">
            <v>GLASS FULL MOT. G22/E32</v>
          </cell>
          <cell r="C1169">
            <v>0.45559501744721825</v>
          </cell>
          <cell r="D1169">
            <v>4.4101597688890726</v>
          </cell>
          <cell r="E1169">
            <v>0.59227352268138378</v>
          </cell>
          <cell r="F1169">
            <v>0.5011545191919401</v>
          </cell>
          <cell r="G1169">
            <v>0.56949377180902283</v>
          </cell>
          <cell r="H1169">
            <v>0.68339252617082735</v>
          </cell>
          <cell r="I1169">
            <v>571.77174689625895</v>
          </cell>
          <cell r="J1169">
            <v>4510</v>
          </cell>
          <cell r="K1169">
            <v>5500</v>
          </cell>
          <cell r="L1169">
            <v>743</v>
          </cell>
          <cell r="M1169">
            <v>899</v>
          </cell>
          <cell r="N1169">
            <v>629</v>
          </cell>
          <cell r="O1169">
            <v>715</v>
          </cell>
          <cell r="P1169">
            <v>858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FD5D'XT2231NE</v>
          </cell>
          <cell r="B1170" t="str">
            <v>GLASS FULL MOT. G22/E32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GFPMG22</v>
          </cell>
          <cell r="B1171" t="str">
            <v>GLASS FULL MOT. G22/E32 PRIVACY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FD5D'G31NE</v>
          </cell>
          <cell r="B1172" t="str">
            <v>GLASS FULL MOT. G31</v>
          </cell>
          <cell r="C1172">
            <v>0.45559501744721825</v>
          </cell>
          <cell r="D1172">
            <v>4.4101597688890726</v>
          </cell>
          <cell r="E1172">
            <v>0.59227352268138378</v>
          </cell>
          <cell r="F1172">
            <v>0.5011545191919401</v>
          </cell>
          <cell r="G1172">
            <v>0.56949377180902283</v>
          </cell>
          <cell r="H1172">
            <v>0.68339252617082735</v>
          </cell>
          <cell r="I1172">
            <v>571.77174689625895</v>
          </cell>
          <cell r="J1172">
            <v>4510</v>
          </cell>
          <cell r="K1172">
            <v>5500</v>
          </cell>
          <cell r="L1172">
            <v>743</v>
          </cell>
          <cell r="M1172">
            <v>899</v>
          </cell>
          <cell r="N1172">
            <v>629</v>
          </cell>
          <cell r="O1172">
            <v>715</v>
          </cell>
          <cell r="P1172">
            <v>858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FD5D'G32NE</v>
          </cell>
          <cell r="B1173" t="str">
            <v>GLASS FULL MOT. G32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FD5D'XT2235NE</v>
          </cell>
          <cell r="B1174" t="str">
            <v>GLASS FULL MOT. G32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GFPMG32</v>
          </cell>
          <cell r="B1175" t="str">
            <v>GLASS FULL MOT. G32 PRIVACY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FD5D'G34</v>
          </cell>
          <cell r="B1176" t="str">
            <v>GLASS FULL MOT. G34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FD5DG35</v>
          </cell>
          <cell r="B1177" t="str">
            <v>GLASS FULL MOT. G35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FD5D'XT2167NE</v>
          </cell>
          <cell r="B1178" t="str">
            <v>GLASS FULL MOT. G41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S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FD5D'G42NE</v>
          </cell>
          <cell r="B1179" t="str">
            <v>GLASS FULL MOT. G42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FD5D'G51NE</v>
          </cell>
          <cell r="B1180" t="str">
            <v>GLASS FULL MOT. G51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FD5D'XT2221NE</v>
          </cell>
          <cell r="B1181" t="str">
            <v>GLASS FULL MOT. G52 / G82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S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GFPMG52</v>
          </cell>
          <cell r="B1182" t="str">
            <v>GLASS FULL MOT. G52/G82 PRIVACY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FD9DG54NE</v>
          </cell>
          <cell r="B1183" t="str">
            <v>GLASS FULL MOT. G54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FD9MG6PN</v>
          </cell>
          <cell r="B1184" t="str">
            <v>GLASS FULL MOT. G6 PLUS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D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FD9MG60N</v>
          </cell>
          <cell r="B1185" t="str">
            <v>GLASS FULL MOT. G60S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S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FD5D'XT2133NE</v>
          </cell>
          <cell r="B1186" t="str">
            <v>GLASS FULL MOT. G60S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FD5D'XT1962NE</v>
          </cell>
          <cell r="B1187" t="str">
            <v>GLASS FULL MOT. G7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FD9LMG7N</v>
          </cell>
          <cell r="B1188" t="str">
            <v>GLASS FULL MOT. G7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D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FD5D'XT1952NE</v>
          </cell>
          <cell r="B1189" t="str">
            <v>GLASS FULL MOT. G7 PLAY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FD9LMG7YN</v>
          </cell>
          <cell r="B1190" t="str">
            <v>GLASS FULL MOT. G7 PLAY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D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FD5D'XT1965NE</v>
          </cell>
          <cell r="B1191" t="str">
            <v>GLASS FULL MOT. G7 PLUS / G8 PLUS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FD5D'XT1955NE</v>
          </cell>
          <cell r="B1192" t="str">
            <v>GLASS FULL MOT. G7 POWER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FD9LMG7WN</v>
          </cell>
          <cell r="B1193" t="str">
            <v>GLASS FULL MOT. G7 POWER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D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FD5DG75</v>
          </cell>
          <cell r="B1194" t="str">
            <v>GLASS FULL MOT. G75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FD9MG8YN</v>
          </cell>
          <cell r="B1195" t="str">
            <v>GLASS FULL MOT. G8 PLAY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FD5D'XT2015NE</v>
          </cell>
          <cell r="B1196" t="str">
            <v>GLASS FULL MOT. G8 PLAY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FD9DG84NE</v>
          </cell>
          <cell r="B1197" t="str">
            <v>GLASS FULL MOT. G84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FD5D'XT2087NE</v>
          </cell>
          <cell r="B1198" t="str">
            <v>GLASS FULL MOT. G9 PLUS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FD5D'MG9W</v>
          </cell>
          <cell r="B1199" t="str">
            <v>GLASS FULL MOT. G9 POWER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L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FD5D'XT1941NE</v>
          </cell>
          <cell r="B1200" t="str">
            <v>GLASS FULL MOT. ONE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FD9LMONN</v>
          </cell>
          <cell r="B1201" t="str">
            <v>GLASS FULL MOT. ONE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D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FD9LMONAN</v>
          </cell>
          <cell r="B1202" t="str">
            <v>GLASS FULL MOT. ONE ACTION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D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FD9LMONFN</v>
          </cell>
          <cell r="B1203" t="str">
            <v>GLASS FULL MOT. ONE FUSION</v>
          </cell>
          <cell r="C1203">
            <v>0.45559501744721825</v>
          </cell>
          <cell r="D1203">
            <v>4.4101597688890726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4510</v>
          </cell>
          <cell r="K1203">
            <v>5500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D</v>
          </cell>
          <cell r="R1203">
            <v>64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FD9LMONVN</v>
          </cell>
          <cell r="B1204" t="str">
            <v>GLASS FULL MOT. ONE VISION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D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FD5D'XT2010NE</v>
          </cell>
          <cell r="B1205" t="str">
            <v>GLASS FULL MOT. ONE ZOOM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FD5D'A015NE</v>
          </cell>
          <cell r="B1206" t="str">
            <v>GLASS FULL SAM. A01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FD18D'A01C</v>
          </cell>
          <cell r="B1207" t="str">
            <v>GLASS FULL SAM. A01 CORE</v>
          </cell>
          <cell r="C1207">
            <v>0.45559501744721825</v>
          </cell>
          <cell r="D1207">
            <v>4.4101597688890726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4510</v>
          </cell>
          <cell r="K1207">
            <v>5500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L</v>
          </cell>
          <cell r="R1207">
            <v>64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FD5D'A013NE</v>
          </cell>
          <cell r="B1208" t="str">
            <v>GLASS FULL SAM. A01 CORE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FD5D'A022NE</v>
          </cell>
          <cell r="B1209" t="str">
            <v>GLASS FULL SAM. A02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FD5D'A025NE</v>
          </cell>
          <cell r="B1210" t="str">
            <v>GLASS FULL SAM. A02S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FD5D'A03NE</v>
          </cell>
          <cell r="B1211" t="str">
            <v>GLASS FULL SAM. A03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FD5D'A035NE</v>
          </cell>
          <cell r="B1212" t="str">
            <v>GLASS FULL SAM. A03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FD5D'A03C</v>
          </cell>
          <cell r="B1213" t="str">
            <v>GLASS FULL SAM. A03 CORE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FD5D'A032NE</v>
          </cell>
          <cell r="B1214" t="str">
            <v>GLASS FULL SAM. A03 CORE</v>
          </cell>
          <cell r="C1214">
            <v>0.45559501744721825</v>
          </cell>
          <cell r="D1214">
            <v>4.4101597688890726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4510</v>
          </cell>
          <cell r="K1214">
            <v>5500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64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GFPSA03</v>
          </cell>
          <cell r="B1215" t="str">
            <v>GLASS FULL SAM. A03 PRIVACY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FD5D'A037NE</v>
          </cell>
          <cell r="B1216" t="str">
            <v>GLASS FULL SAM. A03S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S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FD5D'A045NE</v>
          </cell>
          <cell r="B1217" t="str">
            <v>GLASS FULL SAM. A04/A04S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FD5DA04S</v>
          </cell>
          <cell r="B1218" t="str">
            <v>GLASS FULL SAM. A04/A04S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GFPSA04</v>
          </cell>
          <cell r="B1219" t="str">
            <v>GLASS FULL SAM. A04/A04S PRIVACY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FD5D'A042NE</v>
          </cell>
          <cell r="B1220" t="str">
            <v>GLASS FULL SAM. A04E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S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FD5D'A05</v>
          </cell>
          <cell r="B1221" t="str">
            <v>GLASS FULL SAM. A05 / A05S / A06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GFMSA05</v>
          </cell>
          <cell r="B1222" t="str">
            <v>GLASS FULL SAM. A05 / A05S / A06 MATTE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S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FD5DP'A05</v>
          </cell>
          <cell r="B1223" t="str">
            <v>GLASS FULL SAM. A05 / A05S / A06 PRIVACY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FD5D'A105NE</v>
          </cell>
          <cell r="B1224" t="str">
            <v>GLASS FULL SAM. A10/M10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FD9LSA10N</v>
          </cell>
          <cell r="B1225" t="str">
            <v>GLASS FULL SAM. A10/M10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FD5D'A107NE</v>
          </cell>
          <cell r="B1226" t="str">
            <v>GLASS FULL SAM. A10S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FD9LSA10SN</v>
          </cell>
          <cell r="B1227" t="str">
            <v>GLASS FULL SAM. A10S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D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FD5D'A115NE</v>
          </cell>
          <cell r="B1228" t="str">
            <v>GLASS FULL SAM. A11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FD9LSA11N</v>
          </cell>
          <cell r="B1229" t="str">
            <v>GLASS FULL SAM. A11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D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FD5D'A125NE</v>
          </cell>
          <cell r="B1230" t="str">
            <v>GLASS FULL SAM. A12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FD5D'A13</v>
          </cell>
          <cell r="B1231" t="str">
            <v>GLASS FULL SAM. A13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S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FD5D'A135NE</v>
          </cell>
          <cell r="B1232" t="str">
            <v>GLASS FULL SAM. A13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FD5D'A145NE</v>
          </cell>
          <cell r="B1233" t="str">
            <v>GLASS FULL SAM. A14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S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GFMSA14</v>
          </cell>
          <cell r="B1234" t="str">
            <v>GLASS FULL SAM. A14 MATTE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S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GFPSA14</v>
          </cell>
          <cell r="B1235" t="str">
            <v>GLASS FULL SAM. A14 PRIVACY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S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FD9DA15NE</v>
          </cell>
          <cell r="B1236" t="str">
            <v>GLASS FULL SAM. A15 / A25 / A34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S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FD9DA25NE</v>
          </cell>
          <cell r="B1237" t="str">
            <v>GLASS FULL SAM. A15 / A25 / A34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FD5D'A346NE</v>
          </cell>
          <cell r="B1238" t="str">
            <v>GLASS FULL SAM. A15 / A25 / A34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FD5D'A256</v>
          </cell>
          <cell r="B1239" t="str">
            <v>GLASS FULL SAM. A15 / A25 / A34</v>
          </cell>
          <cell r="C1239">
            <v>0.58127231121281464</v>
          </cell>
          <cell r="D1239">
            <v>4.5013727780320369</v>
          </cell>
          <cell r="E1239">
            <v>0.7556540045766591</v>
          </cell>
          <cell r="F1239">
            <v>0.63939954233409613</v>
          </cell>
          <cell r="G1239">
            <v>0.72659038901601836</v>
          </cell>
          <cell r="H1239">
            <v>0.87190846681922196</v>
          </cell>
          <cell r="I1239">
            <v>729.49675057208242</v>
          </cell>
          <cell r="J1239">
            <v>4510</v>
          </cell>
          <cell r="K1239">
            <v>5500</v>
          </cell>
          <cell r="L1239">
            <v>948</v>
          </cell>
          <cell r="M1239">
            <v>1147</v>
          </cell>
          <cell r="N1239">
            <v>803</v>
          </cell>
          <cell r="O1239">
            <v>912</v>
          </cell>
          <cell r="P1239">
            <v>1095</v>
          </cell>
          <cell r="Q1239" t="str">
            <v>S</v>
          </cell>
          <cell r="R1239">
            <v>60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GFMSA15</v>
          </cell>
          <cell r="B1240" t="str">
            <v>GLASS FULL SAM. A15 / A25 / A34 MATTE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GFPSA15</v>
          </cell>
          <cell r="B1241" t="str">
            <v>GLASS FULL SAM. A15 / A25 / A34 PRIVACY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FD9DA16</v>
          </cell>
          <cell r="B1242" t="str">
            <v>GLASS FULL SAM. A16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FD5D'A205NE</v>
          </cell>
          <cell r="B1243" t="str">
            <v>GLASS FULL SAM. A20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FD9LSA20N</v>
          </cell>
          <cell r="B1244" t="str">
            <v>GLASS FULL SAM. A20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D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FD9LSA20SN</v>
          </cell>
          <cell r="B1245" t="str">
            <v>GLASS FULL SAM. A20S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D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FD5D'A215NE</v>
          </cell>
          <cell r="B1246" t="str">
            <v>GLASS FULL SAM. A21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FD5D'A21SNE</v>
          </cell>
          <cell r="B1247" t="str">
            <v>GLASS FULL SAM. A21S</v>
          </cell>
          <cell r="C1247">
            <v>0.45559501744721825</v>
          </cell>
          <cell r="D1247">
            <v>4.4101597688890726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4510</v>
          </cell>
          <cell r="K1247">
            <v>5500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L</v>
          </cell>
          <cell r="R1247">
            <v>64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FD5D'A217NE</v>
          </cell>
          <cell r="B1248" t="str">
            <v>GLASS FULL SAM. A21S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L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FD5D'A225NE</v>
          </cell>
          <cell r="B1249" t="str">
            <v>GLASS FULL SAM. A22-4G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FD5D'A225G</v>
          </cell>
          <cell r="B1250" t="str">
            <v>GLASS FULL SAM. A22-5G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FD5D'A226NE</v>
          </cell>
          <cell r="B1251" t="str">
            <v>GLASS FULL SAM. A22-5G</v>
          </cell>
          <cell r="C1251">
            <v>0.45559501744721825</v>
          </cell>
          <cell r="D1251">
            <v>4.4101597688890726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4510</v>
          </cell>
          <cell r="K1251">
            <v>5500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64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FD5D'A23</v>
          </cell>
          <cell r="B1252" t="str">
            <v>GLASS FULL SAM. A23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FD5D'A235NE</v>
          </cell>
          <cell r="B1253" t="str">
            <v>GLASS FULL SAM. A23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FD5D'A236NE</v>
          </cell>
          <cell r="B1254" t="str">
            <v>GLASS FULL SAM. A23</v>
          </cell>
          <cell r="C1254">
            <v>0.45559501744721825</v>
          </cell>
          <cell r="D1254">
            <v>4.4101597688890726</v>
          </cell>
          <cell r="E1254">
            <v>0.59227352268138378</v>
          </cell>
          <cell r="F1254">
            <v>0.5011545191919401</v>
          </cell>
          <cell r="G1254">
            <v>0.56949377180902283</v>
          </cell>
          <cell r="H1254">
            <v>0.68339252617082735</v>
          </cell>
          <cell r="I1254">
            <v>571.77174689625895</v>
          </cell>
          <cell r="J1254">
            <v>4510</v>
          </cell>
          <cell r="K1254">
            <v>5500</v>
          </cell>
          <cell r="L1254">
            <v>743</v>
          </cell>
          <cell r="M1254">
            <v>899</v>
          </cell>
          <cell r="N1254">
            <v>629</v>
          </cell>
          <cell r="O1254">
            <v>715</v>
          </cell>
          <cell r="P1254">
            <v>858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FD5D'A24</v>
          </cell>
          <cell r="B1255" t="str">
            <v>GLASS FULL SAM. A24</v>
          </cell>
          <cell r="C1255">
            <v>0.45559501744721825</v>
          </cell>
          <cell r="D1255">
            <v>4.4101597688890726</v>
          </cell>
          <cell r="E1255">
            <v>0.59227352268138378</v>
          </cell>
          <cell r="F1255">
            <v>0.5011545191919401</v>
          </cell>
          <cell r="G1255">
            <v>0.56949377180902283</v>
          </cell>
          <cell r="H1255">
            <v>0.68339252617082735</v>
          </cell>
          <cell r="I1255">
            <v>571.77174689625895</v>
          </cell>
          <cell r="J1255">
            <v>4510</v>
          </cell>
          <cell r="K1255">
            <v>5500</v>
          </cell>
          <cell r="L1255">
            <v>743</v>
          </cell>
          <cell r="M1255">
            <v>899</v>
          </cell>
          <cell r="N1255">
            <v>629</v>
          </cell>
          <cell r="O1255">
            <v>715</v>
          </cell>
          <cell r="P1255">
            <v>858</v>
          </cell>
          <cell r="Q1255" t="str">
            <v>S</v>
          </cell>
          <cell r="R1255">
            <v>64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FD5D'A245NE</v>
          </cell>
          <cell r="B1256" t="str">
            <v>GLASS FULL SAM. A24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FD9DA26</v>
          </cell>
          <cell r="B1257" t="str">
            <v>GLASS FULL SAM. A26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S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FD5D'A305NE</v>
          </cell>
          <cell r="B1258" t="str">
            <v>GLASS FULL SAM. A30/A50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FD9LSA30N</v>
          </cell>
          <cell r="B1259" t="str">
            <v>GLASS FULL SAM. A30/A50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FD5D'A307NE</v>
          </cell>
          <cell r="B1260" t="str">
            <v>GLASS FULL SAM. A30S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fd5d'a315ne</v>
          </cell>
          <cell r="B1261" t="str">
            <v>GLASS FULL SAM. A31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S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FD5D'A325NE</v>
          </cell>
          <cell r="B1262" t="str">
            <v>GLASS FULL SAM. A32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fd5d'a326ne</v>
          </cell>
          <cell r="B1263" t="str">
            <v>GLASS FULL SAM. A32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FD5D'A33</v>
          </cell>
          <cell r="B1264" t="str">
            <v>GLASS FULL SAM. A33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FD5D'A336NE</v>
          </cell>
          <cell r="B1265" t="str">
            <v>GLASS FULL SAM. A33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GFPSA34</v>
          </cell>
          <cell r="B1266" t="str">
            <v>GLASS FULL SAM. A34 PRIVACY</v>
          </cell>
          <cell r="C1266">
            <v>0.45559501744721825</v>
          </cell>
          <cell r="D1266">
            <v>4.4101597688890726</v>
          </cell>
          <cell r="E1266">
            <v>0.59227352268138378</v>
          </cell>
          <cell r="F1266">
            <v>0.5011545191919401</v>
          </cell>
          <cell r="G1266">
            <v>0.56949377180902283</v>
          </cell>
          <cell r="H1266">
            <v>0.68339252617082735</v>
          </cell>
          <cell r="I1266">
            <v>571.77174689625895</v>
          </cell>
          <cell r="J1266">
            <v>4510</v>
          </cell>
          <cell r="K1266">
            <v>5500</v>
          </cell>
          <cell r="L1266">
            <v>743</v>
          </cell>
          <cell r="M1266">
            <v>899</v>
          </cell>
          <cell r="N1266">
            <v>629</v>
          </cell>
          <cell r="O1266">
            <v>715</v>
          </cell>
          <cell r="P1266">
            <v>858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FD5DA35</v>
          </cell>
          <cell r="B1267" t="str">
            <v>GLASS FULL SAM. A35</v>
          </cell>
          <cell r="C1267">
            <v>0.45559501744721825</v>
          </cell>
          <cell r="D1267">
            <v>4.4101597688890726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4510</v>
          </cell>
          <cell r="K1267">
            <v>5500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64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FD5DA36</v>
          </cell>
          <cell r="B1268" t="str">
            <v>GLASS FULL SAM. A36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FD5D'A515NE</v>
          </cell>
          <cell r="B1269" t="str">
            <v>GLASS FULL SAM. A51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L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fd5d'a526ne</v>
          </cell>
          <cell r="B1270" t="str">
            <v>GLASS FULL SAM. A52 / A52S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FD5D'A528NE</v>
          </cell>
          <cell r="B1271" t="str">
            <v>GLASS FULL SAM. A52 / A52S</v>
          </cell>
          <cell r="C1271">
            <v>0.45559501744721825</v>
          </cell>
          <cell r="D1271">
            <v>4.4101597688890726</v>
          </cell>
          <cell r="E1271">
            <v>0.59227352268138378</v>
          </cell>
          <cell r="F1271">
            <v>0.5011545191919401</v>
          </cell>
          <cell r="G1271">
            <v>0.56949377180902283</v>
          </cell>
          <cell r="H1271">
            <v>0.68339252617082735</v>
          </cell>
          <cell r="I1271">
            <v>571.77174689625895</v>
          </cell>
          <cell r="J1271">
            <v>4510</v>
          </cell>
          <cell r="K1271">
            <v>5500</v>
          </cell>
          <cell r="L1271">
            <v>743</v>
          </cell>
          <cell r="M1271">
            <v>899</v>
          </cell>
          <cell r="N1271">
            <v>629</v>
          </cell>
          <cell r="O1271">
            <v>715</v>
          </cell>
          <cell r="P1271">
            <v>858</v>
          </cell>
          <cell r="Q1271" t="str">
            <v>S</v>
          </cell>
          <cell r="R1271">
            <v>64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FD5D'A53</v>
          </cell>
          <cell r="B1272" t="str">
            <v>GLASS FULL SAM. A53</v>
          </cell>
          <cell r="C1272">
            <v>0.45559501744721825</v>
          </cell>
          <cell r="D1272">
            <v>4.4101597688890726</v>
          </cell>
          <cell r="E1272">
            <v>0.59227352268138378</v>
          </cell>
          <cell r="F1272">
            <v>0.5011545191919401</v>
          </cell>
          <cell r="G1272">
            <v>0.56949377180902283</v>
          </cell>
          <cell r="H1272">
            <v>0.68339252617082735</v>
          </cell>
          <cell r="I1272">
            <v>571.77174689625895</v>
          </cell>
          <cell r="J1272">
            <v>4510</v>
          </cell>
          <cell r="K1272">
            <v>5500</v>
          </cell>
          <cell r="L1272">
            <v>743</v>
          </cell>
          <cell r="M1272">
            <v>899</v>
          </cell>
          <cell r="N1272">
            <v>629</v>
          </cell>
          <cell r="O1272">
            <v>715</v>
          </cell>
          <cell r="P1272">
            <v>858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FD5D'A54</v>
          </cell>
          <cell r="B1273" t="str">
            <v>GLASS FULL SAM. A54</v>
          </cell>
          <cell r="C1273">
            <v>0.45559501744721825</v>
          </cell>
          <cell r="D1273">
            <v>4.4101597688890726</v>
          </cell>
          <cell r="E1273">
            <v>0.59227352268138378</v>
          </cell>
          <cell r="F1273">
            <v>0.5011545191919401</v>
          </cell>
          <cell r="G1273">
            <v>0.56949377180902283</v>
          </cell>
          <cell r="H1273">
            <v>0.68339252617082735</v>
          </cell>
          <cell r="I1273">
            <v>571.77174689625895</v>
          </cell>
          <cell r="J1273">
            <v>4510</v>
          </cell>
          <cell r="K1273">
            <v>5500</v>
          </cell>
          <cell r="L1273">
            <v>743</v>
          </cell>
          <cell r="M1273">
            <v>899</v>
          </cell>
          <cell r="N1273">
            <v>629</v>
          </cell>
          <cell r="O1273">
            <v>715</v>
          </cell>
          <cell r="P1273">
            <v>858</v>
          </cell>
          <cell r="Q1273" t="str">
            <v>S</v>
          </cell>
          <cell r="R1273">
            <v>64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FD5DA55</v>
          </cell>
          <cell r="B1274" t="str">
            <v>GLASS FULL SAM. A55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GFPSA55</v>
          </cell>
          <cell r="B1275" t="str">
            <v>GLASS FULL SAM. A55 PRIVACY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FD9DA56</v>
          </cell>
          <cell r="B1276" t="str">
            <v>GLASS FULL SAM. A56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S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FD9LSA70N</v>
          </cell>
          <cell r="B1277" t="str">
            <v>GLASS FULL SAM. A70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fd5d'a71ne</v>
          </cell>
          <cell r="B1278" t="str">
            <v>GLASS FULL SAM. A71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L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fd5d'a72ne</v>
          </cell>
          <cell r="B1279" t="str">
            <v>GLASS FULL SAM. A72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FD5D'A725NE</v>
          </cell>
          <cell r="B1280" t="str">
            <v>GLASS FULL SAM. A72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S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FD5D'A726NE</v>
          </cell>
          <cell r="B1281" t="str">
            <v>GLASS FULL SAM. A72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FD5D'A805NE</v>
          </cell>
          <cell r="B1282" t="str">
            <v>GLASS FULL SAM. A80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FD9LSA90N</v>
          </cell>
          <cell r="B1283" t="str">
            <v>GLASS FULL SAM. A90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D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FD5D'J810NE</v>
          </cell>
          <cell r="B1284" t="str">
            <v>GLASS FULL SAM. J8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FD9LSM20N</v>
          </cell>
          <cell r="B1285" t="str">
            <v>GLASS FULL SAM. M20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D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FD9LSM30N</v>
          </cell>
          <cell r="B1286" t="str">
            <v>GLASS FULL SAM. M30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D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FD5D'N10NE</v>
          </cell>
          <cell r="B1287" t="str">
            <v>GLASS FULL SAM. NOTE 10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D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FD3D'G973NE</v>
          </cell>
          <cell r="B1288" t="str">
            <v>GLASS FULL SAM. S10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FD5D'G973NE</v>
          </cell>
          <cell r="B1289" t="str">
            <v>GLASS FULL SAM. S10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D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FD3D'G975NE</v>
          </cell>
          <cell r="B1290" t="str">
            <v>GLASS FULL SAM. S10 PLUS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FD5D'G975NE</v>
          </cell>
          <cell r="B1291" t="str">
            <v>GLASS FULL SAM. S10 PLUS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FD5D'G970NE</v>
          </cell>
          <cell r="B1292" t="str">
            <v>GLASS FULL SAM. S10E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D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FD3D'G980NE</v>
          </cell>
          <cell r="B1293" t="str">
            <v>GLASS FULL SAM. S20 3D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FD5D'S20FNE</v>
          </cell>
          <cell r="B1294" t="str">
            <v>GLASS FULL SAM. S20 FE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FD3D'G985NE</v>
          </cell>
          <cell r="B1295" t="str">
            <v>GLASS FULL SAM. S20 PLUS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FD3D'G988NE</v>
          </cell>
          <cell r="B1296" t="str">
            <v>GLASS FULL SAM. S20 ULTRA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fd5d'g991</v>
          </cell>
          <cell r="B1297" t="str">
            <v>GLASS FULL SAM. S21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FD5D'S21F</v>
          </cell>
          <cell r="B1298" t="str">
            <v>GLASS FULL SAM. S21 FE</v>
          </cell>
          <cell r="C1298">
            <v>0.45559501744721825</v>
          </cell>
          <cell r="D1298">
            <v>4.4101597688890726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4510</v>
          </cell>
          <cell r="K1298">
            <v>5500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64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fd5d'g996</v>
          </cell>
          <cell r="B1299" t="str">
            <v>GLASS FULL SAM. S21 PLUS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fd5d'g998</v>
          </cell>
          <cell r="B1300" t="str">
            <v>GLASS FULL SAM. S21 ULTRA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FD5D'S23F</v>
          </cell>
          <cell r="B1301" t="str">
            <v>GLASS FULL SAM. S23 FE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S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FD5DS24F</v>
          </cell>
          <cell r="B1302" t="str">
            <v>GLASS FULL SAM. S24 FE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FD5DS25</v>
          </cell>
          <cell r="B1303" t="str">
            <v>GLASS FULL SAM. S25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FD5DS25P</v>
          </cell>
          <cell r="B1304" t="str">
            <v>GLASS FULL SAM. S25 PLUS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FD5DS25U</v>
          </cell>
          <cell r="B1305" t="str">
            <v>GLASS FULL SAM. S25 ULTRA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FDT'G950</v>
          </cell>
          <cell r="B1306" t="str">
            <v>GLASS FULL SAM. S8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)ptn640)</v>
          </cell>
          <cell r="B1307" t="str">
            <v>GLASS FULL SAM. S8 PLUS</v>
          </cell>
          <cell r="C1307">
            <v>0.45559501744721825</v>
          </cell>
          <cell r="D1307">
            <v>4.4101597688890726</v>
          </cell>
          <cell r="E1307">
            <v>0.59227352268138378</v>
          </cell>
          <cell r="F1307">
            <v>0.5011545191919401</v>
          </cell>
          <cell r="G1307">
            <v>0.56949377180902283</v>
          </cell>
          <cell r="H1307">
            <v>0.68339252617082735</v>
          </cell>
          <cell r="I1307">
            <v>571.77174689625895</v>
          </cell>
          <cell r="J1307">
            <v>4510</v>
          </cell>
          <cell r="K1307">
            <v>5500</v>
          </cell>
          <cell r="L1307">
            <v>743</v>
          </cell>
          <cell r="M1307">
            <v>899</v>
          </cell>
          <cell r="N1307">
            <v>629</v>
          </cell>
          <cell r="O1307">
            <v>715</v>
          </cell>
          <cell r="P1307">
            <v>858</v>
          </cell>
          <cell r="Q1307" t="str">
            <v>D</v>
          </cell>
          <cell r="R1307">
            <v>64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FD3D'G955NE</v>
          </cell>
          <cell r="B1308" t="str">
            <v>GLASS FULL SAM. S8 PLUS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D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fd3D'G960AZ</v>
          </cell>
          <cell r="B1309" t="str">
            <v>GLASS FULL SAM. S9 AZUL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S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fd3D'G965NE</v>
          </cell>
          <cell r="B1310" t="str">
            <v>GLASS FULL SAM. S9 PLUS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D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FD9LXMA2LN</v>
          </cell>
          <cell r="B1311" t="str">
            <v xml:space="preserve">GLASS FULL XIAOMI MI A2 LITE 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D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FDT'XNT9</v>
          </cell>
          <cell r="B1312" t="str">
            <v>GLASS FULL XIAOMI NOTE 9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D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F9XPX4P</v>
          </cell>
          <cell r="B1313" t="str">
            <v>GLASS FULL XIAOMI POCO X4 PRO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C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F9XPX5P</v>
          </cell>
          <cell r="B1314" t="str">
            <v>GLASS FULL XIAOMI POCO X5 PRO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C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F9XPX6P</v>
          </cell>
          <cell r="B1315" t="str">
            <v>GLASS FULL XIAOMI POCO X6 PRO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C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FD9LXR10C</v>
          </cell>
          <cell r="B1316" t="str">
            <v>GLASS FULL XIAOMI REDMI 10C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C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FD9LXR12C</v>
          </cell>
          <cell r="B1317" t="str">
            <v>GLASS FULL XIAOMI REDMI 12C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C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FD9LXR13C</v>
          </cell>
          <cell r="B1318" t="str">
            <v>GLASS FULL XIAOMI REDMI 13C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C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FD9LXR14C</v>
          </cell>
          <cell r="B1319" t="str">
            <v>GLASS FULL XIAOMI REDMI 14C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C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FD9LXR6AN</v>
          </cell>
          <cell r="B1320" t="str">
            <v>GLASS FULL XIAOMI REDMI 6/ 6A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D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F9XRN13</v>
          </cell>
          <cell r="B1321" t="str">
            <v>GLASS FULL XIAOMI REDMI NOTE 13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C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F9XRN13P</v>
          </cell>
          <cell r="B1322" t="str">
            <v>GLASS FULL XIAOMI REDMI NOTE 13 PRO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C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F9XRN14</v>
          </cell>
          <cell r="B1323" t="str">
            <v>GLASS FULL XIAOMI REDMI NOTE 14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C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FD9LXRN7N</v>
          </cell>
          <cell r="B1324" t="str">
            <v>GLASS FULL XIAOMI REDMI NOTE 7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FD9LXRN8PN</v>
          </cell>
          <cell r="B1325" t="str">
            <v>GLASS FULL XIAOMI REDMI NOTE 8 PRO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C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FDT'P8L</v>
          </cell>
          <cell r="B1326" t="str">
            <v>GLASS HUA. ALE-L23_ P8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313.75</v>
          </cell>
          <cell r="J1326">
            <v>820</v>
          </cell>
          <cell r="K1326">
            <v>1000</v>
          </cell>
          <cell r="L1326">
            <v>408</v>
          </cell>
          <cell r="M1326">
            <v>494</v>
          </cell>
          <cell r="N1326">
            <v>346</v>
          </cell>
          <cell r="O1326">
            <v>393</v>
          </cell>
          <cell r="P1326">
            <v>471</v>
          </cell>
          <cell r="Q1326" t="str">
            <v>D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FDT'G620</v>
          </cell>
          <cell r="B1327" t="str">
            <v>GLASS HUA. G620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313.75</v>
          </cell>
          <cell r="J1327">
            <v>820</v>
          </cell>
          <cell r="K1327">
            <v>1000</v>
          </cell>
          <cell r="L1327">
            <v>408</v>
          </cell>
          <cell r="M1327">
            <v>494</v>
          </cell>
          <cell r="N1327">
            <v>346</v>
          </cell>
          <cell r="O1327">
            <v>393</v>
          </cell>
          <cell r="P1327">
            <v>471</v>
          </cell>
          <cell r="Q1327" t="str">
            <v>D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21FTGHGR3</v>
          </cell>
          <cell r="B1328" t="str">
            <v>GLASS HUA. GR3 5"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313.75</v>
          </cell>
          <cell r="J1328">
            <v>820</v>
          </cell>
          <cell r="K1328">
            <v>1000</v>
          </cell>
          <cell r="L1328">
            <v>408</v>
          </cell>
          <cell r="M1328">
            <v>494</v>
          </cell>
          <cell r="N1328">
            <v>346</v>
          </cell>
          <cell r="O1328">
            <v>393</v>
          </cell>
          <cell r="P1328">
            <v>471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21FTGHGR5</v>
          </cell>
          <cell r="B1329" t="str">
            <v>GLASS HUA. GR5 5"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313.75</v>
          </cell>
          <cell r="J1329">
            <v>820</v>
          </cell>
          <cell r="K1329">
            <v>1000</v>
          </cell>
          <cell r="L1329">
            <v>408</v>
          </cell>
          <cell r="M1329">
            <v>494</v>
          </cell>
          <cell r="N1329">
            <v>346</v>
          </cell>
          <cell r="O1329">
            <v>393</v>
          </cell>
          <cell r="P1329">
            <v>471</v>
          </cell>
          <cell r="Q1329" t="str">
            <v>D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fdt'gw</v>
          </cell>
          <cell r="B1330" t="str">
            <v>GLASS HUA. GW Y6II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313.75</v>
          </cell>
          <cell r="J1330">
            <v>820</v>
          </cell>
          <cell r="K1330">
            <v>1000</v>
          </cell>
          <cell r="L1330">
            <v>408</v>
          </cell>
          <cell r="M1330">
            <v>494</v>
          </cell>
          <cell r="N1330">
            <v>346</v>
          </cell>
          <cell r="O1330">
            <v>393</v>
          </cell>
          <cell r="P1330">
            <v>471</v>
          </cell>
          <cell r="Q1330" t="str">
            <v>D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FDT'Y62</v>
          </cell>
          <cell r="B1331" t="str">
            <v>GLASS HUA. GW Y6II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313.75</v>
          </cell>
          <cell r="J1331">
            <v>820</v>
          </cell>
          <cell r="K1331">
            <v>1000</v>
          </cell>
          <cell r="L1331">
            <v>408</v>
          </cell>
          <cell r="M1331">
            <v>494</v>
          </cell>
          <cell r="N1331">
            <v>346</v>
          </cell>
          <cell r="O1331">
            <v>393</v>
          </cell>
          <cell r="P1331">
            <v>471</v>
          </cell>
          <cell r="Q1331" t="str">
            <v>D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fdt'mate10l</v>
          </cell>
          <cell r="B1332" t="str">
            <v>GLASS HUA. MATE 10 LITE 5,9"</v>
          </cell>
          <cell r="C1332">
            <v>0.25</v>
          </cell>
          <cell r="D1332">
            <v>0.74112500000000003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313.75</v>
          </cell>
          <cell r="J1332">
            <v>820</v>
          </cell>
          <cell r="K1332">
            <v>1000</v>
          </cell>
          <cell r="L1332">
            <v>408</v>
          </cell>
          <cell r="M1332">
            <v>494</v>
          </cell>
          <cell r="N1332">
            <v>346</v>
          </cell>
          <cell r="O1332">
            <v>393</v>
          </cell>
          <cell r="P1332">
            <v>471</v>
          </cell>
          <cell r="Q1332" t="str">
            <v>D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FDTHWMA7</v>
          </cell>
          <cell r="B1333" t="str">
            <v>GLASS HUA. MATE 7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313.75</v>
          </cell>
          <cell r="J1333">
            <v>820</v>
          </cell>
          <cell r="K1333">
            <v>1000</v>
          </cell>
          <cell r="L1333">
            <v>408</v>
          </cell>
          <cell r="M1333">
            <v>494</v>
          </cell>
          <cell r="N1333">
            <v>346</v>
          </cell>
          <cell r="O1333">
            <v>393</v>
          </cell>
          <cell r="P1333">
            <v>471</v>
          </cell>
          <cell r="Q1333" t="str">
            <v>D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fdt'psmart</v>
          </cell>
          <cell r="B1334" t="str">
            <v>GLASS HUA. P SMART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313.75</v>
          </cell>
          <cell r="J1334">
            <v>820</v>
          </cell>
          <cell r="K1334">
            <v>1000</v>
          </cell>
          <cell r="L1334">
            <v>408</v>
          </cell>
          <cell r="M1334">
            <v>494</v>
          </cell>
          <cell r="N1334">
            <v>346</v>
          </cell>
          <cell r="O1334">
            <v>393</v>
          </cell>
          <cell r="P1334">
            <v>471</v>
          </cell>
          <cell r="Q1334" t="str">
            <v>D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21FTGHP8LT</v>
          </cell>
          <cell r="B1335" t="str">
            <v>GLASS HUA. P8 LITE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313.75</v>
          </cell>
          <cell r="J1335">
            <v>820</v>
          </cell>
          <cell r="K1335">
            <v>1000</v>
          </cell>
          <cell r="L1335">
            <v>408</v>
          </cell>
          <cell r="M1335">
            <v>494</v>
          </cell>
          <cell r="N1335">
            <v>346</v>
          </cell>
          <cell r="O1335">
            <v>393</v>
          </cell>
          <cell r="P1335">
            <v>471</v>
          </cell>
          <cell r="Q1335" t="str">
            <v>D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21FTGHP9L</v>
          </cell>
          <cell r="B1336" t="str">
            <v>GLASS HUA. P9 LITE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313.75</v>
          </cell>
          <cell r="J1336">
            <v>820</v>
          </cell>
          <cell r="K1336">
            <v>1000</v>
          </cell>
          <cell r="L1336">
            <v>408</v>
          </cell>
          <cell r="M1336">
            <v>494</v>
          </cell>
          <cell r="N1336">
            <v>346</v>
          </cell>
          <cell r="O1336">
            <v>393</v>
          </cell>
          <cell r="P1336">
            <v>471</v>
          </cell>
          <cell r="Q1336" t="str">
            <v>D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FDT'G8</v>
          </cell>
          <cell r="B1337" t="str">
            <v>GLASS HUA. RIO-L03 G8</v>
          </cell>
          <cell r="C1337">
            <v>0.25</v>
          </cell>
          <cell r="D1337">
            <v>0.74112500000000003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313.75</v>
          </cell>
          <cell r="J1337">
            <v>820</v>
          </cell>
          <cell r="K1337">
            <v>1000</v>
          </cell>
          <cell r="L1337">
            <v>408</v>
          </cell>
          <cell r="M1337">
            <v>494</v>
          </cell>
          <cell r="N1337">
            <v>346</v>
          </cell>
          <cell r="O1337">
            <v>393</v>
          </cell>
          <cell r="P1337">
            <v>471</v>
          </cell>
          <cell r="Q1337" t="str">
            <v>D</v>
          </cell>
          <cell r="R1337">
            <v>20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FDT'Y221</v>
          </cell>
          <cell r="B1338" t="str">
            <v>GLASS HUA. Y221</v>
          </cell>
          <cell r="C1338">
            <v>0.25</v>
          </cell>
          <cell r="D1338">
            <v>0.74112500000000003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313.75</v>
          </cell>
          <cell r="J1338">
            <v>820</v>
          </cell>
          <cell r="K1338">
            <v>1000</v>
          </cell>
          <cell r="L1338">
            <v>408</v>
          </cell>
          <cell r="M1338">
            <v>494</v>
          </cell>
          <cell r="N1338">
            <v>346</v>
          </cell>
          <cell r="O1338">
            <v>393</v>
          </cell>
          <cell r="P1338">
            <v>471</v>
          </cell>
          <cell r="Q1338" t="str">
            <v>D</v>
          </cell>
          <cell r="R1338">
            <v>20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FDTHY330</v>
          </cell>
          <cell r="B1339" t="str">
            <v>GLASS HUA. Y330</v>
          </cell>
          <cell r="C1339">
            <v>0.25</v>
          </cell>
          <cell r="D1339">
            <v>0.74112500000000003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313.75</v>
          </cell>
          <cell r="J1339">
            <v>820</v>
          </cell>
          <cell r="K1339">
            <v>1000</v>
          </cell>
          <cell r="L1339">
            <v>408</v>
          </cell>
          <cell r="M1339">
            <v>494</v>
          </cell>
          <cell r="N1339">
            <v>346</v>
          </cell>
          <cell r="O1339">
            <v>393</v>
          </cell>
          <cell r="P1339">
            <v>471</v>
          </cell>
          <cell r="Q1339" t="str">
            <v>D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fdt'y32</v>
          </cell>
          <cell r="B1340" t="str">
            <v>GLASS HUA. Y3II</v>
          </cell>
          <cell r="C1340">
            <v>0.25</v>
          </cell>
          <cell r="D1340">
            <v>0.74112500000000003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313.75</v>
          </cell>
          <cell r="J1340">
            <v>820</v>
          </cell>
          <cell r="K1340">
            <v>1000</v>
          </cell>
          <cell r="L1340">
            <v>408</v>
          </cell>
          <cell r="M1340">
            <v>494</v>
          </cell>
          <cell r="N1340">
            <v>346</v>
          </cell>
          <cell r="O1340">
            <v>393</v>
          </cell>
          <cell r="P1340">
            <v>471</v>
          </cell>
          <cell r="Q1340" t="str">
            <v>D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FDT'Y5L</v>
          </cell>
          <cell r="B1341" t="str">
            <v>GLASS HUA. Y5 LITE</v>
          </cell>
          <cell r="C1341">
            <v>0.25</v>
          </cell>
          <cell r="D1341">
            <v>0.74112500000000003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313.75</v>
          </cell>
          <cell r="J1341">
            <v>820</v>
          </cell>
          <cell r="K1341">
            <v>1000</v>
          </cell>
          <cell r="L1341">
            <v>408</v>
          </cell>
          <cell r="M1341">
            <v>494</v>
          </cell>
          <cell r="N1341">
            <v>346</v>
          </cell>
          <cell r="O1341">
            <v>393</v>
          </cell>
          <cell r="P1341">
            <v>471</v>
          </cell>
          <cell r="Q1341" t="str">
            <v>D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21FTGHY550</v>
          </cell>
          <cell r="B1342" t="str">
            <v>GLASS HUA. Y550</v>
          </cell>
          <cell r="C1342">
            <v>0.25</v>
          </cell>
          <cell r="D1342">
            <v>0.74112500000000003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313.75</v>
          </cell>
          <cell r="J1342">
            <v>820</v>
          </cell>
          <cell r="K1342">
            <v>1000</v>
          </cell>
          <cell r="L1342">
            <v>408</v>
          </cell>
          <cell r="M1342">
            <v>494</v>
          </cell>
          <cell r="N1342">
            <v>346</v>
          </cell>
          <cell r="O1342">
            <v>393</v>
          </cell>
          <cell r="P1342">
            <v>471</v>
          </cell>
          <cell r="Q1342" t="str">
            <v>D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FDT'Y550</v>
          </cell>
          <cell r="B1343" t="str">
            <v>GLASS HUA. Y550</v>
          </cell>
          <cell r="C1343">
            <v>0.25</v>
          </cell>
          <cell r="D1343">
            <v>0.74112500000000003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313.75</v>
          </cell>
          <cell r="J1343">
            <v>820</v>
          </cell>
          <cell r="K1343">
            <v>1000</v>
          </cell>
          <cell r="L1343">
            <v>408</v>
          </cell>
          <cell r="M1343">
            <v>494</v>
          </cell>
          <cell r="N1343">
            <v>346</v>
          </cell>
          <cell r="O1343">
            <v>393</v>
          </cell>
          <cell r="P1343">
            <v>471</v>
          </cell>
          <cell r="Q1343" t="str">
            <v>D</v>
          </cell>
          <cell r="R1343">
            <v>20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21FTGHWEY6</v>
          </cell>
          <cell r="B1344" t="str">
            <v>GLASS HUA. Y6</v>
          </cell>
          <cell r="C1344">
            <v>0.25</v>
          </cell>
          <cell r="D1344">
            <v>0.74112500000000003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313.75</v>
          </cell>
          <cell r="J1344">
            <v>820</v>
          </cell>
          <cell r="K1344">
            <v>1000</v>
          </cell>
          <cell r="L1344">
            <v>408</v>
          </cell>
          <cell r="M1344">
            <v>494</v>
          </cell>
          <cell r="N1344">
            <v>346</v>
          </cell>
          <cell r="O1344">
            <v>393</v>
          </cell>
          <cell r="P1344">
            <v>471</v>
          </cell>
          <cell r="Q1344" t="str">
            <v>D</v>
          </cell>
          <cell r="R1344">
            <v>20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FDT'Y6</v>
          </cell>
          <cell r="B1345" t="str">
            <v>GLASS HUA. Y6</v>
          </cell>
          <cell r="C1345">
            <v>0.25</v>
          </cell>
          <cell r="D1345">
            <v>0.74112500000000003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313.75</v>
          </cell>
          <cell r="J1345">
            <v>820</v>
          </cell>
          <cell r="K1345">
            <v>1000</v>
          </cell>
          <cell r="L1345">
            <v>408</v>
          </cell>
          <cell r="M1345">
            <v>494</v>
          </cell>
          <cell r="N1345">
            <v>346</v>
          </cell>
          <cell r="O1345">
            <v>393</v>
          </cell>
          <cell r="P1345">
            <v>471</v>
          </cell>
          <cell r="Q1345" t="str">
            <v>D</v>
          </cell>
          <cell r="R1345">
            <v>20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FDP'Y600</v>
          </cell>
          <cell r="B1346" t="str">
            <v>GLASS HUA. Y600</v>
          </cell>
          <cell r="C1346">
            <v>0.25</v>
          </cell>
          <cell r="D1346">
            <v>0.74112500000000003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313.75</v>
          </cell>
          <cell r="J1346">
            <v>820</v>
          </cell>
          <cell r="K1346">
            <v>1000</v>
          </cell>
          <cell r="L1346">
            <v>408</v>
          </cell>
          <cell r="M1346">
            <v>494</v>
          </cell>
          <cell r="N1346">
            <v>346</v>
          </cell>
          <cell r="O1346">
            <v>393</v>
          </cell>
          <cell r="P1346">
            <v>471</v>
          </cell>
          <cell r="Q1346" t="str">
            <v>D</v>
          </cell>
          <cell r="R1346">
            <v>20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FDT'Y600</v>
          </cell>
          <cell r="B1347" t="str">
            <v>GLASS HUA. Y600</v>
          </cell>
          <cell r="C1347">
            <v>0.25</v>
          </cell>
          <cell r="D1347">
            <v>0.74112500000000003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313.75</v>
          </cell>
          <cell r="J1347">
            <v>820</v>
          </cell>
          <cell r="K1347">
            <v>1000</v>
          </cell>
          <cell r="L1347">
            <v>408</v>
          </cell>
          <cell r="M1347">
            <v>494</v>
          </cell>
          <cell r="N1347">
            <v>346</v>
          </cell>
          <cell r="O1347">
            <v>393</v>
          </cell>
          <cell r="P1347">
            <v>471</v>
          </cell>
          <cell r="Q1347" t="str">
            <v>D</v>
          </cell>
          <cell r="R1347">
            <v>20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21FTGHY620</v>
          </cell>
          <cell r="B1348" t="str">
            <v>GLASS HUA. Y620</v>
          </cell>
          <cell r="C1348">
            <v>0.25</v>
          </cell>
          <cell r="D1348">
            <v>0.74112500000000003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313.75</v>
          </cell>
          <cell r="J1348">
            <v>820</v>
          </cell>
          <cell r="K1348">
            <v>1000</v>
          </cell>
          <cell r="L1348">
            <v>408</v>
          </cell>
          <cell r="M1348">
            <v>494</v>
          </cell>
          <cell r="N1348">
            <v>346</v>
          </cell>
          <cell r="O1348">
            <v>393</v>
          </cell>
          <cell r="P1348">
            <v>471</v>
          </cell>
          <cell r="Q1348" t="str">
            <v>D</v>
          </cell>
          <cell r="R1348">
            <v>20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FDT'IPH11</v>
          </cell>
          <cell r="B1349" t="str">
            <v>GLASS IPH 11 / XR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313.75</v>
          </cell>
          <cell r="J1349">
            <v>3690</v>
          </cell>
          <cell r="K1349">
            <v>4500</v>
          </cell>
          <cell r="L1349">
            <v>408</v>
          </cell>
          <cell r="M1349">
            <v>494</v>
          </cell>
          <cell r="N1349">
            <v>346</v>
          </cell>
          <cell r="O1349">
            <v>393</v>
          </cell>
          <cell r="P1349">
            <v>471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FDT'IPH11P</v>
          </cell>
          <cell r="B1350" t="str">
            <v>GLASS IPH 11 PRO / X / XS</v>
          </cell>
          <cell r="C1350">
            <v>0.25</v>
          </cell>
          <cell r="D1350">
            <v>3.63</v>
          </cell>
          <cell r="E1350">
            <v>0.32500000000000001</v>
          </cell>
          <cell r="F1350">
            <v>0.27500000000000002</v>
          </cell>
          <cell r="G1350">
            <v>0.3125</v>
          </cell>
          <cell r="H1350">
            <v>0.375</v>
          </cell>
          <cell r="I1350">
            <v>313.75</v>
          </cell>
          <cell r="J1350">
            <v>3690</v>
          </cell>
          <cell r="K1350">
            <v>4500</v>
          </cell>
          <cell r="L1350">
            <v>408</v>
          </cell>
          <cell r="M1350">
            <v>494</v>
          </cell>
          <cell r="N1350">
            <v>346</v>
          </cell>
          <cell r="O1350">
            <v>393</v>
          </cell>
          <cell r="P1350">
            <v>471</v>
          </cell>
          <cell r="Q1350" t="str">
            <v>S</v>
          </cell>
          <cell r="R1350">
            <v>68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546788345579</v>
          </cell>
          <cell r="B1351" t="str">
            <v>GLASS IPH 11 PRO / X / XS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313.75</v>
          </cell>
          <cell r="J1351">
            <v>3690</v>
          </cell>
          <cell r="K1351">
            <v>4500</v>
          </cell>
          <cell r="L1351">
            <v>408</v>
          </cell>
          <cell r="M1351">
            <v>494</v>
          </cell>
          <cell r="N1351">
            <v>346</v>
          </cell>
          <cell r="O1351">
            <v>393</v>
          </cell>
          <cell r="P1351">
            <v>471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FDT'IPHXS</v>
          </cell>
          <cell r="B1352" t="str">
            <v>GLASS IPH 11 PRO / X / XS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313.75</v>
          </cell>
          <cell r="J1352">
            <v>3690</v>
          </cell>
          <cell r="K1352">
            <v>4500</v>
          </cell>
          <cell r="L1352">
            <v>408</v>
          </cell>
          <cell r="M1352">
            <v>494</v>
          </cell>
          <cell r="N1352">
            <v>346</v>
          </cell>
          <cell r="O1352">
            <v>393</v>
          </cell>
          <cell r="P1352">
            <v>471</v>
          </cell>
          <cell r="Q1352" t="str">
            <v>V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FDT'IPH12P</v>
          </cell>
          <cell r="B1353" t="str">
            <v>GLASS IPH 12 / 12 PRO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313.75</v>
          </cell>
          <cell r="J1353">
            <v>3690</v>
          </cell>
          <cell r="K1353">
            <v>4500</v>
          </cell>
          <cell r="L1353">
            <v>408</v>
          </cell>
          <cell r="M1353">
            <v>494</v>
          </cell>
          <cell r="N1353">
            <v>346</v>
          </cell>
          <cell r="O1353">
            <v>393</v>
          </cell>
          <cell r="P1353">
            <v>471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FDT'IPH12PM</v>
          </cell>
          <cell r="B1354" t="str">
            <v>GLASS IPH 12 PRO MAX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313.75</v>
          </cell>
          <cell r="J1354">
            <v>3690</v>
          </cell>
          <cell r="K1354">
            <v>4500</v>
          </cell>
          <cell r="L1354">
            <v>408</v>
          </cell>
          <cell r="M1354">
            <v>494</v>
          </cell>
          <cell r="N1354">
            <v>346</v>
          </cell>
          <cell r="O1354">
            <v>393</v>
          </cell>
          <cell r="P1354">
            <v>471</v>
          </cell>
          <cell r="Q1354" t="str">
            <v>D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FDT'IPH13</v>
          </cell>
          <cell r="B1355" t="str">
            <v>GLASS IPH 13 / 13 PRO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313.75</v>
          </cell>
          <cell r="J1355">
            <v>3690</v>
          </cell>
          <cell r="K1355">
            <v>4500</v>
          </cell>
          <cell r="L1355">
            <v>408</v>
          </cell>
          <cell r="M1355">
            <v>494</v>
          </cell>
          <cell r="N1355">
            <v>346</v>
          </cell>
          <cell r="O1355">
            <v>393</v>
          </cell>
          <cell r="P1355">
            <v>471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FDT'IPH13P</v>
          </cell>
          <cell r="B1356" t="str">
            <v>GLASS IPH 13 / 13 PRO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313.75</v>
          </cell>
          <cell r="J1356">
            <v>3690</v>
          </cell>
          <cell r="K1356">
            <v>4500</v>
          </cell>
          <cell r="L1356">
            <v>408</v>
          </cell>
          <cell r="M1356">
            <v>494</v>
          </cell>
          <cell r="N1356">
            <v>346</v>
          </cell>
          <cell r="O1356">
            <v>393</v>
          </cell>
          <cell r="P1356">
            <v>471</v>
          </cell>
          <cell r="Q1356" t="str">
            <v>S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FDT'IPH13PM</v>
          </cell>
          <cell r="B1357" t="str">
            <v>GLASS IPH 13 PRO MAX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313.75</v>
          </cell>
          <cell r="J1357">
            <v>3690</v>
          </cell>
          <cell r="K1357">
            <v>4500</v>
          </cell>
          <cell r="L1357">
            <v>408</v>
          </cell>
          <cell r="M1357">
            <v>494</v>
          </cell>
          <cell r="N1357">
            <v>346</v>
          </cell>
          <cell r="O1357">
            <v>393</v>
          </cell>
          <cell r="P1357">
            <v>471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21FTGIPH4</v>
          </cell>
          <cell r="B1358" t="str">
            <v>GLASS IPH 4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L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21FTGIPH5C</v>
          </cell>
          <cell r="B1359" t="str">
            <v>GLASS IPH 5C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L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21FTGAIPH6</v>
          </cell>
          <cell r="B1360" t="str">
            <v>GLASS IPH 6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K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FDT'IPH6</v>
          </cell>
          <cell r="B1361" t="str">
            <v>GLASS IPH 6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S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21FTGAIP6P</v>
          </cell>
          <cell r="B1362" t="str">
            <v>GLASS IPH 6 PLUS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L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FDP'IPH6P</v>
          </cell>
          <cell r="B1363" t="str">
            <v>GLASS IPH 6 PLUS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S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FDT'IPH6P</v>
          </cell>
          <cell r="B1364" t="str">
            <v>GLASS IPH 6 PLUS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S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FDT'IPH8</v>
          </cell>
          <cell r="B1365" t="str">
            <v>GLASS IPH 7/8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3690</v>
          </cell>
          <cell r="K1365">
            <v>4500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FDT'IPH7P</v>
          </cell>
          <cell r="B1366" t="str">
            <v>GLASS IPH 7/8 PLUS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3690</v>
          </cell>
          <cell r="K1366">
            <v>4500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FDT'IPH8P</v>
          </cell>
          <cell r="B1367" t="str">
            <v>GLASS IPH 7/8 PLUS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3690</v>
          </cell>
          <cell r="K1367">
            <v>4500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FDT'IPHXR</v>
          </cell>
          <cell r="B1368" t="str">
            <v>GLASS IPH XR</v>
          </cell>
          <cell r="C1368">
            <v>0.25</v>
          </cell>
          <cell r="D1368">
            <v>3.63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3690</v>
          </cell>
          <cell r="K1368">
            <v>4500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V</v>
          </cell>
          <cell r="R1368">
            <v>68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FDT'IPHXSM</v>
          </cell>
          <cell r="B1369" t="str">
            <v>GLASS IPH XS MAX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3690</v>
          </cell>
          <cell r="K1369">
            <v>4500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V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21DTGLGG2M</v>
          </cell>
          <cell r="B1370" t="str">
            <v>GLASS LG G2 MINI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L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FDT'D855</v>
          </cell>
          <cell r="B1371" t="str">
            <v>GLASS LG G3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L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FDT'D722</v>
          </cell>
          <cell r="B1372" t="str">
            <v>GLASS LG G3 BEAT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L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21FTGLG3S</v>
          </cell>
          <cell r="B1373" t="str">
            <v>GLASS LG G3 STYLUS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L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FDT'H815</v>
          </cell>
          <cell r="B1374" t="str">
            <v>GLASS LG G4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21FTGLGG4B</v>
          </cell>
          <cell r="B1375" t="str">
            <v>GLASS LG G4 BEAT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FDT'H735</v>
          </cell>
          <cell r="B1376" t="str">
            <v>GLASS LG G4 BEAT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L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21FTGLGG4S</v>
          </cell>
          <cell r="B1377" t="str">
            <v>GLASS LG G4 STYLUS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L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FDT'H635</v>
          </cell>
          <cell r="B1378" t="str">
            <v>GLASS LG G4 STYLUS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L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FDTLH850</v>
          </cell>
          <cell r="B1379" t="str">
            <v>GLASS LG G5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L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fdt'g810</v>
          </cell>
          <cell r="B1380" t="str">
            <v>GLASS LG G8S THINKQ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L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FDT'H901</v>
          </cell>
          <cell r="B1381" t="str">
            <v>GLASS LG H901_V10</v>
          </cell>
          <cell r="C1381">
            <v>0.25</v>
          </cell>
          <cell r="D1381">
            <v>0.74112500000000003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820</v>
          </cell>
          <cell r="K1381">
            <v>1000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L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FDT'H960</v>
          </cell>
          <cell r="B1382" t="str">
            <v>GLASS LG H960_V10</v>
          </cell>
          <cell r="C1382">
            <v>0.25</v>
          </cell>
          <cell r="D1382">
            <v>0.74112500000000003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820</v>
          </cell>
          <cell r="K1382">
            <v>1000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21FTGlk430</v>
          </cell>
          <cell r="B1383" t="str">
            <v>GLASS LG K10</v>
          </cell>
          <cell r="C1383">
            <v>0.25</v>
          </cell>
          <cell r="D1383">
            <v>0.74112500000000003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820</v>
          </cell>
          <cell r="K1383">
            <v>1000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L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FDT'K430</v>
          </cell>
          <cell r="B1384" t="str">
            <v>GLASS LG K10</v>
          </cell>
          <cell r="C1384">
            <v>0.25</v>
          </cell>
          <cell r="D1384">
            <v>0.74112500000000003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820</v>
          </cell>
          <cell r="K1384">
            <v>1000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L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FDT'M250</v>
          </cell>
          <cell r="B1385" t="str">
            <v>GLASS LG K10 2017</v>
          </cell>
          <cell r="C1385">
            <v>0.25</v>
          </cell>
          <cell r="D1385">
            <v>0.74112500000000003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820</v>
          </cell>
          <cell r="K1385">
            <v>1000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L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FDTLK11</v>
          </cell>
          <cell r="B1386" t="str">
            <v>GLASS LG K11</v>
          </cell>
          <cell r="C1386">
            <v>0.25</v>
          </cell>
          <cell r="D1386">
            <v>0.74112500000000003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820</v>
          </cell>
          <cell r="K1386">
            <v>1000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FDT'X230</v>
          </cell>
          <cell r="B1387" t="str">
            <v>GLASS LG K4 2017</v>
          </cell>
          <cell r="C1387">
            <v>0.25</v>
          </cell>
          <cell r="D1387">
            <v>0.74112500000000003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820</v>
          </cell>
          <cell r="K1387">
            <v>1000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L</v>
          </cell>
          <cell r="R1387">
            <v>20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FDT'X420</v>
          </cell>
          <cell r="B1388" t="str">
            <v>GLASS LG K40</v>
          </cell>
          <cell r="C1388">
            <v>0.25</v>
          </cell>
          <cell r="D1388">
            <v>0.74112500000000003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820</v>
          </cell>
          <cell r="K1388">
            <v>1000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FDT'K410</v>
          </cell>
          <cell r="B1389" t="str">
            <v>GLASS LG K41S</v>
          </cell>
          <cell r="C1389">
            <v>0.25</v>
          </cell>
          <cell r="D1389">
            <v>0.74112500000000003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820</v>
          </cell>
          <cell r="K1389">
            <v>1000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FDT'K42</v>
          </cell>
          <cell r="B1390" t="str">
            <v>GLASS LG K42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50.460954545454548</v>
          </cell>
          <cell r="J1390">
            <v>820</v>
          </cell>
          <cell r="K1390">
            <v>1000</v>
          </cell>
          <cell r="L1390">
            <v>66</v>
          </cell>
          <cell r="M1390">
            <v>79</v>
          </cell>
          <cell r="N1390">
            <v>56</v>
          </cell>
          <cell r="O1390">
            <v>64</v>
          </cell>
          <cell r="P1390">
            <v>76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FDT'X220</v>
          </cell>
          <cell r="B1391" t="str">
            <v>GLASS LG K5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FDT'X520</v>
          </cell>
          <cell r="B1392" t="str">
            <v>GLASS LG K50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L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FDT'¡X540</v>
          </cell>
          <cell r="B1393" t="str">
            <v>GLASS LG K50S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L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FDT'X540</v>
          </cell>
          <cell r="B1394" t="str">
            <v>GLASS LG K50S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FDT'K510</v>
          </cell>
          <cell r="B1395" t="str">
            <v>GLASS LG K51S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FDT'K61</v>
          </cell>
          <cell r="B1396" t="str">
            <v>GLASS LG K61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L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FDT'K340</v>
          </cell>
          <cell r="B1397" t="str">
            <v>GLASS LG K8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820</v>
          </cell>
          <cell r="K1397">
            <v>1000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L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FDT'K82</v>
          </cell>
          <cell r="B1398" t="str">
            <v>GLASS LG K8 2017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820</v>
          </cell>
          <cell r="K1398">
            <v>1000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fdt'x210</v>
          </cell>
          <cell r="B1399" t="str">
            <v>GLASS LG K9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820</v>
          </cell>
          <cell r="K1399">
            <v>1000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21FTGLGKIT</v>
          </cell>
          <cell r="B1400" t="str">
            <v>GLASS LG KITE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820</v>
          </cell>
          <cell r="K1400">
            <v>1000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L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FDT'H221</v>
          </cell>
          <cell r="B1401" t="str">
            <v>GLASS LG KITE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820</v>
          </cell>
          <cell r="K1401">
            <v>1000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L</v>
          </cell>
          <cell r="R1401">
            <v>20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FDT'D290</v>
          </cell>
          <cell r="B1402" t="str">
            <v>GLASS LG L FINO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0100000123000017</v>
          </cell>
          <cell r="B1403" t="str">
            <v>GLASS LG LEON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21DTGLGMA</v>
          </cell>
          <cell r="B1404" t="str">
            <v>GLASS LG MAGNA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FDT'LNEX</v>
          </cell>
          <cell r="B1405" t="str">
            <v>GLASS LG NEXUS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FDT'X525</v>
          </cell>
          <cell r="B1406" t="str">
            <v>GLASS LG Q60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21FTGLGSPI</v>
          </cell>
          <cell r="B1407" t="str">
            <v>GLASS LG SPIRIT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FDT'H440</v>
          </cell>
          <cell r="B1408" t="str">
            <v>GLASS LG SPIRIT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fdt'k220</v>
          </cell>
          <cell r="B1409" t="str">
            <v>GLASS LG X POWER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21FTGlzero</v>
          </cell>
          <cell r="B1410" t="str">
            <v>GLASS LG ZERO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027000001</v>
          </cell>
          <cell r="B1411" t="str">
            <v>GLASS LIQUIDO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21FTGMOTE</v>
          </cell>
          <cell r="B1412" t="str">
            <v>GLASS MOT. E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FDT'MOTOE</v>
          </cell>
          <cell r="B1413" t="str">
            <v>GLASS MOT. E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FDT'XT1021</v>
          </cell>
          <cell r="B1414" t="str">
            <v>GLASS MOT. E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FDT'E13</v>
          </cell>
          <cell r="B1415" t="str">
            <v>GLASS MOT. E13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3690</v>
          </cell>
          <cell r="K1415">
            <v>4500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S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FDT'XT2345</v>
          </cell>
          <cell r="B1416" t="str">
            <v>GLASS MOT. E13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3690</v>
          </cell>
          <cell r="K1416">
            <v>4500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FDT'XT242112</v>
          </cell>
          <cell r="B1417" t="str">
            <v>GLASS MOT. E14</v>
          </cell>
          <cell r="C1417">
            <v>0.3361162471395881</v>
          </cell>
          <cell r="D1417">
            <v>4.8804079084668199</v>
          </cell>
          <cell r="E1417">
            <v>0.43695112128146452</v>
          </cell>
          <cell r="F1417">
            <v>0.36972787185354694</v>
          </cell>
          <cell r="G1417">
            <v>0.42014530892448509</v>
          </cell>
          <cell r="H1417">
            <v>0.5041743707093822</v>
          </cell>
          <cell r="I1417">
            <v>421.82589016018306</v>
          </cell>
          <cell r="J1417">
            <v>4920</v>
          </cell>
          <cell r="K1417">
            <v>6000</v>
          </cell>
          <cell r="L1417">
            <v>548</v>
          </cell>
          <cell r="M1417">
            <v>664</v>
          </cell>
          <cell r="N1417">
            <v>465</v>
          </cell>
          <cell r="O1417">
            <v>528</v>
          </cell>
          <cell r="P1417">
            <v>633</v>
          </cell>
          <cell r="Q1417" t="str">
            <v>S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FDT'XT1527</v>
          </cell>
          <cell r="B1418" t="str">
            <v>GLASS MOT. E2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S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FDT'XT2155</v>
          </cell>
          <cell r="B1419" t="str">
            <v>GLASS MOT. E20/E40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3690</v>
          </cell>
          <cell r="K1419">
            <v>4500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S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FDT'E40</v>
          </cell>
          <cell r="B1420" t="str">
            <v>GLASS MOT. E20/E40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3690</v>
          </cell>
          <cell r="K1420">
            <v>4500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S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FDT'XT2159</v>
          </cell>
          <cell r="B1421" t="str">
            <v>GLASS MOT. E20/E40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3690</v>
          </cell>
          <cell r="K1421">
            <v>4500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S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FDT'E22</v>
          </cell>
          <cell r="B1422" t="str">
            <v>GLASS MOT. E22/E22i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313.75</v>
          </cell>
          <cell r="J1422">
            <v>3690</v>
          </cell>
          <cell r="K1422">
            <v>4500</v>
          </cell>
          <cell r="L1422">
            <v>408</v>
          </cell>
          <cell r="M1422">
            <v>494</v>
          </cell>
          <cell r="N1422">
            <v>346</v>
          </cell>
          <cell r="O1422">
            <v>393</v>
          </cell>
          <cell r="P1422">
            <v>471</v>
          </cell>
          <cell r="Q1422" t="str">
            <v>S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FDT'XT2239</v>
          </cell>
          <cell r="B1423" t="str">
            <v>GLASS MOT. E22/E22i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3690</v>
          </cell>
          <cell r="K1423">
            <v>4500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S</v>
          </cell>
          <cell r="R1423">
            <v>68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FDT'XT1763</v>
          </cell>
          <cell r="B1424" t="str">
            <v>GLASS MOT. E4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S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FDT'XT1944</v>
          </cell>
          <cell r="B1425" t="str">
            <v>GLASS MOT. E5 - G6 PLAY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S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FDT'g6y</v>
          </cell>
          <cell r="B1426" t="str">
            <v>GLASS MOT. E5 - G6 PLAY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H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fdt'xt1922</v>
          </cell>
          <cell r="B1427" t="str">
            <v>GLASS MOT. E5 - G6 PLAY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S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FDT'XT1921</v>
          </cell>
          <cell r="B1428" t="str">
            <v>GLASS MOT. E5 PLAY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S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FDT'XT1920</v>
          </cell>
          <cell r="B1429" t="str">
            <v>GLASS MOT. E5 PLAY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s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fdt'xt1924</v>
          </cell>
          <cell r="B1430" t="str">
            <v>GLASS MOT. E5 PLUS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Z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FDT'XT2029</v>
          </cell>
          <cell r="B1431" t="str">
            <v>GLASS MOT. E6 PLAY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FDT'XT2025</v>
          </cell>
          <cell r="B1432" t="str">
            <v>GLASS MOT. E6 PLUS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S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FDT'XT2053</v>
          </cell>
          <cell r="B1433" t="str">
            <v>GLASS MOT. E6S / E6i</v>
          </cell>
          <cell r="C1433">
            <v>0.25</v>
          </cell>
          <cell r="D1433">
            <v>3.63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3690</v>
          </cell>
          <cell r="K1433">
            <v>4500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S</v>
          </cell>
          <cell r="R1433">
            <v>68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FDT'XT2095</v>
          </cell>
          <cell r="B1434" t="str">
            <v>GLASS MOT. E7</v>
          </cell>
          <cell r="C1434">
            <v>0.25</v>
          </cell>
          <cell r="D1434">
            <v>3.63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3690</v>
          </cell>
          <cell r="K1434">
            <v>4500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S</v>
          </cell>
          <cell r="R1434">
            <v>68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FDTME7P</v>
          </cell>
          <cell r="B1435" t="str">
            <v>GLASS MOT. E7 PLUS / G9/ G9 PLAY</v>
          </cell>
          <cell r="C1435">
            <v>0.25</v>
          </cell>
          <cell r="D1435">
            <v>3.63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3690</v>
          </cell>
          <cell r="K1435">
            <v>4500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68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FDT'XT2081</v>
          </cell>
          <cell r="B1436" t="str">
            <v>GLASS MOT. E7 PLUS / G9/ G9 PLAY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3690</v>
          </cell>
          <cell r="K1436">
            <v>4500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FDT'XT2097</v>
          </cell>
          <cell r="B1437" t="str">
            <v>GLASS MOT. E7i POWER</v>
          </cell>
          <cell r="C1437">
            <v>0.25</v>
          </cell>
          <cell r="D1437">
            <v>3.63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3690</v>
          </cell>
          <cell r="K1437">
            <v>4500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S</v>
          </cell>
          <cell r="R1437">
            <v>68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FDT'ED20L</v>
          </cell>
          <cell r="B1438" t="str">
            <v>GLASS MOT. EDGE 20 LITE</v>
          </cell>
          <cell r="C1438">
            <v>0.25</v>
          </cell>
          <cell r="D1438">
            <v>3.63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3690</v>
          </cell>
          <cell r="K1438">
            <v>4500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S</v>
          </cell>
          <cell r="R1438">
            <v>68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FDT'ED20P</v>
          </cell>
          <cell r="B1439" t="str">
            <v>GLASS MOT. EDGE 20 PRO</v>
          </cell>
          <cell r="C1439">
            <v>0.25</v>
          </cell>
          <cell r="D1439">
            <v>3.63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3690</v>
          </cell>
          <cell r="K1439">
            <v>4500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S</v>
          </cell>
          <cell r="R1439">
            <v>68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FDT'MED30N</v>
          </cell>
          <cell r="B1440" t="str">
            <v>GLASS MOT. EDGE 30 NEO</v>
          </cell>
          <cell r="C1440">
            <v>0.25</v>
          </cell>
          <cell r="D1440">
            <v>3.63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3690</v>
          </cell>
          <cell r="K1440">
            <v>4500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S</v>
          </cell>
          <cell r="R1440">
            <v>68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FDG04</v>
          </cell>
          <cell r="B1441" t="str">
            <v>GLASS MOT. G04 / G24</v>
          </cell>
          <cell r="C1441">
            <v>0.45559501744721825</v>
          </cell>
          <cell r="D1441">
            <v>4.4101597688890726</v>
          </cell>
          <cell r="E1441">
            <v>0.59227352268138378</v>
          </cell>
          <cell r="F1441">
            <v>0.5011545191919401</v>
          </cell>
          <cell r="G1441">
            <v>0.56949377180902283</v>
          </cell>
          <cell r="H1441">
            <v>0.68339252617082735</v>
          </cell>
          <cell r="I1441">
            <v>571.77174689625895</v>
          </cell>
          <cell r="J1441">
            <v>4510</v>
          </cell>
          <cell r="K1441">
            <v>5500</v>
          </cell>
          <cell r="L1441">
            <v>743</v>
          </cell>
          <cell r="M1441">
            <v>899</v>
          </cell>
          <cell r="N1441">
            <v>629</v>
          </cell>
          <cell r="O1441">
            <v>715</v>
          </cell>
          <cell r="P1441">
            <v>858</v>
          </cell>
          <cell r="Q1441" t="str">
            <v>S</v>
          </cell>
          <cell r="R1441">
            <v>64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FDT'G10</v>
          </cell>
          <cell r="B1442" t="str">
            <v>GLASS MOT. G10 G20 G30</v>
          </cell>
          <cell r="C1442">
            <v>0.25</v>
          </cell>
          <cell r="D1442">
            <v>3.63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3690</v>
          </cell>
          <cell r="K1442">
            <v>4500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S</v>
          </cell>
          <cell r="R1442">
            <v>68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FDT'XT2129</v>
          </cell>
          <cell r="B1443" t="str">
            <v>GLASS MOT. G10 G20 G30</v>
          </cell>
          <cell r="C1443">
            <v>0.25</v>
          </cell>
          <cell r="D1443">
            <v>3.63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3690</v>
          </cell>
          <cell r="K1443">
            <v>4500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S</v>
          </cell>
          <cell r="R1443">
            <v>68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FDTMG100</v>
          </cell>
          <cell r="B1444" t="str">
            <v>GLASS MOT. G100</v>
          </cell>
          <cell r="C1444">
            <v>0.25</v>
          </cell>
          <cell r="D1444">
            <v>3.63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3690</v>
          </cell>
          <cell r="K1444">
            <v>4500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68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FDT'XT2125</v>
          </cell>
          <cell r="B1445" t="str">
            <v>GLASS MOT. G100</v>
          </cell>
          <cell r="C1445">
            <v>0.25</v>
          </cell>
          <cell r="D1445">
            <v>3.63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3690</v>
          </cell>
          <cell r="K1445">
            <v>4500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S</v>
          </cell>
          <cell r="R1445">
            <v>68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FDT'G13</v>
          </cell>
          <cell r="B1446" t="str">
            <v>GLASS MOT. G13/G13SE/G23</v>
          </cell>
          <cell r="C1446">
            <v>0.25</v>
          </cell>
          <cell r="D1446">
            <v>3.63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3690</v>
          </cell>
          <cell r="K1446">
            <v>4500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S</v>
          </cell>
          <cell r="R1446">
            <v>68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FDT'XT2331</v>
          </cell>
          <cell r="B1447" t="str">
            <v>GLASS MOT. G13/G13SE/G23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FDT'G14</v>
          </cell>
          <cell r="B1448" t="str">
            <v>GLASS MOT. G14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FDT'XT2175</v>
          </cell>
          <cell r="B1449" t="str">
            <v>GLASS MOT. G200</v>
          </cell>
          <cell r="C1449">
            <v>0.25</v>
          </cell>
          <cell r="D1449">
            <v>3.63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313.75</v>
          </cell>
          <cell r="J1449">
            <v>3690</v>
          </cell>
          <cell r="K1449">
            <v>4500</v>
          </cell>
          <cell r="L1449">
            <v>408</v>
          </cell>
          <cell r="M1449">
            <v>494</v>
          </cell>
          <cell r="N1449">
            <v>346</v>
          </cell>
          <cell r="O1449">
            <v>393</v>
          </cell>
          <cell r="P1449">
            <v>471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FDT'G22</v>
          </cell>
          <cell r="B1450" t="str">
            <v>GLASS MOT. G22/E32</v>
          </cell>
          <cell r="C1450">
            <v>0.25</v>
          </cell>
          <cell r="D1450">
            <v>3.63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3690</v>
          </cell>
          <cell r="K1450">
            <v>4500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68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FDT'XT2231</v>
          </cell>
          <cell r="B1451" t="str">
            <v>GLASS MOT. G22/E32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FDT'XT2227</v>
          </cell>
          <cell r="B1452" t="str">
            <v>GLASS MOT. G22/E32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FDT'G31</v>
          </cell>
          <cell r="B1453" t="str">
            <v>GLASS MOT. G31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FDT'XT2235</v>
          </cell>
          <cell r="B1454" t="str">
            <v>GLASS MOT. G32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201213215551</v>
          </cell>
          <cell r="B1455" t="str">
            <v>GLASS MOT. G4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820</v>
          </cell>
          <cell r="K1455">
            <v>1000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M</v>
          </cell>
          <cell r="R1455">
            <v>20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FDT'XT1625</v>
          </cell>
          <cell r="B1456" t="str">
            <v>GLASS MOT. G4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21FTGMG4PY</v>
          </cell>
          <cell r="B1457" t="str">
            <v>GLASS MOT. G4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21FTGMG4P</v>
          </cell>
          <cell r="B1458" t="str">
            <v>GLASS MOT. G4 PLUS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FDT'XT1644</v>
          </cell>
          <cell r="B1459" t="str">
            <v>GLASS MOT. G4 PLUS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FDT'XT2167</v>
          </cell>
          <cell r="B1460" t="str">
            <v>GLASS MOT. G41</v>
          </cell>
          <cell r="C1460">
            <v>0.25</v>
          </cell>
          <cell r="D1460">
            <v>3.63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3690</v>
          </cell>
          <cell r="K1460">
            <v>4500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68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FDT'G42</v>
          </cell>
          <cell r="B1461" t="str">
            <v>GLASS MOT. G42</v>
          </cell>
          <cell r="C1461">
            <v>0.25</v>
          </cell>
          <cell r="D1461">
            <v>3.63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3690</v>
          </cell>
          <cell r="K1461">
            <v>4500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68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FDT'XT2233</v>
          </cell>
          <cell r="B1462" t="str">
            <v>GLASS MOT. G42</v>
          </cell>
          <cell r="C1462">
            <v>0.25</v>
          </cell>
          <cell r="D1462">
            <v>3.63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3690</v>
          </cell>
          <cell r="K1462">
            <v>4500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S</v>
          </cell>
          <cell r="R1462">
            <v>68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FDT'G51</v>
          </cell>
          <cell r="B1463" t="str">
            <v>GLASS MOT. G51</v>
          </cell>
          <cell r="C1463">
            <v>0.25</v>
          </cell>
          <cell r="D1463">
            <v>3.63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3690</v>
          </cell>
          <cell r="K1463">
            <v>4500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S</v>
          </cell>
          <cell r="R1463">
            <v>68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FDT'XT2221</v>
          </cell>
          <cell r="B1464" t="str">
            <v>GLASS MOT. G52 / G82</v>
          </cell>
          <cell r="C1464">
            <v>0.25</v>
          </cell>
          <cell r="D1464">
            <v>3.63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3690</v>
          </cell>
          <cell r="K1464">
            <v>4500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68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FDT'G82</v>
          </cell>
          <cell r="B1465" t="str">
            <v xml:space="preserve">GLASS MOT. G52 / G82 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FDT'G54</v>
          </cell>
          <cell r="B1466" t="str">
            <v>GLASS MOT. G54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fdt'G6</v>
          </cell>
          <cell r="B1467" t="str">
            <v>GLASS MOT. G6</v>
          </cell>
          <cell r="C1467">
            <v>0.25</v>
          </cell>
          <cell r="D1467">
            <v>1.7847500000000001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1640</v>
          </cell>
          <cell r="K1467">
            <v>2000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S</v>
          </cell>
          <cell r="R1467">
            <v>57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fdt'xt1925</v>
          </cell>
          <cell r="B1468" t="str">
            <v>GLASS MOT. G6</v>
          </cell>
          <cell r="C1468">
            <v>0.25</v>
          </cell>
          <cell r="D1468">
            <v>1.7847500000000001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1640</v>
          </cell>
          <cell r="K1468">
            <v>2000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57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fdt'G6P</v>
          </cell>
          <cell r="B1469" t="str">
            <v>GLASS MOT. G6 PLUS</v>
          </cell>
          <cell r="C1469">
            <v>0.25</v>
          </cell>
          <cell r="D1469">
            <v>1.7847500000000001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1640</v>
          </cell>
          <cell r="K1469">
            <v>2000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57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fdt'xt1926</v>
          </cell>
          <cell r="B1470" t="str">
            <v>GLASS MOT. G6 PLUS</v>
          </cell>
          <cell r="C1470">
            <v>0.25</v>
          </cell>
          <cell r="D1470">
            <v>1.7847500000000001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1640</v>
          </cell>
          <cell r="K1470">
            <v>2000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57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FDT'G60</v>
          </cell>
          <cell r="B1471" t="str">
            <v>GLASS MOT. G60</v>
          </cell>
          <cell r="C1471">
            <v>0.25</v>
          </cell>
          <cell r="D1471">
            <v>1.7847500000000001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1640</v>
          </cell>
          <cell r="K1471">
            <v>2000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57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FDT'XT2133</v>
          </cell>
          <cell r="B1472" t="str">
            <v>GLASS MOT. G60S</v>
          </cell>
          <cell r="C1472">
            <v>0.25</v>
          </cell>
          <cell r="D1472">
            <v>1.7847500000000001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1640</v>
          </cell>
          <cell r="K1472">
            <v>2000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57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FDTMG7</v>
          </cell>
          <cell r="B1473" t="str">
            <v>GLASS MOT. G7</v>
          </cell>
          <cell r="C1473">
            <v>0.25</v>
          </cell>
          <cell r="D1473">
            <v>1.7847500000000001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313.75</v>
          </cell>
          <cell r="J1473">
            <v>1640</v>
          </cell>
          <cell r="K1473">
            <v>2000</v>
          </cell>
          <cell r="L1473">
            <v>408</v>
          </cell>
          <cell r="M1473">
            <v>494</v>
          </cell>
          <cell r="N1473">
            <v>346</v>
          </cell>
          <cell r="O1473">
            <v>393</v>
          </cell>
          <cell r="P1473">
            <v>471</v>
          </cell>
          <cell r="Q1473" t="str">
            <v>Z</v>
          </cell>
          <cell r="R1473">
            <v>57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FDT'XT1962</v>
          </cell>
          <cell r="B1474" t="str">
            <v>GLASS MOT. G7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1640</v>
          </cell>
          <cell r="K1474">
            <v>2000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FDTMG7Y</v>
          </cell>
          <cell r="B1475" t="str">
            <v>GLASS MOT. G7 PLAY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1640</v>
          </cell>
          <cell r="K1475">
            <v>2000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M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FDT'XT1952</v>
          </cell>
          <cell r="B1476" t="str">
            <v>GLASS MOT. G7 PLAY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1640</v>
          </cell>
          <cell r="K1476">
            <v>2000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S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FDTMG7P</v>
          </cell>
          <cell r="B1477" t="str">
            <v xml:space="preserve">GLASS MOT. G7 PLUS / G8 PLUS 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1640</v>
          </cell>
          <cell r="K1477">
            <v>2000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Z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FDT'XT1965</v>
          </cell>
          <cell r="B1478" t="str">
            <v xml:space="preserve">GLASS MOT. G7 PLUS / G8 PLUS 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1640</v>
          </cell>
          <cell r="K1478">
            <v>2000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FDT'XT2019</v>
          </cell>
          <cell r="B1479" t="str">
            <v xml:space="preserve">GLASS MOT. G7 PLUS / G8 PLUS </v>
          </cell>
          <cell r="C1479">
            <v>0.25</v>
          </cell>
          <cell r="D1479">
            <v>1.7847500000000001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1640</v>
          </cell>
          <cell r="K1479">
            <v>2000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57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FDTMG7W</v>
          </cell>
          <cell r="B1480" t="str">
            <v>GLASS MOT. G7 POWER</v>
          </cell>
          <cell r="C1480">
            <v>0.25</v>
          </cell>
          <cell r="D1480">
            <v>1.7847500000000001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1640</v>
          </cell>
          <cell r="K1480">
            <v>2000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Z</v>
          </cell>
          <cell r="R1480">
            <v>57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FDT'XT1955</v>
          </cell>
          <cell r="B1481" t="str">
            <v>GLASS MOT. G7 POWER</v>
          </cell>
          <cell r="C1481">
            <v>0.25</v>
          </cell>
          <cell r="D1481">
            <v>1.7847500000000001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1640</v>
          </cell>
          <cell r="K1481">
            <v>2000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57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FDT'XT2169</v>
          </cell>
          <cell r="B1482" t="str">
            <v>GLASS MOT. G71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FDT'G72</v>
          </cell>
          <cell r="B1483" t="str">
            <v>GLASS MOT. G72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FDTMG8</v>
          </cell>
          <cell r="B1484" t="str">
            <v>GLASS MOT. G8</v>
          </cell>
          <cell r="C1484">
            <v>0.25</v>
          </cell>
          <cell r="D1484">
            <v>0.74112500000000003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820</v>
          </cell>
          <cell r="K1484">
            <v>1000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L</v>
          </cell>
          <cell r="R1484">
            <v>20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FDT'XT2015</v>
          </cell>
          <cell r="B1485" t="str">
            <v>GLASS MOT. G8 PLAY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820</v>
          </cell>
          <cell r="K1485">
            <v>1000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FDT'G84</v>
          </cell>
          <cell r="B1486" t="str">
            <v>GLASS MOT. G84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FDTMG9P</v>
          </cell>
          <cell r="B1487" t="str">
            <v>GLASS MOT. G9 PLUS</v>
          </cell>
          <cell r="C1487">
            <v>0.25</v>
          </cell>
          <cell r="D1487">
            <v>3.63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3690</v>
          </cell>
          <cell r="K1487">
            <v>4500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L</v>
          </cell>
          <cell r="R1487">
            <v>68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FDT'XT2087</v>
          </cell>
          <cell r="B1488" t="str">
            <v>GLASS MOT. G9 PLUS</v>
          </cell>
          <cell r="C1488">
            <v>0.25</v>
          </cell>
          <cell r="D1488">
            <v>3.63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3690</v>
          </cell>
          <cell r="K1488">
            <v>4500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68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FDTMG9PW</v>
          </cell>
          <cell r="B1489" t="str">
            <v>GLASS MOT. G9 POWER</v>
          </cell>
          <cell r="C1489">
            <v>0.25</v>
          </cell>
          <cell r="D1489">
            <v>3.63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3690</v>
          </cell>
          <cell r="K1489">
            <v>4500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68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FDT'XT2091</v>
          </cell>
          <cell r="B1490" t="str">
            <v>GLASS MOT. G9 POWER</v>
          </cell>
          <cell r="C1490">
            <v>0.25</v>
          </cell>
          <cell r="D1490">
            <v>3.63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3690</v>
          </cell>
          <cell r="K1490">
            <v>4500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S</v>
          </cell>
          <cell r="R1490">
            <v>68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FDT'XT626</v>
          </cell>
          <cell r="B1491" t="str">
            <v>GLASS MOT. IRON ROCK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FDT'XT2013</v>
          </cell>
          <cell r="B1492" t="str">
            <v>GLASS MOT. ONE ACTION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FDT'MOFUS</v>
          </cell>
          <cell r="B1493" t="str">
            <v>GLASS MOT. ONE FUSION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FDTMOHYP</v>
          </cell>
          <cell r="B1494" t="str">
            <v>GLASS MOT. ONE HYPER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L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FDT'XT2027</v>
          </cell>
          <cell r="B1495" t="str">
            <v>GLASS MOT. ONE HYPER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FDT'XT2016</v>
          </cell>
          <cell r="B1496" t="str">
            <v>GLASS MOT. ONE MACRO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M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FDT'XT1970</v>
          </cell>
          <cell r="B1497" t="str">
            <v>GLASS MOT. ONE VISION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FDT'XT2010</v>
          </cell>
          <cell r="B1498" t="str">
            <v>GLASS MOT. ONE ZOOM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FDT'XT1941</v>
          </cell>
          <cell r="B1499" t="str">
            <v>GLASS MOT. ONE_SAM. J6</v>
          </cell>
          <cell r="C1499">
            <v>0.25</v>
          </cell>
          <cell r="D1499">
            <v>3.63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3690</v>
          </cell>
          <cell r="K1499">
            <v>4500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68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fdt'j6</v>
          </cell>
          <cell r="B1500" t="str">
            <v>GLASS MOT. ONE_SAM. J6</v>
          </cell>
          <cell r="C1500">
            <v>0.25</v>
          </cell>
          <cell r="D1500">
            <v>3.63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3690</v>
          </cell>
          <cell r="K1500">
            <v>4500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68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FDT'J600</v>
          </cell>
          <cell r="B1501" t="str">
            <v>GLASS MOT. ONE_SAM. J6</v>
          </cell>
          <cell r="C1501">
            <v>0.25</v>
          </cell>
          <cell r="D1501">
            <v>3.63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3690</v>
          </cell>
          <cell r="K1501">
            <v>4500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68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FDT'XT1058</v>
          </cell>
          <cell r="B1502" t="str">
            <v>GLASS MOT. X</v>
          </cell>
          <cell r="C1502">
            <v>0.25</v>
          </cell>
          <cell r="D1502">
            <v>0.74112500000000003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820</v>
          </cell>
          <cell r="K1502">
            <v>1000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20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FDT'XT1563</v>
          </cell>
          <cell r="B1503" t="str">
            <v>GLASS MOT. X PLAY</v>
          </cell>
          <cell r="C1503">
            <v>0.25</v>
          </cell>
          <cell r="D1503">
            <v>0.74112500000000003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820</v>
          </cell>
          <cell r="K1503">
            <v>1000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20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21FTGMMXST</v>
          </cell>
          <cell r="B1504" t="str">
            <v>GLASS MOT. X STYLE</v>
          </cell>
          <cell r="C1504">
            <v>0.25</v>
          </cell>
          <cell r="D1504">
            <v>0.74112500000000003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820</v>
          </cell>
          <cell r="K1504">
            <v>1000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L</v>
          </cell>
          <cell r="R1504">
            <v>20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fdt'xt1572</v>
          </cell>
          <cell r="B1505" t="str">
            <v>GLASS MOT. X STYLE</v>
          </cell>
          <cell r="C1505">
            <v>0.25</v>
          </cell>
          <cell r="D1505">
            <v>0.74112500000000003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820</v>
          </cell>
          <cell r="K1505">
            <v>1000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s</v>
          </cell>
          <cell r="R1505">
            <v>20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21FTGMMTX2</v>
          </cell>
          <cell r="B1506" t="str">
            <v>GLASS MOT. X2</v>
          </cell>
          <cell r="C1506">
            <v>0.25</v>
          </cell>
          <cell r="D1506">
            <v>0.74112500000000003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820</v>
          </cell>
          <cell r="K1506">
            <v>1000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L</v>
          </cell>
          <cell r="R1506">
            <v>20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21FTGMMTX3</v>
          </cell>
          <cell r="B1507" t="str">
            <v>GLASS MOT. X3</v>
          </cell>
          <cell r="C1507">
            <v>0.25</v>
          </cell>
          <cell r="D1507">
            <v>0.74112500000000003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820</v>
          </cell>
          <cell r="K1507">
            <v>1000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L</v>
          </cell>
          <cell r="R1507">
            <v>20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842749494685</v>
          </cell>
          <cell r="B1508" t="str">
            <v>GLASS MOT. Z PLAY</v>
          </cell>
          <cell r="C1508">
            <v>0.25</v>
          </cell>
          <cell r="D1508">
            <v>0.74112500000000003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820</v>
          </cell>
          <cell r="K1508">
            <v>1000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M</v>
          </cell>
          <cell r="R1508">
            <v>20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FDT'XT1635</v>
          </cell>
          <cell r="B1509" t="str">
            <v>GLASS MOT. Z PLAY</v>
          </cell>
          <cell r="C1509">
            <v>0.25</v>
          </cell>
          <cell r="D1509">
            <v>0.74112500000000003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820</v>
          </cell>
          <cell r="K1509">
            <v>1000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S</v>
          </cell>
          <cell r="R1509">
            <v>20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FDT'XT1710</v>
          </cell>
          <cell r="B1510" t="str">
            <v>GLASS MOT. Z2 PLAY</v>
          </cell>
          <cell r="C1510">
            <v>0.25</v>
          </cell>
          <cell r="D1510">
            <v>0.74112500000000003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820</v>
          </cell>
          <cell r="K1510">
            <v>1000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20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FDT'XT1929</v>
          </cell>
          <cell r="B1511" t="str">
            <v>GLASS MOT. Z3 PLAY</v>
          </cell>
          <cell r="C1511">
            <v>0.25</v>
          </cell>
          <cell r="D1511">
            <v>0.74112500000000003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820</v>
          </cell>
          <cell r="K1511">
            <v>1000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20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FDN'IPH11</v>
          </cell>
          <cell r="B1512" t="str">
            <v>GLASS NANO TECH IPH 11 / XR</v>
          </cell>
          <cell r="C1512">
            <v>1.1000000000000001</v>
          </cell>
          <cell r="D1512">
            <v>7.4535999999999998</v>
          </cell>
          <cell r="E1512">
            <v>1.4300000000000002</v>
          </cell>
          <cell r="F1512">
            <v>1.2100000000000002</v>
          </cell>
          <cell r="G1512">
            <v>1.375</v>
          </cell>
          <cell r="H1512">
            <v>1.6500000000000001</v>
          </cell>
          <cell r="I1512">
            <v>1380.5</v>
          </cell>
          <cell r="J1512">
            <v>7790</v>
          </cell>
          <cell r="K1512">
            <v>9500</v>
          </cell>
          <cell r="L1512">
            <v>1795</v>
          </cell>
          <cell r="M1512">
            <v>2172</v>
          </cell>
          <cell r="N1512">
            <v>1519</v>
          </cell>
          <cell r="O1512">
            <v>1726</v>
          </cell>
          <cell r="P1512">
            <v>2071</v>
          </cell>
          <cell r="Q1512" t="str">
            <v>S</v>
          </cell>
          <cell r="R1512">
            <v>54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FDN'IPH15P</v>
          </cell>
          <cell r="B1513" t="str">
            <v>GLASS NANO TECH IPH 15 PRO</v>
          </cell>
          <cell r="C1513">
            <v>1.1000000000000001</v>
          </cell>
          <cell r="D1513">
            <v>7.4535999999999998</v>
          </cell>
          <cell r="E1513">
            <v>1.4300000000000002</v>
          </cell>
          <cell r="F1513">
            <v>1.2100000000000002</v>
          </cell>
          <cell r="G1513">
            <v>1.375</v>
          </cell>
          <cell r="H1513">
            <v>1.6500000000000001</v>
          </cell>
          <cell r="I1513">
            <v>1380.5</v>
          </cell>
          <cell r="J1513">
            <v>7790</v>
          </cell>
          <cell r="K1513">
            <v>9500</v>
          </cell>
          <cell r="L1513">
            <v>1795</v>
          </cell>
          <cell r="M1513">
            <v>2172</v>
          </cell>
          <cell r="N1513">
            <v>1519</v>
          </cell>
          <cell r="O1513">
            <v>1726</v>
          </cell>
          <cell r="P1513">
            <v>2071</v>
          </cell>
          <cell r="Q1513" t="str">
            <v>S</v>
          </cell>
          <cell r="R1513">
            <v>54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FDN'IPH15PM</v>
          </cell>
          <cell r="B1514" t="str">
            <v>GLASS NANO TECH IPH 15 PRO MAX</v>
          </cell>
          <cell r="C1514">
            <v>1.1000000000000001</v>
          </cell>
          <cell r="D1514">
            <v>7.4535999999999998</v>
          </cell>
          <cell r="E1514">
            <v>1.4300000000000002</v>
          </cell>
          <cell r="F1514">
            <v>1.2100000000000002</v>
          </cell>
          <cell r="G1514">
            <v>1.375</v>
          </cell>
          <cell r="H1514">
            <v>1.6500000000000001</v>
          </cell>
          <cell r="I1514">
            <v>1380.5</v>
          </cell>
          <cell r="J1514">
            <v>7790</v>
          </cell>
          <cell r="K1514">
            <v>9500</v>
          </cell>
          <cell r="L1514">
            <v>1795</v>
          </cell>
          <cell r="M1514">
            <v>2172</v>
          </cell>
          <cell r="N1514">
            <v>1519</v>
          </cell>
          <cell r="O1514">
            <v>1726</v>
          </cell>
          <cell r="P1514">
            <v>2071</v>
          </cell>
          <cell r="Q1514" t="str">
            <v>S</v>
          </cell>
          <cell r="R1514">
            <v>54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FDN'IPH16</v>
          </cell>
          <cell r="B1515" t="str">
            <v>GLASS NANO TECH IPH 16</v>
          </cell>
          <cell r="C1515">
            <v>1.1000000000000001</v>
          </cell>
          <cell r="D1515">
            <v>7.4535999999999998</v>
          </cell>
          <cell r="E1515">
            <v>1.4300000000000002</v>
          </cell>
          <cell r="F1515">
            <v>1.2100000000000002</v>
          </cell>
          <cell r="G1515">
            <v>1.375</v>
          </cell>
          <cell r="H1515">
            <v>1.6500000000000001</v>
          </cell>
          <cell r="I1515">
            <v>1380.5</v>
          </cell>
          <cell r="J1515">
            <v>7790</v>
          </cell>
          <cell r="K1515">
            <v>9500</v>
          </cell>
          <cell r="L1515">
            <v>1795</v>
          </cell>
          <cell r="M1515">
            <v>2172</v>
          </cell>
          <cell r="N1515">
            <v>1519</v>
          </cell>
          <cell r="O1515">
            <v>1726</v>
          </cell>
          <cell r="P1515">
            <v>2071</v>
          </cell>
          <cell r="Q1515" t="str">
            <v>S</v>
          </cell>
          <cell r="R1515">
            <v>54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FDN'IPH16P</v>
          </cell>
          <cell r="B1516" t="str">
            <v>GLASS NANO TECH IPH 16 PRO</v>
          </cell>
          <cell r="C1516">
            <v>1.1000000000000001</v>
          </cell>
          <cell r="D1516">
            <v>7.4535999999999998</v>
          </cell>
          <cell r="E1516">
            <v>1.4300000000000002</v>
          </cell>
          <cell r="F1516">
            <v>1.2100000000000002</v>
          </cell>
          <cell r="G1516">
            <v>1.375</v>
          </cell>
          <cell r="H1516">
            <v>1.6500000000000001</v>
          </cell>
          <cell r="I1516">
            <v>1380.5</v>
          </cell>
          <cell r="J1516">
            <v>7790</v>
          </cell>
          <cell r="K1516">
            <v>9500</v>
          </cell>
          <cell r="L1516">
            <v>1795</v>
          </cell>
          <cell r="M1516">
            <v>2172</v>
          </cell>
          <cell r="N1516">
            <v>1519</v>
          </cell>
          <cell r="O1516">
            <v>1726</v>
          </cell>
          <cell r="P1516">
            <v>2071</v>
          </cell>
          <cell r="Q1516" t="str">
            <v>S</v>
          </cell>
          <cell r="R1516">
            <v>54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FDN'IPH16PM</v>
          </cell>
          <cell r="B1517" t="str">
            <v>GLASS NANO TECH IPH 16 PRO MAX</v>
          </cell>
          <cell r="C1517">
            <v>1.1000000000000001</v>
          </cell>
          <cell r="D1517">
            <v>7.4535999999999998</v>
          </cell>
          <cell r="E1517">
            <v>1.4300000000000002</v>
          </cell>
          <cell r="F1517">
            <v>1.2100000000000002</v>
          </cell>
          <cell r="G1517">
            <v>1.375</v>
          </cell>
          <cell r="H1517">
            <v>1.6500000000000001</v>
          </cell>
          <cell r="I1517">
            <v>1380.5</v>
          </cell>
          <cell r="J1517">
            <v>7790</v>
          </cell>
          <cell r="K1517">
            <v>9500</v>
          </cell>
          <cell r="L1517">
            <v>1795</v>
          </cell>
          <cell r="M1517">
            <v>2172</v>
          </cell>
          <cell r="N1517">
            <v>1519</v>
          </cell>
          <cell r="O1517">
            <v>1726</v>
          </cell>
          <cell r="P1517">
            <v>2071</v>
          </cell>
          <cell r="Q1517" t="str">
            <v>S</v>
          </cell>
          <cell r="R1517">
            <v>54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FDN'XT2421</v>
          </cell>
          <cell r="B1518" t="str">
            <v>GLASS NANO TECH MOT. G04 / G24</v>
          </cell>
          <cell r="C1518">
            <v>1.1000000000000001</v>
          </cell>
          <cell r="D1518">
            <v>7.4535999999999998</v>
          </cell>
          <cell r="E1518">
            <v>1.4300000000000002</v>
          </cell>
          <cell r="F1518">
            <v>1.2100000000000002</v>
          </cell>
          <cell r="G1518">
            <v>1.375</v>
          </cell>
          <cell r="H1518">
            <v>1.6500000000000001</v>
          </cell>
          <cell r="I1518">
            <v>1380.5</v>
          </cell>
          <cell r="J1518">
            <v>7790</v>
          </cell>
          <cell r="K1518">
            <v>9500</v>
          </cell>
          <cell r="L1518">
            <v>1795</v>
          </cell>
          <cell r="M1518">
            <v>2172</v>
          </cell>
          <cell r="N1518">
            <v>1519</v>
          </cell>
          <cell r="O1518">
            <v>1726</v>
          </cell>
          <cell r="P1518">
            <v>2071</v>
          </cell>
          <cell r="Q1518" t="str">
            <v>S</v>
          </cell>
          <cell r="R1518">
            <v>54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FDN'XT2341</v>
          </cell>
          <cell r="B1519" t="str">
            <v>GLASS NANO TECH MOT. G14</v>
          </cell>
          <cell r="C1519">
            <v>1.1000000000000001</v>
          </cell>
          <cell r="D1519">
            <v>7.4535999999999998</v>
          </cell>
          <cell r="E1519">
            <v>1.4300000000000002</v>
          </cell>
          <cell r="F1519">
            <v>1.2100000000000002</v>
          </cell>
          <cell r="G1519">
            <v>1.375</v>
          </cell>
          <cell r="H1519">
            <v>1.6500000000000001</v>
          </cell>
          <cell r="I1519">
            <v>1380.5</v>
          </cell>
          <cell r="J1519">
            <v>7790</v>
          </cell>
          <cell r="K1519">
            <v>9500</v>
          </cell>
          <cell r="L1519">
            <v>1795</v>
          </cell>
          <cell r="M1519">
            <v>2172</v>
          </cell>
          <cell r="N1519">
            <v>1519</v>
          </cell>
          <cell r="O1519">
            <v>1726</v>
          </cell>
          <cell r="P1519">
            <v>2071</v>
          </cell>
          <cell r="Q1519" t="str">
            <v>S</v>
          </cell>
          <cell r="R1519">
            <v>54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FDN'A055</v>
          </cell>
          <cell r="B1520" t="str">
            <v>GLASS NANO TECH SAM. A05 / A05S / A06</v>
          </cell>
          <cell r="C1520">
            <v>1.1000000000000001</v>
          </cell>
          <cell r="D1520">
            <v>7.4535999999999998</v>
          </cell>
          <cell r="E1520">
            <v>1.4300000000000002</v>
          </cell>
          <cell r="F1520">
            <v>1.2100000000000002</v>
          </cell>
          <cell r="G1520">
            <v>1.375</v>
          </cell>
          <cell r="H1520">
            <v>1.6500000000000001</v>
          </cell>
          <cell r="I1520">
            <v>1380.5</v>
          </cell>
          <cell r="J1520">
            <v>7790</v>
          </cell>
          <cell r="K1520">
            <v>9500</v>
          </cell>
          <cell r="L1520">
            <v>1795</v>
          </cell>
          <cell r="M1520">
            <v>2172</v>
          </cell>
          <cell r="N1520">
            <v>1519</v>
          </cell>
          <cell r="O1520">
            <v>1726</v>
          </cell>
          <cell r="P1520">
            <v>2071</v>
          </cell>
          <cell r="Q1520" t="str">
            <v>S</v>
          </cell>
          <cell r="R1520">
            <v>54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FDN'A145</v>
          </cell>
          <cell r="B1521" t="str">
            <v>GLASS NANO TECH SAM. A14</v>
          </cell>
          <cell r="C1521">
            <v>1.1000000000000001</v>
          </cell>
          <cell r="D1521">
            <v>7.4535999999999998</v>
          </cell>
          <cell r="E1521">
            <v>1.4300000000000002</v>
          </cell>
          <cell r="F1521">
            <v>1.2100000000000002</v>
          </cell>
          <cell r="G1521">
            <v>1.375</v>
          </cell>
          <cell r="H1521">
            <v>1.6500000000000001</v>
          </cell>
          <cell r="I1521">
            <v>1380.5</v>
          </cell>
          <cell r="J1521">
            <v>7790</v>
          </cell>
          <cell r="K1521">
            <v>9500</v>
          </cell>
          <cell r="L1521">
            <v>1795</v>
          </cell>
          <cell r="M1521">
            <v>2172</v>
          </cell>
          <cell r="N1521">
            <v>1519</v>
          </cell>
          <cell r="O1521">
            <v>1726</v>
          </cell>
          <cell r="P1521">
            <v>2071</v>
          </cell>
          <cell r="Q1521" t="str">
            <v>S</v>
          </cell>
          <cell r="R1521">
            <v>54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FDN'A155</v>
          </cell>
          <cell r="B1522" t="str">
            <v>GLASS NANO TECH SAM. A15 / A25 / A34</v>
          </cell>
          <cell r="C1522">
            <v>1.1000000000000001</v>
          </cell>
          <cell r="D1522">
            <v>7.4535999999999998</v>
          </cell>
          <cell r="E1522">
            <v>1.4300000000000002</v>
          </cell>
          <cell r="F1522">
            <v>1.2100000000000002</v>
          </cell>
          <cell r="G1522">
            <v>1.375</v>
          </cell>
          <cell r="H1522">
            <v>1.6500000000000001</v>
          </cell>
          <cell r="I1522">
            <v>1380.5</v>
          </cell>
          <cell r="J1522">
            <v>7790</v>
          </cell>
          <cell r="K1522">
            <v>9500</v>
          </cell>
          <cell r="L1522">
            <v>1795</v>
          </cell>
          <cell r="M1522">
            <v>2172</v>
          </cell>
          <cell r="N1522">
            <v>1519</v>
          </cell>
          <cell r="O1522">
            <v>1726</v>
          </cell>
          <cell r="P1522">
            <v>2071</v>
          </cell>
          <cell r="Q1522" t="str">
            <v>S</v>
          </cell>
          <cell r="R1522">
            <v>54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FDN'A256</v>
          </cell>
          <cell r="B1523" t="str">
            <v>GLASS NANO TECH SAM. A15 / A25 / A34</v>
          </cell>
          <cell r="C1523">
            <v>1.1000000000000001</v>
          </cell>
          <cell r="D1523">
            <v>7.4535999999999998</v>
          </cell>
          <cell r="E1523">
            <v>1.4300000000000002</v>
          </cell>
          <cell r="F1523">
            <v>1.2100000000000002</v>
          </cell>
          <cell r="G1523">
            <v>1.375</v>
          </cell>
          <cell r="H1523">
            <v>1.6500000000000001</v>
          </cell>
          <cell r="I1523">
            <v>1380.5</v>
          </cell>
          <cell r="J1523">
            <v>7790</v>
          </cell>
          <cell r="K1523">
            <v>9500</v>
          </cell>
          <cell r="L1523">
            <v>1795</v>
          </cell>
          <cell r="M1523">
            <v>2172</v>
          </cell>
          <cell r="N1523">
            <v>1519</v>
          </cell>
          <cell r="O1523">
            <v>1726</v>
          </cell>
          <cell r="P1523">
            <v>2071</v>
          </cell>
          <cell r="Q1523" t="str">
            <v>S</v>
          </cell>
          <cell r="R1523">
            <v>54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FDN'A356</v>
          </cell>
          <cell r="B1524" t="str">
            <v>GLASS NANO TECH SAM. A35</v>
          </cell>
          <cell r="C1524">
            <v>1.1000000000000001</v>
          </cell>
          <cell r="D1524">
            <v>7.4535999999999998</v>
          </cell>
          <cell r="E1524">
            <v>1.4300000000000002</v>
          </cell>
          <cell r="F1524">
            <v>1.2100000000000002</v>
          </cell>
          <cell r="G1524">
            <v>1.375</v>
          </cell>
          <cell r="H1524">
            <v>1.6500000000000001</v>
          </cell>
          <cell r="I1524">
            <v>1380.5</v>
          </cell>
          <cell r="J1524">
            <v>7790</v>
          </cell>
          <cell r="K1524">
            <v>9500</v>
          </cell>
          <cell r="L1524">
            <v>1795</v>
          </cell>
          <cell r="M1524">
            <v>2172</v>
          </cell>
          <cell r="N1524">
            <v>1519</v>
          </cell>
          <cell r="O1524">
            <v>1726</v>
          </cell>
          <cell r="P1524">
            <v>2071</v>
          </cell>
          <cell r="Q1524" t="str">
            <v>S</v>
          </cell>
          <cell r="R1524">
            <v>54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FDN'A556</v>
          </cell>
          <cell r="B1525" t="str">
            <v>GLASS NANO TECH SAM. A55</v>
          </cell>
          <cell r="C1525">
            <v>1.1000000000000001</v>
          </cell>
          <cell r="D1525">
            <v>7.4535999999999998</v>
          </cell>
          <cell r="E1525">
            <v>1.4300000000000002</v>
          </cell>
          <cell r="F1525">
            <v>1.2100000000000002</v>
          </cell>
          <cell r="G1525">
            <v>1.375</v>
          </cell>
          <cell r="H1525">
            <v>1.6500000000000001</v>
          </cell>
          <cell r="I1525">
            <v>1380.5</v>
          </cell>
          <cell r="J1525">
            <v>7790</v>
          </cell>
          <cell r="K1525">
            <v>9500</v>
          </cell>
          <cell r="L1525">
            <v>1795</v>
          </cell>
          <cell r="M1525">
            <v>2172</v>
          </cell>
          <cell r="N1525">
            <v>1519</v>
          </cell>
          <cell r="O1525">
            <v>1726</v>
          </cell>
          <cell r="P1525">
            <v>2071</v>
          </cell>
          <cell r="Q1525" t="str">
            <v>S</v>
          </cell>
          <cell r="R1525">
            <v>54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FDN'S23F</v>
          </cell>
          <cell r="B1526" t="str">
            <v>GLASS NANO TECH SAM. S23 FE</v>
          </cell>
          <cell r="C1526">
            <v>1.1000000000000001</v>
          </cell>
          <cell r="D1526">
            <v>7.4535999999999998</v>
          </cell>
          <cell r="E1526">
            <v>1.4300000000000002</v>
          </cell>
          <cell r="F1526">
            <v>1.2100000000000002</v>
          </cell>
          <cell r="G1526">
            <v>1.375</v>
          </cell>
          <cell r="H1526">
            <v>1.6500000000000001</v>
          </cell>
          <cell r="I1526">
            <v>1380.5</v>
          </cell>
          <cell r="J1526">
            <v>7790</v>
          </cell>
          <cell r="K1526">
            <v>9500</v>
          </cell>
          <cell r="L1526">
            <v>1795</v>
          </cell>
          <cell r="M1526">
            <v>2172</v>
          </cell>
          <cell r="N1526">
            <v>1519</v>
          </cell>
          <cell r="O1526">
            <v>1726</v>
          </cell>
          <cell r="P1526">
            <v>2071</v>
          </cell>
          <cell r="Q1526" t="str">
            <v>S</v>
          </cell>
          <cell r="R1526">
            <v>54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FDT'N1</v>
          </cell>
          <cell r="B1527" t="str">
            <v>GLASS NOK 1 (2018)</v>
          </cell>
          <cell r="C1527">
            <v>0.25</v>
          </cell>
          <cell r="D1527">
            <v>0.74112500000000003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820</v>
          </cell>
          <cell r="K1527">
            <v>1000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20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FDT'N3</v>
          </cell>
          <cell r="B1528" t="str">
            <v>GLASS NOK. 3 (2018)</v>
          </cell>
          <cell r="C1528">
            <v>0.25</v>
          </cell>
          <cell r="D1528">
            <v>0.74112500000000003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820</v>
          </cell>
          <cell r="K1528">
            <v>1000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S</v>
          </cell>
          <cell r="R1528">
            <v>20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21FTGN435</v>
          </cell>
          <cell r="B1529" t="str">
            <v>GLASS NOK. L435</v>
          </cell>
          <cell r="C1529">
            <v>0.25</v>
          </cell>
          <cell r="D1529">
            <v>0.74112500000000003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820</v>
          </cell>
          <cell r="K1529">
            <v>1000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L</v>
          </cell>
          <cell r="R1529">
            <v>20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21FTGN530</v>
          </cell>
          <cell r="B1530" t="str">
            <v>GLASS NOK. L530</v>
          </cell>
          <cell r="C1530">
            <v>0.25</v>
          </cell>
          <cell r="D1530">
            <v>0.74112500000000003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820</v>
          </cell>
          <cell r="K1530">
            <v>1000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L</v>
          </cell>
          <cell r="R1530">
            <v>20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FDT'NL530</v>
          </cell>
          <cell r="B1531" t="str">
            <v>GLASS NOK. L530</v>
          </cell>
          <cell r="C1531">
            <v>0.25</v>
          </cell>
          <cell r="D1531">
            <v>0.74112500000000003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820</v>
          </cell>
          <cell r="K1531">
            <v>1000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V</v>
          </cell>
          <cell r="R1531">
            <v>20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21FTGNL535</v>
          </cell>
          <cell r="B1532" t="str">
            <v>GLASS NOK. L535</v>
          </cell>
          <cell r="C1532">
            <v>0.25</v>
          </cell>
          <cell r="D1532">
            <v>0.74112500000000003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820</v>
          </cell>
          <cell r="K1532">
            <v>1000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K</v>
          </cell>
          <cell r="R1532">
            <v>20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FDT'L535</v>
          </cell>
          <cell r="B1533" t="str">
            <v>GLASS NOK. L535</v>
          </cell>
          <cell r="C1533">
            <v>0.25</v>
          </cell>
          <cell r="D1533">
            <v>0.74112500000000003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820</v>
          </cell>
          <cell r="K1533">
            <v>1000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20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FDT'L630</v>
          </cell>
          <cell r="B1534" t="str">
            <v>GLASS NOK. L630_635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FDT'L640</v>
          </cell>
          <cell r="B1535" t="str">
            <v>GLASS NOK. L640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FDT'L640XL</v>
          </cell>
          <cell r="B1536" t="str">
            <v>GLASS NOK. L640 XL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S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21DTGNL640X</v>
          </cell>
          <cell r="B1537" t="str">
            <v>GLASS NOK. L640XL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D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FDT'NL735</v>
          </cell>
          <cell r="B1538" t="str">
            <v>GLASS NOK. L735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V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FDT'N61</v>
          </cell>
          <cell r="B1539" t="str">
            <v>GLASS NOKIA 6.1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S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FDP'GLX6</v>
          </cell>
          <cell r="B1540" t="str">
            <v>GLASS PRIVACY SAM.6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S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PROMO1</v>
          </cell>
          <cell r="B1541" t="str">
            <v>GLASS PROMO 1 - TPU+GLASS</v>
          </cell>
          <cell r="C1541">
            <v>0.25</v>
          </cell>
          <cell r="D1541">
            <v>2.7225000000000001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2870</v>
          </cell>
          <cell r="K1541">
            <v>3500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V</v>
          </cell>
          <cell r="R1541">
            <v>65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FDT'A01</v>
          </cell>
          <cell r="B1542" t="str">
            <v>GLASS SAM. A01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L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FDT'A015</v>
          </cell>
          <cell r="B1543" t="str">
            <v>GLASS SAM. A01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FDT'A015C</v>
          </cell>
          <cell r="B1544" t="str">
            <v>GLASS SAM. A01 CORE</v>
          </cell>
          <cell r="C1544">
            <v>0.25</v>
          </cell>
          <cell r="D1544">
            <v>0.74112500000000003</v>
          </cell>
          <cell r="E1544">
            <v>0.32500000000000001</v>
          </cell>
          <cell r="F1544">
            <v>0.27500000000000002</v>
          </cell>
          <cell r="G1544">
            <v>0.3125</v>
          </cell>
          <cell r="H1544">
            <v>0.375</v>
          </cell>
          <cell r="I1544">
            <v>313.75</v>
          </cell>
          <cell r="J1544">
            <v>820</v>
          </cell>
          <cell r="K1544">
            <v>1000</v>
          </cell>
          <cell r="L1544">
            <v>408</v>
          </cell>
          <cell r="M1544">
            <v>494</v>
          </cell>
          <cell r="N1544">
            <v>346</v>
          </cell>
          <cell r="O1544">
            <v>393</v>
          </cell>
          <cell r="P1544">
            <v>471</v>
          </cell>
          <cell r="Q1544" t="str">
            <v>L</v>
          </cell>
          <cell r="R1544">
            <v>20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FDT'A013</v>
          </cell>
          <cell r="B1545" t="str">
            <v>GLASS SAM. A01 CORE</v>
          </cell>
          <cell r="C1545">
            <v>0.25</v>
          </cell>
          <cell r="D1545">
            <v>0.74112500000000003</v>
          </cell>
          <cell r="E1545">
            <v>0.32500000000000001</v>
          </cell>
          <cell r="F1545">
            <v>0.27500000000000002</v>
          </cell>
          <cell r="G1545">
            <v>0.3125</v>
          </cell>
          <cell r="H1545">
            <v>0.375</v>
          </cell>
          <cell r="I1545">
            <v>313.75</v>
          </cell>
          <cell r="J1545">
            <v>820</v>
          </cell>
          <cell r="K1545">
            <v>1000</v>
          </cell>
          <cell r="L1545">
            <v>408</v>
          </cell>
          <cell r="M1545">
            <v>494</v>
          </cell>
          <cell r="N1545">
            <v>346</v>
          </cell>
          <cell r="O1545">
            <v>393</v>
          </cell>
          <cell r="P1545">
            <v>471</v>
          </cell>
          <cell r="Q1545" t="str">
            <v>S</v>
          </cell>
          <cell r="R1545">
            <v>20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FDT'A02</v>
          </cell>
          <cell r="B1546" t="str">
            <v>GLASS SAM. A02</v>
          </cell>
          <cell r="C1546">
            <v>0.25</v>
          </cell>
          <cell r="D1546">
            <v>3.63</v>
          </cell>
          <cell r="E1546">
            <v>0.32500000000000001</v>
          </cell>
          <cell r="F1546">
            <v>0.27500000000000002</v>
          </cell>
          <cell r="G1546">
            <v>0.3125</v>
          </cell>
          <cell r="H1546">
            <v>0.375</v>
          </cell>
          <cell r="I1546">
            <v>313.75</v>
          </cell>
          <cell r="J1546">
            <v>3690</v>
          </cell>
          <cell r="K1546">
            <v>4500</v>
          </cell>
          <cell r="L1546">
            <v>408</v>
          </cell>
          <cell r="M1546">
            <v>494</v>
          </cell>
          <cell r="N1546">
            <v>346</v>
          </cell>
          <cell r="O1546">
            <v>393</v>
          </cell>
          <cell r="P1546">
            <v>471</v>
          </cell>
          <cell r="Q1546" t="str">
            <v>L</v>
          </cell>
          <cell r="R1546">
            <v>68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FDT'A022</v>
          </cell>
          <cell r="B1547" t="str">
            <v>GLASS SAM. A02</v>
          </cell>
          <cell r="C1547">
            <v>0.25</v>
          </cell>
          <cell r="D1547">
            <v>3.63</v>
          </cell>
          <cell r="E1547">
            <v>0.32500000000000001</v>
          </cell>
          <cell r="F1547">
            <v>0.27500000000000002</v>
          </cell>
          <cell r="G1547">
            <v>0.3125</v>
          </cell>
          <cell r="H1547">
            <v>0.375</v>
          </cell>
          <cell r="I1547">
            <v>313.75</v>
          </cell>
          <cell r="J1547">
            <v>3690</v>
          </cell>
          <cell r="K1547">
            <v>4500</v>
          </cell>
          <cell r="L1547">
            <v>408</v>
          </cell>
          <cell r="M1547">
            <v>494</v>
          </cell>
          <cell r="N1547">
            <v>346</v>
          </cell>
          <cell r="O1547">
            <v>393</v>
          </cell>
          <cell r="P1547">
            <v>471</v>
          </cell>
          <cell r="Q1547" t="str">
            <v>S</v>
          </cell>
          <cell r="R1547">
            <v>68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FDT'A02S</v>
          </cell>
          <cell r="B1548" t="str">
            <v>GLASS SAM. A03 / A03S / A03 CORE / A02S</v>
          </cell>
          <cell r="C1548">
            <v>0.25</v>
          </cell>
          <cell r="D1548">
            <v>3.63</v>
          </cell>
          <cell r="E1548">
            <v>0.32500000000000001</v>
          </cell>
          <cell r="F1548">
            <v>0.27500000000000002</v>
          </cell>
          <cell r="G1548">
            <v>0.3125</v>
          </cell>
          <cell r="H1548">
            <v>0.375</v>
          </cell>
          <cell r="I1548">
            <v>313.75</v>
          </cell>
          <cell r="J1548">
            <v>3690</v>
          </cell>
          <cell r="K1548">
            <v>4500</v>
          </cell>
          <cell r="L1548">
            <v>408</v>
          </cell>
          <cell r="M1548">
            <v>494</v>
          </cell>
          <cell r="N1548">
            <v>346</v>
          </cell>
          <cell r="O1548">
            <v>393</v>
          </cell>
          <cell r="P1548">
            <v>471</v>
          </cell>
          <cell r="Q1548" t="str">
            <v>L</v>
          </cell>
          <cell r="R1548">
            <v>68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FDT'A025</v>
          </cell>
          <cell r="B1549" t="str">
            <v>GLASS SAM. A03 / A03S / A03 CORE / A02S</v>
          </cell>
          <cell r="C1549">
            <v>0.25</v>
          </cell>
          <cell r="D1549">
            <v>3.63</v>
          </cell>
          <cell r="E1549">
            <v>0.32500000000000001</v>
          </cell>
          <cell r="F1549">
            <v>0.27500000000000002</v>
          </cell>
          <cell r="G1549">
            <v>0.3125</v>
          </cell>
          <cell r="H1549">
            <v>0.375</v>
          </cell>
          <cell r="I1549">
            <v>313.75</v>
          </cell>
          <cell r="J1549">
            <v>3690</v>
          </cell>
          <cell r="K1549">
            <v>4500</v>
          </cell>
          <cell r="L1549">
            <v>408</v>
          </cell>
          <cell r="M1549">
            <v>494</v>
          </cell>
          <cell r="N1549">
            <v>346</v>
          </cell>
          <cell r="O1549">
            <v>393</v>
          </cell>
          <cell r="P1549">
            <v>471</v>
          </cell>
          <cell r="Q1549" t="str">
            <v>S</v>
          </cell>
          <cell r="R1549">
            <v>68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FDT'A037</v>
          </cell>
          <cell r="B1550" t="str">
            <v>GLASS SAM. A03 / A03S / A03 CORE / A02S</v>
          </cell>
          <cell r="C1550">
            <v>0.25</v>
          </cell>
          <cell r="D1550">
            <v>3.63</v>
          </cell>
          <cell r="E1550">
            <v>0.32500000000000001</v>
          </cell>
          <cell r="F1550">
            <v>0.27500000000000002</v>
          </cell>
          <cell r="G1550">
            <v>0.3125</v>
          </cell>
          <cell r="H1550">
            <v>0.375</v>
          </cell>
          <cell r="I1550">
            <v>313.75</v>
          </cell>
          <cell r="J1550">
            <v>3690</v>
          </cell>
          <cell r="K1550">
            <v>4500</v>
          </cell>
          <cell r="L1550">
            <v>408</v>
          </cell>
          <cell r="M1550">
            <v>494</v>
          </cell>
          <cell r="N1550">
            <v>346</v>
          </cell>
          <cell r="O1550">
            <v>393</v>
          </cell>
          <cell r="P1550">
            <v>471</v>
          </cell>
          <cell r="Q1550" t="str">
            <v>S</v>
          </cell>
          <cell r="R1550">
            <v>68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FDT'A035</v>
          </cell>
          <cell r="B1551" t="str">
            <v>GLASS SAM. A03 / A03S / A03 CORE / A02S</v>
          </cell>
          <cell r="C1551">
            <v>0.25</v>
          </cell>
          <cell r="D1551">
            <v>3.63</v>
          </cell>
          <cell r="E1551">
            <v>0.32500000000000001</v>
          </cell>
          <cell r="F1551">
            <v>0.27500000000000002</v>
          </cell>
          <cell r="G1551">
            <v>0.3125</v>
          </cell>
          <cell r="H1551">
            <v>0.375</v>
          </cell>
          <cell r="I1551">
            <v>313.75</v>
          </cell>
          <cell r="J1551">
            <v>3690</v>
          </cell>
          <cell r="K1551">
            <v>4500</v>
          </cell>
          <cell r="L1551">
            <v>408</v>
          </cell>
          <cell r="M1551">
            <v>494</v>
          </cell>
          <cell r="N1551">
            <v>346</v>
          </cell>
          <cell r="O1551">
            <v>393</v>
          </cell>
          <cell r="P1551">
            <v>471</v>
          </cell>
          <cell r="Q1551" t="str">
            <v>S</v>
          </cell>
          <cell r="R1551">
            <v>68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FDT'A04C</v>
          </cell>
          <cell r="B1552" t="str">
            <v>GLASS SAM. A04 /A04S / A04E</v>
          </cell>
          <cell r="C1552">
            <v>0.25</v>
          </cell>
          <cell r="D1552">
            <v>3.63</v>
          </cell>
          <cell r="E1552">
            <v>0.32500000000000001</v>
          </cell>
          <cell r="F1552">
            <v>0.27500000000000002</v>
          </cell>
          <cell r="G1552">
            <v>0.3125</v>
          </cell>
          <cell r="H1552">
            <v>0.375</v>
          </cell>
          <cell r="I1552">
            <v>313.75</v>
          </cell>
          <cell r="J1552">
            <v>3690</v>
          </cell>
          <cell r="K1552">
            <v>4500</v>
          </cell>
          <cell r="L1552">
            <v>408</v>
          </cell>
          <cell r="M1552">
            <v>494</v>
          </cell>
          <cell r="N1552">
            <v>346</v>
          </cell>
          <cell r="O1552">
            <v>393</v>
          </cell>
          <cell r="P1552">
            <v>471</v>
          </cell>
          <cell r="Q1552" t="str">
            <v>S</v>
          </cell>
          <cell r="R1552">
            <v>68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FDT'A04</v>
          </cell>
          <cell r="B1553" t="str">
            <v>GLASS SAM. A04 /A04S / A04E</v>
          </cell>
          <cell r="C1553">
            <v>0.25</v>
          </cell>
          <cell r="D1553">
            <v>3.63</v>
          </cell>
          <cell r="E1553">
            <v>0.32500000000000001</v>
          </cell>
          <cell r="F1553">
            <v>0.27500000000000002</v>
          </cell>
          <cell r="G1553">
            <v>0.3125</v>
          </cell>
          <cell r="H1553">
            <v>0.375</v>
          </cell>
          <cell r="I1553">
            <v>313.75</v>
          </cell>
          <cell r="J1553">
            <v>3690</v>
          </cell>
          <cell r="K1553">
            <v>4500</v>
          </cell>
          <cell r="L1553">
            <v>408</v>
          </cell>
          <cell r="M1553">
            <v>494</v>
          </cell>
          <cell r="N1553">
            <v>346</v>
          </cell>
          <cell r="O1553">
            <v>393</v>
          </cell>
          <cell r="P1553">
            <v>471</v>
          </cell>
          <cell r="Q1553" t="str">
            <v>S</v>
          </cell>
          <cell r="R1553">
            <v>68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FDT'A045</v>
          </cell>
          <cell r="B1554" t="str">
            <v>GLASS SAM. A04 /A04S / A04E</v>
          </cell>
          <cell r="C1554">
            <v>0.25</v>
          </cell>
          <cell r="D1554">
            <v>3.63</v>
          </cell>
          <cell r="E1554">
            <v>0.32500000000000001</v>
          </cell>
          <cell r="F1554">
            <v>0.27500000000000002</v>
          </cell>
          <cell r="G1554">
            <v>0.3125</v>
          </cell>
          <cell r="H1554">
            <v>0.375</v>
          </cell>
          <cell r="I1554">
            <v>313.75</v>
          </cell>
          <cell r="J1554">
            <v>3690</v>
          </cell>
          <cell r="K1554">
            <v>4500</v>
          </cell>
          <cell r="L1554">
            <v>408</v>
          </cell>
          <cell r="M1554">
            <v>494</v>
          </cell>
          <cell r="N1554">
            <v>346</v>
          </cell>
          <cell r="O1554">
            <v>393</v>
          </cell>
          <cell r="P1554">
            <v>471</v>
          </cell>
          <cell r="Q1554" t="str">
            <v>S</v>
          </cell>
          <cell r="R1554">
            <v>68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FDT'A047</v>
          </cell>
          <cell r="B1555" t="str">
            <v>GLASS SAM. A04 /A04S / A04E</v>
          </cell>
          <cell r="C1555">
            <v>0.25</v>
          </cell>
          <cell r="D1555">
            <v>3.63</v>
          </cell>
          <cell r="E1555">
            <v>0.32500000000000001</v>
          </cell>
          <cell r="F1555">
            <v>0.27500000000000002</v>
          </cell>
          <cell r="G1555">
            <v>0.3125</v>
          </cell>
          <cell r="H1555">
            <v>0.375</v>
          </cell>
          <cell r="I1555">
            <v>313.75</v>
          </cell>
          <cell r="J1555">
            <v>3690</v>
          </cell>
          <cell r="K1555">
            <v>4500</v>
          </cell>
          <cell r="L1555">
            <v>408</v>
          </cell>
          <cell r="M1555">
            <v>494</v>
          </cell>
          <cell r="N1555">
            <v>346</v>
          </cell>
          <cell r="O1555">
            <v>393</v>
          </cell>
          <cell r="P1555">
            <v>471</v>
          </cell>
          <cell r="Q1555" t="str">
            <v>S</v>
          </cell>
          <cell r="R1555">
            <v>68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FDT'A042</v>
          </cell>
          <cell r="B1556" t="str">
            <v>GLASS SAM. A04 /A04S / A04E</v>
          </cell>
          <cell r="C1556">
            <v>0.25</v>
          </cell>
          <cell r="D1556">
            <v>3.63</v>
          </cell>
          <cell r="E1556">
            <v>0.32500000000000001</v>
          </cell>
          <cell r="F1556">
            <v>0.27500000000000002</v>
          </cell>
          <cell r="G1556">
            <v>0.3125</v>
          </cell>
          <cell r="H1556">
            <v>0.375</v>
          </cell>
          <cell r="I1556">
            <v>313.75</v>
          </cell>
          <cell r="J1556">
            <v>3690</v>
          </cell>
          <cell r="K1556">
            <v>4500</v>
          </cell>
          <cell r="L1556">
            <v>408</v>
          </cell>
          <cell r="M1556">
            <v>494</v>
          </cell>
          <cell r="N1556">
            <v>346</v>
          </cell>
          <cell r="O1556">
            <v>393</v>
          </cell>
          <cell r="P1556">
            <v>471</v>
          </cell>
          <cell r="Q1556" t="str">
            <v>S</v>
          </cell>
          <cell r="R1556">
            <v>68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FDT'A04E</v>
          </cell>
          <cell r="B1557" t="str">
            <v>GLASS SAM. A04 /A04S / A04E</v>
          </cell>
          <cell r="C1557">
            <v>0.25</v>
          </cell>
          <cell r="D1557">
            <v>3.63</v>
          </cell>
          <cell r="E1557">
            <v>0.32500000000000001</v>
          </cell>
          <cell r="F1557">
            <v>0.27500000000000002</v>
          </cell>
          <cell r="G1557">
            <v>0.3125</v>
          </cell>
          <cell r="H1557">
            <v>0.375</v>
          </cell>
          <cell r="I1557">
            <v>313.75</v>
          </cell>
          <cell r="J1557">
            <v>3690</v>
          </cell>
          <cell r="K1557">
            <v>4500</v>
          </cell>
          <cell r="L1557">
            <v>408</v>
          </cell>
          <cell r="M1557">
            <v>494</v>
          </cell>
          <cell r="N1557">
            <v>346</v>
          </cell>
          <cell r="O1557">
            <v>393</v>
          </cell>
          <cell r="P1557">
            <v>471</v>
          </cell>
          <cell r="Q1557" t="str">
            <v>S</v>
          </cell>
          <cell r="R1557">
            <v>68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FDT'A05</v>
          </cell>
          <cell r="B1558" t="str">
            <v>GLASS SAM. A05 / A05S / A06</v>
          </cell>
          <cell r="C1558">
            <v>0.25</v>
          </cell>
          <cell r="D1558">
            <v>3.63</v>
          </cell>
          <cell r="E1558">
            <v>0.32500000000000001</v>
          </cell>
          <cell r="F1558">
            <v>0.27500000000000002</v>
          </cell>
          <cell r="G1558">
            <v>0.3125</v>
          </cell>
          <cell r="H1558">
            <v>0.375</v>
          </cell>
          <cell r="I1558">
            <v>313.75</v>
          </cell>
          <cell r="J1558">
            <v>3690</v>
          </cell>
          <cell r="K1558">
            <v>4500</v>
          </cell>
          <cell r="L1558">
            <v>408</v>
          </cell>
          <cell r="M1558">
            <v>494</v>
          </cell>
          <cell r="N1558">
            <v>346</v>
          </cell>
          <cell r="O1558">
            <v>393</v>
          </cell>
          <cell r="P1558">
            <v>471</v>
          </cell>
          <cell r="Q1558" t="str">
            <v>S</v>
          </cell>
          <cell r="R1558">
            <v>68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FDT'A055</v>
          </cell>
          <cell r="B1559" t="str">
            <v>GLASS SAM. A05 / A05S / A06</v>
          </cell>
          <cell r="C1559">
            <v>0.39418764302059495</v>
          </cell>
          <cell r="D1559">
            <v>3.8157363844393588</v>
          </cell>
          <cell r="E1559">
            <v>0.5124439359267734</v>
          </cell>
          <cell r="F1559">
            <v>0.43360640732265449</v>
          </cell>
          <cell r="G1559">
            <v>0.49273455377574371</v>
          </cell>
          <cell r="H1559">
            <v>0.59128146453089236</v>
          </cell>
          <cell r="I1559">
            <v>494.70549199084667</v>
          </cell>
          <cell r="J1559">
            <v>4100</v>
          </cell>
          <cell r="K1559">
            <v>5000</v>
          </cell>
          <cell r="L1559">
            <v>643</v>
          </cell>
          <cell r="M1559">
            <v>778</v>
          </cell>
          <cell r="N1559">
            <v>545</v>
          </cell>
          <cell r="O1559">
            <v>619</v>
          </cell>
          <cell r="P1559">
            <v>743</v>
          </cell>
          <cell r="Q1559" t="str">
            <v>S</v>
          </cell>
          <cell r="R1559">
            <v>64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FDT'A05S</v>
          </cell>
          <cell r="B1560" t="str">
            <v>GLASS SAM. A05 / A05S / A06</v>
          </cell>
          <cell r="C1560">
            <v>0.25</v>
          </cell>
          <cell r="D1560">
            <v>3.63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3690</v>
          </cell>
          <cell r="K1560">
            <v>4500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68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FDT'A10</v>
          </cell>
          <cell r="B1561" t="str">
            <v>GLASS SAM. A10/M10/A10S</v>
          </cell>
          <cell r="C1561">
            <v>0.25</v>
          </cell>
          <cell r="D1561">
            <v>3.63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3690</v>
          </cell>
          <cell r="K1561">
            <v>4500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Z</v>
          </cell>
          <cell r="R1561">
            <v>68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FDT'A105</v>
          </cell>
          <cell r="B1562" t="str">
            <v>GLASS SAM. A10/M10/A10S</v>
          </cell>
          <cell r="C1562">
            <v>0.25</v>
          </cell>
          <cell r="D1562">
            <v>3.63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3690</v>
          </cell>
          <cell r="K1562">
            <v>4500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S</v>
          </cell>
          <cell r="R1562">
            <v>68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FDT'A115</v>
          </cell>
          <cell r="B1563" t="str">
            <v>GLASS SAM. A11</v>
          </cell>
          <cell r="C1563">
            <v>0.25</v>
          </cell>
          <cell r="D1563">
            <v>3.63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3690</v>
          </cell>
          <cell r="K1563">
            <v>4500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s</v>
          </cell>
          <cell r="R1563">
            <v>68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FDT'A11</v>
          </cell>
          <cell r="B1564" t="str">
            <v>GLASS SAM. A11</v>
          </cell>
          <cell r="C1564">
            <v>0.25</v>
          </cell>
          <cell r="D1564">
            <v>3.63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3690</v>
          </cell>
          <cell r="K1564">
            <v>4500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S</v>
          </cell>
          <cell r="R1564">
            <v>68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FDT'A12</v>
          </cell>
          <cell r="B1565" t="str">
            <v>GLASS SAM. A12</v>
          </cell>
          <cell r="C1565">
            <v>0.25</v>
          </cell>
          <cell r="D1565">
            <v>3.63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3690</v>
          </cell>
          <cell r="K1565">
            <v>4500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L</v>
          </cell>
          <cell r="R1565">
            <v>68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FDT'A125</v>
          </cell>
          <cell r="B1566" t="str">
            <v>GLASS SAM. A12</v>
          </cell>
          <cell r="C1566">
            <v>0.25</v>
          </cell>
          <cell r="D1566">
            <v>3.63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3690</v>
          </cell>
          <cell r="K1566">
            <v>4500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68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FDT'A135</v>
          </cell>
          <cell r="B1567" t="str">
            <v>GLASS SAM. A13</v>
          </cell>
          <cell r="C1567">
            <v>0.25</v>
          </cell>
          <cell r="D1567">
            <v>3.63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3690</v>
          </cell>
          <cell r="K1567">
            <v>4500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68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FDT'A145</v>
          </cell>
          <cell r="B1568" t="str">
            <v>GLASS SAM. A14</v>
          </cell>
          <cell r="C1568">
            <v>0.25</v>
          </cell>
          <cell r="D1568">
            <v>3.63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3690</v>
          </cell>
          <cell r="K1568">
            <v>4500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68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FDT'A146</v>
          </cell>
          <cell r="B1569" t="str">
            <v>GLASS SAM. A14</v>
          </cell>
          <cell r="C1569">
            <v>0.25</v>
          </cell>
          <cell r="D1569">
            <v>3.63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3690</v>
          </cell>
          <cell r="K1569">
            <v>4500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S</v>
          </cell>
          <cell r="R1569">
            <v>68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FDT'A15</v>
          </cell>
          <cell r="B1570" t="str">
            <v>GLASS SAM. A15 / A25 / A34</v>
          </cell>
          <cell r="C1570">
            <v>0.25</v>
          </cell>
          <cell r="D1570">
            <v>3.63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3690</v>
          </cell>
          <cell r="K1570">
            <v>4500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S</v>
          </cell>
          <cell r="R1570">
            <v>68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FDT'A346</v>
          </cell>
          <cell r="B1571" t="str">
            <v>GLASS SAM. A15 / A25 / A34</v>
          </cell>
          <cell r="C1571">
            <v>0.25</v>
          </cell>
          <cell r="D1571">
            <v>3.63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3690</v>
          </cell>
          <cell r="K1571">
            <v>4500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68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FDT'A207</v>
          </cell>
          <cell r="B1572" t="str">
            <v>GLASS SAM. A20S</v>
          </cell>
          <cell r="C1572">
            <v>0.25</v>
          </cell>
          <cell r="D1572">
            <v>3.63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3690</v>
          </cell>
          <cell r="K1572">
            <v>4500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68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FDT'A217</v>
          </cell>
          <cell r="B1573" t="str">
            <v>GLASS SAM. A21S</v>
          </cell>
          <cell r="C1573">
            <v>0.25</v>
          </cell>
          <cell r="D1573">
            <v>3.63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3690</v>
          </cell>
          <cell r="K1573">
            <v>4500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S</v>
          </cell>
          <cell r="R1573">
            <v>68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FDT'A225</v>
          </cell>
          <cell r="B1574" t="str">
            <v>GLASS SAM. A22-4G</v>
          </cell>
          <cell r="C1574">
            <v>0.25</v>
          </cell>
          <cell r="D1574">
            <v>3.63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3690</v>
          </cell>
          <cell r="K1574">
            <v>4500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S</v>
          </cell>
          <cell r="R1574">
            <v>68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FDT'A235</v>
          </cell>
          <cell r="B1575" t="str">
            <v>GLASS SAM. A23</v>
          </cell>
          <cell r="C1575">
            <v>0.25</v>
          </cell>
          <cell r="D1575">
            <v>3.63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3690</v>
          </cell>
          <cell r="K1575">
            <v>4500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68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FDT'A24</v>
          </cell>
          <cell r="B1576" t="str">
            <v>GLASS SAM. A24</v>
          </cell>
          <cell r="C1576">
            <v>0.25</v>
          </cell>
          <cell r="D1576">
            <v>3.63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3690</v>
          </cell>
          <cell r="K1576">
            <v>4500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S</v>
          </cell>
          <cell r="R1576">
            <v>68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FDT'A245</v>
          </cell>
          <cell r="B1577" t="str">
            <v>GLASS SAM. A24</v>
          </cell>
          <cell r="C1577">
            <v>0.25</v>
          </cell>
          <cell r="D1577">
            <v>3.63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3690</v>
          </cell>
          <cell r="K1577">
            <v>4500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68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fdt'A320</v>
          </cell>
          <cell r="B1578" t="str">
            <v>GLASS SAM. A3 2017</v>
          </cell>
          <cell r="C1578">
            <v>0.25</v>
          </cell>
          <cell r="D1578">
            <v>0.74112500000000003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820</v>
          </cell>
          <cell r="K1578">
            <v>1000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S</v>
          </cell>
          <cell r="R1578">
            <v>20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FDT'A30</v>
          </cell>
          <cell r="B1579" t="str">
            <v>GLASS SAM. A30 / A20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M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FDT'A205</v>
          </cell>
          <cell r="B1580" t="str">
            <v>GLASS SAM. A30 / A20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S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FDT'A305</v>
          </cell>
          <cell r="B1581" t="str">
            <v>GLASS SAM. A30 / A20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FDT'A307</v>
          </cell>
          <cell r="B1582" t="str">
            <v>GLASS SAM. A30S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FDT'A315</v>
          </cell>
          <cell r="B1583" t="str">
            <v>GLASS SAM. A31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21FTGSA310</v>
          </cell>
          <cell r="B1584" t="str">
            <v>GLASS SAM. A310_A3 2016</v>
          </cell>
          <cell r="C1584">
            <v>0.25</v>
          </cell>
          <cell r="D1584">
            <v>0.74112500000000003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820</v>
          </cell>
          <cell r="K1584">
            <v>1000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L</v>
          </cell>
          <cell r="R1584">
            <v>20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FDT'A310</v>
          </cell>
          <cell r="B1585" t="str">
            <v>GLASS SAM. A310_A3 2016</v>
          </cell>
          <cell r="C1585">
            <v>0.25</v>
          </cell>
          <cell r="D1585">
            <v>0.74112500000000003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820</v>
          </cell>
          <cell r="K1585">
            <v>1000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20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FDTX430</v>
          </cell>
          <cell r="B1586" t="str">
            <v>GLASS SAM. A32_LG K40S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L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FDT'A326</v>
          </cell>
          <cell r="B1587" t="str">
            <v>GLASS SAM. A32_LG K40S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FDT'A325</v>
          </cell>
          <cell r="B1588" t="str">
            <v>GLASS SAM. A32_LG K40S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FDT'K22</v>
          </cell>
          <cell r="B1589" t="str">
            <v>GLASS SAM. A33_LG K22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L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FDT'A33</v>
          </cell>
          <cell r="B1590" t="str">
            <v>GLASS SAM. A33_LG K22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FDT'A036</v>
          </cell>
          <cell r="B1591" t="str">
            <v>GLASS SAM. A33_LG K22</v>
          </cell>
          <cell r="C1591">
            <v>0.25</v>
          </cell>
          <cell r="D1591">
            <v>3.63</v>
          </cell>
          <cell r="E1591">
            <v>0.32500000000000001</v>
          </cell>
          <cell r="F1591">
            <v>0.27500000000000002</v>
          </cell>
          <cell r="G1591">
            <v>0.3125</v>
          </cell>
          <cell r="H1591">
            <v>0.375</v>
          </cell>
          <cell r="I1591">
            <v>313.75</v>
          </cell>
          <cell r="J1591">
            <v>3690</v>
          </cell>
          <cell r="K1591">
            <v>4500</v>
          </cell>
          <cell r="L1591">
            <v>408</v>
          </cell>
          <cell r="M1591">
            <v>494</v>
          </cell>
          <cell r="N1591">
            <v>346</v>
          </cell>
          <cell r="O1591">
            <v>393</v>
          </cell>
          <cell r="P1591">
            <v>471</v>
          </cell>
          <cell r="Q1591" t="str">
            <v>S</v>
          </cell>
          <cell r="R1591">
            <v>68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FDT'A510</v>
          </cell>
          <cell r="B1592" t="str">
            <v>GLASS SAM. A5 (5,2")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21FTGSA51</v>
          </cell>
          <cell r="B1593" t="str">
            <v>GLASS SAM. A51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S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fdt'a515</v>
          </cell>
          <cell r="B1594" t="str">
            <v>GLASS SAM. A51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FDT'A51</v>
          </cell>
          <cell r="B1595" t="str">
            <v>GLASS SAM. A51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FDT'A526</v>
          </cell>
          <cell r="B1596" t="str">
            <v>GLASS SAM. A52 / A52S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FDT'A528</v>
          </cell>
          <cell r="B1597" t="str">
            <v>GLASS SAM. A52 / A52S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S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FDT'A53</v>
          </cell>
          <cell r="B1598" t="str">
            <v>GLASS SAM. A53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FDT'A54</v>
          </cell>
          <cell r="B1599" t="str">
            <v>GLASS SAM. A54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FDT'A750</v>
          </cell>
          <cell r="B1600" t="str">
            <v>GLASS SAM. A7 2018</v>
          </cell>
          <cell r="C1600">
            <v>0.25</v>
          </cell>
          <cell r="D1600">
            <v>0.74112500000000003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820</v>
          </cell>
          <cell r="K1600">
            <v>1000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20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FDT'A705</v>
          </cell>
          <cell r="B1601" t="str">
            <v>GLASS SAM. A70</v>
          </cell>
          <cell r="C1601">
            <v>0.25</v>
          </cell>
          <cell r="D1601">
            <v>0.74112500000000003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820</v>
          </cell>
          <cell r="K1601">
            <v>1000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20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FDT'A71</v>
          </cell>
          <cell r="B1602" t="str">
            <v>GLASS SAM. A71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FDT'A715</v>
          </cell>
          <cell r="B1603" t="str">
            <v>GLASS SAM. A72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FDT'A726</v>
          </cell>
          <cell r="B1604" t="str">
            <v>GLASS SAM. A72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FDT'A530</v>
          </cell>
          <cell r="B1605" t="str">
            <v>GLASS SAM. A8 5,6"</v>
          </cell>
          <cell r="C1605">
            <v>0.25</v>
          </cell>
          <cell r="D1605">
            <v>0.74112500000000003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820</v>
          </cell>
          <cell r="K1605">
            <v>1000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20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21FTGSA9</v>
          </cell>
          <cell r="B1606" t="str">
            <v>GLASS SAM. A9</v>
          </cell>
          <cell r="C1606">
            <v>0.25</v>
          </cell>
          <cell r="D1606">
            <v>0.74112500000000003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820</v>
          </cell>
          <cell r="K1606">
            <v>1000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Z</v>
          </cell>
          <cell r="R1606">
            <v>20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FDT'A910</v>
          </cell>
          <cell r="B1607" t="str">
            <v>GLASS SAM. A9 2016</v>
          </cell>
          <cell r="C1607">
            <v>0.25</v>
          </cell>
          <cell r="D1607">
            <v>0.74112500000000003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820</v>
          </cell>
          <cell r="K1607">
            <v>1000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20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FDT'G313</v>
          </cell>
          <cell r="B1608" t="str">
            <v>GLASS SAM. ACE 4</v>
          </cell>
          <cell r="C1608">
            <v>0.25</v>
          </cell>
          <cell r="D1608">
            <v>0.74112500000000003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820</v>
          </cell>
          <cell r="K1608">
            <v>1000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L</v>
          </cell>
          <cell r="R1608">
            <v>20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FDT'G357</v>
          </cell>
          <cell r="B1609" t="str">
            <v>GLASS SAM. ACE STYLE</v>
          </cell>
          <cell r="C1609">
            <v>0.25</v>
          </cell>
          <cell r="D1609">
            <v>0.74112500000000003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820</v>
          </cell>
          <cell r="K1609">
            <v>1000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L</v>
          </cell>
          <cell r="R1609">
            <v>20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fdt'g350</v>
          </cell>
          <cell r="B1610" t="str">
            <v>GLASS SAM. CORE PLUS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FDT'I8260</v>
          </cell>
          <cell r="B1611" t="str">
            <v>GLASS SAM. CORE_I8260</v>
          </cell>
          <cell r="C1611">
            <v>0.25</v>
          </cell>
          <cell r="D1611">
            <v>0.74112500000000003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820</v>
          </cell>
          <cell r="K1611">
            <v>1000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S</v>
          </cell>
          <cell r="R1611">
            <v>20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fdt'g355</v>
          </cell>
          <cell r="B1612" t="str">
            <v>GLASS SAM. CORE2</v>
          </cell>
          <cell r="C1612">
            <v>0.25</v>
          </cell>
          <cell r="D1612">
            <v>0.74112500000000003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820</v>
          </cell>
          <cell r="K1612">
            <v>1000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C</v>
          </cell>
          <cell r="R1612">
            <v>20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FDT'G318</v>
          </cell>
          <cell r="B1613" t="str">
            <v>GLASS SAM. G318_ACE 4 NEO</v>
          </cell>
          <cell r="C1613">
            <v>0.25</v>
          </cell>
          <cell r="D1613">
            <v>0.74112500000000003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820</v>
          </cell>
          <cell r="K1613">
            <v>1000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20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21FTGSGR2</v>
          </cell>
          <cell r="B1614" t="str">
            <v>GLASS SAM. GRAND 2</v>
          </cell>
          <cell r="C1614">
            <v>0.25</v>
          </cell>
          <cell r="D1614">
            <v>0.74112500000000003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820</v>
          </cell>
          <cell r="K1614">
            <v>1000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L</v>
          </cell>
          <cell r="R1614">
            <v>20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fdt'g7105</v>
          </cell>
          <cell r="B1615" t="str">
            <v>GLASS SAM. GRAND 2</v>
          </cell>
          <cell r="C1615">
            <v>0.25</v>
          </cell>
          <cell r="D1615">
            <v>0.74112500000000003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820</v>
          </cell>
          <cell r="K1615">
            <v>1000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20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21FTGSGRN</v>
          </cell>
          <cell r="B1616" t="str">
            <v>GLASS SAM. GRAND NEO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FDT'J100</v>
          </cell>
          <cell r="B1617" t="str">
            <v>GLASS SAM. J1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21FTGSJ110</v>
          </cell>
          <cell r="B1618" t="str">
            <v>GLASS SAM. J1 ACE</v>
          </cell>
          <cell r="C1618">
            <v>0.25</v>
          </cell>
          <cell r="D1618">
            <v>0.74112500000000003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820</v>
          </cell>
          <cell r="K1618">
            <v>1000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20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FDT'J106</v>
          </cell>
          <cell r="B1619" t="str">
            <v>GLASS SAM. J1 MINI PRIME</v>
          </cell>
          <cell r="C1619">
            <v>0.25</v>
          </cell>
          <cell r="D1619">
            <v>0.74112500000000003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820</v>
          </cell>
          <cell r="K1619">
            <v>1000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20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FDT'J200</v>
          </cell>
          <cell r="B1620" t="str">
            <v>GLASS SAM. J2</v>
          </cell>
          <cell r="C1620">
            <v>0.25</v>
          </cell>
          <cell r="D1620">
            <v>0.74112500000000003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820</v>
          </cell>
          <cell r="K1620">
            <v>1000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20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FDT'J260</v>
          </cell>
          <cell r="B1621" t="str">
            <v>GLASS SAM. J2 CORE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M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FDT'G530</v>
          </cell>
          <cell r="B1622" t="str">
            <v>GLASS SAM. J2 PRIME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fdt'G532</v>
          </cell>
          <cell r="B1623" t="str">
            <v>GLASS SAM. J2 PRIME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fdt'j400</v>
          </cell>
          <cell r="B1624" t="str">
            <v>GLASS SAM. J4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fdtsj4</v>
          </cell>
          <cell r="B1625" t="str">
            <v>GLASS SAM. J4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Z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fdt'G570</v>
          </cell>
          <cell r="B1626" t="str">
            <v>GLASS SAM. J5 PRIME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FDT'A6PL</v>
          </cell>
          <cell r="B1627" t="str">
            <v>GLASS SAM. J6 PLUS/J4 PLUS/J4 CORE/J8/A6 PLUS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V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FDT'J610</v>
          </cell>
          <cell r="B1628" t="str">
            <v>GLASS SAM. J6 PLUS/J4 PLUS/J4 CORE/J8/A6 PLUS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fdt'j6p</v>
          </cell>
          <cell r="B1629" t="str">
            <v>GLASS SAM. J6 PLUS/J4 PLUS/J4 CORE/J8/A6 PLUS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M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fdt'j800</v>
          </cell>
          <cell r="B1630" t="str">
            <v>GLASS SAM. J6 PLUS/J4 PLUS/J4 CORE/J8/A6 PLUS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M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fdtsj8</v>
          </cell>
          <cell r="B1631" t="str">
            <v>GLASS SAM. J6 PLUS/J4 PLUS/J4 CORE/J8/A6 PLUS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Z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0700060700s035</v>
          </cell>
          <cell r="B1632" t="str">
            <v>GLASS SAM. J7 2016</v>
          </cell>
          <cell r="C1632">
            <v>0.25</v>
          </cell>
          <cell r="D1632">
            <v>3.63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3690</v>
          </cell>
          <cell r="K1632">
            <v>4500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V</v>
          </cell>
          <cell r="R1632">
            <v>68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842797989898</v>
          </cell>
          <cell r="B1633" t="str">
            <v>GLASS SAM. J7 2016</v>
          </cell>
          <cell r="C1633">
            <v>0.25</v>
          </cell>
          <cell r="D1633">
            <v>3.63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3690</v>
          </cell>
          <cell r="K1633">
            <v>4500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M</v>
          </cell>
          <cell r="R1633">
            <v>68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fdt'j710</v>
          </cell>
          <cell r="B1634" t="str">
            <v>GLASS SAM. J7 2016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21FTGSGJ7</v>
          </cell>
          <cell r="B1635" t="str">
            <v>GLASS SAM. J7 NEO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D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847111111030</v>
          </cell>
          <cell r="B1636" t="str">
            <v>GLASS SAM. J7 NEO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M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FDT'J700</v>
          </cell>
          <cell r="B1637" t="str">
            <v>GLASS SAM. J7 NEO</v>
          </cell>
          <cell r="C1637">
            <v>0.25</v>
          </cell>
          <cell r="D1637">
            <v>3.63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3690</v>
          </cell>
          <cell r="K1637">
            <v>4500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68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FDT'J701</v>
          </cell>
          <cell r="B1638" t="str">
            <v>GLASS SAM. J7 NEO</v>
          </cell>
          <cell r="C1638">
            <v>0.25</v>
          </cell>
          <cell r="D1638">
            <v>3.63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3690</v>
          </cell>
          <cell r="K1638">
            <v>4500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S</v>
          </cell>
          <cell r="R1638">
            <v>68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fdt'G610</v>
          </cell>
          <cell r="B1639" t="str">
            <v>GLASS SAM. J7 PRIME</v>
          </cell>
          <cell r="C1639">
            <v>0.25</v>
          </cell>
          <cell r="D1639">
            <v>3.63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3690</v>
          </cell>
          <cell r="K1639">
            <v>4500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68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FDT'J730</v>
          </cell>
          <cell r="B1640" t="str">
            <v>GLASS SAM. J7 PRO</v>
          </cell>
          <cell r="C1640">
            <v>0.25</v>
          </cell>
          <cell r="D1640">
            <v>3.63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3690</v>
          </cell>
          <cell r="K1640">
            <v>4500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S</v>
          </cell>
          <cell r="R1640">
            <v>68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fdt'note5</v>
          </cell>
          <cell r="B1641" t="str">
            <v>GLASS SAM. N920_NOTE 5_SAM. J7 2016</v>
          </cell>
          <cell r="C1641">
            <v>0.25</v>
          </cell>
          <cell r="D1641">
            <v>3.63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3690</v>
          </cell>
          <cell r="K1641">
            <v>4500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s</v>
          </cell>
          <cell r="R1641">
            <v>68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FDT'NOTE3</v>
          </cell>
          <cell r="B1642" t="str">
            <v>GLASS SAM. NOTE 3</v>
          </cell>
          <cell r="C1642">
            <v>0.25</v>
          </cell>
          <cell r="D1642">
            <v>1.7847500000000001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1640</v>
          </cell>
          <cell r="K1642">
            <v>2000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57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21DTGSNO4</v>
          </cell>
          <cell r="B1643" t="str">
            <v>GLASS SAM. NOTE 4</v>
          </cell>
          <cell r="C1643">
            <v>0.25</v>
          </cell>
          <cell r="D1643">
            <v>1.7847500000000001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1640</v>
          </cell>
          <cell r="K1643">
            <v>2000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D</v>
          </cell>
          <cell r="R1643">
            <v>57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FDT'NOTE8</v>
          </cell>
          <cell r="B1644" t="str">
            <v>GLASS SAM. NOTE 8</v>
          </cell>
          <cell r="C1644">
            <v>0.25</v>
          </cell>
          <cell r="D1644">
            <v>1.7847500000000001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1640</v>
          </cell>
          <cell r="K1644">
            <v>2000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S</v>
          </cell>
          <cell r="R1644">
            <v>57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21FTGSPOC</v>
          </cell>
          <cell r="B1645" t="str">
            <v>GLASS SAM. POCKET (5301)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L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FDT'A23F</v>
          </cell>
          <cell r="B1646" t="str">
            <v>GLASS SAM. S23 FE</v>
          </cell>
          <cell r="C1646">
            <v>0.25</v>
          </cell>
          <cell r="D1646">
            <v>3.63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3690</v>
          </cell>
          <cell r="K1646">
            <v>4500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S</v>
          </cell>
          <cell r="R1646">
            <v>68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fdt'glx3m</v>
          </cell>
          <cell r="B1647" t="str">
            <v>GLASS SAM. S3 MINI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21FTGSGS4</v>
          </cell>
          <cell r="B1648" t="str">
            <v>GLASS SAM. S4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K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21FTGSS4M</v>
          </cell>
          <cell r="B1649" t="str">
            <v>GLASS SAM. S4 MINI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K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fdt'glx4m</v>
          </cell>
          <cell r="B1650" t="str">
            <v>GLASS SAM. S4 MINI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D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21FTGSGS5</v>
          </cell>
          <cell r="B1651" t="str">
            <v>GLASS SAM. S5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K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21FTGSAS6</v>
          </cell>
          <cell r="B1652" t="str">
            <v>GLASS SAM. S6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L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21FTGSS6E</v>
          </cell>
          <cell r="B1653" t="str">
            <v>GLASS SAM. S6 EDGE</v>
          </cell>
          <cell r="C1653">
            <v>0.25</v>
          </cell>
          <cell r="D1653">
            <v>0.74112500000000003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820</v>
          </cell>
          <cell r="K1653">
            <v>1000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L</v>
          </cell>
          <cell r="R1653">
            <v>20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21KTGSS6E</v>
          </cell>
          <cell r="B1654" t="str">
            <v>GLASS SAM. S6 EDGE</v>
          </cell>
          <cell r="C1654">
            <v>0.25</v>
          </cell>
          <cell r="D1654">
            <v>0.74112500000000003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820</v>
          </cell>
          <cell r="K1654">
            <v>1000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K</v>
          </cell>
          <cell r="R1654">
            <v>20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FDT'G25CM</v>
          </cell>
          <cell r="B1655" t="str">
            <v>GLASS SAM. S6 EDGE</v>
          </cell>
          <cell r="C1655">
            <v>0.25</v>
          </cell>
          <cell r="D1655">
            <v>0.74112500000000003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820</v>
          </cell>
          <cell r="K1655">
            <v>1000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20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FDT'G925CM</v>
          </cell>
          <cell r="B1656" t="str">
            <v>GLASS SAM. S6 EDGE NEGRO</v>
          </cell>
          <cell r="C1656">
            <v>0.25</v>
          </cell>
          <cell r="D1656">
            <v>0.74112500000000003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820</v>
          </cell>
          <cell r="K1656">
            <v>1000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20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FDT'G925CMN</v>
          </cell>
          <cell r="B1657" t="str">
            <v>GLASS SAM. S6 EDGE NEGRO</v>
          </cell>
          <cell r="C1657">
            <v>0.25</v>
          </cell>
          <cell r="D1657">
            <v>0.74112500000000003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820</v>
          </cell>
          <cell r="K1657">
            <v>1000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S</v>
          </cell>
          <cell r="R1657">
            <v>20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FDT'G28CM</v>
          </cell>
          <cell r="B1658" t="str">
            <v>GLASS SAM. S6 EDGE PLUS TRANS</v>
          </cell>
          <cell r="C1658">
            <v>0.25</v>
          </cell>
          <cell r="D1658">
            <v>0.74112500000000003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820</v>
          </cell>
          <cell r="K1658">
            <v>1000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20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FDT'G928CMT</v>
          </cell>
          <cell r="B1659" t="str">
            <v>GLASS SAM. S6 EDGE PLUS TRANS</v>
          </cell>
          <cell r="C1659">
            <v>0.25</v>
          </cell>
          <cell r="D1659">
            <v>0.74112500000000003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820</v>
          </cell>
          <cell r="K1659">
            <v>1000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S</v>
          </cell>
          <cell r="R1659">
            <v>20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21LFGSG935</v>
          </cell>
          <cell r="B1660" t="str">
            <v>GLASS SAM. S7</v>
          </cell>
          <cell r="C1660">
            <v>0.25</v>
          </cell>
          <cell r="D1660">
            <v>0.74112500000000003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820</v>
          </cell>
          <cell r="K1660">
            <v>1000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L</v>
          </cell>
          <cell r="R1660">
            <v>20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fdt'g935cmbl</v>
          </cell>
          <cell r="B1661" t="str">
            <v>GLASS SAM. S7 EDGE BLANCO</v>
          </cell>
          <cell r="C1661">
            <v>0.25</v>
          </cell>
          <cell r="D1661">
            <v>0.74112500000000003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820</v>
          </cell>
          <cell r="K1661">
            <v>1000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S</v>
          </cell>
          <cell r="R1661">
            <v>20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FDT'G935CMD</v>
          </cell>
          <cell r="B1662" t="str">
            <v>GLASS SAM. S7 EDGE DORADO</v>
          </cell>
          <cell r="C1662">
            <v>0.25</v>
          </cell>
          <cell r="D1662">
            <v>0.74112500000000003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820</v>
          </cell>
          <cell r="K1662">
            <v>1000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S</v>
          </cell>
          <cell r="R1662">
            <v>20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FDT'G935CMN</v>
          </cell>
          <cell r="B1663" t="str">
            <v>GLASS SAM. S7 EDGE NEGRO</v>
          </cell>
          <cell r="C1663">
            <v>0.25</v>
          </cell>
          <cell r="D1663">
            <v>0.74112500000000003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820</v>
          </cell>
          <cell r="K1663">
            <v>1000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S</v>
          </cell>
          <cell r="R1663">
            <v>20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21FTGSTRL</v>
          </cell>
          <cell r="B1664" t="str">
            <v>GLASS SAM. TREND LITE</v>
          </cell>
          <cell r="C1664">
            <v>0.25</v>
          </cell>
          <cell r="D1664">
            <v>0.74112500000000003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820</v>
          </cell>
          <cell r="K1664">
            <v>1000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L</v>
          </cell>
          <cell r="R1664">
            <v>20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FDT'S7390</v>
          </cell>
          <cell r="B1665" t="str">
            <v>GLASS SAM. TREND LITE</v>
          </cell>
          <cell r="C1665">
            <v>0.25</v>
          </cell>
          <cell r="D1665">
            <v>0.74112500000000003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820</v>
          </cell>
          <cell r="K1665">
            <v>1000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S</v>
          </cell>
          <cell r="R1665">
            <v>20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21FTGSTPL</v>
          </cell>
          <cell r="B1666" t="str">
            <v>GLASS SAM. TREND PLUS</v>
          </cell>
          <cell r="C1666">
            <v>0.25</v>
          </cell>
          <cell r="D1666">
            <v>0.74112500000000003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820</v>
          </cell>
          <cell r="K1666">
            <v>1000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L</v>
          </cell>
          <cell r="R1666">
            <v>20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21FTGSYO2</v>
          </cell>
          <cell r="B1667" t="str">
            <v>GLASS SAM. YOUNG2</v>
          </cell>
          <cell r="C1667">
            <v>0.25</v>
          </cell>
          <cell r="D1667">
            <v>0.74112500000000003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820</v>
          </cell>
          <cell r="K1667">
            <v>1000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L</v>
          </cell>
          <cell r="R1667">
            <v>20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21FTGSXC3</v>
          </cell>
          <cell r="B1668" t="str">
            <v>GLASS SONY C3</v>
          </cell>
          <cell r="C1668">
            <v>0.25</v>
          </cell>
          <cell r="D1668">
            <v>0.74112500000000003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820</v>
          </cell>
          <cell r="K1668">
            <v>1000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L</v>
          </cell>
          <cell r="R1668">
            <v>20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FDT'XPERIAE4</v>
          </cell>
          <cell r="B1669" t="str">
            <v>GLASS SONY E4G</v>
          </cell>
          <cell r="C1669">
            <v>0.25</v>
          </cell>
          <cell r="D1669">
            <v>0.74112500000000003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820</v>
          </cell>
          <cell r="K1669">
            <v>1000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20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21DTGSOE7</v>
          </cell>
          <cell r="B1670" t="str">
            <v>GLASS SONY E7</v>
          </cell>
          <cell r="C1670">
            <v>0.25</v>
          </cell>
          <cell r="D1670">
            <v>0.74112500000000003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820</v>
          </cell>
          <cell r="K1670">
            <v>1000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D</v>
          </cell>
          <cell r="R1670">
            <v>20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21DTGSOM2</v>
          </cell>
          <cell r="B1671" t="str">
            <v>GLASS SONY M2</v>
          </cell>
          <cell r="C1671">
            <v>0.25</v>
          </cell>
          <cell r="D1671">
            <v>0.74112500000000003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820</v>
          </cell>
          <cell r="K1671">
            <v>1000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D</v>
          </cell>
          <cell r="R1671">
            <v>20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FDT'XPERIAM2</v>
          </cell>
          <cell r="B1672" t="str">
            <v>GLASS SONY M2</v>
          </cell>
          <cell r="C1672">
            <v>0.25</v>
          </cell>
          <cell r="D1672">
            <v>0.74112500000000003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820</v>
          </cell>
          <cell r="K1672">
            <v>1000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20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21DTGSOM4</v>
          </cell>
          <cell r="B1673" t="str">
            <v>GLASS SONY M4</v>
          </cell>
          <cell r="C1673">
            <v>0.25</v>
          </cell>
          <cell r="D1673">
            <v>0.74112500000000003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820</v>
          </cell>
          <cell r="K1673">
            <v>1000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L</v>
          </cell>
          <cell r="R1673">
            <v>20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FDT'SE5603</v>
          </cell>
          <cell r="B1674" t="str">
            <v>GLASS SONY M5</v>
          </cell>
          <cell r="C1674">
            <v>0.25</v>
          </cell>
          <cell r="D1674">
            <v>0.74112500000000003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820</v>
          </cell>
          <cell r="K1674">
            <v>1000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20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fdt'xperiax</v>
          </cell>
          <cell r="B1675" t="str">
            <v>GLASS SONY X</v>
          </cell>
          <cell r="C1675">
            <v>0.25</v>
          </cell>
          <cell r="D1675">
            <v>0.74112500000000003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820</v>
          </cell>
          <cell r="K1675">
            <v>1000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S</v>
          </cell>
          <cell r="R1675">
            <v>20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21DTGSXA</v>
          </cell>
          <cell r="B1676" t="str">
            <v>GLASS SONY XA</v>
          </cell>
          <cell r="C1676">
            <v>0.25</v>
          </cell>
          <cell r="D1676">
            <v>0.74112500000000003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820</v>
          </cell>
          <cell r="K1676">
            <v>1000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Z</v>
          </cell>
          <cell r="R1676">
            <v>20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fdt'xperiaz1</v>
          </cell>
          <cell r="B1677" t="str">
            <v>GLASS SONY XP Z1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S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21FTGSOZ3</v>
          </cell>
          <cell r="B1678" t="str">
            <v>GLASS SONY Z3</v>
          </cell>
          <cell r="C1678">
            <v>0.25</v>
          </cell>
          <cell r="D1678">
            <v>0.74112500000000003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820</v>
          </cell>
          <cell r="K1678">
            <v>1000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K</v>
          </cell>
          <cell r="R1678">
            <v>20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21FTGSZ3M</v>
          </cell>
          <cell r="B1679" t="str">
            <v>GLASS SONY Z3 MINI COMP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C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21FTGSXZ4</v>
          </cell>
          <cell r="B1680" t="str">
            <v>GLASS SONY Z4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C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21FTGSXZ5</v>
          </cell>
          <cell r="B1681" t="str">
            <v>GLASS SONY Z5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S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FDT'UNI10</v>
          </cell>
          <cell r="B1682" t="str">
            <v>GLASS UNI. 10"</v>
          </cell>
          <cell r="C1682">
            <v>0.25</v>
          </cell>
          <cell r="D1682">
            <v>3.63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3690</v>
          </cell>
          <cell r="K1682">
            <v>4500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S</v>
          </cell>
          <cell r="R1682">
            <v>68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000001235630</v>
          </cell>
          <cell r="B1683" t="str">
            <v>GLASS UNI. 10" 14,1 x 25,3 cm</v>
          </cell>
          <cell r="C1683">
            <v>0.25</v>
          </cell>
          <cell r="D1683">
            <v>3.63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3690</v>
          </cell>
          <cell r="K1683">
            <v>4500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M</v>
          </cell>
          <cell r="R1683">
            <v>68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FDT'UNI47</v>
          </cell>
          <cell r="B1684" t="str">
            <v>GLASS UNI. 4,7"</v>
          </cell>
          <cell r="C1684">
            <v>0.25</v>
          </cell>
          <cell r="D1684">
            <v>1.7847500000000001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1640</v>
          </cell>
          <cell r="K1684">
            <v>2000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S</v>
          </cell>
          <cell r="R1684">
            <v>57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FDT'UNI51</v>
          </cell>
          <cell r="B1685" t="str">
            <v>GLASS UNI. 5,1"</v>
          </cell>
          <cell r="C1685">
            <v>0.25</v>
          </cell>
          <cell r="D1685">
            <v>1.7847500000000001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1640</v>
          </cell>
          <cell r="K1685">
            <v>2000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S</v>
          </cell>
          <cell r="R1685">
            <v>57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0700060706s003</v>
          </cell>
          <cell r="B1686" t="str">
            <v>GLASS UNI. 5,5"</v>
          </cell>
          <cell r="C1686">
            <v>0.25</v>
          </cell>
          <cell r="D1686">
            <v>1.7847500000000001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1640</v>
          </cell>
          <cell r="K1686">
            <v>2000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V</v>
          </cell>
          <cell r="R1686">
            <v>57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FDT'UNI55</v>
          </cell>
          <cell r="B1687" t="str">
            <v>GLASS UNI. 5,5"</v>
          </cell>
          <cell r="C1687">
            <v>0.25</v>
          </cell>
          <cell r="D1687">
            <v>1.7847500000000001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1640</v>
          </cell>
          <cell r="K1687">
            <v>2000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57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21LUNI6</v>
          </cell>
          <cell r="B1688" t="str">
            <v>GLASS UNI. 6"</v>
          </cell>
          <cell r="C1688">
            <v>0.25</v>
          </cell>
          <cell r="D1688">
            <v>1.7847500000000001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1640</v>
          </cell>
          <cell r="K1688">
            <v>2000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L</v>
          </cell>
          <cell r="R1688">
            <v>57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21FTGUN7</v>
          </cell>
          <cell r="B1689" t="str">
            <v>GLASS UNI. 7"</v>
          </cell>
          <cell r="C1689">
            <v>0.25</v>
          </cell>
          <cell r="D1689">
            <v>3.63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3690</v>
          </cell>
          <cell r="K1689">
            <v>4500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68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21LUNI7</v>
          </cell>
          <cell r="B1690" t="str">
            <v>GLASS UNI. 7"</v>
          </cell>
          <cell r="C1690">
            <v>0.25</v>
          </cell>
          <cell r="D1690">
            <v>3.63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3690</v>
          </cell>
          <cell r="K1690">
            <v>4500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L</v>
          </cell>
          <cell r="R1690">
            <v>68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21GLUNI7</v>
          </cell>
          <cell r="B1691" t="str">
            <v>GLASS UNI. 7" 10,1X18,2</v>
          </cell>
          <cell r="C1691">
            <v>0.25</v>
          </cell>
          <cell r="D1691">
            <v>3.63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3690</v>
          </cell>
          <cell r="K1691">
            <v>4500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z</v>
          </cell>
          <cell r="R1691">
            <v>68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21DLUNI7</v>
          </cell>
          <cell r="B1692" t="str">
            <v>GLASS UNI. 7" 10,2 X 18,1</v>
          </cell>
          <cell r="C1692">
            <v>0.25</v>
          </cell>
          <cell r="D1692">
            <v>3.63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3690</v>
          </cell>
          <cell r="K1692">
            <v>4500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D</v>
          </cell>
          <cell r="R1692">
            <v>68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FDT'UNI8</v>
          </cell>
          <cell r="B1693" t="str">
            <v>GLASS UNI. 8"</v>
          </cell>
          <cell r="C1693">
            <v>0.25</v>
          </cell>
          <cell r="D1693">
            <v>3.63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3690</v>
          </cell>
          <cell r="K1693">
            <v>4500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68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21GLUNI8</v>
          </cell>
          <cell r="B1694" t="str">
            <v>GLASS UNI. 8" 12X20,4cm Block</v>
          </cell>
          <cell r="C1694">
            <v>0.25</v>
          </cell>
          <cell r="D1694">
            <v>3.63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3690</v>
          </cell>
          <cell r="K1694">
            <v>4500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G</v>
          </cell>
          <cell r="R1694">
            <v>68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FDT'XM8L</v>
          </cell>
          <cell r="B1695" t="str">
            <v>GLASS XIAOMI MI 8 LITE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D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FDT'XM9SE</v>
          </cell>
          <cell r="B1696" t="str">
            <v>GLASS XIAOMI MI 9SE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FDT'XM9T</v>
          </cell>
          <cell r="B1697" t="str">
            <v>GLASS XIAOMI MI 9T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L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FDT'XMA1</v>
          </cell>
          <cell r="B1698" t="str">
            <v>GLASS XIAOMI MI A1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D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FDT'XMA2</v>
          </cell>
          <cell r="B1699" t="str">
            <v>GLASS XIAOMI MI A2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D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FDT'XMA2L</v>
          </cell>
          <cell r="B1700" t="str">
            <v>GLASS XIAOMI MI A2 LITE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D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FDT'XNT7</v>
          </cell>
          <cell r="B1701" t="str">
            <v>GLASS XIAOMI NOTE 7</v>
          </cell>
          <cell r="C1701">
            <v>0.25</v>
          </cell>
          <cell r="D1701">
            <v>3.63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3690</v>
          </cell>
          <cell r="K1701">
            <v>4500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D</v>
          </cell>
          <cell r="R1701">
            <v>68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FDT'XN8</v>
          </cell>
          <cell r="B1702" t="str">
            <v>GLASS XIAOMI NOTE 8</v>
          </cell>
          <cell r="C1702">
            <v>0.25</v>
          </cell>
          <cell r="D1702">
            <v>3.63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3690</v>
          </cell>
          <cell r="K1702">
            <v>4500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L</v>
          </cell>
          <cell r="R1702">
            <v>68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FDT'XRN9</v>
          </cell>
          <cell r="B1703" t="str">
            <v>GLASS XIAOMI NOTE 9</v>
          </cell>
          <cell r="C1703">
            <v>0.25</v>
          </cell>
          <cell r="D1703">
            <v>3.63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3690</v>
          </cell>
          <cell r="K1703">
            <v>4500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V</v>
          </cell>
          <cell r="R1703">
            <v>68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FDT'XPPF1</v>
          </cell>
          <cell r="B1704" t="str">
            <v>GLASS XIAOMI POCO PHONE F1</v>
          </cell>
          <cell r="C1704">
            <v>0.25</v>
          </cell>
          <cell r="D1704">
            <v>3.63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3690</v>
          </cell>
          <cell r="K1704">
            <v>4500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D</v>
          </cell>
          <cell r="R1704">
            <v>68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FDT'XR10C</v>
          </cell>
          <cell r="B1705" t="str">
            <v>GLASS XIAOMI REDMI 10C</v>
          </cell>
          <cell r="C1705">
            <v>0.25</v>
          </cell>
          <cell r="D1705">
            <v>3.63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3690</v>
          </cell>
          <cell r="K1705">
            <v>4500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D</v>
          </cell>
          <cell r="R1705">
            <v>68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FDT'XR12C</v>
          </cell>
          <cell r="B1706" t="str">
            <v>GLASS XIAOMI REDMI 12C</v>
          </cell>
          <cell r="C1706">
            <v>0.25</v>
          </cell>
          <cell r="D1706">
            <v>3.63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3690</v>
          </cell>
          <cell r="K1706">
            <v>4500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D</v>
          </cell>
          <cell r="R1706">
            <v>68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FDT'XR6A</v>
          </cell>
          <cell r="B1707" t="str">
            <v>GLASS XIAOMI REDMI 6/6A</v>
          </cell>
          <cell r="C1707">
            <v>0.25</v>
          </cell>
          <cell r="D1707">
            <v>3.63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3690</v>
          </cell>
          <cell r="K1707">
            <v>4500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D</v>
          </cell>
          <cell r="R1707">
            <v>68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HG'FILMDIS</v>
          </cell>
          <cell r="B1708" t="str">
            <v>HIDROGEL FILMINAS BACK STICKER´S DISEÑOS</v>
          </cell>
          <cell r="C1708">
            <v>0.90079681274900403</v>
          </cell>
          <cell r="D1708">
            <v>4.7958422310756976</v>
          </cell>
          <cell r="E1708">
            <v>1.1710358565737053</v>
          </cell>
          <cell r="F1708">
            <v>0.99087649402390454</v>
          </cell>
          <cell r="G1708">
            <v>1.125996015936255</v>
          </cell>
          <cell r="H1708">
            <v>1.3511952191235062</v>
          </cell>
          <cell r="I1708">
            <v>1130.5</v>
          </cell>
          <cell r="J1708">
            <v>4920</v>
          </cell>
          <cell r="K1708">
            <v>6000</v>
          </cell>
          <cell r="L1708">
            <v>1470</v>
          </cell>
          <cell r="M1708">
            <v>1778</v>
          </cell>
          <cell r="N1708">
            <v>1244</v>
          </cell>
          <cell r="O1708">
            <v>1414</v>
          </cell>
          <cell r="P1708">
            <v>1696</v>
          </cell>
          <cell r="Q1708" t="str">
            <v>S</v>
          </cell>
          <cell r="R1708">
            <v>42</v>
          </cell>
          <cell r="S1708">
            <v>1.21</v>
          </cell>
          <cell r="T1708" t="str">
            <v>HIDROGEL</v>
          </cell>
          <cell r="U1708">
            <v>0</v>
          </cell>
        </row>
        <row r="1709">
          <cell r="A1709" t="str">
            <v>HG'FILMS</v>
          </cell>
          <cell r="B1709" t="str">
            <v>HIDROGEL FILMINAS CLEAR 180X120</v>
          </cell>
          <cell r="C1709">
            <v>1.4342629482071714</v>
          </cell>
          <cell r="D1709">
            <v>6.0741035856573706</v>
          </cell>
          <cell r="E1709">
            <v>1.8645418326693228</v>
          </cell>
          <cell r="F1709">
            <v>1.5776892430278886</v>
          </cell>
          <cell r="G1709">
            <v>1.7928286852589643</v>
          </cell>
          <cell r="H1709">
            <v>2.1513944223107568</v>
          </cell>
          <cell r="I1709">
            <v>1800</v>
          </cell>
          <cell r="J1709">
            <v>6150</v>
          </cell>
          <cell r="K1709">
            <v>7500</v>
          </cell>
          <cell r="L1709">
            <v>2340</v>
          </cell>
          <cell r="M1709">
            <v>2831</v>
          </cell>
          <cell r="N1709">
            <v>1980</v>
          </cell>
          <cell r="O1709">
            <v>2250</v>
          </cell>
          <cell r="P1709">
            <v>2700</v>
          </cell>
          <cell r="Q1709" t="str">
            <v>S</v>
          </cell>
          <cell r="R1709">
            <v>33</v>
          </cell>
          <cell r="S1709">
            <v>1.21</v>
          </cell>
          <cell r="T1709" t="str">
            <v>HIDROGEL</v>
          </cell>
          <cell r="U1709">
            <v>0</v>
          </cell>
        </row>
        <row r="1710">
          <cell r="A1710" t="str">
            <v>HG'FILMSC</v>
          </cell>
          <cell r="B1710" t="str">
            <v>HIDROGEL FILMINAS CLEAR CURVAS 180X120</v>
          </cell>
          <cell r="C1710">
            <v>1.1283665338645417</v>
          </cell>
          <cell r="D1710">
            <v>5.7343587250996011</v>
          </cell>
          <cell r="E1710">
            <v>1.4668764940239043</v>
          </cell>
          <cell r="F1710">
            <v>1.2412031872509959</v>
          </cell>
          <cell r="G1710">
            <v>1.4104581673306771</v>
          </cell>
          <cell r="H1710">
            <v>1.6925498007968125</v>
          </cell>
          <cell r="I1710">
            <v>1416.0999999999997</v>
          </cell>
          <cell r="J1710">
            <v>5740</v>
          </cell>
          <cell r="K1710">
            <v>7000</v>
          </cell>
          <cell r="L1710">
            <v>1841</v>
          </cell>
          <cell r="M1710">
            <v>2228</v>
          </cell>
          <cell r="N1710">
            <v>1558</v>
          </cell>
          <cell r="O1710">
            <v>1771</v>
          </cell>
          <cell r="P1710">
            <v>2125</v>
          </cell>
          <cell r="Q1710" t="str">
            <v>S</v>
          </cell>
          <cell r="R1710">
            <v>40</v>
          </cell>
          <cell r="S1710">
            <v>1.21</v>
          </cell>
          <cell r="T1710" t="str">
            <v>HIDROGEL</v>
          </cell>
          <cell r="U1710">
            <v>0</v>
          </cell>
        </row>
        <row r="1711">
          <cell r="A1711" t="str">
            <v>HG'FILMHY</v>
          </cell>
          <cell r="B1711" t="str">
            <v>HIDROGEL FILMINAS HEAVY DUTY 180X120</v>
          </cell>
          <cell r="C1711">
            <v>2.8106129917657823</v>
          </cell>
          <cell r="D1711">
            <v>14.963703568161025</v>
          </cell>
          <cell r="E1711">
            <v>3.653796889295517</v>
          </cell>
          <cell r="F1711">
            <v>3.0916742909423607</v>
          </cell>
          <cell r="G1711">
            <v>3.5132662397072281</v>
          </cell>
          <cell r="H1711">
            <v>4.215919487648673</v>
          </cell>
          <cell r="I1711">
            <v>3527.3193046660567</v>
          </cell>
          <cell r="J1711">
            <v>15570</v>
          </cell>
          <cell r="K1711">
            <v>19000</v>
          </cell>
          <cell r="L1711">
            <v>4586</v>
          </cell>
          <cell r="M1711">
            <v>5548</v>
          </cell>
          <cell r="N1711">
            <v>3881</v>
          </cell>
          <cell r="O1711">
            <v>4410</v>
          </cell>
          <cell r="P1711">
            <v>5291</v>
          </cell>
          <cell r="Q1711" t="str">
            <v>S</v>
          </cell>
          <cell r="R1711">
            <v>42</v>
          </cell>
          <cell r="S1711">
            <v>1.21</v>
          </cell>
          <cell r="T1711" t="str">
            <v>HIDROGEL</v>
          </cell>
          <cell r="U1711">
            <v>0</v>
          </cell>
        </row>
        <row r="1712">
          <cell r="A1712" t="str">
            <v>HG'FILMSM</v>
          </cell>
          <cell r="B1712" t="str">
            <v>HIDROGEL FILMINAS MATTE 180X120</v>
          </cell>
          <cell r="C1712">
            <v>2.3904382470119523</v>
          </cell>
          <cell r="D1712">
            <v>9.2557768924302781</v>
          </cell>
          <cell r="E1712">
            <v>3.1075697211155382</v>
          </cell>
          <cell r="F1712">
            <v>2.6294820717131477</v>
          </cell>
          <cell r="G1712">
            <v>2.9880478087649402</v>
          </cell>
          <cell r="H1712">
            <v>3.5856573705179287</v>
          </cell>
          <cell r="I1712">
            <v>3000</v>
          </cell>
          <cell r="J1712">
            <v>9430</v>
          </cell>
          <cell r="K1712">
            <v>11500</v>
          </cell>
          <cell r="L1712">
            <v>3900</v>
          </cell>
          <cell r="M1712">
            <v>4719</v>
          </cell>
          <cell r="N1712">
            <v>3300</v>
          </cell>
          <cell r="O1712">
            <v>3750</v>
          </cell>
          <cell r="P1712">
            <v>4500</v>
          </cell>
          <cell r="Q1712" t="str">
            <v>S</v>
          </cell>
          <cell r="R1712">
            <v>30</v>
          </cell>
          <cell r="S1712">
            <v>1.21</v>
          </cell>
          <cell r="T1712" t="str">
            <v>HIDROGEL</v>
          </cell>
          <cell r="U1712">
            <v>0</v>
          </cell>
        </row>
        <row r="1713">
          <cell r="A1713" t="str">
            <v>HG'FILMSM110</v>
          </cell>
          <cell r="B1713" t="str">
            <v>HIDROGEL FILMINAS MATTE PRIVACY 180X120</v>
          </cell>
          <cell r="C1713">
            <v>4.3984063745019917</v>
          </cell>
          <cell r="D1713">
            <v>18.627250996015935</v>
          </cell>
          <cell r="E1713">
            <v>5.7179282868525894</v>
          </cell>
          <cell r="F1713">
            <v>4.8382470119521912</v>
          </cell>
          <cell r="G1713">
            <v>5.4980079681274896</v>
          </cell>
          <cell r="H1713">
            <v>6.5976095617529875</v>
          </cell>
          <cell r="I1713">
            <v>5520</v>
          </cell>
          <cell r="J1713">
            <v>19260</v>
          </cell>
          <cell r="K1713">
            <v>23500</v>
          </cell>
          <cell r="L1713">
            <v>7176</v>
          </cell>
          <cell r="M1713">
            <v>8683</v>
          </cell>
          <cell r="N1713">
            <v>6072</v>
          </cell>
          <cell r="O1713">
            <v>6900</v>
          </cell>
          <cell r="P1713">
            <v>8280</v>
          </cell>
          <cell r="Q1713" t="str">
            <v>S</v>
          </cell>
          <cell r="R1713">
            <v>33</v>
          </cell>
          <cell r="S1713">
            <v>1.21</v>
          </cell>
          <cell r="T1713" t="str">
            <v>HIDROGEL</v>
          </cell>
          <cell r="U1713">
            <v>0</v>
          </cell>
        </row>
        <row r="1714">
          <cell r="A1714" t="str">
            <v>HG'FILMSASHD</v>
          </cell>
          <cell r="B1714" t="str">
            <v>HIDROGEL FILMINAS PRIVACY ANTISPY ULTRA HD PREMIUM180X120</v>
          </cell>
          <cell r="C1714">
            <v>2.8668252516010981</v>
          </cell>
          <cell r="D1714">
            <v>13.875434217749314</v>
          </cell>
          <cell r="E1714">
            <v>3.7268728270814275</v>
          </cell>
          <cell r="F1714">
            <v>3.1535077767612081</v>
          </cell>
          <cell r="G1714">
            <v>3.5835315645013726</v>
          </cell>
          <cell r="H1714">
            <v>4.3002378774016474</v>
          </cell>
          <cell r="I1714">
            <v>3597.8656907593781</v>
          </cell>
          <cell r="J1714">
            <v>14340</v>
          </cell>
          <cell r="K1714">
            <v>17500</v>
          </cell>
          <cell r="L1714">
            <v>4677</v>
          </cell>
          <cell r="M1714">
            <v>5659</v>
          </cell>
          <cell r="N1714">
            <v>3958</v>
          </cell>
          <cell r="O1714">
            <v>4498</v>
          </cell>
          <cell r="P1714">
            <v>5397</v>
          </cell>
          <cell r="Q1714" t="str">
            <v>S</v>
          </cell>
          <cell r="R1714">
            <v>38</v>
          </cell>
          <cell r="S1714">
            <v>1.21</v>
          </cell>
          <cell r="T1714" t="str">
            <v>HIDROGEL</v>
          </cell>
          <cell r="U1714">
            <v>0</v>
          </cell>
        </row>
        <row r="1715">
          <cell r="A1715" t="str">
            <v>HG'FILMSSD</v>
          </cell>
          <cell r="B1715" t="str">
            <v>HIDROGEL FILMINAS SUPER DUTY - AutoRegenerativa -180X120</v>
          </cell>
          <cell r="C1715">
            <v>3.2780876494023903</v>
          </cell>
          <cell r="D1715">
            <v>13.882701195219122</v>
          </cell>
          <cell r="E1715">
            <v>4.2615139442231076</v>
          </cell>
          <cell r="F1715">
            <v>3.6058964143426295</v>
          </cell>
          <cell r="G1715">
            <v>4.0976095617529875</v>
          </cell>
          <cell r="H1715">
            <v>4.9171314741035852</v>
          </cell>
          <cell r="I1715">
            <v>4114</v>
          </cell>
          <cell r="J1715">
            <v>14340</v>
          </cell>
          <cell r="K1715">
            <v>17500</v>
          </cell>
          <cell r="L1715">
            <v>5348</v>
          </cell>
          <cell r="M1715">
            <v>6471</v>
          </cell>
          <cell r="N1715">
            <v>4526</v>
          </cell>
          <cell r="O1715">
            <v>5143</v>
          </cell>
          <cell r="P1715">
            <v>6171</v>
          </cell>
          <cell r="Q1715" t="str">
            <v>S</v>
          </cell>
          <cell r="R1715">
            <v>33</v>
          </cell>
          <cell r="S1715">
            <v>1.21</v>
          </cell>
          <cell r="T1715" t="str">
            <v>HIDROGEL</v>
          </cell>
          <cell r="U1715">
            <v>0</v>
          </cell>
        </row>
        <row r="1716">
          <cell r="A1716" t="str">
            <v>HG'FILMT</v>
          </cell>
          <cell r="B1716" t="str">
            <v>HIDROGEL FILMINAS TABLETS 300X200</v>
          </cell>
          <cell r="C1716">
            <v>4.5513944223107572</v>
          </cell>
          <cell r="D1716">
            <v>16.521561752988049</v>
          </cell>
          <cell r="E1716">
            <v>5.9168127490039844</v>
          </cell>
          <cell r="F1716">
            <v>5.0065338645418329</v>
          </cell>
          <cell r="G1716">
            <v>5.6892430278884465</v>
          </cell>
          <cell r="H1716">
            <v>6.8270916334661358</v>
          </cell>
          <cell r="I1716">
            <v>5712</v>
          </cell>
          <cell r="J1716">
            <v>16800</v>
          </cell>
          <cell r="K1716">
            <v>20500</v>
          </cell>
          <cell r="L1716">
            <v>7426</v>
          </cell>
          <cell r="M1716">
            <v>8985</v>
          </cell>
          <cell r="N1716">
            <v>6284</v>
          </cell>
          <cell r="O1716">
            <v>7140</v>
          </cell>
          <cell r="P1716">
            <v>8568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HIDROGEL</v>
          </cell>
          <cell r="U1716">
            <v>0</v>
          </cell>
        </row>
        <row r="1717">
          <cell r="A1717" t="str">
            <v>HGCFILMDIS</v>
          </cell>
          <cell r="B1717" t="str">
            <v>HIDROGEL FILMINAS zCORTADA BACK STICKER´S DISEÑOS</v>
          </cell>
          <cell r="C1717">
            <v>0.90079681274900403</v>
          </cell>
          <cell r="D1717">
            <v>4.7958422310756976</v>
          </cell>
          <cell r="E1717">
            <v>1.1710358565737053</v>
          </cell>
          <cell r="F1717">
            <v>0.99087649402390454</v>
          </cell>
          <cell r="G1717">
            <v>1.125996015936255</v>
          </cell>
          <cell r="H1717">
            <v>1.3511952191235062</v>
          </cell>
          <cell r="I1717">
            <v>1130.5</v>
          </cell>
          <cell r="J1717">
            <v>4920</v>
          </cell>
          <cell r="K1717">
            <v>6000</v>
          </cell>
          <cell r="L1717">
            <v>1470</v>
          </cell>
          <cell r="M1717">
            <v>1778</v>
          </cell>
          <cell r="N1717">
            <v>1244</v>
          </cell>
          <cell r="O1717">
            <v>1414</v>
          </cell>
          <cell r="P1717">
            <v>1696</v>
          </cell>
          <cell r="Q1717" t="str">
            <v>S</v>
          </cell>
          <cell r="R1717">
            <v>42</v>
          </cell>
          <cell r="S1717">
            <v>1.21</v>
          </cell>
          <cell r="T1717" t="str">
            <v>HIDROGEL</v>
          </cell>
          <cell r="U1717">
            <v>0</v>
          </cell>
        </row>
        <row r="1718">
          <cell r="A1718" t="str">
            <v>HGCFILMS</v>
          </cell>
          <cell r="B1718" t="str">
            <v>HIDROGEL FILMINAS zCORTADA CLEAR 180X120</v>
          </cell>
          <cell r="C1718">
            <v>1.4223107569721116</v>
          </cell>
          <cell r="D1718">
            <v>6.0234860557768926</v>
          </cell>
          <cell r="E1718">
            <v>1.8490039840637451</v>
          </cell>
          <cell r="F1718">
            <v>1.564541832669323</v>
          </cell>
          <cell r="G1718">
            <v>1.7778884462151394</v>
          </cell>
          <cell r="H1718">
            <v>2.1334661354581677</v>
          </cell>
          <cell r="I1718">
            <v>1785</v>
          </cell>
          <cell r="J1718">
            <v>6150</v>
          </cell>
          <cell r="K1718">
            <v>7500</v>
          </cell>
          <cell r="L1718">
            <v>2321</v>
          </cell>
          <cell r="M1718">
            <v>2808</v>
          </cell>
          <cell r="N1718">
            <v>1964</v>
          </cell>
          <cell r="O1718">
            <v>2232</v>
          </cell>
          <cell r="P1718">
            <v>2678</v>
          </cell>
          <cell r="Q1718" t="str">
            <v>S</v>
          </cell>
          <cell r="R1718">
            <v>33</v>
          </cell>
          <cell r="S1718">
            <v>1.21</v>
          </cell>
          <cell r="T1718" t="str">
            <v>HIDROGEL</v>
          </cell>
          <cell r="U1718">
            <v>0</v>
          </cell>
        </row>
        <row r="1719">
          <cell r="A1719" t="str">
            <v>HGCFILMSC</v>
          </cell>
          <cell r="B1719" t="str">
            <v>HIDROGEL FILMINAS zCORTADA CLEAR CURVAS 180X120</v>
          </cell>
          <cell r="C1719">
            <v>1.1283665338645417</v>
          </cell>
          <cell r="D1719">
            <v>5.7343587250996011</v>
          </cell>
          <cell r="E1719">
            <v>1.4668764940239043</v>
          </cell>
          <cell r="F1719">
            <v>1.2412031872509959</v>
          </cell>
          <cell r="G1719">
            <v>1.4104581673306771</v>
          </cell>
          <cell r="H1719">
            <v>1.6925498007968125</v>
          </cell>
          <cell r="I1719">
            <v>1416.0999999999997</v>
          </cell>
          <cell r="J1719">
            <v>5740</v>
          </cell>
          <cell r="K1719">
            <v>7000</v>
          </cell>
          <cell r="L1719">
            <v>1841</v>
          </cell>
          <cell r="M1719">
            <v>2228</v>
          </cell>
          <cell r="N1719">
            <v>1558</v>
          </cell>
          <cell r="O1719">
            <v>1771</v>
          </cell>
          <cell r="P1719">
            <v>2125</v>
          </cell>
          <cell r="Q1719" t="str">
            <v>S</v>
          </cell>
          <cell r="R1719">
            <v>40</v>
          </cell>
          <cell r="S1719">
            <v>1.21</v>
          </cell>
          <cell r="T1719" t="str">
            <v>HIDROGEL</v>
          </cell>
          <cell r="U1719">
            <v>0</v>
          </cell>
        </row>
        <row r="1720">
          <cell r="A1720" t="str">
            <v>HGCFILMHY</v>
          </cell>
          <cell r="B1720" t="str">
            <v>HIDROGEL FILMINAS zCORTADA HEAVY DUTY 180X120</v>
          </cell>
          <cell r="C1720">
            <v>2.8106129917657823</v>
          </cell>
          <cell r="D1720">
            <v>14.963703568161025</v>
          </cell>
          <cell r="E1720">
            <v>3.653796889295517</v>
          </cell>
          <cell r="F1720">
            <v>3.0916742909423607</v>
          </cell>
          <cell r="G1720">
            <v>3.5132662397072281</v>
          </cell>
          <cell r="H1720">
            <v>4.215919487648673</v>
          </cell>
          <cell r="I1720">
            <v>3527.3193046660567</v>
          </cell>
          <cell r="J1720">
            <v>15570</v>
          </cell>
          <cell r="K1720">
            <v>19000</v>
          </cell>
          <cell r="L1720">
            <v>4586</v>
          </cell>
          <cell r="M1720">
            <v>5548</v>
          </cell>
          <cell r="N1720">
            <v>3881</v>
          </cell>
          <cell r="O1720">
            <v>4410</v>
          </cell>
          <cell r="P1720">
            <v>5291</v>
          </cell>
          <cell r="Q1720" t="str">
            <v>S</v>
          </cell>
          <cell r="R1720">
            <v>42</v>
          </cell>
          <cell r="S1720">
            <v>1.21</v>
          </cell>
          <cell r="T1720" t="str">
            <v>HIDROGEL</v>
          </cell>
          <cell r="U1720">
            <v>0</v>
          </cell>
        </row>
        <row r="1721">
          <cell r="A1721" t="str">
            <v>HGCFILMSM</v>
          </cell>
          <cell r="B1721" t="str">
            <v>HIDROGEL FILMINAS zCORTADA MATTE 180X120</v>
          </cell>
          <cell r="C1721">
            <v>2.3705179282868527</v>
          </cell>
          <cell r="D1721">
            <v>9.1786454183266937</v>
          </cell>
          <cell r="E1721">
            <v>3.0816733067729087</v>
          </cell>
          <cell r="F1721">
            <v>2.6075697211155382</v>
          </cell>
          <cell r="G1721">
            <v>2.963147410358566</v>
          </cell>
          <cell r="H1721">
            <v>3.5557768924302788</v>
          </cell>
          <cell r="I1721">
            <v>2975</v>
          </cell>
          <cell r="J1721">
            <v>9430</v>
          </cell>
          <cell r="K1721">
            <v>11500</v>
          </cell>
          <cell r="L1721">
            <v>3868</v>
          </cell>
          <cell r="M1721">
            <v>4680</v>
          </cell>
          <cell r="N1721">
            <v>3273</v>
          </cell>
          <cell r="O1721">
            <v>3719</v>
          </cell>
          <cell r="P1721">
            <v>4463</v>
          </cell>
          <cell r="Q1721" t="str">
            <v>S</v>
          </cell>
          <cell r="R1721">
            <v>30</v>
          </cell>
          <cell r="S1721">
            <v>1.21</v>
          </cell>
          <cell r="T1721" t="str">
            <v>HIDROGEL</v>
          </cell>
          <cell r="U1721">
            <v>0</v>
          </cell>
        </row>
        <row r="1722">
          <cell r="A1722" t="str">
            <v>HGCFILMSM110</v>
          </cell>
          <cell r="B1722" t="str">
            <v>HIDROGEL FILMINAS zCORTADA MATTE PRIVACY 180X120</v>
          </cell>
          <cell r="C1722">
            <v>4.361752988047809</v>
          </cell>
          <cell r="D1722">
            <v>18.472023904382471</v>
          </cell>
          <cell r="E1722">
            <v>5.6702788844621521</v>
          </cell>
          <cell r="F1722">
            <v>4.7979282868525903</v>
          </cell>
          <cell r="G1722">
            <v>5.452191235059761</v>
          </cell>
          <cell r="H1722">
            <v>6.5426294820717139</v>
          </cell>
          <cell r="I1722">
            <v>5474</v>
          </cell>
          <cell r="J1722">
            <v>18850</v>
          </cell>
          <cell r="K1722">
            <v>23000</v>
          </cell>
          <cell r="L1722">
            <v>7116</v>
          </cell>
          <cell r="M1722">
            <v>8611</v>
          </cell>
          <cell r="N1722">
            <v>6022</v>
          </cell>
          <cell r="O1722">
            <v>6843</v>
          </cell>
          <cell r="P1722">
            <v>8211</v>
          </cell>
          <cell r="Q1722" t="str">
            <v>S</v>
          </cell>
          <cell r="R1722">
            <v>33</v>
          </cell>
          <cell r="S1722">
            <v>1.21</v>
          </cell>
          <cell r="T1722" t="str">
            <v>HIDROGEL</v>
          </cell>
          <cell r="U1722">
            <v>0</v>
          </cell>
        </row>
        <row r="1723">
          <cell r="A1723" t="str">
            <v>HGCFILMSASHD</v>
          </cell>
          <cell r="B1723" t="str">
            <v>HIDROGEL FILMINAS zCORTADA PRIVACY ANTISPY ULTRA HD PREMIUM180X120</v>
          </cell>
          <cell r="C1723">
            <v>2.8668252516010981</v>
          </cell>
          <cell r="D1723">
            <v>13.875434217749314</v>
          </cell>
          <cell r="E1723">
            <v>3.7268728270814275</v>
          </cell>
          <cell r="F1723">
            <v>3.1535077767612081</v>
          </cell>
          <cell r="G1723">
            <v>3.5835315645013726</v>
          </cell>
          <cell r="H1723">
            <v>4.3002378774016474</v>
          </cell>
          <cell r="I1723">
            <v>3597.8656907593781</v>
          </cell>
          <cell r="J1723">
            <v>14340</v>
          </cell>
          <cell r="K1723">
            <v>17500</v>
          </cell>
          <cell r="L1723">
            <v>4677</v>
          </cell>
          <cell r="M1723">
            <v>5659</v>
          </cell>
          <cell r="N1723">
            <v>3958</v>
          </cell>
          <cell r="O1723">
            <v>4498</v>
          </cell>
          <cell r="P1723">
            <v>5397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HIDROGEL</v>
          </cell>
          <cell r="U1723">
            <v>0</v>
          </cell>
        </row>
        <row r="1724">
          <cell r="A1724" t="str">
            <v>HGCFILMSSD</v>
          </cell>
          <cell r="B1724" t="str">
            <v>HIDROGEL FILMINAS zCORTADA SUPER DUTY - AutoRegenerativa -180X120</v>
          </cell>
          <cell r="C1724">
            <v>3.2239043824701197</v>
          </cell>
          <cell r="D1724">
            <v>13.653235059760956</v>
          </cell>
          <cell r="E1724">
            <v>4.191075697211156</v>
          </cell>
          <cell r="F1724">
            <v>3.5462948207171321</v>
          </cell>
          <cell r="G1724">
            <v>4.0298804780876498</v>
          </cell>
          <cell r="H1724">
            <v>4.8358565737051791</v>
          </cell>
          <cell r="I1724">
            <v>4046</v>
          </cell>
          <cell r="J1724">
            <v>13930</v>
          </cell>
          <cell r="K1724">
            <v>17000</v>
          </cell>
          <cell r="L1724">
            <v>5260</v>
          </cell>
          <cell r="M1724">
            <v>6364</v>
          </cell>
          <cell r="N1724">
            <v>4451</v>
          </cell>
          <cell r="O1724">
            <v>5058</v>
          </cell>
          <cell r="P1724">
            <v>6069</v>
          </cell>
          <cell r="Q1724" t="str">
            <v>S</v>
          </cell>
          <cell r="R1724">
            <v>33</v>
          </cell>
          <cell r="S1724">
            <v>1.21</v>
          </cell>
          <cell r="T1724" t="str">
            <v>HIDROGEL</v>
          </cell>
          <cell r="U1724">
            <v>0</v>
          </cell>
        </row>
        <row r="1725">
          <cell r="A1725" t="str">
            <v>HGCFILMT</v>
          </cell>
          <cell r="B1725" t="str">
            <v>HIDROGEL FILMINAS zCORTADA TABLETS 300X200</v>
          </cell>
          <cell r="C1725">
            <v>4.5513944223107572</v>
          </cell>
          <cell r="D1725">
            <v>16.521561752988049</v>
          </cell>
          <cell r="E1725">
            <v>5.9168127490039844</v>
          </cell>
          <cell r="F1725">
            <v>5.0065338645418329</v>
          </cell>
          <cell r="G1725">
            <v>5.6892430278884465</v>
          </cell>
          <cell r="H1725">
            <v>6.8270916334661358</v>
          </cell>
          <cell r="I1725">
            <v>5712</v>
          </cell>
          <cell r="J1725">
            <v>16800</v>
          </cell>
          <cell r="K1725">
            <v>20500</v>
          </cell>
          <cell r="L1725">
            <v>7426</v>
          </cell>
          <cell r="M1725">
            <v>8985</v>
          </cell>
          <cell r="N1725">
            <v>6284</v>
          </cell>
          <cell r="O1725">
            <v>7140</v>
          </cell>
          <cell r="P1725">
            <v>8568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HIDROGEL</v>
          </cell>
          <cell r="U1725">
            <v>0</v>
          </cell>
        </row>
        <row r="1726">
          <cell r="A1726" t="str">
            <v>HG'PLOTTER</v>
          </cell>
          <cell r="B1726" t="str">
            <v xml:space="preserve">HIDROGEL MAQUINA CORTADORA PLOTTER SOUL </v>
          </cell>
          <cell r="C1726">
            <v>520.56573705179278</v>
          </cell>
          <cell r="D1726">
            <v>747.79268127490036</v>
          </cell>
          <cell r="E1726">
            <v>624.67888446215136</v>
          </cell>
          <cell r="F1726">
            <v>572.62231075697207</v>
          </cell>
          <cell r="G1726">
            <v>650.707171314741</v>
          </cell>
          <cell r="H1726">
            <v>780.84860557768911</v>
          </cell>
          <cell r="I1726">
            <v>653309.99999999988</v>
          </cell>
          <cell r="J1726">
            <v>769260</v>
          </cell>
          <cell r="K1726">
            <v>938500</v>
          </cell>
          <cell r="L1726">
            <v>783972</v>
          </cell>
          <cell r="M1726">
            <v>866289</v>
          </cell>
          <cell r="N1726">
            <v>718641</v>
          </cell>
          <cell r="O1726">
            <v>816638</v>
          </cell>
          <cell r="P1726">
            <v>979965</v>
          </cell>
          <cell r="Q1726" t="str">
            <v>S</v>
          </cell>
          <cell r="R1726">
            <v>1</v>
          </cell>
          <cell r="S1726">
            <v>1.105</v>
          </cell>
          <cell r="T1726" t="str">
            <v>HIDROGEL</v>
          </cell>
          <cell r="U1726">
            <v>0</v>
          </cell>
        </row>
        <row r="1727">
          <cell r="A1727" t="str">
            <v>25LMUSB</v>
          </cell>
          <cell r="B1727" t="str">
            <v>MEMORIA LECTOR 25 EN 1 EXT. USB BISWAL</v>
          </cell>
          <cell r="C1727">
            <v>7.1804696356275306</v>
          </cell>
          <cell r="D1727">
            <v>12.163715562753037</v>
          </cell>
          <cell r="E1727">
            <v>8.6165635627530364</v>
          </cell>
          <cell r="F1727">
            <v>7.8985165991902839</v>
          </cell>
          <cell r="G1727">
            <v>8.9755870445344126</v>
          </cell>
          <cell r="H1727">
            <v>10.770704453441295</v>
          </cell>
          <cell r="I1727">
            <v>9011.4893927125504</v>
          </cell>
          <cell r="J1727">
            <v>12700</v>
          </cell>
          <cell r="K1727">
            <v>15500</v>
          </cell>
          <cell r="L1727">
            <v>10814</v>
          </cell>
          <cell r="M1727">
            <v>13085</v>
          </cell>
          <cell r="N1727">
            <v>9913</v>
          </cell>
          <cell r="O1727">
            <v>11265</v>
          </cell>
          <cell r="P1727">
            <v>13518</v>
          </cell>
          <cell r="Q1727" t="str">
            <v>V</v>
          </cell>
          <cell r="R1727">
            <v>2</v>
          </cell>
          <cell r="S1727">
            <v>1.21</v>
          </cell>
          <cell r="T1727" t="str">
            <v>MEMORIA</v>
          </cell>
          <cell r="U1727">
            <v>0</v>
          </cell>
        </row>
        <row r="1728">
          <cell r="A1728" t="str">
            <v>25LMUSBM2</v>
          </cell>
          <cell r="B1728" t="str">
            <v>MEMORIA LECTOR M2 / MSD LLAVERO</v>
          </cell>
          <cell r="C1728">
            <v>0.54634008097165987</v>
          </cell>
          <cell r="D1728">
            <v>2.9087145910931174</v>
          </cell>
          <cell r="E1728">
            <v>0.7102421052631579</v>
          </cell>
          <cell r="F1728">
            <v>0.60097408906882588</v>
          </cell>
          <cell r="G1728">
            <v>0.68292510121457484</v>
          </cell>
          <cell r="H1728">
            <v>0.8195101214574898</v>
          </cell>
          <cell r="I1728">
            <v>685.65680161943317</v>
          </cell>
          <cell r="J1728">
            <v>2870</v>
          </cell>
          <cell r="K1728">
            <v>3500</v>
          </cell>
          <cell r="L1728">
            <v>891</v>
          </cell>
          <cell r="M1728">
            <v>1079</v>
          </cell>
          <cell r="N1728">
            <v>755</v>
          </cell>
          <cell r="O1728">
            <v>858</v>
          </cell>
          <cell r="P1728">
            <v>1029</v>
          </cell>
          <cell r="Q1728" t="str">
            <v>V</v>
          </cell>
          <cell r="R1728">
            <v>42</v>
          </cell>
          <cell r="S1728">
            <v>1.21</v>
          </cell>
          <cell r="T1728" t="str">
            <v>MEMORIA</v>
          </cell>
          <cell r="U1728">
            <v>0</v>
          </cell>
        </row>
        <row r="1729">
          <cell r="A1729" t="str">
            <v>25LMUSBMSD</v>
          </cell>
          <cell r="B1729" t="str">
            <v>MEMORIA LECTOR MICROSD LLAVERO</v>
          </cell>
          <cell r="C1729">
            <v>0.49430769230769228</v>
          </cell>
          <cell r="D1729">
            <v>2.6316941538461536</v>
          </cell>
          <cell r="E1729">
            <v>0.64259999999999995</v>
          </cell>
          <cell r="F1729">
            <v>0.5437384615384615</v>
          </cell>
          <cell r="G1729">
            <v>0.61788461538461537</v>
          </cell>
          <cell r="H1729">
            <v>0.74146153846153839</v>
          </cell>
          <cell r="I1729">
            <v>620.3561538461538</v>
          </cell>
          <cell r="J1729">
            <v>2870</v>
          </cell>
          <cell r="K1729">
            <v>3500</v>
          </cell>
          <cell r="L1729">
            <v>806</v>
          </cell>
          <cell r="M1729">
            <v>976</v>
          </cell>
          <cell r="N1729">
            <v>683</v>
          </cell>
          <cell r="O1729">
            <v>776</v>
          </cell>
          <cell r="P1729">
            <v>931</v>
          </cell>
          <cell r="Q1729" t="str">
            <v>L</v>
          </cell>
          <cell r="R1729">
            <v>42</v>
          </cell>
          <cell r="S1729">
            <v>1.21</v>
          </cell>
          <cell r="T1729" t="str">
            <v>MEMORIA</v>
          </cell>
          <cell r="U1729">
            <v>0</v>
          </cell>
        </row>
        <row r="1730">
          <cell r="A1730" t="str">
            <v>usb'mult2</v>
          </cell>
          <cell r="B1730" t="str">
            <v>MEMORIA LECTOR MULTIPLE USB</v>
          </cell>
          <cell r="C1730">
            <v>1.2227611336032389</v>
          </cell>
          <cell r="D1730">
            <v>3.4029442348178134</v>
          </cell>
          <cell r="E1730">
            <v>1.5895894736842107</v>
          </cell>
          <cell r="F1730">
            <v>1.345037246963563</v>
          </cell>
          <cell r="G1730">
            <v>1.5284514170040486</v>
          </cell>
          <cell r="H1730">
            <v>1.8341417004048584</v>
          </cell>
          <cell r="I1730">
            <v>1534.5652226720649</v>
          </cell>
          <cell r="J1730">
            <v>3690</v>
          </cell>
          <cell r="K1730">
            <v>4500</v>
          </cell>
          <cell r="L1730">
            <v>1995</v>
          </cell>
          <cell r="M1730">
            <v>2414</v>
          </cell>
          <cell r="N1730">
            <v>1689</v>
          </cell>
          <cell r="O1730">
            <v>1919</v>
          </cell>
          <cell r="P1730">
            <v>2302</v>
          </cell>
          <cell r="Q1730" t="str">
            <v>S</v>
          </cell>
          <cell r="R1730">
            <v>17</v>
          </cell>
          <cell r="S1730">
            <v>1.21</v>
          </cell>
          <cell r="T1730" t="str">
            <v>MEMORIA</v>
          </cell>
          <cell r="U1730">
            <v>0</v>
          </cell>
        </row>
        <row r="1731">
          <cell r="A1731" t="str">
            <v>25LMMUSB</v>
          </cell>
          <cell r="B1731" t="str">
            <v>MEMORIA LECTOR MULTIPLE USB</v>
          </cell>
          <cell r="C1731">
            <v>1.1186963562753036</v>
          </cell>
          <cell r="D1731">
            <v>2.5718829230769225</v>
          </cell>
          <cell r="E1731">
            <v>1.4543052631578948</v>
          </cell>
          <cell r="F1731">
            <v>1.230565991902834</v>
          </cell>
          <cell r="G1731">
            <v>1.3983704453441295</v>
          </cell>
          <cell r="H1731">
            <v>1.6780445344129555</v>
          </cell>
          <cell r="I1731">
            <v>1403.963927125506</v>
          </cell>
          <cell r="J1731">
            <v>2460</v>
          </cell>
          <cell r="K1731">
            <v>3000</v>
          </cell>
          <cell r="L1731">
            <v>1825</v>
          </cell>
          <cell r="M1731">
            <v>2208</v>
          </cell>
          <cell r="N1731">
            <v>1545</v>
          </cell>
          <cell r="O1731">
            <v>1755</v>
          </cell>
          <cell r="P1731">
            <v>2106</v>
          </cell>
          <cell r="Q1731" t="str">
            <v>S</v>
          </cell>
          <cell r="R1731">
            <v>10</v>
          </cell>
          <cell r="S1731">
            <v>1.21</v>
          </cell>
          <cell r="T1731" t="str">
            <v>MEMORIA</v>
          </cell>
          <cell r="U1731">
            <v>0</v>
          </cell>
        </row>
        <row r="1732">
          <cell r="A1732" t="str">
            <v>023942440857</v>
          </cell>
          <cell r="B1732" t="str">
            <v>MEMORIA MICROSD 128GB C10</v>
          </cell>
          <cell r="C1732">
            <v>8.7954233409610989</v>
          </cell>
          <cell r="D1732">
            <v>27.670401830663618</v>
          </cell>
          <cell r="E1732">
            <v>11.43405034324943</v>
          </cell>
          <cell r="F1732">
            <v>9.6749656750572104</v>
          </cell>
          <cell r="G1732">
            <v>10.994279176201374</v>
          </cell>
          <cell r="H1732">
            <v>13.193135011441647</v>
          </cell>
          <cell r="I1732">
            <v>11038.256292906179</v>
          </cell>
          <cell r="J1732">
            <v>28280</v>
          </cell>
          <cell r="K1732">
            <v>34500</v>
          </cell>
          <cell r="L1732">
            <v>14350</v>
          </cell>
          <cell r="M1732">
            <v>17363</v>
          </cell>
          <cell r="N1732">
            <v>12143</v>
          </cell>
          <cell r="O1732">
            <v>13798</v>
          </cell>
          <cell r="P1732">
            <v>16558</v>
          </cell>
          <cell r="Q1732" t="str">
            <v>V</v>
          </cell>
          <cell r="R1732">
            <v>23</v>
          </cell>
          <cell r="S1732">
            <v>1.21</v>
          </cell>
          <cell r="T1732" t="str">
            <v>MEMORIA</v>
          </cell>
          <cell r="U1732">
            <v>0</v>
          </cell>
        </row>
        <row r="1733">
          <cell r="A1733" t="str">
            <v>843367119707</v>
          </cell>
          <cell r="B1733" t="str">
            <v>MEMORIA MICROSD 128GB C10 LEXAR</v>
          </cell>
          <cell r="C1733">
            <v>8.7954233409610989</v>
          </cell>
          <cell r="D1733">
            <v>27.670401830663618</v>
          </cell>
          <cell r="E1733">
            <v>11.43405034324943</v>
          </cell>
          <cell r="F1733">
            <v>9.6749656750572104</v>
          </cell>
          <cell r="G1733">
            <v>10.994279176201374</v>
          </cell>
          <cell r="H1733">
            <v>13.193135011441647</v>
          </cell>
          <cell r="I1733">
            <v>11038.256292906179</v>
          </cell>
          <cell r="J1733">
            <v>28280</v>
          </cell>
          <cell r="K1733">
            <v>34500</v>
          </cell>
          <cell r="L1733">
            <v>14350</v>
          </cell>
          <cell r="M1733">
            <v>17363</v>
          </cell>
          <cell r="N1733">
            <v>12143</v>
          </cell>
          <cell r="O1733">
            <v>13798</v>
          </cell>
          <cell r="P1733">
            <v>16558</v>
          </cell>
          <cell r="Q1733" t="str">
            <v>V</v>
          </cell>
          <cell r="R1733">
            <v>23</v>
          </cell>
          <cell r="S1733">
            <v>1.21</v>
          </cell>
          <cell r="T1733" t="str">
            <v>MEMORIA</v>
          </cell>
          <cell r="U1733">
            <v>0</v>
          </cell>
        </row>
        <row r="1734">
          <cell r="A1734" t="str">
            <v>025215495731</v>
          </cell>
          <cell r="B1734" t="str">
            <v>MEMORIA MICROSD 128GB C10 MAXELL</v>
          </cell>
          <cell r="C1734">
            <v>13.253934126258004</v>
          </cell>
          <cell r="D1734">
            <v>32.07452058554437</v>
          </cell>
          <cell r="E1734">
            <v>17.230114364135407</v>
          </cell>
          <cell r="F1734">
            <v>14.579327538883806</v>
          </cell>
          <cell r="G1734">
            <v>16.567417657822507</v>
          </cell>
          <cell r="H1734">
            <v>19.880901189387007</v>
          </cell>
          <cell r="I1734">
            <v>16633.687328453794</v>
          </cell>
          <cell r="J1734">
            <v>33200</v>
          </cell>
          <cell r="K1734">
            <v>40500</v>
          </cell>
          <cell r="L1734">
            <v>21624</v>
          </cell>
          <cell r="M1734">
            <v>26165</v>
          </cell>
          <cell r="N1734">
            <v>18298</v>
          </cell>
          <cell r="O1734">
            <v>20793</v>
          </cell>
          <cell r="P1734">
            <v>24951</v>
          </cell>
          <cell r="Q1734" t="str">
            <v>V</v>
          </cell>
          <cell r="R1734">
            <v>11</v>
          </cell>
          <cell r="S1734">
            <v>1.21</v>
          </cell>
          <cell r="T1734" t="str">
            <v>MEMORIA</v>
          </cell>
          <cell r="U1734">
            <v>0</v>
          </cell>
        </row>
        <row r="1735">
          <cell r="A1735" t="str">
            <v>619659185107</v>
          </cell>
          <cell r="B1735" t="str">
            <v>MEMORIA MICROSD 128GB C10 SANDISK</v>
          </cell>
          <cell r="C1735">
            <v>13.253934126258004</v>
          </cell>
          <cell r="D1735">
            <v>32.07452058554437</v>
          </cell>
          <cell r="E1735">
            <v>17.230114364135407</v>
          </cell>
          <cell r="F1735">
            <v>14.579327538883806</v>
          </cell>
          <cell r="G1735">
            <v>16.567417657822507</v>
          </cell>
          <cell r="H1735">
            <v>19.880901189387007</v>
          </cell>
          <cell r="I1735">
            <v>16633.687328453794</v>
          </cell>
          <cell r="J1735">
            <v>33200</v>
          </cell>
          <cell r="K1735">
            <v>40500</v>
          </cell>
          <cell r="L1735">
            <v>21624</v>
          </cell>
          <cell r="M1735">
            <v>26165</v>
          </cell>
          <cell r="N1735">
            <v>18298</v>
          </cell>
          <cell r="O1735">
            <v>20793</v>
          </cell>
          <cell r="P1735">
            <v>24951</v>
          </cell>
          <cell r="Q1735" t="str">
            <v>n</v>
          </cell>
          <cell r="R1735">
            <v>11</v>
          </cell>
          <cell r="S1735">
            <v>1.21</v>
          </cell>
          <cell r="T1735" t="str">
            <v>MEMORIA</v>
          </cell>
          <cell r="U1735">
            <v>0</v>
          </cell>
        </row>
        <row r="1736">
          <cell r="A1736" t="str">
            <v>6974202726102</v>
          </cell>
          <cell r="B1736" t="str">
            <v>MEMORIA MICROSD 128GB HIKSEMI</v>
          </cell>
          <cell r="C1736">
            <v>6.8993447696816039</v>
          </cell>
          <cell r="D1736">
            <v>21.705338645418326</v>
          </cell>
          <cell r="E1736">
            <v>8.9691482005860852</v>
          </cell>
          <cell r="F1736">
            <v>7.5892792466497649</v>
          </cell>
          <cell r="G1736">
            <v>8.6241809621020042</v>
          </cell>
          <cell r="H1736">
            <v>10.349017154522405</v>
          </cell>
          <cell r="I1736">
            <v>8658.6776859504134</v>
          </cell>
          <cell r="J1736">
            <v>22130</v>
          </cell>
          <cell r="K1736">
            <v>27000</v>
          </cell>
          <cell r="L1736">
            <v>11256</v>
          </cell>
          <cell r="M1736">
            <v>13620</v>
          </cell>
          <cell r="N1736">
            <v>9525</v>
          </cell>
          <cell r="O1736">
            <v>10824</v>
          </cell>
          <cell r="P1736">
            <v>12989</v>
          </cell>
          <cell r="Q1736" t="str">
            <v>V</v>
          </cell>
          <cell r="R1736">
            <v>23</v>
          </cell>
          <cell r="S1736">
            <v>1.21</v>
          </cell>
          <cell r="T1736" t="str">
            <v>MEMORIA</v>
          </cell>
          <cell r="U1736">
            <v>0</v>
          </cell>
        </row>
        <row r="1737">
          <cell r="A1737" t="str">
            <v>025215492563</v>
          </cell>
          <cell r="B1737" t="str">
            <v>MEMORIA MICROSD 16GB C10</v>
          </cell>
          <cell r="C1737">
            <v>3.6528526315789476</v>
          </cell>
          <cell r="D1737">
            <v>8.8399033684210533</v>
          </cell>
          <cell r="E1737">
            <v>4.7487084210526316</v>
          </cell>
          <cell r="F1737">
            <v>4.0181378947368422</v>
          </cell>
          <cell r="G1737">
            <v>4.5660657894736847</v>
          </cell>
          <cell r="H1737">
            <v>5.4792789473684209</v>
          </cell>
          <cell r="I1737">
            <v>4584.3300526315788</v>
          </cell>
          <cell r="J1737">
            <v>9020</v>
          </cell>
          <cell r="K1737">
            <v>11000</v>
          </cell>
          <cell r="L1737">
            <v>5960</v>
          </cell>
          <cell r="M1737">
            <v>7211</v>
          </cell>
          <cell r="N1737">
            <v>5043</v>
          </cell>
          <cell r="O1737">
            <v>5731</v>
          </cell>
          <cell r="P1737">
            <v>6877</v>
          </cell>
          <cell r="Q1737" t="str">
            <v>S</v>
          </cell>
          <cell r="R1737">
            <v>11</v>
          </cell>
          <cell r="S1737">
            <v>1.21</v>
          </cell>
          <cell r="T1737" t="str">
            <v>MEMORIA</v>
          </cell>
          <cell r="U1737">
            <v>0</v>
          </cell>
        </row>
        <row r="1738">
          <cell r="A1738" t="str">
            <v>619659161606</v>
          </cell>
          <cell r="B1738" t="str">
            <v>MEMORIA MICROSD 16GB C10 SANDISK</v>
          </cell>
          <cell r="C1738">
            <v>3.6528526315789476</v>
          </cell>
          <cell r="D1738">
            <v>8.8399033684210533</v>
          </cell>
          <cell r="E1738">
            <v>4.7487084210526316</v>
          </cell>
          <cell r="F1738">
            <v>4.0181378947368422</v>
          </cell>
          <cell r="G1738">
            <v>4.5660657894736847</v>
          </cell>
          <cell r="H1738">
            <v>5.4792789473684209</v>
          </cell>
          <cell r="I1738">
            <v>4584.3300526315788</v>
          </cell>
          <cell r="J1738">
            <v>9020</v>
          </cell>
          <cell r="K1738">
            <v>11000</v>
          </cell>
          <cell r="L1738">
            <v>5960</v>
          </cell>
          <cell r="M1738">
            <v>7211</v>
          </cell>
          <cell r="N1738">
            <v>5043</v>
          </cell>
          <cell r="O1738">
            <v>5731</v>
          </cell>
          <cell r="P1738">
            <v>6877</v>
          </cell>
          <cell r="Q1738" t="str">
            <v>M</v>
          </cell>
          <cell r="R1738">
            <v>11</v>
          </cell>
          <cell r="S1738">
            <v>1.21</v>
          </cell>
          <cell r="T1738" t="str">
            <v>MEMORIA</v>
          </cell>
          <cell r="U1738">
            <v>0</v>
          </cell>
        </row>
        <row r="1739">
          <cell r="A1739" t="str">
            <v>023942440833</v>
          </cell>
          <cell r="B1739" t="str">
            <v>MEMORIA MICROSD 32GB C10</v>
          </cell>
          <cell r="C1739">
            <v>3.861164035087719</v>
          </cell>
          <cell r="D1739">
            <v>11.913621630263156</v>
          </cell>
          <cell r="E1739">
            <v>5.0195132456140348</v>
          </cell>
          <cell r="F1739">
            <v>4.2472804385964915</v>
          </cell>
          <cell r="G1739">
            <v>4.8264550438596485</v>
          </cell>
          <cell r="H1739">
            <v>5.7917460526315789</v>
          </cell>
          <cell r="I1739">
            <v>4845.7608640350873</v>
          </cell>
          <cell r="J1739">
            <v>12300</v>
          </cell>
          <cell r="K1739">
            <v>15000</v>
          </cell>
          <cell r="L1739">
            <v>6299</v>
          </cell>
          <cell r="M1739">
            <v>7622</v>
          </cell>
          <cell r="N1739">
            <v>5331</v>
          </cell>
          <cell r="O1739">
            <v>6058</v>
          </cell>
          <cell r="P1739">
            <v>7269</v>
          </cell>
          <cell r="Q1739" t="str">
            <v>V</v>
          </cell>
          <cell r="R1739">
            <v>22</v>
          </cell>
          <cell r="S1739">
            <v>1.21</v>
          </cell>
          <cell r="T1739" t="str">
            <v>MEMORIA</v>
          </cell>
          <cell r="U1739">
            <v>0</v>
          </cell>
        </row>
        <row r="1740">
          <cell r="A1740" t="str">
            <v>740617298680</v>
          </cell>
          <cell r="B1740" t="str">
            <v>MEMORIA MICROSD 32GB C10 KINGSTON</v>
          </cell>
          <cell r="C1740">
            <v>3.861164035087719</v>
          </cell>
          <cell r="D1740">
            <v>11.913621630263156</v>
          </cell>
          <cell r="E1740">
            <v>5.0195132456140348</v>
          </cell>
          <cell r="F1740">
            <v>4.2472804385964915</v>
          </cell>
          <cell r="G1740">
            <v>4.8264550438596485</v>
          </cell>
          <cell r="H1740">
            <v>5.7917460526315789</v>
          </cell>
          <cell r="I1740">
            <v>4845.7608640350873</v>
          </cell>
          <cell r="J1740">
            <v>12300</v>
          </cell>
          <cell r="K1740">
            <v>15000</v>
          </cell>
          <cell r="L1740">
            <v>6299</v>
          </cell>
          <cell r="M1740">
            <v>7622</v>
          </cell>
          <cell r="N1740">
            <v>5331</v>
          </cell>
          <cell r="O1740">
            <v>6058</v>
          </cell>
          <cell r="P1740">
            <v>7269</v>
          </cell>
          <cell r="Q1740" t="str">
            <v>M</v>
          </cell>
          <cell r="R1740">
            <v>22</v>
          </cell>
          <cell r="S1740">
            <v>1.21</v>
          </cell>
          <cell r="T1740" t="str">
            <v>MEMORIA</v>
          </cell>
          <cell r="U1740">
            <v>0</v>
          </cell>
        </row>
        <row r="1741">
          <cell r="A1741" t="str">
            <v>025215492570</v>
          </cell>
          <cell r="B1741" t="str">
            <v>MEMORIA MICROSD 32GB C10 MAXELL</v>
          </cell>
          <cell r="C1741">
            <v>3.861164035087719</v>
          </cell>
          <cell r="D1741">
            <v>11.913621630263156</v>
          </cell>
          <cell r="E1741">
            <v>5.0195132456140348</v>
          </cell>
          <cell r="F1741">
            <v>4.2472804385964915</v>
          </cell>
          <cell r="G1741">
            <v>4.8264550438596485</v>
          </cell>
          <cell r="H1741">
            <v>5.7917460526315789</v>
          </cell>
          <cell r="I1741">
            <v>4845.7608640350873</v>
          </cell>
          <cell r="J1741">
            <v>12300</v>
          </cell>
          <cell r="K1741">
            <v>15000</v>
          </cell>
          <cell r="L1741">
            <v>6299</v>
          </cell>
          <cell r="M1741">
            <v>7622</v>
          </cell>
          <cell r="N1741">
            <v>5331</v>
          </cell>
          <cell r="O1741">
            <v>6058</v>
          </cell>
          <cell r="P1741">
            <v>7269</v>
          </cell>
          <cell r="Q1741" t="str">
            <v>V</v>
          </cell>
          <cell r="R1741">
            <v>22</v>
          </cell>
          <cell r="S1741">
            <v>1.21</v>
          </cell>
          <cell r="T1741" t="str">
            <v>MEMORIA</v>
          </cell>
          <cell r="U1741">
            <v>0</v>
          </cell>
        </row>
        <row r="1742">
          <cell r="A1742" t="str">
            <v>619659161644</v>
          </cell>
          <cell r="B1742" t="str">
            <v>MEMORIA MICROSD 32GB C10 SANDISK</v>
          </cell>
          <cell r="C1742">
            <v>3.861164035087719</v>
          </cell>
          <cell r="D1742">
            <v>11.913621630263156</v>
          </cell>
          <cell r="E1742">
            <v>5.0195132456140348</v>
          </cell>
          <cell r="F1742">
            <v>4.2472804385964915</v>
          </cell>
          <cell r="G1742">
            <v>4.8264550438596485</v>
          </cell>
          <cell r="H1742">
            <v>5.7917460526315789</v>
          </cell>
          <cell r="I1742">
            <v>4845.7608640350873</v>
          </cell>
          <cell r="J1742">
            <v>12300</v>
          </cell>
          <cell r="K1742">
            <v>15000</v>
          </cell>
          <cell r="L1742">
            <v>6299</v>
          </cell>
          <cell r="M1742">
            <v>7622</v>
          </cell>
          <cell r="N1742">
            <v>5331</v>
          </cell>
          <cell r="O1742">
            <v>6058</v>
          </cell>
          <cell r="P1742">
            <v>7269</v>
          </cell>
          <cell r="Q1742" t="str">
            <v>M</v>
          </cell>
          <cell r="R1742">
            <v>22</v>
          </cell>
          <cell r="S1742">
            <v>1.21</v>
          </cell>
          <cell r="T1742" t="str">
            <v>MEMORIA</v>
          </cell>
          <cell r="U1742">
            <v>0</v>
          </cell>
        </row>
        <row r="1743">
          <cell r="A1743" t="str">
            <v>619659184377</v>
          </cell>
          <cell r="B1743" t="str">
            <v>MEMORIA MICROSD 32GB C10 SANDISK</v>
          </cell>
          <cell r="C1743">
            <v>3.861164035087719</v>
          </cell>
          <cell r="D1743">
            <v>11.913621630263156</v>
          </cell>
          <cell r="E1743">
            <v>5.0195132456140348</v>
          </cell>
          <cell r="F1743">
            <v>4.2472804385964915</v>
          </cell>
          <cell r="G1743">
            <v>4.8264550438596485</v>
          </cell>
          <cell r="H1743">
            <v>5.7917460526315789</v>
          </cell>
          <cell r="I1743">
            <v>4845.7608640350873</v>
          </cell>
          <cell r="J1743">
            <v>12300</v>
          </cell>
          <cell r="K1743">
            <v>15000</v>
          </cell>
          <cell r="L1743">
            <v>6299</v>
          </cell>
          <cell r="M1743">
            <v>7622</v>
          </cell>
          <cell r="N1743">
            <v>5331</v>
          </cell>
          <cell r="O1743">
            <v>6058</v>
          </cell>
          <cell r="P1743">
            <v>7269</v>
          </cell>
          <cell r="Q1743" t="str">
            <v>M</v>
          </cell>
          <cell r="R1743">
            <v>22</v>
          </cell>
          <cell r="S1743">
            <v>1.21</v>
          </cell>
          <cell r="T1743" t="str">
            <v>MEMORIA</v>
          </cell>
          <cell r="U1743">
            <v>0</v>
          </cell>
        </row>
        <row r="1744">
          <cell r="A1744" t="str">
            <v>4713218461926</v>
          </cell>
          <cell r="B1744" t="str">
            <v>MEMORIA MICROSD 32GB C10 SANDISK</v>
          </cell>
          <cell r="C1744">
            <v>3.861164035087719</v>
          </cell>
          <cell r="D1744">
            <v>11.913621630263156</v>
          </cell>
          <cell r="E1744">
            <v>5.0195132456140348</v>
          </cell>
          <cell r="F1744">
            <v>4.2472804385964915</v>
          </cell>
          <cell r="G1744">
            <v>4.8264550438596485</v>
          </cell>
          <cell r="H1744">
            <v>5.7917460526315789</v>
          </cell>
          <cell r="I1744">
            <v>4845.7608640350873</v>
          </cell>
          <cell r="J1744">
            <v>12300</v>
          </cell>
          <cell r="K1744">
            <v>15000</v>
          </cell>
          <cell r="L1744">
            <v>6299</v>
          </cell>
          <cell r="M1744">
            <v>7622</v>
          </cell>
          <cell r="N1744">
            <v>5331</v>
          </cell>
          <cell r="O1744">
            <v>6058</v>
          </cell>
          <cell r="P1744">
            <v>7269</v>
          </cell>
          <cell r="Q1744" t="str">
            <v>M</v>
          </cell>
          <cell r="R1744">
            <v>22</v>
          </cell>
          <cell r="S1744">
            <v>1.21</v>
          </cell>
          <cell r="T1744" t="str">
            <v>MEMORIA</v>
          </cell>
          <cell r="U1744">
            <v>0</v>
          </cell>
        </row>
        <row r="1745">
          <cell r="A1745" t="str">
            <v>6974202726089</v>
          </cell>
          <cell r="B1745" t="str">
            <v>MEMORIA MICROSD 32GB V10 HIKSEMI</v>
          </cell>
          <cell r="C1745">
            <v>2.4941556089690824</v>
          </cell>
          <cell r="D1745">
            <v>12.071713147410359</v>
          </cell>
          <cell r="E1745">
            <v>3.2424022916598072</v>
          </cell>
          <cell r="F1745">
            <v>2.7435711698659908</v>
          </cell>
          <cell r="G1745">
            <v>3.117694511211353</v>
          </cell>
          <cell r="H1745">
            <v>3.7412334134536236</v>
          </cell>
          <cell r="I1745">
            <v>3130.1652892561983</v>
          </cell>
          <cell r="J1745">
            <v>12300</v>
          </cell>
          <cell r="K1745">
            <v>15000</v>
          </cell>
          <cell r="L1745">
            <v>4069</v>
          </cell>
          <cell r="M1745">
            <v>4924</v>
          </cell>
          <cell r="N1745">
            <v>3444</v>
          </cell>
          <cell r="O1745">
            <v>3913</v>
          </cell>
          <cell r="P1745">
            <v>4696</v>
          </cell>
          <cell r="Q1745" t="str">
            <v>V</v>
          </cell>
          <cell r="R1745">
            <v>38</v>
          </cell>
          <cell r="S1745">
            <v>1.21</v>
          </cell>
          <cell r="T1745" t="str">
            <v>MEMORIA</v>
          </cell>
          <cell r="U1745">
            <v>0</v>
          </cell>
        </row>
        <row r="1746">
          <cell r="A1746" t="str">
            <v>023942440840</v>
          </cell>
          <cell r="B1746" t="str">
            <v>MEMORIA MICROSD 64GB C10</v>
          </cell>
          <cell r="C1746">
            <v>4.7870581673306773</v>
          </cell>
          <cell r="D1746">
            <v>15.060084994422311</v>
          </cell>
          <cell r="E1746">
            <v>6.2231756175298809</v>
          </cell>
          <cell r="F1746">
            <v>5.2657639840637458</v>
          </cell>
          <cell r="G1746">
            <v>5.9838227091633467</v>
          </cell>
          <cell r="H1746">
            <v>7.180587250996016</v>
          </cell>
          <cell r="I1746">
            <v>6007.7579999999998</v>
          </cell>
          <cell r="J1746">
            <v>15570</v>
          </cell>
          <cell r="K1746">
            <v>19000</v>
          </cell>
          <cell r="L1746">
            <v>7810</v>
          </cell>
          <cell r="M1746">
            <v>9450</v>
          </cell>
          <cell r="N1746">
            <v>6609</v>
          </cell>
          <cell r="O1746">
            <v>7510</v>
          </cell>
          <cell r="P1746">
            <v>9012</v>
          </cell>
          <cell r="Q1746" t="str">
            <v>V</v>
          </cell>
          <cell r="R1746">
            <v>23</v>
          </cell>
          <cell r="S1746">
            <v>1.21</v>
          </cell>
          <cell r="T1746" t="str">
            <v>MEMORIA</v>
          </cell>
          <cell r="U1746">
            <v>0</v>
          </cell>
        </row>
        <row r="1747">
          <cell r="A1747" t="str">
            <v>740617298697</v>
          </cell>
          <cell r="B1747" t="str">
            <v>MEMORIA MICROSD 64GB C10 KINGSTON</v>
          </cell>
          <cell r="C1747">
            <v>4.7870581673306773</v>
          </cell>
          <cell r="D1747">
            <v>15.060084994422311</v>
          </cell>
          <cell r="E1747">
            <v>6.2231756175298809</v>
          </cell>
          <cell r="F1747">
            <v>5.2657639840637458</v>
          </cell>
          <cell r="G1747">
            <v>5.9838227091633467</v>
          </cell>
          <cell r="H1747">
            <v>7.180587250996016</v>
          </cell>
          <cell r="I1747">
            <v>6007.7579999999998</v>
          </cell>
          <cell r="J1747">
            <v>15570</v>
          </cell>
          <cell r="K1747">
            <v>19000</v>
          </cell>
          <cell r="L1747">
            <v>7810</v>
          </cell>
          <cell r="M1747">
            <v>9450</v>
          </cell>
          <cell r="N1747">
            <v>6609</v>
          </cell>
          <cell r="O1747">
            <v>7510</v>
          </cell>
          <cell r="P1747">
            <v>9012</v>
          </cell>
          <cell r="Q1747" t="str">
            <v>S</v>
          </cell>
          <cell r="R1747">
            <v>23</v>
          </cell>
          <cell r="S1747">
            <v>1.21</v>
          </cell>
          <cell r="T1747" t="str">
            <v>MEMORIA</v>
          </cell>
          <cell r="U1747">
            <v>0</v>
          </cell>
        </row>
        <row r="1748">
          <cell r="A1748" t="str">
            <v>843367128891</v>
          </cell>
          <cell r="B1748" t="str">
            <v>MEMORIA MICROSD 64GB C10 LEXAR</v>
          </cell>
          <cell r="C1748">
            <v>4.7870581673306773</v>
          </cell>
          <cell r="D1748">
            <v>15.060084994422311</v>
          </cell>
          <cell r="E1748">
            <v>6.2231756175298809</v>
          </cell>
          <cell r="F1748">
            <v>5.2657639840637458</v>
          </cell>
          <cell r="G1748">
            <v>5.9838227091633467</v>
          </cell>
          <cell r="H1748">
            <v>7.180587250996016</v>
          </cell>
          <cell r="I1748">
            <v>6007.7579999999998</v>
          </cell>
          <cell r="J1748">
            <v>15570</v>
          </cell>
          <cell r="K1748">
            <v>19000</v>
          </cell>
          <cell r="L1748">
            <v>7810</v>
          </cell>
          <cell r="M1748">
            <v>9450</v>
          </cell>
          <cell r="N1748">
            <v>6609</v>
          </cell>
          <cell r="O1748">
            <v>7510</v>
          </cell>
          <cell r="P1748">
            <v>9012</v>
          </cell>
          <cell r="Q1748" t="str">
            <v>V</v>
          </cell>
          <cell r="R1748">
            <v>23</v>
          </cell>
          <cell r="S1748">
            <v>1.21</v>
          </cell>
          <cell r="T1748" t="str">
            <v>MEMORIA</v>
          </cell>
          <cell r="U1748">
            <v>0</v>
          </cell>
        </row>
        <row r="1749">
          <cell r="A1749" t="str">
            <v>843367110063</v>
          </cell>
          <cell r="B1749" t="str">
            <v>MEMORIA MICROSD 64GB C10 LEXAR</v>
          </cell>
          <cell r="C1749">
            <v>4.7870581673306773</v>
          </cell>
          <cell r="D1749">
            <v>15.060084994422311</v>
          </cell>
          <cell r="E1749">
            <v>6.2231756175298809</v>
          </cell>
          <cell r="F1749">
            <v>5.2657639840637458</v>
          </cell>
          <cell r="G1749">
            <v>5.9838227091633467</v>
          </cell>
          <cell r="H1749">
            <v>7.180587250996016</v>
          </cell>
          <cell r="I1749">
            <v>6007.7579999999998</v>
          </cell>
          <cell r="J1749">
            <v>15570</v>
          </cell>
          <cell r="K1749">
            <v>19000</v>
          </cell>
          <cell r="L1749">
            <v>7810</v>
          </cell>
          <cell r="M1749">
            <v>9450</v>
          </cell>
          <cell r="N1749">
            <v>6609</v>
          </cell>
          <cell r="O1749">
            <v>7510</v>
          </cell>
          <cell r="P1749">
            <v>9012</v>
          </cell>
          <cell r="Q1749" t="str">
            <v>V</v>
          </cell>
          <cell r="R1749">
            <v>23</v>
          </cell>
          <cell r="S1749">
            <v>1.21</v>
          </cell>
          <cell r="T1749" t="str">
            <v>MEMORIA</v>
          </cell>
          <cell r="U1749">
            <v>0</v>
          </cell>
        </row>
        <row r="1750">
          <cell r="A1750" t="str">
            <v>025215492587</v>
          </cell>
          <cell r="B1750" t="str">
            <v>MEMORIA MICROSD 64GB C10 MAXELL</v>
          </cell>
          <cell r="C1750">
            <v>4.7870581673306773</v>
          </cell>
          <cell r="D1750">
            <v>15.060084994422311</v>
          </cell>
          <cell r="E1750">
            <v>6.2231756175298809</v>
          </cell>
          <cell r="F1750">
            <v>5.2657639840637458</v>
          </cell>
          <cell r="G1750">
            <v>5.9838227091633467</v>
          </cell>
          <cell r="H1750">
            <v>7.180587250996016</v>
          </cell>
          <cell r="I1750">
            <v>6007.7579999999998</v>
          </cell>
          <cell r="J1750">
            <v>15570</v>
          </cell>
          <cell r="K1750">
            <v>19000</v>
          </cell>
          <cell r="L1750">
            <v>7810</v>
          </cell>
          <cell r="M1750">
            <v>9450</v>
          </cell>
          <cell r="N1750">
            <v>6609</v>
          </cell>
          <cell r="O1750">
            <v>7510</v>
          </cell>
          <cell r="P1750">
            <v>9012</v>
          </cell>
          <cell r="Q1750" t="str">
            <v>S</v>
          </cell>
          <cell r="R1750">
            <v>23</v>
          </cell>
          <cell r="S1750">
            <v>1.21</v>
          </cell>
          <cell r="T1750" t="str">
            <v>MEMORIA</v>
          </cell>
          <cell r="U1750">
            <v>0</v>
          </cell>
        </row>
        <row r="1751">
          <cell r="A1751" t="str">
            <v>619659161705</v>
          </cell>
          <cell r="B1751" t="str">
            <v>MEMORIA MICROSD 64GB C10 SANDISK</v>
          </cell>
          <cell r="C1751">
            <v>4.7870581673306773</v>
          </cell>
          <cell r="D1751">
            <v>15.060084994422311</v>
          </cell>
          <cell r="E1751">
            <v>6.2231756175298809</v>
          </cell>
          <cell r="F1751">
            <v>5.2657639840637458</v>
          </cell>
          <cell r="G1751">
            <v>5.9838227091633467</v>
          </cell>
          <cell r="H1751">
            <v>7.180587250996016</v>
          </cell>
          <cell r="I1751">
            <v>6007.7579999999998</v>
          </cell>
          <cell r="J1751">
            <v>15570</v>
          </cell>
          <cell r="K1751">
            <v>19000</v>
          </cell>
          <cell r="L1751">
            <v>7810</v>
          </cell>
          <cell r="M1751">
            <v>9450</v>
          </cell>
          <cell r="N1751">
            <v>6609</v>
          </cell>
          <cell r="O1751">
            <v>7510</v>
          </cell>
          <cell r="P1751">
            <v>9012</v>
          </cell>
          <cell r="Q1751" t="str">
            <v>n</v>
          </cell>
          <cell r="R1751">
            <v>23</v>
          </cell>
          <cell r="S1751">
            <v>1.21</v>
          </cell>
          <cell r="T1751" t="str">
            <v>MEMORIA</v>
          </cell>
          <cell r="U1751">
            <v>0</v>
          </cell>
        </row>
        <row r="1752">
          <cell r="A1752" t="str">
            <v>619659185060</v>
          </cell>
          <cell r="B1752" t="str">
            <v>MEMORIA MICROSD 64GB C10 SANDISK</v>
          </cell>
          <cell r="C1752">
            <v>4.7870581673306773</v>
          </cell>
          <cell r="D1752">
            <v>15.060084994422311</v>
          </cell>
          <cell r="E1752">
            <v>6.2231756175298809</v>
          </cell>
          <cell r="F1752">
            <v>5.2657639840637458</v>
          </cell>
          <cell r="G1752">
            <v>5.9838227091633467</v>
          </cell>
          <cell r="H1752">
            <v>7.180587250996016</v>
          </cell>
          <cell r="I1752">
            <v>6007.7579999999998</v>
          </cell>
          <cell r="J1752">
            <v>15570</v>
          </cell>
          <cell r="K1752">
            <v>19000</v>
          </cell>
          <cell r="L1752">
            <v>7810</v>
          </cell>
          <cell r="M1752">
            <v>9450</v>
          </cell>
          <cell r="N1752">
            <v>6609</v>
          </cell>
          <cell r="O1752">
            <v>7510</v>
          </cell>
          <cell r="P1752">
            <v>9012</v>
          </cell>
          <cell r="Q1752" t="str">
            <v>n</v>
          </cell>
          <cell r="R1752">
            <v>23</v>
          </cell>
          <cell r="S1752">
            <v>1.21</v>
          </cell>
          <cell r="T1752" t="str">
            <v>MEMORIA</v>
          </cell>
          <cell r="U1752">
            <v>0</v>
          </cell>
        </row>
        <row r="1753">
          <cell r="A1753" t="str">
            <v>4713218461933</v>
          </cell>
          <cell r="B1753" t="str">
            <v>MEMORIA MICROSD 64GB C10 SANDISK</v>
          </cell>
          <cell r="C1753">
            <v>4.7870581673306773</v>
          </cell>
          <cell r="D1753">
            <v>15.060084994422311</v>
          </cell>
          <cell r="E1753">
            <v>6.2231756175298809</v>
          </cell>
          <cell r="F1753">
            <v>5.2657639840637458</v>
          </cell>
          <cell r="G1753">
            <v>5.9838227091633467</v>
          </cell>
          <cell r="H1753">
            <v>7.180587250996016</v>
          </cell>
          <cell r="I1753">
            <v>6007.7579999999998</v>
          </cell>
          <cell r="J1753">
            <v>15570</v>
          </cell>
          <cell r="K1753">
            <v>19000</v>
          </cell>
          <cell r="L1753">
            <v>7810</v>
          </cell>
          <cell r="M1753">
            <v>9450</v>
          </cell>
          <cell r="N1753">
            <v>6609</v>
          </cell>
          <cell r="O1753">
            <v>7510</v>
          </cell>
          <cell r="P1753">
            <v>9012</v>
          </cell>
          <cell r="Q1753" t="str">
            <v>n</v>
          </cell>
          <cell r="R1753">
            <v>23</v>
          </cell>
          <cell r="S1753">
            <v>1.21</v>
          </cell>
          <cell r="T1753" t="str">
            <v>MEMORIA</v>
          </cell>
          <cell r="U1753">
            <v>0</v>
          </cell>
        </row>
        <row r="1754">
          <cell r="A1754" t="str">
            <v>16PPARAV</v>
          </cell>
          <cell r="B1754" t="str">
            <v xml:space="preserve">Parlante CHICO AVION USB/MEMORIA/RADIO </v>
          </cell>
          <cell r="C1754">
            <v>2.4529554655870456</v>
          </cell>
          <cell r="D1754">
            <v>4.7489217813765201</v>
          </cell>
          <cell r="E1754">
            <v>3.1888421052631593</v>
          </cell>
          <cell r="F1754">
            <v>2.6982510121457501</v>
          </cell>
          <cell r="G1754">
            <v>3.066194331983807</v>
          </cell>
          <cell r="H1754">
            <v>3.6794331983805684</v>
          </cell>
          <cell r="I1754">
            <v>3078.4591093117424</v>
          </cell>
          <cell r="J1754">
            <v>4920</v>
          </cell>
          <cell r="K1754">
            <v>6000</v>
          </cell>
          <cell r="L1754">
            <v>4002</v>
          </cell>
          <cell r="M1754">
            <v>4842</v>
          </cell>
          <cell r="N1754">
            <v>3387</v>
          </cell>
          <cell r="O1754">
            <v>3849</v>
          </cell>
          <cell r="P1754">
            <v>4618</v>
          </cell>
          <cell r="Q1754" t="str">
            <v>F</v>
          </cell>
          <cell r="R1754">
            <v>4</v>
          </cell>
          <cell r="S1754">
            <v>1.21</v>
          </cell>
          <cell r="T1754" t="str">
            <v>PARLANTE</v>
          </cell>
          <cell r="U1754">
            <v>0</v>
          </cell>
        </row>
        <row r="1755">
          <cell r="A1755" t="str">
            <v>7798347601372</v>
          </cell>
          <cell r="B1755" t="str">
            <v>PARLANTE CHICO BT BLACKPOINT S17.1 4"</v>
          </cell>
          <cell r="C1755">
            <v>13.860000000000001</v>
          </cell>
          <cell r="D1755">
            <v>25.155900000000003</v>
          </cell>
          <cell r="E1755">
            <v>16.632000000000001</v>
          </cell>
          <cell r="F1755">
            <v>15.246000000000002</v>
          </cell>
          <cell r="G1755">
            <v>17.325000000000003</v>
          </cell>
          <cell r="H1755">
            <v>20.790000000000003</v>
          </cell>
          <cell r="I1755">
            <v>17394.300000000003</v>
          </cell>
          <cell r="J1755">
            <v>25820</v>
          </cell>
          <cell r="K1755">
            <v>31500</v>
          </cell>
          <cell r="L1755">
            <v>20873</v>
          </cell>
          <cell r="M1755">
            <v>25257</v>
          </cell>
          <cell r="N1755">
            <v>19134</v>
          </cell>
          <cell r="O1755">
            <v>21743</v>
          </cell>
          <cell r="P1755">
            <v>26092</v>
          </cell>
          <cell r="Q1755" t="str">
            <v>V</v>
          </cell>
          <cell r="R1755">
            <v>3</v>
          </cell>
          <cell r="S1755">
            <v>1.21</v>
          </cell>
          <cell r="T1755" t="str">
            <v>PARLANTE</v>
          </cell>
          <cell r="U1755">
            <v>0</v>
          </cell>
        </row>
        <row r="1756">
          <cell r="A1756" t="str">
            <v>7798347600276</v>
          </cell>
          <cell r="B1756" t="str">
            <v>PARLANTE CHICO BT BLACKPOINT S17.1 4"</v>
          </cell>
          <cell r="C1756">
            <v>13.860000000000001</v>
          </cell>
          <cell r="D1756">
            <v>25.155900000000003</v>
          </cell>
          <cell r="E1756">
            <v>16.632000000000001</v>
          </cell>
          <cell r="F1756">
            <v>15.246000000000002</v>
          </cell>
          <cell r="G1756">
            <v>17.325000000000003</v>
          </cell>
          <cell r="H1756">
            <v>20.790000000000003</v>
          </cell>
          <cell r="I1756">
            <v>17394.300000000003</v>
          </cell>
          <cell r="J1756">
            <v>25820</v>
          </cell>
          <cell r="K1756">
            <v>31500</v>
          </cell>
          <cell r="L1756">
            <v>20873</v>
          </cell>
          <cell r="M1756">
            <v>25257</v>
          </cell>
          <cell r="N1756">
            <v>19134</v>
          </cell>
          <cell r="O1756">
            <v>21743</v>
          </cell>
          <cell r="P1756">
            <v>26092</v>
          </cell>
          <cell r="Q1756" t="str">
            <v>V</v>
          </cell>
          <cell r="R1756">
            <v>3</v>
          </cell>
          <cell r="S1756">
            <v>1.21</v>
          </cell>
          <cell r="T1756" t="str">
            <v>PARLANTE</v>
          </cell>
          <cell r="U1756">
            <v>0</v>
          </cell>
        </row>
        <row r="1757">
          <cell r="A1757" t="str">
            <v>7798347600283</v>
          </cell>
          <cell r="B1757" t="str">
            <v>PARLANTE CHICO BT BLACKPOINT S18.1 4"</v>
          </cell>
          <cell r="C1757">
            <v>13.860000000000001</v>
          </cell>
          <cell r="D1757">
            <v>25.155900000000003</v>
          </cell>
          <cell r="E1757">
            <v>16.632000000000001</v>
          </cell>
          <cell r="F1757">
            <v>15.246000000000002</v>
          </cell>
          <cell r="G1757">
            <v>17.325000000000003</v>
          </cell>
          <cell r="H1757">
            <v>20.790000000000003</v>
          </cell>
          <cell r="I1757">
            <v>17394.300000000003</v>
          </cell>
          <cell r="J1757">
            <v>25820</v>
          </cell>
          <cell r="K1757">
            <v>31500</v>
          </cell>
          <cell r="L1757">
            <v>20873</v>
          </cell>
          <cell r="M1757">
            <v>25257</v>
          </cell>
          <cell r="N1757">
            <v>19134</v>
          </cell>
          <cell r="O1757">
            <v>21743</v>
          </cell>
          <cell r="P1757">
            <v>26092</v>
          </cell>
          <cell r="Q1757" t="str">
            <v>V</v>
          </cell>
          <cell r="R1757">
            <v>3</v>
          </cell>
          <cell r="S1757">
            <v>1.21</v>
          </cell>
          <cell r="T1757" t="str">
            <v>PARLANTE</v>
          </cell>
          <cell r="U1757">
            <v>0</v>
          </cell>
        </row>
        <row r="1758">
          <cell r="A1758" t="str">
            <v>7798347601389</v>
          </cell>
          <cell r="B1758" t="str">
            <v>PARLANTE CHICO BT BLACKPOINT S22.1 3"</v>
          </cell>
          <cell r="C1758">
            <v>13.860000000000001</v>
          </cell>
          <cell r="D1758">
            <v>25.155900000000003</v>
          </cell>
          <cell r="E1758">
            <v>16.632000000000001</v>
          </cell>
          <cell r="F1758">
            <v>15.246000000000002</v>
          </cell>
          <cell r="G1758">
            <v>17.325000000000003</v>
          </cell>
          <cell r="H1758">
            <v>20.790000000000003</v>
          </cell>
          <cell r="I1758">
            <v>17394.300000000003</v>
          </cell>
          <cell r="J1758">
            <v>25820</v>
          </cell>
          <cell r="K1758">
            <v>31500</v>
          </cell>
          <cell r="L1758">
            <v>20873</v>
          </cell>
          <cell r="M1758">
            <v>25257</v>
          </cell>
          <cell r="N1758">
            <v>19134</v>
          </cell>
          <cell r="O1758">
            <v>21743</v>
          </cell>
          <cell r="P1758">
            <v>26092</v>
          </cell>
          <cell r="Q1758" t="str">
            <v>V</v>
          </cell>
          <cell r="R1758">
            <v>3</v>
          </cell>
          <cell r="S1758">
            <v>1.21</v>
          </cell>
          <cell r="T1758" t="str">
            <v>PARLANTE</v>
          </cell>
          <cell r="U1758">
            <v>0</v>
          </cell>
        </row>
        <row r="1759">
          <cell r="A1759" t="str">
            <v>6925871612531</v>
          </cell>
          <cell r="B1759" t="str">
            <v>Parlante CHICO BT EWTTO Hifi Speaker ET-P1253B</v>
          </cell>
          <cell r="C1759">
            <v>13.860000000000001</v>
          </cell>
          <cell r="D1759">
            <v>21.801780000000001</v>
          </cell>
          <cell r="E1759">
            <v>16.632000000000001</v>
          </cell>
          <cell r="F1759">
            <v>15.246000000000002</v>
          </cell>
          <cell r="G1759">
            <v>17.325000000000003</v>
          </cell>
          <cell r="H1759">
            <v>20.790000000000003</v>
          </cell>
          <cell r="I1759">
            <v>17394.300000000003</v>
          </cell>
          <cell r="J1759">
            <v>22540</v>
          </cell>
          <cell r="K1759">
            <v>27500</v>
          </cell>
          <cell r="L1759">
            <v>20873</v>
          </cell>
          <cell r="M1759">
            <v>25257</v>
          </cell>
          <cell r="N1759">
            <v>19134</v>
          </cell>
          <cell r="O1759">
            <v>21743</v>
          </cell>
          <cell r="P1759">
            <v>26092</v>
          </cell>
          <cell r="Q1759" t="str">
            <v>F</v>
          </cell>
          <cell r="R1759">
            <v>1</v>
          </cell>
          <cell r="S1759">
            <v>1.21</v>
          </cell>
          <cell r="T1759" t="str">
            <v>PARLANTE</v>
          </cell>
          <cell r="U1759">
            <v>0</v>
          </cell>
        </row>
        <row r="1760">
          <cell r="A1760" t="str">
            <v>6984324452254</v>
          </cell>
          <cell r="B1760" t="str">
            <v>PARLANTE CHICO BT FOCO BOLICHERO LED870</v>
          </cell>
          <cell r="C1760">
            <v>10.654699612188365</v>
          </cell>
          <cell r="D1760">
            <v>25.784373061495842</v>
          </cell>
          <cell r="E1760">
            <v>13.851109495844875</v>
          </cell>
          <cell r="F1760">
            <v>11.720169573407203</v>
          </cell>
          <cell r="G1760">
            <v>13.318374515235456</v>
          </cell>
          <cell r="H1760">
            <v>15.982049418282546</v>
          </cell>
          <cell r="I1760">
            <v>13371.648013296397</v>
          </cell>
          <cell r="J1760">
            <v>26640</v>
          </cell>
          <cell r="K1760">
            <v>32500</v>
          </cell>
          <cell r="L1760">
            <v>17383</v>
          </cell>
          <cell r="M1760">
            <v>21034</v>
          </cell>
          <cell r="N1760">
            <v>14709</v>
          </cell>
          <cell r="O1760">
            <v>16715</v>
          </cell>
          <cell r="P1760">
            <v>20058</v>
          </cell>
          <cell r="Q1760" t="str">
            <v>V</v>
          </cell>
          <cell r="R1760">
            <v>11</v>
          </cell>
          <cell r="S1760">
            <v>1.21</v>
          </cell>
          <cell r="T1760" t="str">
            <v>PARLANTE</v>
          </cell>
          <cell r="U1760">
            <v>0</v>
          </cell>
        </row>
        <row r="1761">
          <cell r="A1761" t="str">
            <v>GTS1675</v>
          </cell>
          <cell r="B1761" t="str">
            <v>PARLANTE CHICO BT GREATNICE GTS-1675 COLORES</v>
          </cell>
          <cell r="C1761">
            <v>3.1273254091073723</v>
          </cell>
          <cell r="D1761">
            <v>11.352191235059761</v>
          </cell>
          <cell r="E1761">
            <v>4.0655230318395841</v>
          </cell>
          <cell r="F1761">
            <v>3.4400579500181099</v>
          </cell>
          <cell r="G1761">
            <v>3.9091567613842155</v>
          </cell>
          <cell r="H1761">
            <v>4.6909881136610583</v>
          </cell>
          <cell r="I1761">
            <v>3924.7933884297522</v>
          </cell>
          <cell r="J1761">
            <v>11480</v>
          </cell>
          <cell r="K1761">
            <v>14000</v>
          </cell>
          <cell r="L1761">
            <v>5102</v>
          </cell>
          <cell r="M1761">
            <v>6174</v>
          </cell>
          <cell r="N1761">
            <v>4318</v>
          </cell>
          <cell r="O1761">
            <v>4906</v>
          </cell>
          <cell r="P1761">
            <v>5888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PARLANTE</v>
          </cell>
          <cell r="U1761">
            <v>0</v>
          </cell>
        </row>
        <row r="1762">
          <cell r="A1762" t="str">
            <v>7591817</v>
          </cell>
          <cell r="B1762" t="str">
            <v>PARLANTE CHICO BT GREATNICE GTS-1817 3" COLORES</v>
          </cell>
          <cell r="C1762">
            <v>4.6182650301643449</v>
          </cell>
          <cell r="D1762">
            <v>13.970251716247143</v>
          </cell>
          <cell r="E1762">
            <v>6.0037445392136481</v>
          </cell>
          <cell r="F1762">
            <v>5.0800915331807799</v>
          </cell>
          <cell r="G1762">
            <v>5.7728312877054311</v>
          </cell>
          <cell r="H1762">
            <v>6.9273975452465173</v>
          </cell>
          <cell r="I1762">
            <v>5795.9226128562532</v>
          </cell>
          <cell r="J1762">
            <v>14340</v>
          </cell>
          <cell r="K1762">
            <v>17500</v>
          </cell>
          <cell r="L1762">
            <v>7535</v>
          </cell>
          <cell r="M1762">
            <v>9117</v>
          </cell>
          <cell r="N1762">
            <v>6376</v>
          </cell>
          <cell r="O1762">
            <v>7245</v>
          </cell>
          <cell r="P1762">
            <v>8694</v>
          </cell>
          <cell r="Q1762" t="str">
            <v>V</v>
          </cell>
          <cell r="R1762">
            <v>21</v>
          </cell>
          <cell r="S1762">
            <v>1.21</v>
          </cell>
          <cell r="T1762" t="str">
            <v>PARLANTE</v>
          </cell>
          <cell r="U1762">
            <v>0</v>
          </cell>
        </row>
        <row r="1763">
          <cell r="A1763" t="str">
            <v>7518365</v>
          </cell>
          <cell r="B1763" t="str">
            <v>PARLANTE CHICO BT GREATNICE GTS-1836 COLORES</v>
          </cell>
          <cell r="C1763">
            <v>3.9617224880382778</v>
          </cell>
          <cell r="D1763">
            <v>11.98421052631579</v>
          </cell>
          <cell r="E1763">
            <v>5.1502392344497609</v>
          </cell>
          <cell r="F1763">
            <v>4.3578947368421055</v>
          </cell>
          <cell r="G1763">
            <v>4.9521531100478473</v>
          </cell>
          <cell r="H1763">
            <v>5.9425837320574164</v>
          </cell>
          <cell r="I1763">
            <v>4971.9617224880385</v>
          </cell>
          <cell r="J1763">
            <v>12300</v>
          </cell>
          <cell r="K1763">
            <v>15000</v>
          </cell>
          <cell r="L1763">
            <v>6464</v>
          </cell>
          <cell r="M1763">
            <v>7821</v>
          </cell>
          <cell r="N1763">
            <v>5470</v>
          </cell>
          <cell r="O1763">
            <v>6215</v>
          </cell>
          <cell r="P1763">
            <v>7458</v>
          </cell>
          <cell r="Q1763" t="str">
            <v>V</v>
          </cell>
          <cell r="R1763">
            <v>21</v>
          </cell>
          <cell r="S1763">
            <v>1.21</v>
          </cell>
          <cell r="T1763" t="str">
            <v>PARLANTE</v>
          </cell>
          <cell r="U1763">
            <v>0</v>
          </cell>
        </row>
        <row r="1764">
          <cell r="A1764" t="str">
            <v>GTS1945</v>
          </cell>
          <cell r="B1764" t="str">
            <v>PARLANTE CHICO BT GREATNICE GTS-1945 COLORES</v>
          </cell>
          <cell r="C1764">
            <v>4.1379049492217783</v>
          </cell>
          <cell r="D1764">
            <v>13.017848970251714</v>
          </cell>
          <cell r="E1764">
            <v>5.3792764339883119</v>
          </cell>
          <cell r="F1764">
            <v>4.5516954441439568</v>
          </cell>
          <cell r="G1764">
            <v>5.1723811865272227</v>
          </cell>
          <cell r="H1764">
            <v>6.2068574238326679</v>
          </cell>
          <cell r="I1764">
            <v>5193.0707112733317</v>
          </cell>
          <cell r="J1764">
            <v>13520</v>
          </cell>
          <cell r="K1764">
            <v>16500</v>
          </cell>
          <cell r="L1764">
            <v>6751</v>
          </cell>
          <cell r="M1764">
            <v>8169</v>
          </cell>
          <cell r="N1764">
            <v>5713</v>
          </cell>
          <cell r="O1764">
            <v>6492</v>
          </cell>
          <cell r="P1764">
            <v>7790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PARLANTE</v>
          </cell>
          <cell r="U1764">
            <v>0</v>
          </cell>
        </row>
        <row r="1765">
          <cell r="A1765" t="str">
            <v>7598347</v>
          </cell>
          <cell r="B1765" t="str">
            <v>PARLANTE CHICO BT GREATNICE GTS-1951 COLORES</v>
          </cell>
          <cell r="C1765">
            <v>4.6182650301643449</v>
          </cell>
          <cell r="D1765">
            <v>13.970251716247143</v>
          </cell>
          <cell r="E1765">
            <v>6.0037445392136481</v>
          </cell>
          <cell r="F1765">
            <v>5.0800915331807799</v>
          </cell>
          <cell r="G1765">
            <v>5.7728312877054311</v>
          </cell>
          <cell r="H1765">
            <v>6.9273975452465173</v>
          </cell>
          <cell r="I1765">
            <v>5795.9226128562532</v>
          </cell>
          <cell r="J1765">
            <v>14340</v>
          </cell>
          <cell r="K1765">
            <v>17500</v>
          </cell>
          <cell r="L1765">
            <v>7535</v>
          </cell>
          <cell r="M1765">
            <v>9117</v>
          </cell>
          <cell r="N1765">
            <v>6376</v>
          </cell>
          <cell r="O1765">
            <v>7245</v>
          </cell>
          <cell r="P1765">
            <v>8694</v>
          </cell>
          <cell r="Q1765" t="str">
            <v>V</v>
          </cell>
          <cell r="R1765">
            <v>21</v>
          </cell>
          <cell r="S1765">
            <v>1.21</v>
          </cell>
          <cell r="T1765" t="str">
            <v>PARLANTE</v>
          </cell>
          <cell r="U1765">
            <v>0</v>
          </cell>
        </row>
        <row r="1766">
          <cell r="A1766" t="str">
            <v>80080333X930</v>
          </cell>
          <cell r="B1766" t="str">
            <v>PARLANTE CHICO BT JBL BOOMBOX 930</v>
          </cell>
          <cell r="C1766">
            <v>20.204436711613745</v>
          </cell>
          <cell r="D1766">
            <v>42.782894736842103</v>
          </cell>
          <cell r="E1766">
            <v>26.26576772509787</v>
          </cell>
          <cell r="F1766">
            <v>22.224880382775122</v>
          </cell>
          <cell r="G1766">
            <v>25.25554588951718</v>
          </cell>
          <cell r="H1766">
            <v>30.306655067420618</v>
          </cell>
          <cell r="I1766">
            <v>25356.56807307525</v>
          </cell>
          <cell r="J1766">
            <v>43850</v>
          </cell>
          <cell r="K1766">
            <v>53500</v>
          </cell>
          <cell r="L1766">
            <v>32964</v>
          </cell>
          <cell r="M1766">
            <v>39886</v>
          </cell>
          <cell r="N1766">
            <v>27893</v>
          </cell>
          <cell r="O1766">
            <v>31696</v>
          </cell>
          <cell r="P1766">
            <v>38035</v>
          </cell>
          <cell r="Q1766" t="str">
            <v>V</v>
          </cell>
          <cell r="R1766">
            <v>7</v>
          </cell>
          <cell r="S1766">
            <v>1.21</v>
          </cell>
          <cell r="T1766" t="str">
            <v>PARLANTE</v>
          </cell>
          <cell r="U1766">
            <v>0</v>
          </cell>
        </row>
        <row r="1767">
          <cell r="A1767" t="str">
            <v>80080333CLP4</v>
          </cell>
          <cell r="B1767" t="str">
            <v>PARLANTE CHICO BT JBL CLIP4</v>
          </cell>
          <cell r="C1767">
            <v>11.194889862039446</v>
          </cell>
          <cell r="D1767">
            <v>54.183266932270918</v>
          </cell>
          <cell r="E1767">
            <v>14.553356820651279</v>
          </cell>
          <cell r="F1767">
            <v>12.314378848243392</v>
          </cell>
          <cell r="G1767">
            <v>13.993612327549307</v>
          </cell>
          <cell r="H1767">
            <v>16.792334793059169</v>
          </cell>
          <cell r="I1767">
            <v>14049.586776859505</v>
          </cell>
          <cell r="J1767">
            <v>55740</v>
          </cell>
          <cell r="K1767">
            <v>68000</v>
          </cell>
          <cell r="L1767">
            <v>18264</v>
          </cell>
          <cell r="M1767">
            <v>22100</v>
          </cell>
          <cell r="N1767">
            <v>15455</v>
          </cell>
          <cell r="O1767">
            <v>17562</v>
          </cell>
          <cell r="P1767">
            <v>21075</v>
          </cell>
          <cell r="Q1767" t="str">
            <v>V</v>
          </cell>
          <cell r="R1767">
            <v>38</v>
          </cell>
          <cell r="S1767">
            <v>1.21</v>
          </cell>
          <cell r="T1767" t="str">
            <v>PARLANTE</v>
          </cell>
          <cell r="U1767">
            <v>0</v>
          </cell>
        </row>
        <row r="1768">
          <cell r="A1768" t="str">
            <v>80080333GO03</v>
          </cell>
          <cell r="B1768" t="str">
            <v>PARLANTE CHICO BT JBL GO3</v>
          </cell>
          <cell r="C1768">
            <v>12.511935728161733</v>
          </cell>
          <cell r="D1768">
            <v>60.557768924302785</v>
          </cell>
          <cell r="E1768">
            <v>16.265516446610253</v>
          </cell>
          <cell r="F1768">
            <v>13.763129300977907</v>
          </cell>
          <cell r="G1768">
            <v>15.639919660202166</v>
          </cell>
          <cell r="H1768">
            <v>18.7679035922426</v>
          </cell>
          <cell r="I1768">
            <v>15702.479338842975</v>
          </cell>
          <cell r="J1768">
            <v>62300</v>
          </cell>
          <cell r="K1768">
            <v>76000</v>
          </cell>
          <cell r="L1768">
            <v>20413</v>
          </cell>
          <cell r="M1768">
            <v>24700</v>
          </cell>
          <cell r="N1768">
            <v>17273</v>
          </cell>
          <cell r="O1768">
            <v>19629</v>
          </cell>
          <cell r="P1768">
            <v>23554</v>
          </cell>
          <cell r="Q1768" t="str">
            <v>V</v>
          </cell>
          <cell r="R1768">
            <v>38</v>
          </cell>
          <cell r="S1768">
            <v>1.21</v>
          </cell>
          <cell r="T1768" t="str">
            <v>PARLANTE</v>
          </cell>
          <cell r="U1768">
            <v>0</v>
          </cell>
        </row>
        <row r="1769">
          <cell r="A1769" t="str">
            <v>PAR1057</v>
          </cell>
          <cell r="B1769" t="str">
            <v>PARLANTE CHICO BT KTS 3" kts-1057</v>
          </cell>
          <cell r="C1769">
            <v>4.071335363201392</v>
          </cell>
          <cell r="D1769">
            <v>12.80842105263158</v>
          </cell>
          <cell r="E1769">
            <v>5.2927359721618101</v>
          </cell>
          <cell r="F1769">
            <v>4.4784688995215314</v>
          </cell>
          <cell r="G1769">
            <v>5.08916920400174</v>
          </cell>
          <cell r="H1769">
            <v>6.107003044802088</v>
          </cell>
          <cell r="I1769">
            <v>5109.5258808177468</v>
          </cell>
          <cell r="J1769">
            <v>13110</v>
          </cell>
          <cell r="K1769">
            <v>16000</v>
          </cell>
          <cell r="L1769">
            <v>6642</v>
          </cell>
          <cell r="M1769">
            <v>8037</v>
          </cell>
          <cell r="N1769">
            <v>5621</v>
          </cell>
          <cell r="O1769">
            <v>6387</v>
          </cell>
          <cell r="P1769">
            <v>7665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PARLANTE</v>
          </cell>
          <cell r="U1769">
            <v>0</v>
          </cell>
        </row>
        <row r="1770">
          <cell r="A1770" t="str">
            <v>pmsipb301</v>
          </cell>
          <cell r="B1770" t="str">
            <v>Parlante CHICO BT Mini InPods BURGER</v>
          </cell>
          <cell r="C1770">
            <v>6.8200000000000012</v>
          </cell>
          <cell r="D1770">
            <v>12.378300000000003</v>
          </cell>
          <cell r="E1770">
            <v>8.1840000000000011</v>
          </cell>
          <cell r="F1770">
            <v>7.5020000000000016</v>
          </cell>
          <cell r="G1770">
            <v>8.5250000000000021</v>
          </cell>
          <cell r="H1770">
            <v>10.230000000000002</v>
          </cell>
          <cell r="I1770">
            <v>8559.1000000000022</v>
          </cell>
          <cell r="J1770">
            <v>12700</v>
          </cell>
          <cell r="K1770">
            <v>15500</v>
          </cell>
          <cell r="L1770">
            <v>10271</v>
          </cell>
          <cell r="M1770">
            <v>12428</v>
          </cell>
          <cell r="N1770">
            <v>9416</v>
          </cell>
          <cell r="O1770">
            <v>10699</v>
          </cell>
          <cell r="P1770">
            <v>12839</v>
          </cell>
          <cell r="Q1770" t="str">
            <v>V</v>
          </cell>
          <cell r="R1770">
            <v>3</v>
          </cell>
          <cell r="S1770">
            <v>1.21</v>
          </cell>
          <cell r="T1770" t="str">
            <v>PARLANTE</v>
          </cell>
          <cell r="U1770">
            <v>0</v>
          </cell>
        </row>
        <row r="1771">
          <cell r="A1771" t="str">
            <v>pmsipl112</v>
          </cell>
          <cell r="B1771" t="str">
            <v>Parlante CHICO BT Mini InPods littleFUN</v>
          </cell>
          <cell r="C1771">
            <v>6.8200000000000012</v>
          </cell>
          <cell r="D1771">
            <v>12.378300000000003</v>
          </cell>
          <cell r="E1771">
            <v>8.1840000000000011</v>
          </cell>
          <cell r="F1771">
            <v>7.5020000000000016</v>
          </cell>
          <cell r="G1771">
            <v>8.5250000000000021</v>
          </cell>
          <cell r="H1771">
            <v>10.230000000000002</v>
          </cell>
          <cell r="I1771">
            <v>8559.1000000000022</v>
          </cell>
          <cell r="J1771">
            <v>12700</v>
          </cell>
          <cell r="K1771">
            <v>15500</v>
          </cell>
          <cell r="L1771">
            <v>10271</v>
          </cell>
          <cell r="M1771">
            <v>12428</v>
          </cell>
          <cell r="N1771">
            <v>9416</v>
          </cell>
          <cell r="O1771">
            <v>10699</v>
          </cell>
          <cell r="P1771">
            <v>12839</v>
          </cell>
          <cell r="Q1771" t="str">
            <v>V</v>
          </cell>
          <cell r="R1771">
            <v>3</v>
          </cell>
          <cell r="S1771">
            <v>1.21</v>
          </cell>
          <cell r="T1771" t="str">
            <v>PARLANTE</v>
          </cell>
          <cell r="U1771">
            <v>0</v>
          </cell>
        </row>
        <row r="1772">
          <cell r="A1772" t="str">
            <v>7890202201311</v>
          </cell>
          <cell r="B1772" t="str">
            <v>PARLANTE CHICO BT MINI SPEAKER BT-1302 1 4"</v>
          </cell>
          <cell r="C1772">
            <v>4.0205000000000002</v>
          </cell>
          <cell r="D1772">
            <v>7.7836879999999997</v>
          </cell>
          <cell r="E1772">
            <v>5.2266500000000002</v>
          </cell>
          <cell r="F1772">
            <v>4.4225500000000002</v>
          </cell>
          <cell r="G1772">
            <v>5.0256249999999998</v>
          </cell>
          <cell r="H1772">
            <v>6.0307500000000003</v>
          </cell>
          <cell r="I1772">
            <v>5045.7275</v>
          </cell>
          <cell r="J1772">
            <v>8200</v>
          </cell>
          <cell r="K1772">
            <v>10000</v>
          </cell>
          <cell r="L1772">
            <v>6559</v>
          </cell>
          <cell r="M1772">
            <v>7937</v>
          </cell>
          <cell r="N1772">
            <v>5551</v>
          </cell>
          <cell r="O1772">
            <v>6308</v>
          </cell>
          <cell r="P1772">
            <v>7569</v>
          </cell>
          <cell r="Q1772" t="str">
            <v>V</v>
          </cell>
          <cell r="R1772">
            <v>4</v>
          </cell>
          <cell r="S1772">
            <v>1.21</v>
          </cell>
          <cell r="T1772" t="str">
            <v>PARLANTE</v>
          </cell>
          <cell r="U1772">
            <v>0</v>
          </cell>
        </row>
        <row r="1773">
          <cell r="A1773" t="str">
            <v>PLT'56808BT</v>
          </cell>
          <cell r="B1773" t="str">
            <v>Parlante CHICO BT PARTY BALL S/RADIO (56808BT)</v>
          </cell>
          <cell r="C1773">
            <v>4.0205000000000002</v>
          </cell>
          <cell r="D1773">
            <v>7.7836879999999997</v>
          </cell>
          <cell r="E1773">
            <v>5.2266500000000002</v>
          </cell>
          <cell r="F1773">
            <v>4.4225500000000002</v>
          </cell>
          <cell r="G1773">
            <v>5.0256249999999998</v>
          </cell>
          <cell r="H1773">
            <v>6.0307500000000003</v>
          </cell>
          <cell r="I1773">
            <v>5045.7275</v>
          </cell>
          <cell r="J1773">
            <v>8200</v>
          </cell>
          <cell r="K1773">
            <v>10000</v>
          </cell>
          <cell r="L1773">
            <v>6559</v>
          </cell>
          <cell r="M1773">
            <v>7937</v>
          </cell>
          <cell r="N1773">
            <v>5551</v>
          </cell>
          <cell r="O1773">
            <v>6308</v>
          </cell>
          <cell r="P1773">
            <v>7569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PARLANTE</v>
          </cell>
          <cell r="U1773">
            <v>0</v>
          </cell>
        </row>
        <row r="1774">
          <cell r="A1774" t="str">
            <v>7798081286613</v>
          </cell>
          <cell r="B1774" t="str">
            <v>PARLANTE CHICO BT SMARTLIFE 5Watts SL-BTS003</v>
          </cell>
          <cell r="C1774">
            <v>23.603827751196174</v>
          </cell>
          <cell r="D1774">
            <v>42.840947368421055</v>
          </cell>
          <cell r="E1774">
            <v>28.32459330143541</v>
          </cell>
          <cell r="F1774">
            <v>25.964210526315792</v>
          </cell>
          <cell r="G1774">
            <v>29.504784688995219</v>
          </cell>
          <cell r="H1774">
            <v>35.40574162679426</v>
          </cell>
          <cell r="I1774">
            <v>29622.803827751199</v>
          </cell>
          <cell r="J1774">
            <v>44260</v>
          </cell>
          <cell r="K1774">
            <v>54000</v>
          </cell>
          <cell r="L1774">
            <v>35547</v>
          </cell>
          <cell r="M1774">
            <v>43012</v>
          </cell>
          <cell r="N1774">
            <v>32586</v>
          </cell>
          <cell r="O1774">
            <v>37029</v>
          </cell>
          <cell r="P1774">
            <v>44435</v>
          </cell>
          <cell r="Q1774" t="str">
            <v>V</v>
          </cell>
          <cell r="R1774">
            <v>3</v>
          </cell>
          <cell r="S1774">
            <v>1.21</v>
          </cell>
          <cell r="T1774" t="str">
            <v>PARLANTE</v>
          </cell>
          <cell r="U1774">
            <v>0</v>
          </cell>
        </row>
        <row r="1775">
          <cell r="A1775" t="str">
            <v>7798081286651</v>
          </cell>
          <cell r="B1775" t="str">
            <v>PARLANTE CHICO BT SMARTLIFE 5Watts SL-BTS009</v>
          </cell>
          <cell r="C1775">
            <v>25.5177033492823</v>
          </cell>
          <cell r="D1775">
            <v>46.31463157894737</v>
          </cell>
          <cell r="E1775">
            <v>30.621244019138757</v>
          </cell>
          <cell r="F1775">
            <v>28.069473684210532</v>
          </cell>
          <cell r="G1775">
            <v>31.897129186602875</v>
          </cell>
          <cell r="H1775">
            <v>38.27655502392345</v>
          </cell>
          <cell r="I1775">
            <v>32024.717703349288</v>
          </cell>
          <cell r="J1775">
            <v>47540</v>
          </cell>
          <cell r="K1775">
            <v>58000</v>
          </cell>
          <cell r="L1775">
            <v>38430</v>
          </cell>
          <cell r="M1775">
            <v>46500</v>
          </cell>
          <cell r="N1775">
            <v>35228</v>
          </cell>
          <cell r="O1775">
            <v>40031</v>
          </cell>
          <cell r="P1775">
            <v>48038</v>
          </cell>
          <cell r="Q1775" t="str">
            <v>V</v>
          </cell>
          <cell r="R1775">
            <v>3</v>
          </cell>
          <cell r="S1775">
            <v>1.21</v>
          </cell>
          <cell r="T1775" t="str">
            <v>PARLANTE</v>
          </cell>
          <cell r="U1775">
            <v>0</v>
          </cell>
        </row>
        <row r="1776">
          <cell r="A1776" t="str">
            <v>7798081286637</v>
          </cell>
          <cell r="B1776" t="str">
            <v>PARLANTE CHICO BT SMARTLIFE 6Watts SL-BTS315</v>
          </cell>
          <cell r="C1776">
            <v>25.5177033492823</v>
          </cell>
          <cell r="D1776">
            <v>46.31463157894737</v>
          </cell>
          <cell r="E1776">
            <v>30.621244019138757</v>
          </cell>
          <cell r="F1776">
            <v>28.069473684210532</v>
          </cell>
          <cell r="G1776">
            <v>31.897129186602875</v>
          </cell>
          <cell r="H1776">
            <v>38.27655502392345</v>
          </cell>
          <cell r="I1776">
            <v>32024.717703349288</v>
          </cell>
          <cell r="J1776">
            <v>47540</v>
          </cell>
          <cell r="K1776">
            <v>58000</v>
          </cell>
          <cell r="L1776">
            <v>38430</v>
          </cell>
          <cell r="M1776">
            <v>46500</v>
          </cell>
          <cell r="N1776">
            <v>35228</v>
          </cell>
          <cell r="O1776">
            <v>40031</v>
          </cell>
          <cell r="P1776">
            <v>48038</v>
          </cell>
          <cell r="Q1776" t="str">
            <v>V</v>
          </cell>
          <cell r="R1776">
            <v>3</v>
          </cell>
          <cell r="S1776">
            <v>1.21</v>
          </cell>
          <cell r="T1776" t="str">
            <v>PARLANTE</v>
          </cell>
          <cell r="U1776">
            <v>0</v>
          </cell>
        </row>
        <row r="1777">
          <cell r="A1777" t="str">
            <v>PLT'IBEARMA</v>
          </cell>
          <cell r="B1777" t="str">
            <v>PARLANTE CHICO BT SOUL IBEAR C/LUZ MARRON</v>
          </cell>
          <cell r="C1777">
            <v>18.196064073226545</v>
          </cell>
          <cell r="D1777">
            <v>35.227580045766594</v>
          </cell>
          <cell r="E1777">
            <v>23.654883295194509</v>
          </cell>
          <cell r="F1777">
            <v>20.015670480549201</v>
          </cell>
          <cell r="G1777">
            <v>22.745080091533183</v>
          </cell>
          <cell r="H1777">
            <v>27.294096109839817</v>
          </cell>
          <cell r="I1777">
            <v>22836.060411899314</v>
          </cell>
          <cell r="J1777">
            <v>36070</v>
          </cell>
          <cell r="K1777">
            <v>44000</v>
          </cell>
          <cell r="L1777">
            <v>29687</v>
          </cell>
          <cell r="M1777">
            <v>35921</v>
          </cell>
          <cell r="N1777">
            <v>25120</v>
          </cell>
          <cell r="O1777">
            <v>28546</v>
          </cell>
          <cell r="P1777">
            <v>34255</v>
          </cell>
          <cell r="Q1777" t="str">
            <v>V</v>
          </cell>
          <cell r="R1777">
            <v>4</v>
          </cell>
          <cell r="S1777">
            <v>1.21</v>
          </cell>
          <cell r="T1777" t="str">
            <v>PARLANTE</v>
          </cell>
          <cell r="U1777">
            <v>0</v>
          </cell>
        </row>
        <row r="1778">
          <cell r="A1778" t="str">
            <v>PLT'IBEARRS</v>
          </cell>
          <cell r="B1778" t="str">
            <v>PARLANTE CHICO BT SOUL IBEAR C/LUZ ROSA</v>
          </cell>
          <cell r="C1778">
            <v>18.196064073226545</v>
          </cell>
          <cell r="D1778">
            <v>36.328441922196788</v>
          </cell>
          <cell r="E1778">
            <v>23.654883295194509</v>
          </cell>
          <cell r="F1778">
            <v>20.015670480549201</v>
          </cell>
          <cell r="G1778">
            <v>22.745080091533183</v>
          </cell>
          <cell r="H1778">
            <v>27.294096109839817</v>
          </cell>
          <cell r="I1778">
            <v>22836.060411899314</v>
          </cell>
          <cell r="J1778">
            <v>37300</v>
          </cell>
          <cell r="K1778">
            <v>45500</v>
          </cell>
          <cell r="L1778">
            <v>29687</v>
          </cell>
          <cell r="M1778">
            <v>35921</v>
          </cell>
          <cell r="N1778">
            <v>25120</v>
          </cell>
          <cell r="O1778">
            <v>28546</v>
          </cell>
          <cell r="P1778">
            <v>34255</v>
          </cell>
          <cell r="Q1778" t="str">
            <v>V</v>
          </cell>
          <cell r="R1778">
            <v>5</v>
          </cell>
          <cell r="S1778">
            <v>1.21</v>
          </cell>
          <cell r="T1778" t="str">
            <v>PARLANTE</v>
          </cell>
          <cell r="U1778">
            <v>0</v>
          </cell>
        </row>
        <row r="1779">
          <cell r="A1779" t="str">
            <v>ZQS1308</v>
          </cell>
          <cell r="B1779" t="str">
            <v>PARLANTE CHICO BT ZQS-1309 3"</v>
          </cell>
          <cell r="C1779">
            <v>4.5248179737882257</v>
          </cell>
          <cell r="D1779">
            <v>13.687574370709381</v>
          </cell>
          <cell r="E1779">
            <v>5.8822633659246932</v>
          </cell>
          <cell r="F1779">
            <v>4.9772997711670488</v>
          </cell>
          <cell r="G1779">
            <v>5.6560224672352817</v>
          </cell>
          <cell r="H1779">
            <v>6.7872269606823386</v>
          </cell>
          <cell r="I1779">
            <v>5678.6465571042236</v>
          </cell>
          <cell r="J1779">
            <v>13930</v>
          </cell>
          <cell r="K1779">
            <v>17000</v>
          </cell>
          <cell r="L1779">
            <v>7382</v>
          </cell>
          <cell r="M1779">
            <v>8933</v>
          </cell>
          <cell r="N1779">
            <v>6247</v>
          </cell>
          <cell r="O1779">
            <v>7099</v>
          </cell>
          <cell r="P1779">
            <v>8518</v>
          </cell>
          <cell r="Q1779" t="str">
            <v>V</v>
          </cell>
          <cell r="R1779">
            <v>21</v>
          </cell>
          <cell r="S1779">
            <v>1.21</v>
          </cell>
          <cell r="T1779" t="str">
            <v>PARLANTE</v>
          </cell>
          <cell r="U1779">
            <v>0</v>
          </cell>
        </row>
        <row r="1780">
          <cell r="A1780" t="str">
            <v>95202GTS2009</v>
          </cell>
          <cell r="B1780" t="str">
            <v>PARLANTE CHICO KARAOKE +2 MIC. C/LUZ GREATNICE GTS-2009</v>
          </cell>
          <cell r="C1780">
            <v>9.8745831520951128</v>
          </cell>
          <cell r="D1780">
            <v>30.468026315789469</v>
          </cell>
          <cell r="E1780">
            <v>12.836958097723647</v>
          </cell>
          <cell r="F1780">
            <v>10.862041467304625</v>
          </cell>
          <cell r="G1780">
            <v>12.343228940118891</v>
          </cell>
          <cell r="H1780">
            <v>14.811874728142669</v>
          </cell>
          <cell r="I1780">
            <v>12392.601855879366</v>
          </cell>
          <cell r="J1780">
            <v>31150</v>
          </cell>
          <cell r="K1780">
            <v>38000</v>
          </cell>
          <cell r="L1780">
            <v>16110</v>
          </cell>
          <cell r="M1780">
            <v>19494</v>
          </cell>
          <cell r="N1780">
            <v>13632</v>
          </cell>
          <cell r="O1780">
            <v>15491</v>
          </cell>
          <cell r="P1780">
            <v>18589</v>
          </cell>
          <cell r="Q1780" t="str">
            <v>V</v>
          </cell>
          <cell r="R1780">
            <v>22</v>
          </cell>
          <cell r="S1780">
            <v>1.21</v>
          </cell>
          <cell r="T1780" t="str">
            <v>PARLANTE</v>
          </cell>
          <cell r="U1780">
            <v>0</v>
          </cell>
        </row>
        <row r="1781">
          <cell r="A1781" t="str">
            <v>PARGCANTA</v>
          </cell>
          <cell r="B1781" t="str">
            <v>PARLANTE CHICO KARAOKE G C/LUZ USB+MIC.</v>
          </cell>
          <cell r="C1781">
            <v>11.619418650831175</v>
          </cell>
          <cell r="D1781">
            <v>28.118993135011443</v>
          </cell>
          <cell r="E1781">
            <v>15.105244246080527</v>
          </cell>
          <cell r="F1781">
            <v>12.781360515914294</v>
          </cell>
          <cell r="G1781">
            <v>14.52427331353897</v>
          </cell>
          <cell r="H1781">
            <v>17.429127976246761</v>
          </cell>
          <cell r="I1781">
            <v>14582.370406793125</v>
          </cell>
          <cell r="J1781">
            <v>29100</v>
          </cell>
          <cell r="K1781">
            <v>35500</v>
          </cell>
          <cell r="L1781">
            <v>18957</v>
          </cell>
          <cell r="M1781">
            <v>22938</v>
          </cell>
          <cell r="N1781">
            <v>16041</v>
          </cell>
          <cell r="O1781">
            <v>18228</v>
          </cell>
          <cell r="P1781">
            <v>21874</v>
          </cell>
          <cell r="Q1781" t="str">
            <v>V</v>
          </cell>
          <cell r="R1781">
            <v>11</v>
          </cell>
          <cell r="S1781">
            <v>1.21</v>
          </cell>
          <cell r="T1781" t="str">
            <v>PARLANTE</v>
          </cell>
          <cell r="U1781">
            <v>0</v>
          </cell>
        </row>
        <row r="1782">
          <cell r="A1782" t="str">
            <v>6973281250669</v>
          </cell>
          <cell r="B1782" t="str">
            <v>PARLANTE CHICO KARAOKE K12 +1 MIC. C/LUZ</v>
          </cell>
          <cell r="C1782">
            <v>8.2354646947948389</v>
          </cell>
          <cell r="D1782">
            <v>25.410526315789472</v>
          </cell>
          <cell r="E1782">
            <v>10.70610410323329</v>
          </cell>
          <cell r="F1782">
            <v>9.0590111642743238</v>
          </cell>
          <cell r="G1782">
            <v>10.29433086849355</v>
          </cell>
          <cell r="H1782">
            <v>12.353197042192258</v>
          </cell>
          <cell r="I1782">
            <v>10335.508191967523</v>
          </cell>
          <cell r="J1782">
            <v>26230</v>
          </cell>
          <cell r="K1782">
            <v>32000</v>
          </cell>
          <cell r="L1782">
            <v>13436</v>
          </cell>
          <cell r="M1782">
            <v>16258</v>
          </cell>
          <cell r="N1782">
            <v>11370</v>
          </cell>
          <cell r="O1782">
            <v>12920</v>
          </cell>
          <cell r="P1782">
            <v>15504</v>
          </cell>
          <cell r="Q1782" t="str">
            <v>V</v>
          </cell>
          <cell r="R1782">
            <v>22</v>
          </cell>
          <cell r="S1782">
            <v>1.21</v>
          </cell>
          <cell r="T1782" t="str">
            <v>PARLANTE</v>
          </cell>
          <cell r="U1782">
            <v>0</v>
          </cell>
        </row>
        <row r="1783">
          <cell r="A1783" t="str">
            <v>6952024628101</v>
          </cell>
          <cell r="B1783" t="str">
            <v>PARLANTE CHICO KARAOKE K12 +2 MIC. C/LUZ</v>
          </cell>
          <cell r="C1783">
            <v>8.2354646947948389</v>
          </cell>
          <cell r="D1783">
            <v>25.410526315789472</v>
          </cell>
          <cell r="E1783">
            <v>10.70610410323329</v>
          </cell>
          <cell r="F1783">
            <v>9.0590111642743238</v>
          </cell>
          <cell r="G1783">
            <v>10.29433086849355</v>
          </cell>
          <cell r="H1783">
            <v>12.353197042192258</v>
          </cell>
          <cell r="I1783">
            <v>10335.508191967523</v>
          </cell>
          <cell r="J1783">
            <v>26230</v>
          </cell>
          <cell r="K1783">
            <v>32000</v>
          </cell>
          <cell r="L1783">
            <v>13436</v>
          </cell>
          <cell r="M1783">
            <v>16258</v>
          </cell>
          <cell r="N1783">
            <v>11370</v>
          </cell>
          <cell r="O1783">
            <v>12920</v>
          </cell>
          <cell r="P1783">
            <v>15504</v>
          </cell>
          <cell r="Q1783" t="str">
            <v>V</v>
          </cell>
          <cell r="R1783">
            <v>22</v>
          </cell>
          <cell r="S1783">
            <v>1.21</v>
          </cell>
          <cell r="T1783" t="str">
            <v>PARLANTE</v>
          </cell>
          <cell r="U1783">
            <v>0</v>
          </cell>
        </row>
        <row r="1784">
          <cell r="A1784" t="str">
            <v>7798347600054</v>
          </cell>
          <cell r="B1784" t="str">
            <v>PARLANTE GRANDE KARAOKE BLACKPOINT S47 
43 cm X 39 cm X 89 cm 12"X2</v>
          </cell>
          <cell r="C1784">
            <v>111.64274322169062</v>
          </cell>
          <cell r="D1784">
            <v>202.63157894736847</v>
          </cell>
          <cell r="E1784">
            <v>133.97129186602874</v>
          </cell>
          <cell r="F1784">
            <v>122.8070175438597</v>
          </cell>
          <cell r="G1784">
            <v>139.55342902711328</v>
          </cell>
          <cell r="H1784">
            <v>167.46411483253593</v>
          </cell>
          <cell r="I1784">
            <v>140111.64274322172</v>
          </cell>
          <cell r="J1784">
            <v>208610</v>
          </cell>
          <cell r="K1784">
            <v>254500</v>
          </cell>
          <cell r="L1784">
            <v>168134</v>
          </cell>
          <cell r="M1784">
            <v>203442</v>
          </cell>
          <cell r="N1784">
            <v>154123</v>
          </cell>
          <cell r="O1784">
            <v>175140</v>
          </cell>
          <cell r="P1784">
            <v>210168</v>
          </cell>
          <cell r="Q1784" t="str">
            <v>V</v>
          </cell>
          <cell r="R1784">
            <v>3</v>
          </cell>
          <cell r="S1784">
            <v>1.21</v>
          </cell>
          <cell r="T1784" t="str">
            <v>PARLANTE</v>
          </cell>
          <cell r="U1784">
            <v>0</v>
          </cell>
        </row>
        <row r="1785">
          <cell r="A1785" t="str">
            <v>7796962984214</v>
          </cell>
          <cell r="B1785" t="str">
            <v>Parlante GRANDE KARAOKE Noblex Torre Mnt670 Bluetooth 6500w</v>
          </cell>
          <cell r="C1785">
            <v>144.17862838915471</v>
          </cell>
          <cell r="D1785">
            <v>261.68421052631578</v>
          </cell>
          <cell r="E1785">
            <v>173.01435406698565</v>
          </cell>
          <cell r="F1785">
            <v>158.59649122807019</v>
          </cell>
          <cell r="G1785">
            <v>180.22328548644339</v>
          </cell>
          <cell r="H1785">
            <v>216.26794258373207</v>
          </cell>
          <cell r="I1785">
            <v>180944.17862838917</v>
          </cell>
          <cell r="J1785">
            <v>269260</v>
          </cell>
          <cell r="K1785">
            <v>328500</v>
          </cell>
          <cell r="L1785">
            <v>217133</v>
          </cell>
          <cell r="M1785">
            <v>262731</v>
          </cell>
          <cell r="N1785">
            <v>199039</v>
          </cell>
          <cell r="O1785">
            <v>226181</v>
          </cell>
          <cell r="P1785">
            <v>271417</v>
          </cell>
          <cell r="Q1785" t="str">
            <v>P</v>
          </cell>
          <cell r="R1785">
            <v>3</v>
          </cell>
          <cell r="S1785">
            <v>1.21</v>
          </cell>
          <cell r="T1785" t="str">
            <v>PARLANTE</v>
          </cell>
          <cell r="U1785">
            <v>0</v>
          </cell>
        </row>
        <row r="1786">
          <cell r="A1786" t="str">
            <v>7798081286309</v>
          </cell>
          <cell r="B1786" t="str">
            <v>PARLANTE GRANDE KARAOKE SMARTLIFE PARTYBOX 15" 50Watts SL-PB115050</v>
          </cell>
          <cell r="C1786">
            <v>255.18277511961728</v>
          </cell>
          <cell r="D1786">
            <v>463.15673684210532</v>
          </cell>
          <cell r="E1786">
            <v>306.21933014354073</v>
          </cell>
          <cell r="F1786">
            <v>280.70105263157905</v>
          </cell>
          <cell r="G1786">
            <v>318.9784688995216</v>
          </cell>
          <cell r="H1786">
            <v>382.7741626794259</v>
          </cell>
          <cell r="I1786">
            <v>320254.38277511968</v>
          </cell>
          <cell r="J1786">
            <v>476640</v>
          </cell>
          <cell r="K1786">
            <v>581500</v>
          </cell>
          <cell r="L1786">
            <v>384305</v>
          </cell>
          <cell r="M1786">
            <v>465009</v>
          </cell>
          <cell r="N1786">
            <v>352280</v>
          </cell>
          <cell r="O1786">
            <v>400318</v>
          </cell>
          <cell r="P1786">
            <v>480382</v>
          </cell>
          <cell r="Q1786" t="str">
            <v>V</v>
          </cell>
          <cell r="R1786">
            <v>3</v>
          </cell>
          <cell r="S1786">
            <v>1.21</v>
          </cell>
          <cell r="T1786" t="str">
            <v>PARLANTE</v>
          </cell>
          <cell r="U1786">
            <v>0</v>
          </cell>
        </row>
        <row r="1787">
          <cell r="A1787" t="str">
            <v>7798081286293</v>
          </cell>
          <cell r="B1787" t="str">
            <v>PARLANTE GRANDE KARAOKE SMARTLIFE PARTYBOX 30Watts SL-PB112030</v>
          </cell>
          <cell r="C1787">
            <v>159.48899521531104</v>
          </cell>
          <cell r="D1787">
            <v>289.47252631578954</v>
          </cell>
          <cell r="E1787">
            <v>191.38679425837324</v>
          </cell>
          <cell r="F1787">
            <v>175.43789473684214</v>
          </cell>
          <cell r="G1787">
            <v>199.36124401913878</v>
          </cell>
          <cell r="H1787">
            <v>239.23349282296655</v>
          </cell>
          <cell r="I1787">
            <v>200158.68899521534</v>
          </cell>
          <cell r="J1787">
            <v>297950</v>
          </cell>
          <cell r="K1787">
            <v>363500</v>
          </cell>
          <cell r="L1787">
            <v>240190</v>
          </cell>
          <cell r="M1787">
            <v>290630</v>
          </cell>
          <cell r="N1787">
            <v>220175</v>
          </cell>
          <cell r="O1787">
            <v>250199</v>
          </cell>
          <cell r="P1787">
            <v>300239</v>
          </cell>
          <cell r="Q1787" t="str">
            <v>V</v>
          </cell>
          <cell r="R1787">
            <v>3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220150509168</v>
          </cell>
          <cell r="B1788" t="str">
            <v>PARLANTE MEDIANO BT KOS.616 - 56CM</v>
          </cell>
          <cell r="C1788">
            <v>27.153315918367351</v>
          </cell>
          <cell r="D1788">
            <v>42.00617972571429</v>
          </cell>
          <cell r="E1788">
            <v>32.583979102040821</v>
          </cell>
          <cell r="F1788">
            <v>29.868647510204088</v>
          </cell>
          <cell r="G1788">
            <v>33.941644897959186</v>
          </cell>
          <cell r="H1788">
            <v>40.729973877551025</v>
          </cell>
          <cell r="I1788">
            <v>34077.411477551024</v>
          </cell>
          <cell r="J1788">
            <v>43030</v>
          </cell>
          <cell r="K1788">
            <v>52500</v>
          </cell>
          <cell r="L1788">
            <v>40893</v>
          </cell>
          <cell r="M1788">
            <v>45187</v>
          </cell>
          <cell r="N1788">
            <v>37486</v>
          </cell>
          <cell r="O1788">
            <v>42597</v>
          </cell>
          <cell r="P1788">
            <v>51117</v>
          </cell>
          <cell r="Q1788" t="str">
            <v>K</v>
          </cell>
          <cell r="R1788">
            <v>2</v>
          </cell>
          <cell r="S1788">
            <v>1.105</v>
          </cell>
          <cell r="T1788" t="str">
            <v>PARLANTE</v>
          </cell>
          <cell r="U1788">
            <v>0</v>
          </cell>
        </row>
        <row r="1789">
          <cell r="A1789" t="str">
            <v>220151037049</v>
          </cell>
          <cell r="B1789" t="str">
            <v>PARLANTE MEDIANO BT KOS.624 TORRE 75CM</v>
          </cell>
          <cell r="C1789">
            <v>27.153315918367351</v>
          </cell>
          <cell r="D1789">
            <v>42.00617972571429</v>
          </cell>
          <cell r="E1789">
            <v>32.583979102040821</v>
          </cell>
          <cell r="F1789">
            <v>29.868647510204088</v>
          </cell>
          <cell r="G1789">
            <v>33.941644897959186</v>
          </cell>
          <cell r="H1789">
            <v>40.729973877551025</v>
          </cell>
          <cell r="I1789">
            <v>34077.411477551024</v>
          </cell>
          <cell r="J1789">
            <v>43030</v>
          </cell>
          <cell r="K1789">
            <v>52500</v>
          </cell>
          <cell r="L1789">
            <v>40893</v>
          </cell>
          <cell r="M1789">
            <v>45187</v>
          </cell>
          <cell r="N1789">
            <v>37486</v>
          </cell>
          <cell r="O1789">
            <v>42597</v>
          </cell>
          <cell r="P1789">
            <v>51117</v>
          </cell>
          <cell r="Q1789" t="str">
            <v>K</v>
          </cell>
          <cell r="R1789">
            <v>2</v>
          </cell>
          <cell r="S1789">
            <v>1.105</v>
          </cell>
          <cell r="T1789" t="str">
            <v>PARLANTE</v>
          </cell>
          <cell r="U1789">
            <v>0</v>
          </cell>
        </row>
        <row r="1790">
          <cell r="A1790" t="str">
            <v>GTS1630</v>
          </cell>
          <cell r="B1790" t="str">
            <v>PARLANTE MEDIANO KARAOKE 8" GREATNICE C/CARRO Y MICROF. GTS-1630 33X22X16CM</v>
          </cell>
          <cell r="C1790">
            <v>22.134986225895318</v>
          </cell>
          <cell r="D1790">
            <v>48.210000000000008</v>
          </cell>
          <cell r="E1790">
            <v>28.775482093663914</v>
          </cell>
          <cell r="F1790">
            <v>24.348484848484851</v>
          </cell>
          <cell r="G1790">
            <v>27.668732782369148</v>
          </cell>
          <cell r="H1790">
            <v>33.202479338842977</v>
          </cell>
          <cell r="I1790">
            <v>27779.407713498626</v>
          </cell>
          <cell r="J1790">
            <v>49590</v>
          </cell>
          <cell r="K1790">
            <v>60500</v>
          </cell>
          <cell r="L1790">
            <v>36113</v>
          </cell>
          <cell r="M1790">
            <v>43697</v>
          </cell>
          <cell r="N1790">
            <v>30558</v>
          </cell>
          <cell r="O1790">
            <v>34725</v>
          </cell>
          <cell r="P1790">
            <v>41670</v>
          </cell>
          <cell r="Q1790" t="str">
            <v>V</v>
          </cell>
          <cell r="R1790">
            <v>8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6952024613152</v>
          </cell>
          <cell r="B1791" t="str">
            <v>PARLANTE MEDIANO KARAOKE 8" O8K BT-8101 24X19X37cm</v>
          </cell>
          <cell r="C1791">
            <v>21.456587930480172</v>
          </cell>
          <cell r="D1791">
            <v>45.434324942791761</v>
          </cell>
          <cell r="E1791">
            <v>27.893564309624225</v>
          </cell>
          <cell r="F1791">
            <v>23.602246723528189</v>
          </cell>
          <cell r="G1791">
            <v>26.820734913100214</v>
          </cell>
          <cell r="H1791">
            <v>32.18488189572026</v>
          </cell>
          <cell r="I1791">
            <v>26928.017852752615</v>
          </cell>
          <cell r="J1791">
            <v>46720</v>
          </cell>
          <cell r="K1791">
            <v>57000</v>
          </cell>
          <cell r="L1791">
            <v>35006</v>
          </cell>
          <cell r="M1791">
            <v>42358</v>
          </cell>
          <cell r="N1791">
            <v>29621</v>
          </cell>
          <cell r="O1791">
            <v>33661</v>
          </cell>
          <cell r="P1791">
            <v>40393</v>
          </cell>
          <cell r="Q1791" t="str">
            <v>V</v>
          </cell>
          <cell r="R1791">
            <v>7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6952024629801</v>
          </cell>
          <cell r="B1792" t="str">
            <v>PARLANTE MEDIANO KARAOKE 8" SING-E ZQS8149 242X217X360mm</v>
          </cell>
          <cell r="C1792">
            <v>20.948238364506309</v>
          </cell>
          <cell r="D1792">
            <v>44.357894736842105</v>
          </cell>
          <cell r="E1792">
            <v>27.232709873858202</v>
          </cell>
          <cell r="F1792">
            <v>23.043062200956943</v>
          </cell>
          <cell r="G1792">
            <v>26.185297955632887</v>
          </cell>
          <cell r="H1792">
            <v>31.422357546759464</v>
          </cell>
          <cell r="I1792">
            <v>26290.03914745542</v>
          </cell>
          <cell r="J1792">
            <v>45490</v>
          </cell>
          <cell r="K1792">
            <v>55500</v>
          </cell>
          <cell r="L1792">
            <v>34177</v>
          </cell>
          <cell r="M1792">
            <v>41354</v>
          </cell>
          <cell r="N1792">
            <v>28920</v>
          </cell>
          <cell r="O1792">
            <v>32863</v>
          </cell>
          <cell r="P1792">
            <v>39436</v>
          </cell>
          <cell r="Q1792" t="str">
            <v>V</v>
          </cell>
          <cell r="R1792">
            <v>7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879408001663</v>
          </cell>
          <cell r="B1793" t="str">
            <v>PARLANTE MEDIANO KARAOKE BT C/PANTALLA GP758</v>
          </cell>
          <cell r="C1793">
            <v>110.95700000000001</v>
          </cell>
          <cell r="D1793">
            <v>214.81275200000002</v>
          </cell>
          <cell r="E1793">
            <v>144.2441</v>
          </cell>
          <cell r="F1793">
            <v>122.05270000000002</v>
          </cell>
          <cell r="G1793">
            <v>138.69625000000002</v>
          </cell>
          <cell r="H1793">
            <v>166.43550000000002</v>
          </cell>
          <cell r="I1793">
            <v>139251.035</v>
          </cell>
          <cell r="J1793">
            <v>220900</v>
          </cell>
          <cell r="K1793">
            <v>269500</v>
          </cell>
          <cell r="L1793">
            <v>181026</v>
          </cell>
          <cell r="M1793">
            <v>219042</v>
          </cell>
          <cell r="N1793">
            <v>153177</v>
          </cell>
          <cell r="O1793">
            <v>174064</v>
          </cell>
          <cell r="P1793">
            <v>208877</v>
          </cell>
          <cell r="Q1793" t="str">
            <v>V</v>
          </cell>
          <cell r="R1793">
            <v>4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281351037701</v>
          </cell>
          <cell r="B1794" t="str">
            <v>PARLANTE MEDIANO KARAOKE BT KOS.23 - 13.5*12*45 cm</v>
          </cell>
          <cell r="C1794">
            <v>19.003589560211854</v>
          </cell>
          <cell r="D1794">
            <v>29.398553049647735</v>
          </cell>
          <cell r="E1794">
            <v>22.804307472254223</v>
          </cell>
          <cell r="F1794">
            <v>20.90394851623304</v>
          </cell>
          <cell r="G1794">
            <v>23.754486950264816</v>
          </cell>
          <cell r="H1794">
            <v>28.505384340317782</v>
          </cell>
          <cell r="I1794">
            <v>23849.504898065876</v>
          </cell>
          <cell r="J1794">
            <v>30330</v>
          </cell>
          <cell r="K1794">
            <v>37000</v>
          </cell>
          <cell r="L1794">
            <v>28619</v>
          </cell>
          <cell r="M1794">
            <v>31624</v>
          </cell>
          <cell r="N1794">
            <v>26235</v>
          </cell>
          <cell r="O1794">
            <v>29812</v>
          </cell>
          <cell r="P1794">
            <v>35775</v>
          </cell>
          <cell r="Q1794" t="str">
            <v>K</v>
          </cell>
          <cell r="R1794">
            <v>2</v>
          </cell>
          <cell r="S1794">
            <v>1.105</v>
          </cell>
          <cell r="T1794" t="str">
            <v>PARLANTE</v>
          </cell>
          <cell r="U1794">
            <v>0</v>
          </cell>
        </row>
        <row r="1795">
          <cell r="A1795" t="str">
            <v>281351037599</v>
          </cell>
          <cell r="B1795" t="str">
            <v>PARLANTE MEDIANO KARAOKE BT KOS.311 - 56CM</v>
          </cell>
          <cell r="C1795">
            <v>20.692037555100065</v>
          </cell>
          <cell r="D1795">
            <v>32.010582097739793</v>
          </cell>
          <cell r="E1795">
            <v>24.830445066120078</v>
          </cell>
          <cell r="F1795">
            <v>22.761241310610075</v>
          </cell>
          <cell r="G1795">
            <v>25.865046943875079</v>
          </cell>
          <cell r="H1795">
            <v>31.038056332650097</v>
          </cell>
          <cell r="I1795">
            <v>25968.507131650582</v>
          </cell>
          <cell r="J1795">
            <v>32790</v>
          </cell>
          <cell r="K1795">
            <v>40000</v>
          </cell>
          <cell r="L1795">
            <v>31162</v>
          </cell>
          <cell r="M1795">
            <v>34434</v>
          </cell>
          <cell r="N1795">
            <v>28566</v>
          </cell>
          <cell r="O1795">
            <v>32461</v>
          </cell>
          <cell r="P1795">
            <v>38953</v>
          </cell>
          <cell r="Q1795" t="str">
            <v>K</v>
          </cell>
          <cell r="R1795">
            <v>2</v>
          </cell>
          <cell r="S1795">
            <v>1.105</v>
          </cell>
          <cell r="T1795" t="str">
            <v>PARLANTE</v>
          </cell>
          <cell r="U1795">
            <v>0</v>
          </cell>
        </row>
        <row r="1796">
          <cell r="A1796" t="str">
            <v>7796962984221</v>
          </cell>
          <cell r="B1796" t="str">
            <v>Parlante MEDIANO KARAOKE Noblex MNT290 Portátil BT</v>
          </cell>
          <cell r="C1796">
            <v>123.76395534290273</v>
          </cell>
          <cell r="D1796">
            <v>224.63157894736847</v>
          </cell>
          <cell r="E1796">
            <v>148.51674641148327</v>
          </cell>
          <cell r="F1796">
            <v>136.14035087719301</v>
          </cell>
          <cell r="G1796">
            <v>154.70494417862841</v>
          </cell>
          <cell r="H1796">
            <v>185.64593301435411</v>
          </cell>
          <cell r="I1796">
            <v>155323.76395534293</v>
          </cell>
          <cell r="J1796">
            <v>231150</v>
          </cell>
          <cell r="K1796">
            <v>282000</v>
          </cell>
          <cell r="L1796">
            <v>186389</v>
          </cell>
          <cell r="M1796">
            <v>225530</v>
          </cell>
          <cell r="N1796">
            <v>170857</v>
          </cell>
          <cell r="O1796">
            <v>194155</v>
          </cell>
          <cell r="P1796">
            <v>232986</v>
          </cell>
          <cell r="Q1796" t="str">
            <v>P</v>
          </cell>
          <cell r="R1796">
            <v>3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7798130906912</v>
          </cell>
          <cell r="B1797" t="str">
            <v>PARLANTE MEDIANO KARAOKE PANACOM BZ4100 RGB LED LIGHT</v>
          </cell>
          <cell r="C1797">
            <v>25.518341307814996</v>
          </cell>
          <cell r="D1797">
            <v>46.31578947368422</v>
          </cell>
          <cell r="E1797">
            <v>30.622009569377994</v>
          </cell>
          <cell r="F1797">
            <v>28.070175438596497</v>
          </cell>
          <cell r="G1797">
            <v>31.897926634768744</v>
          </cell>
          <cell r="H1797">
            <v>38.277511961722496</v>
          </cell>
          <cell r="I1797">
            <v>32025.518341307819</v>
          </cell>
          <cell r="J1797">
            <v>47540</v>
          </cell>
          <cell r="K1797">
            <v>58000</v>
          </cell>
          <cell r="L1797">
            <v>38431</v>
          </cell>
          <cell r="M1797">
            <v>46501</v>
          </cell>
          <cell r="N1797">
            <v>35229</v>
          </cell>
          <cell r="O1797">
            <v>40032</v>
          </cell>
          <cell r="P1797">
            <v>48039</v>
          </cell>
          <cell r="Q1797" t="str">
            <v>V</v>
          </cell>
          <cell r="R1797">
            <v>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7798347600368</v>
          </cell>
          <cell r="B1798" t="str">
            <v>PARLANTE MEDIANO KARAOKE PANACOM S01 - 8" SP-3101</v>
          </cell>
          <cell r="C1798">
            <v>34.066985645933016</v>
          </cell>
          <cell r="D1798">
            <v>61.831578947368421</v>
          </cell>
          <cell r="E1798">
            <v>40.880382775119621</v>
          </cell>
          <cell r="F1798">
            <v>37.473684210526322</v>
          </cell>
          <cell r="G1798">
            <v>42.58373205741627</v>
          </cell>
          <cell r="H1798">
            <v>51.100478468899524</v>
          </cell>
          <cell r="I1798">
            <v>42754.066985645935</v>
          </cell>
          <cell r="J1798">
            <v>63520</v>
          </cell>
          <cell r="K1798">
            <v>77500</v>
          </cell>
          <cell r="L1798">
            <v>51305</v>
          </cell>
          <cell r="M1798">
            <v>62079</v>
          </cell>
          <cell r="N1798">
            <v>47030</v>
          </cell>
          <cell r="O1798">
            <v>53443</v>
          </cell>
          <cell r="P1798">
            <v>64132</v>
          </cell>
          <cell r="Q1798" t="str">
            <v>V</v>
          </cell>
          <cell r="R1798">
            <v>3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7798347602126</v>
          </cell>
          <cell r="B1799" t="str">
            <v>PARLANTE MEDIANO KARAOKE PANACOM S208 - 8"X2</v>
          </cell>
          <cell r="C1799">
            <v>59.968102073365237</v>
          </cell>
          <cell r="D1799">
            <v>108.8421052631579</v>
          </cell>
          <cell r="E1799">
            <v>71.961722488038276</v>
          </cell>
          <cell r="F1799">
            <v>65.964912280701768</v>
          </cell>
          <cell r="G1799">
            <v>74.960127591706552</v>
          </cell>
          <cell r="H1799">
            <v>89.95215311004786</v>
          </cell>
          <cell r="I1799">
            <v>75259.96810207337</v>
          </cell>
          <cell r="J1799">
            <v>111890</v>
          </cell>
          <cell r="K1799">
            <v>136500</v>
          </cell>
          <cell r="L1799">
            <v>90312</v>
          </cell>
          <cell r="M1799">
            <v>109277</v>
          </cell>
          <cell r="N1799">
            <v>82786</v>
          </cell>
          <cell r="O1799">
            <v>94075</v>
          </cell>
          <cell r="P1799">
            <v>112890</v>
          </cell>
          <cell r="Q1799" t="str">
            <v>V</v>
          </cell>
          <cell r="R1799">
            <v>3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7798347600030</v>
          </cell>
          <cell r="B1800" t="str">
            <v>PARLANTE MEDIANO KARAOKE PANACOM SP1758  - 8"x2</v>
          </cell>
          <cell r="C1800">
            <v>127.59170653907496</v>
          </cell>
          <cell r="D1800">
            <v>231.57894736842107</v>
          </cell>
          <cell r="E1800">
            <v>153.11004784688996</v>
          </cell>
          <cell r="F1800">
            <v>140.35087719298247</v>
          </cell>
          <cell r="G1800">
            <v>159.48963317384371</v>
          </cell>
          <cell r="H1800">
            <v>191.38755980861245</v>
          </cell>
          <cell r="I1800">
            <v>160127.59170653907</v>
          </cell>
          <cell r="J1800">
            <v>238110</v>
          </cell>
          <cell r="K1800">
            <v>290500</v>
          </cell>
          <cell r="L1800">
            <v>192153</v>
          </cell>
          <cell r="M1800">
            <v>232505</v>
          </cell>
          <cell r="N1800">
            <v>176141</v>
          </cell>
          <cell r="O1800">
            <v>200160</v>
          </cell>
          <cell r="P1800">
            <v>240192</v>
          </cell>
          <cell r="Q1800" t="str">
            <v>V</v>
          </cell>
          <cell r="R1800">
            <v>3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7798130906714</v>
          </cell>
          <cell r="B1801" t="str">
            <v>PARLANTE MEDIANO KARAOKE PANACOM SP3046/7 T46/47 - 5.25" STREET</v>
          </cell>
          <cell r="C1801">
            <v>35.087719298245617</v>
          </cell>
          <cell r="D1801">
            <v>63.684210526315795</v>
          </cell>
          <cell r="E1801">
            <v>42.10526315789474</v>
          </cell>
          <cell r="F1801">
            <v>38.596491228070178</v>
          </cell>
          <cell r="G1801">
            <v>43.859649122807021</v>
          </cell>
          <cell r="H1801">
            <v>52.631578947368425</v>
          </cell>
          <cell r="I1801">
            <v>44035.087719298252</v>
          </cell>
          <cell r="J1801">
            <v>65570</v>
          </cell>
          <cell r="K1801">
            <v>80000</v>
          </cell>
          <cell r="L1801">
            <v>52842</v>
          </cell>
          <cell r="M1801">
            <v>63939</v>
          </cell>
          <cell r="N1801">
            <v>48439</v>
          </cell>
          <cell r="O1801">
            <v>55044</v>
          </cell>
          <cell r="P1801">
            <v>66053</v>
          </cell>
          <cell r="Q1801" t="str">
            <v>V</v>
          </cell>
          <cell r="R1801">
            <v>3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7798130908244</v>
          </cell>
          <cell r="B1802" t="str">
            <v>PARLANTE MEDIANO KARAOKE PANACOM SP3048 - 5.25" BLUE CHICO</v>
          </cell>
          <cell r="C1802">
            <v>35.087719298245617</v>
          </cell>
          <cell r="D1802">
            <v>63.684210526315795</v>
          </cell>
          <cell r="E1802">
            <v>42.10526315789474</v>
          </cell>
          <cell r="F1802">
            <v>38.596491228070178</v>
          </cell>
          <cell r="G1802">
            <v>43.859649122807021</v>
          </cell>
          <cell r="H1802">
            <v>52.631578947368425</v>
          </cell>
          <cell r="I1802">
            <v>44035.087719298252</v>
          </cell>
          <cell r="J1802">
            <v>65570</v>
          </cell>
          <cell r="K1802">
            <v>80000</v>
          </cell>
          <cell r="L1802">
            <v>52842</v>
          </cell>
          <cell r="M1802">
            <v>63939</v>
          </cell>
          <cell r="N1802">
            <v>48439</v>
          </cell>
          <cell r="O1802">
            <v>55044</v>
          </cell>
          <cell r="P1802">
            <v>66053</v>
          </cell>
          <cell r="Q1802" t="str">
            <v>V</v>
          </cell>
          <cell r="R1802">
            <v>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7798130908220</v>
          </cell>
          <cell r="B1803" t="str">
            <v>PARLANTE MEDIANO KARAOKE PANACOM SP3048 - 5.25" WHITE CHICO</v>
          </cell>
          <cell r="C1803">
            <v>35.087719298245617</v>
          </cell>
          <cell r="D1803">
            <v>63.684210526315795</v>
          </cell>
          <cell r="E1803">
            <v>42.10526315789474</v>
          </cell>
          <cell r="F1803">
            <v>38.596491228070178</v>
          </cell>
          <cell r="G1803">
            <v>43.859649122807021</v>
          </cell>
          <cell r="H1803">
            <v>52.631578947368425</v>
          </cell>
          <cell r="I1803">
            <v>44035.087719298252</v>
          </cell>
          <cell r="J1803">
            <v>65570</v>
          </cell>
          <cell r="K1803">
            <v>80000</v>
          </cell>
          <cell r="L1803">
            <v>52842</v>
          </cell>
          <cell r="M1803">
            <v>63939</v>
          </cell>
          <cell r="N1803">
            <v>48439</v>
          </cell>
          <cell r="O1803">
            <v>55044</v>
          </cell>
          <cell r="P1803">
            <v>66053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7798130907858</v>
          </cell>
          <cell r="B1804" t="str">
            <v>PARLANTE MEDIANO KARAOKE PANACOM SP3050CM - 5" T50CM CHICO</v>
          </cell>
          <cell r="C1804">
            <v>35.087719298245617</v>
          </cell>
          <cell r="D1804">
            <v>63.684210526315795</v>
          </cell>
          <cell r="E1804">
            <v>42.10526315789474</v>
          </cell>
          <cell r="F1804">
            <v>38.596491228070178</v>
          </cell>
          <cell r="G1804">
            <v>43.859649122807021</v>
          </cell>
          <cell r="H1804">
            <v>52.631578947368425</v>
          </cell>
          <cell r="I1804">
            <v>44035.087719298252</v>
          </cell>
          <cell r="J1804">
            <v>65570</v>
          </cell>
          <cell r="K1804">
            <v>80000</v>
          </cell>
          <cell r="L1804">
            <v>52842</v>
          </cell>
          <cell r="M1804">
            <v>63939</v>
          </cell>
          <cell r="N1804">
            <v>48439</v>
          </cell>
          <cell r="O1804">
            <v>55044</v>
          </cell>
          <cell r="P1804">
            <v>66053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7798130908787</v>
          </cell>
          <cell r="B1805" t="str">
            <v>PARLANTE MEDIANO KARAOKE PANACOM SP3052 - 5.25" BLUE CHICO</v>
          </cell>
          <cell r="C1805">
            <v>35.087719298245617</v>
          </cell>
          <cell r="D1805">
            <v>63.684210526315795</v>
          </cell>
          <cell r="E1805">
            <v>42.10526315789474</v>
          </cell>
          <cell r="F1805">
            <v>38.596491228070178</v>
          </cell>
          <cell r="G1805">
            <v>43.859649122807021</v>
          </cell>
          <cell r="H1805">
            <v>52.631578947368425</v>
          </cell>
          <cell r="I1805">
            <v>44035.087719298252</v>
          </cell>
          <cell r="J1805">
            <v>65570</v>
          </cell>
          <cell r="K1805">
            <v>80000</v>
          </cell>
          <cell r="L1805">
            <v>52842</v>
          </cell>
          <cell r="M1805">
            <v>63939</v>
          </cell>
          <cell r="N1805">
            <v>48439</v>
          </cell>
          <cell r="O1805">
            <v>55044</v>
          </cell>
          <cell r="P1805">
            <v>66053</v>
          </cell>
          <cell r="Q1805" t="str">
            <v>V</v>
          </cell>
          <cell r="R1805">
            <v>3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7798130908770</v>
          </cell>
          <cell r="B1806" t="str">
            <v>PARLANTE MEDIANO KARAOKE PANACOM SP3052 - 5.25" WHITE CHICO</v>
          </cell>
          <cell r="C1806">
            <v>35.087719298245617</v>
          </cell>
          <cell r="D1806">
            <v>63.684210526315795</v>
          </cell>
          <cell r="E1806">
            <v>42.10526315789474</v>
          </cell>
          <cell r="F1806">
            <v>38.596491228070178</v>
          </cell>
          <cell r="G1806">
            <v>43.859649122807021</v>
          </cell>
          <cell r="H1806">
            <v>52.631578947368425</v>
          </cell>
          <cell r="I1806">
            <v>44035.087719298252</v>
          </cell>
          <cell r="J1806">
            <v>65570</v>
          </cell>
          <cell r="K1806">
            <v>80000</v>
          </cell>
          <cell r="L1806">
            <v>52842</v>
          </cell>
          <cell r="M1806">
            <v>63939</v>
          </cell>
          <cell r="N1806">
            <v>48439</v>
          </cell>
          <cell r="O1806">
            <v>55044</v>
          </cell>
          <cell r="P1806">
            <v>66053</v>
          </cell>
          <cell r="Q1806" t="str">
            <v>V</v>
          </cell>
          <cell r="R1806">
            <v>3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7798192365047</v>
          </cell>
          <cell r="B1807" t="str">
            <v>PARLANTE MEDIANO KARAOKE PHILCO DJP10P - 500W (Alto178mm)</v>
          </cell>
          <cell r="C1807">
            <v>34.448700000000002</v>
          </cell>
          <cell r="D1807">
            <v>66.692683200000005</v>
          </cell>
          <cell r="E1807">
            <v>44.783310000000007</v>
          </cell>
          <cell r="F1807">
            <v>37.893570000000004</v>
          </cell>
          <cell r="G1807">
            <v>43.060875000000003</v>
          </cell>
          <cell r="H1807">
            <v>51.673050000000003</v>
          </cell>
          <cell r="I1807">
            <v>43233.118500000004</v>
          </cell>
          <cell r="J1807">
            <v>68440</v>
          </cell>
          <cell r="K1807">
            <v>83500</v>
          </cell>
          <cell r="L1807">
            <v>56203</v>
          </cell>
          <cell r="M1807">
            <v>68006</v>
          </cell>
          <cell r="N1807">
            <v>47557</v>
          </cell>
          <cell r="O1807">
            <v>54042</v>
          </cell>
          <cell r="P1807">
            <v>64850</v>
          </cell>
          <cell r="Q1807" t="str">
            <v>V</v>
          </cell>
          <cell r="R1807">
            <v>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7796962231998</v>
          </cell>
          <cell r="B1808" t="str">
            <v>PARLANTE MEDIANO KARAOKE SANSEI SBT99 ESTILO FIESTA</v>
          </cell>
          <cell r="C1808">
            <v>35.087719298245617</v>
          </cell>
          <cell r="D1808">
            <v>63.684210526315795</v>
          </cell>
          <cell r="E1808">
            <v>42.10526315789474</v>
          </cell>
          <cell r="F1808">
            <v>38.596491228070178</v>
          </cell>
          <cell r="G1808">
            <v>43.859649122807021</v>
          </cell>
          <cell r="H1808">
            <v>52.631578947368425</v>
          </cell>
          <cell r="I1808">
            <v>44035.087719298252</v>
          </cell>
          <cell r="J1808">
            <v>65570</v>
          </cell>
          <cell r="K1808">
            <v>80000</v>
          </cell>
          <cell r="L1808">
            <v>52842</v>
          </cell>
          <cell r="M1808">
            <v>63939</v>
          </cell>
          <cell r="N1808">
            <v>48439</v>
          </cell>
          <cell r="O1808">
            <v>55044</v>
          </cell>
          <cell r="P1808">
            <v>66053</v>
          </cell>
          <cell r="Q1808" t="str">
            <v>P</v>
          </cell>
          <cell r="R1808">
            <v>3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7798081286286</v>
          </cell>
          <cell r="B1809" t="str">
            <v>PARLANTE MEDIANO KARAOKE SMARTLIFE PARTYBOX 15Watts SL-PB208015</v>
          </cell>
          <cell r="C1809">
            <v>95.693141945773519</v>
          </cell>
          <cell r="D1809">
            <v>173.68305263157893</v>
          </cell>
          <cell r="E1809">
            <v>114.83177033492822</v>
          </cell>
          <cell r="F1809">
            <v>105.26245614035088</v>
          </cell>
          <cell r="G1809">
            <v>119.61642743221689</v>
          </cell>
          <cell r="H1809">
            <v>143.53971291866029</v>
          </cell>
          <cell r="I1809">
            <v>120094.89314194577</v>
          </cell>
          <cell r="J1809">
            <v>178690</v>
          </cell>
          <cell r="K1809">
            <v>218000</v>
          </cell>
          <cell r="L1809">
            <v>144114</v>
          </cell>
          <cell r="M1809">
            <v>174378</v>
          </cell>
          <cell r="N1809">
            <v>132105</v>
          </cell>
          <cell r="O1809">
            <v>150119</v>
          </cell>
          <cell r="P1809">
            <v>180143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7798081286279</v>
          </cell>
          <cell r="B1810" t="str">
            <v>PARLANTE MEDIANO KARAOKE SMARTLIFE PARTYBOX 8Watts SL-PB10808</v>
          </cell>
          <cell r="C1810">
            <v>95.693141945773519</v>
          </cell>
          <cell r="D1810">
            <v>173.68305263157893</v>
          </cell>
          <cell r="E1810">
            <v>114.83177033492822</v>
          </cell>
          <cell r="F1810">
            <v>105.26245614035088</v>
          </cell>
          <cell r="G1810">
            <v>119.61642743221689</v>
          </cell>
          <cell r="H1810">
            <v>143.53971291866029</v>
          </cell>
          <cell r="I1810">
            <v>120094.89314194577</v>
          </cell>
          <cell r="J1810">
            <v>178690</v>
          </cell>
          <cell r="K1810">
            <v>218000</v>
          </cell>
          <cell r="L1810">
            <v>144114</v>
          </cell>
          <cell r="M1810">
            <v>174378</v>
          </cell>
          <cell r="N1810">
            <v>132105</v>
          </cell>
          <cell r="O1810">
            <v>150119</v>
          </cell>
          <cell r="P1810">
            <v>180143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7798081286200</v>
          </cell>
          <cell r="B1811" t="str">
            <v>PARLANTE MINICOMPONENTE SMARTLIFE 100W RMS,BT,USB,FM,CD SL-HF100</v>
          </cell>
          <cell r="C1811">
            <v>255.18277511961728</v>
          </cell>
          <cell r="D1811">
            <v>463.15673684210532</v>
          </cell>
          <cell r="E1811">
            <v>306.21933014354073</v>
          </cell>
          <cell r="F1811">
            <v>280.70105263157905</v>
          </cell>
          <cell r="G1811">
            <v>318.9784688995216</v>
          </cell>
          <cell r="H1811">
            <v>382.7741626794259</v>
          </cell>
          <cell r="I1811">
            <v>320254.38277511968</v>
          </cell>
          <cell r="J1811">
            <v>476640</v>
          </cell>
          <cell r="K1811">
            <v>581500</v>
          </cell>
          <cell r="L1811">
            <v>384305</v>
          </cell>
          <cell r="M1811">
            <v>465009</v>
          </cell>
          <cell r="N1811">
            <v>352280</v>
          </cell>
          <cell r="O1811">
            <v>400318</v>
          </cell>
          <cell r="P1811">
            <v>480382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7798081286217</v>
          </cell>
          <cell r="B1812" t="str">
            <v>PARLANTE MINICOMPONENTE SMARTLIFE 360W RMS,BT,USB,FM,CD SL-HF360</v>
          </cell>
          <cell r="C1812">
            <v>329.34</v>
          </cell>
          <cell r="D1812">
            <v>597.75209999999993</v>
          </cell>
          <cell r="E1812">
            <v>395.20799999999997</v>
          </cell>
          <cell r="F1812">
            <v>362.274</v>
          </cell>
          <cell r="G1812">
            <v>411.67499999999995</v>
          </cell>
          <cell r="H1812">
            <v>494.01</v>
          </cell>
          <cell r="I1812">
            <v>413321.69999999995</v>
          </cell>
          <cell r="J1812">
            <v>614750</v>
          </cell>
          <cell r="K1812">
            <v>750000</v>
          </cell>
          <cell r="L1812">
            <v>495986</v>
          </cell>
          <cell r="M1812">
            <v>600143</v>
          </cell>
          <cell r="N1812">
            <v>454654</v>
          </cell>
          <cell r="O1812">
            <v>516653</v>
          </cell>
          <cell r="P1812">
            <v>619983</v>
          </cell>
          <cell r="Q1812" t="str">
            <v>V</v>
          </cell>
          <cell r="R1812">
            <v>3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6952024619987</v>
          </cell>
          <cell r="B1813" t="str">
            <v>Parlante PC Usb Multimedia MINI 2.0 D-16</v>
          </cell>
          <cell r="C1813">
            <v>2.4500000000000002</v>
          </cell>
          <cell r="D1813">
            <v>7.4112499999999999</v>
          </cell>
          <cell r="E1813">
            <v>3.1850000000000005</v>
          </cell>
          <cell r="F1813">
            <v>2.6950000000000003</v>
          </cell>
          <cell r="G1813">
            <v>3.0625</v>
          </cell>
          <cell r="H1813">
            <v>3.6750000000000003</v>
          </cell>
          <cell r="I1813">
            <v>3074.75</v>
          </cell>
          <cell r="J1813">
            <v>7790</v>
          </cell>
          <cell r="K1813">
            <v>9500</v>
          </cell>
          <cell r="L1813">
            <v>3997</v>
          </cell>
          <cell r="M1813">
            <v>4837</v>
          </cell>
          <cell r="N1813">
            <v>3383</v>
          </cell>
          <cell r="O1813">
            <v>3844</v>
          </cell>
          <cell r="P1813">
            <v>4613</v>
          </cell>
          <cell r="Q1813" t="str">
            <v>O</v>
          </cell>
          <cell r="R1813">
            <v>21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6952024616023</v>
          </cell>
          <cell r="B1814" t="str">
            <v>Parlante PC Usb Multimedia MINI 2.0 D-16</v>
          </cell>
          <cell r="C1814">
            <v>2.452484066796528</v>
          </cell>
          <cell r="D1814">
            <v>7.4187643020594969</v>
          </cell>
          <cell r="E1814">
            <v>3.1882292868354867</v>
          </cell>
          <cell r="F1814">
            <v>2.6977324734761812</v>
          </cell>
          <cell r="G1814">
            <v>3.0656050834956599</v>
          </cell>
          <cell r="H1814">
            <v>3.6787261001947922</v>
          </cell>
          <cell r="I1814">
            <v>3077.8675038296428</v>
          </cell>
          <cell r="J1814">
            <v>7790</v>
          </cell>
          <cell r="K1814">
            <v>9500</v>
          </cell>
          <cell r="L1814">
            <v>4001</v>
          </cell>
          <cell r="M1814">
            <v>4841</v>
          </cell>
          <cell r="N1814">
            <v>3386</v>
          </cell>
          <cell r="O1814">
            <v>3848</v>
          </cell>
          <cell r="P1814">
            <v>4617</v>
          </cell>
          <cell r="Q1814" t="str">
            <v>O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BT22001</v>
          </cell>
          <cell r="B1815" t="str">
            <v>Parlante PC Usb Multimedia MINI BT-22001</v>
          </cell>
          <cell r="C1815">
            <v>2.7588516746411487</v>
          </cell>
          <cell r="D1815">
            <v>6.6764210526315795</v>
          </cell>
          <cell r="E1815">
            <v>3.5865071770334933</v>
          </cell>
          <cell r="F1815">
            <v>3.0347368421052638</v>
          </cell>
          <cell r="G1815">
            <v>3.4485645933014357</v>
          </cell>
          <cell r="H1815">
            <v>4.1382775119617232</v>
          </cell>
          <cell r="I1815">
            <v>3462.3588516746418</v>
          </cell>
          <cell r="J1815">
            <v>6970</v>
          </cell>
          <cell r="K1815">
            <v>8500</v>
          </cell>
          <cell r="L1815">
            <v>4501</v>
          </cell>
          <cell r="M1815">
            <v>5446</v>
          </cell>
          <cell r="N1815">
            <v>3809</v>
          </cell>
          <cell r="O1815">
            <v>4328</v>
          </cell>
          <cell r="P1815">
            <v>5194</v>
          </cell>
          <cell r="Q1815" t="str">
            <v>O</v>
          </cell>
          <cell r="R1815">
            <v>11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7798137719782</v>
          </cell>
          <cell r="B1816" t="str">
            <v>Parlante PC Usb Multimedia NOGA 2.0 NG-508P</v>
          </cell>
          <cell r="C1816">
            <v>10.767743260590501</v>
          </cell>
          <cell r="D1816">
            <v>21.497799419768935</v>
          </cell>
          <cell r="E1816">
            <v>13.998066238767652</v>
          </cell>
          <cell r="F1816">
            <v>11.844517586649552</v>
          </cell>
          <cell r="G1816">
            <v>13.459679075738126</v>
          </cell>
          <cell r="H1816">
            <v>16.151614890885753</v>
          </cell>
          <cell r="I1816">
            <v>13513.517792041079</v>
          </cell>
          <cell r="J1816">
            <v>22130</v>
          </cell>
          <cell r="K1816">
            <v>27000</v>
          </cell>
          <cell r="L1816">
            <v>17568</v>
          </cell>
          <cell r="M1816">
            <v>21257</v>
          </cell>
          <cell r="N1816">
            <v>14865</v>
          </cell>
          <cell r="O1816">
            <v>16892</v>
          </cell>
          <cell r="P1816">
            <v>20271</v>
          </cell>
          <cell r="Q1816" t="str">
            <v>O</v>
          </cell>
          <cell r="R1816">
            <v>5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7798137697134</v>
          </cell>
          <cell r="B1817" t="str">
            <v>Parlante PC Usb Multimedia NOGA NG-106</v>
          </cell>
          <cell r="C1817">
            <v>2.7588516746411487</v>
          </cell>
          <cell r="D1817">
            <v>6.6764210526315795</v>
          </cell>
          <cell r="E1817">
            <v>3.5865071770334933</v>
          </cell>
          <cell r="F1817">
            <v>3.0347368421052638</v>
          </cell>
          <cell r="G1817">
            <v>3.4485645933014357</v>
          </cell>
          <cell r="H1817">
            <v>4.1382775119617232</v>
          </cell>
          <cell r="I1817">
            <v>3462.3588516746418</v>
          </cell>
          <cell r="J1817">
            <v>6970</v>
          </cell>
          <cell r="K1817">
            <v>8500</v>
          </cell>
          <cell r="L1817">
            <v>4501</v>
          </cell>
          <cell r="M1817">
            <v>5446</v>
          </cell>
          <cell r="N1817">
            <v>3809</v>
          </cell>
          <cell r="O1817">
            <v>4328</v>
          </cell>
          <cell r="P1817">
            <v>5194</v>
          </cell>
          <cell r="Q1817" t="str">
            <v>O</v>
          </cell>
          <cell r="R1817">
            <v>11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6971131410010</v>
          </cell>
          <cell r="B1818" t="str">
            <v>PARLANTE RADIO COCINA KCHIBO 9 BAND KK-2005</v>
          </cell>
          <cell r="C1818">
            <v>20.417466633089902</v>
          </cell>
          <cell r="D1818">
            <v>40.763472132963983</v>
          </cell>
          <cell r="E1818">
            <v>26.542706623016873</v>
          </cell>
          <cell r="F1818">
            <v>22.459213296398893</v>
          </cell>
          <cell r="G1818">
            <v>25.521833291362377</v>
          </cell>
          <cell r="H1818">
            <v>30.626199949634852</v>
          </cell>
          <cell r="I1818">
            <v>25623.920624527826</v>
          </cell>
          <cell r="J1818">
            <v>41800</v>
          </cell>
          <cell r="K1818">
            <v>51000</v>
          </cell>
          <cell r="L1818">
            <v>33311</v>
          </cell>
          <cell r="M1818">
            <v>40306</v>
          </cell>
          <cell r="N1818">
            <v>28187</v>
          </cell>
          <cell r="O1818">
            <v>32030</v>
          </cell>
          <cell r="P1818">
            <v>38436</v>
          </cell>
          <cell r="Q1818" t="str">
            <v>V</v>
          </cell>
          <cell r="R1818">
            <v>5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7796962986027</v>
          </cell>
          <cell r="B1819" t="str">
            <v>PARLANTE RADIO COCINA PHILCO FM/AM PRM60</v>
          </cell>
          <cell r="C1819">
            <v>20.504000000000001</v>
          </cell>
          <cell r="D1819">
            <v>40.936236000000001</v>
          </cell>
          <cell r="E1819">
            <v>26.655200000000004</v>
          </cell>
          <cell r="F1819">
            <v>22.554400000000005</v>
          </cell>
          <cell r="G1819">
            <v>25.630000000000003</v>
          </cell>
          <cell r="H1819">
            <v>30.756</v>
          </cell>
          <cell r="I1819">
            <v>25732.52</v>
          </cell>
          <cell r="J1819">
            <v>42210</v>
          </cell>
          <cell r="K1819">
            <v>51500</v>
          </cell>
          <cell r="L1819">
            <v>33452</v>
          </cell>
          <cell r="M1819">
            <v>40477</v>
          </cell>
          <cell r="N1819">
            <v>28306</v>
          </cell>
          <cell r="O1819">
            <v>32166</v>
          </cell>
          <cell r="P1819">
            <v>38599</v>
          </cell>
          <cell r="Q1819" t="str">
            <v>V</v>
          </cell>
          <cell r="R1819">
            <v>5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6902361200249</v>
          </cell>
          <cell r="B1820" t="str">
            <v>PARLANTE RADIO MANO KCHIBO 2 BAND FM/AM KK-223</v>
          </cell>
          <cell r="C1820">
            <v>10.552300000000001</v>
          </cell>
          <cell r="D1820">
            <v>21.06766695</v>
          </cell>
          <cell r="E1820">
            <v>13.717990000000002</v>
          </cell>
          <cell r="F1820">
            <v>11.607530000000002</v>
          </cell>
          <cell r="G1820">
            <v>13.190375000000001</v>
          </cell>
          <cell r="H1820">
            <v>15.82845</v>
          </cell>
          <cell r="I1820">
            <v>13243.136500000001</v>
          </cell>
          <cell r="J1820">
            <v>21720</v>
          </cell>
          <cell r="K1820">
            <v>26500</v>
          </cell>
          <cell r="L1820">
            <v>17216</v>
          </cell>
          <cell r="M1820">
            <v>20831</v>
          </cell>
          <cell r="N1820">
            <v>14568</v>
          </cell>
          <cell r="O1820">
            <v>16554</v>
          </cell>
          <cell r="P1820">
            <v>19865</v>
          </cell>
          <cell r="Q1820" t="str">
            <v>V</v>
          </cell>
          <cell r="R1820">
            <v>5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6971131410300</v>
          </cell>
          <cell r="B1821" t="str">
            <v>PARLANTE RADIO MANO KCHIBO 4 BAND SW/TV/FM/AM KK-204</v>
          </cell>
          <cell r="C1821">
            <v>10.552300000000001</v>
          </cell>
          <cell r="D1821">
            <v>21.06766695</v>
          </cell>
          <cell r="E1821">
            <v>13.717990000000002</v>
          </cell>
          <cell r="F1821">
            <v>11.607530000000002</v>
          </cell>
          <cell r="G1821">
            <v>13.190375000000001</v>
          </cell>
          <cell r="H1821">
            <v>15.82845</v>
          </cell>
          <cell r="I1821">
            <v>13243.136500000001</v>
          </cell>
          <cell r="J1821">
            <v>21720</v>
          </cell>
          <cell r="K1821">
            <v>26500</v>
          </cell>
          <cell r="L1821">
            <v>17216</v>
          </cell>
          <cell r="M1821">
            <v>20831</v>
          </cell>
          <cell r="N1821">
            <v>14568</v>
          </cell>
          <cell r="O1821">
            <v>16554</v>
          </cell>
          <cell r="P1821">
            <v>19865</v>
          </cell>
          <cell r="Q1821" t="str">
            <v>V</v>
          </cell>
          <cell r="R1821">
            <v>5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7796962986065</v>
          </cell>
          <cell r="B1822" t="str">
            <v>PARLANTE RADIO MANO PHILCO BAND SW/TV/FM/AM PRC38</v>
          </cell>
          <cell r="C1822">
            <v>10.552300000000001</v>
          </cell>
          <cell r="D1822">
            <v>21.06766695</v>
          </cell>
          <cell r="E1822">
            <v>13.717990000000002</v>
          </cell>
          <cell r="F1822">
            <v>11.607530000000002</v>
          </cell>
          <cell r="G1822">
            <v>13.190375000000001</v>
          </cell>
          <cell r="H1822">
            <v>15.82845</v>
          </cell>
          <cell r="I1822">
            <v>13243.136500000001</v>
          </cell>
          <cell r="J1822">
            <v>21720</v>
          </cell>
          <cell r="K1822">
            <v>26500</v>
          </cell>
          <cell r="L1822">
            <v>17216</v>
          </cell>
          <cell r="M1822">
            <v>20831</v>
          </cell>
          <cell r="N1822">
            <v>14568</v>
          </cell>
          <cell r="O1822">
            <v>16554</v>
          </cell>
          <cell r="P1822">
            <v>19865</v>
          </cell>
          <cell r="Q1822" t="str">
            <v>V</v>
          </cell>
          <cell r="R1822">
            <v>5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619659182328</v>
          </cell>
          <cell r="B1823" t="str">
            <v>PEN DRIVE 128GB 3.0</v>
          </cell>
          <cell r="C1823">
            <v>13.983860933211345</v>
          </cell>
          <cell r="D1823">
            <v>33.840943458371456</v>
          </cell>
          <cell r="E1823">
            <v>18.179019213174747</v>
          </cell>
          <cell r="F1823">
            <v>15.382247026532481</v>
          </cell>
          <cell r="G1823">
            <v>17.479826166514179</v>
          </cell>
          <cell r="H1823">
            <v>20.975791399817016</v>
          </cell>
          <cell r="I1823">
            <v>17549.745471180238</v>
          </cell>
          <cell r="J1823">
            <v>34840</v>
          </cell>
          <cell r="K1823">
            <v>42500</v>
          </cell>
          <cell r="L1823">
            <v>22815</v>
          </cell>
          <cell r="M1823">
            <v>27606</v>
          </cell>
          <cell r="N1823">
            <v>19305</v>
          </cell>
          <cell r="O1823">
            <v>21938</v>
          </cell>
          <cell r="P1823">
            <v>26325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PENDRIVE</v>
          </cell>
          <cell r="U1823">
            <v>0</v>
          </cell>
        </row>
        <row r="1824">
          <cell r="A1824" t="str">
            <v>843367125432</v>
          </cell>
          <cell r="B1824" t="str">
            <v>PEN DRIVE 128GB LEXAR</v>
          </cell>
          <cell r="C1824">
            <v>7.5145000000000008</v>
          </cell>
          <cell r="D1824">
            <v>22.731362500000003</v>
          </cell>
          <cell r="E1824">
            <v>9.7688500000000023</v>
          </cell>
          <cell r="F1824">
            <v>8.2659500000000019</v>
          </cell>
          <cell r="G1824">
            <v>9.3931250000000013</v>
          </cell>
          <cell r="H1824">
            <v>11.271750000000001</v>
          </cell>
          <cell r="I1824">
            <v>9430.6975000000002</v>
          </cell>
          <cell r="J1824">
            <v>23360</v>
          </cell>
          <cell r="K1824">
            <v>28500</v>
          </cell>
          <cell r="L1824">
            <v>12260</v>
          </cell>
          <cell r="M1824">
            <v>14834</v>
          </cell>
          <cell r="N1824">
            <v>10374</v>
          </cell>
          <cell r="O1824">
            <v>11789</v>
          </cell>
          <cell r="P1824">
            <v>14147</v>
          </cell>
          <cell r="Q1824" t="str">
            <v>V</v>
          </cell>
          <cell r="R1824">
            <v>21</v>
          </cell>
          <cell r="S1824">
            <v>1.21</v>
          </cell>
          <cell r="T1824" t="str">
            <v>PENDRIVE</v>
          </cell>
          <cell r="U1824">
            <v>0</v>
          </cell>
        </row>
        <row r="1825">
          <cell r="A1825" t="str">
            <v>023942490715</v>
          </cell>
          <cell r="B1825" t="str">
            <v>PEN DRIVE 128GB MAXELL</v>
          </cell>
          <cell r="C1825">
            <v>13.983860933211345</v>
          </cell>
          <cell r="D1825">
            <v>33.840943458371456</v>
          </cell>
          <cell r="E1825">
            <v>18.179019213174747</v>
          </cell>
          <cell r="F1825">
            <v>15.382247026532481</v>
          </cell>
          <cell r="G1825">
            <v>17.479826166514179</v>
          </cell>
          <cell r="H1825">
            <v>20.975791399817016</v>
          </cell>
          <cell r="I1825">
            <v>17549.745471180238</v>
          </cell>
          <cell r="J1825">
            <v>34840</v>
          </cell>
          <cell r="K1825">
            <v>42500</v>
          </cell>
          <cell r="L1825">
            <v>22815</v>
          </cell>
          <cell r="M1825">
            <v>27606</v>
          </cell>
          <cell r="N1825">
            <v>19305</v>
          </cell>
          <cell r="O1825">
            <v>21938</v>
          </cell>
          <cell r="P1825">
            <v>26325</v>
          </cell>
          <cell r="Q1825" t="str">
            <v>V</v>
          </cell>
          <cell r="R1825">
            <v>11</v>
          </cell>
          <cell r="S1825">
            <v>1.21</v>
          </cell>
          <cell r="T1825" t="str">
            <v>PENDRIVE</v>
          </cell>
          <cell r="U1825">
            <v>0</v>
          </cell>
        </row>
        <row r="1826">
          <cell r="A1826" t="str">
            <v>619659000431</v>
          </cell>
          <cell r="B1826" t="str">
            <v>PEN DRIVE 16GB</v>
          </cell>
          <cell r="C1826">
            <v>5.0199999999999996</v>
          </cell>
          <cell r="D1826">
            <v>12.148399999999999</v>
          </cell>
          <cell r="E1826">
            <v>6.5259999999999998</v>
          </cell>
          <cell r="F1826">
            <v>5.5220000000000002</v>
          </cell>
          <cell r="G1826">
            <v>6.2749999999999995</v>
          </cell>
          <cell r="H1826">
            <v>7.5299999999999994</v>
          </cell>
          <cell r="I1826">
            <v>6300.0999999999995</v>
          </cell>
          <cell r="J1826">
            <v>12300</v>
          </cell>
          <cell r="K1826">
            <v>15000</v>
          </cell>
          <cell r="L1826">
            <v>8190</v>
          </cell>
          <cell r="M1826">
            <v>9910</v>
          </cell>
          <cell r="N1826">
            <v>6931</v>
          </cell>
          <cell r="O1826">
            <v>7876</v>
          </cell>
          <cell r="P1826">
            <v>9451</v>
          </cell>
          <cell r="Q1826" t="str">
            <v>N</v>
          </cell>
          <cell r="R1826">
            <v>11</v>
          </cell>
          <cell r="S1826">
            <v>1.21</v>
          </cell>
          <cell r="T1826" t="str">
            <v>PENDRIVE</v>
          </cell>
          <cell r="U1826">
            <v>0</v>
          </cell>
        </row>
        <row r="1827">
          <cell r="A1827" t="str">
            <v>619659099237</v>
          </cell>
          <cell r="B1827" t="str">
            <v>PEN DRIVE 16GB</v>
          </cell>
          <cell r="C1827">
            <v>5.0199999999999996</v>
          </cell>
          <cell r="D1827">
            <v>12.148399999999999</v>
          </cell>
          <cell r="E1827">
            <v>6.5259999999999998</v>
          </cell>
          <cell r="F1827">
            <v>5.5220000000000002</v>
          </cell>
          <cell r="G1827">
            <v>6.2749999999999995</v>
          </cell>
          <cell r="H1827">
            <v>7.5299999999999994</v>
          </cell>
          <cell r="I1827">
            <v>6300.0999999999995</v>
          </cell>
          <cell r="J1827">
            <v>12300</v>
          </cell>
          <cell r="K1827">
            <v>15000</v>
          </cell>
          <cell r="L1827">
            <v>8190</v>
          </cell>
          <cell r="M1827">
            <v>9910</v>
          </cell>
          <cell r="N1827">
            <v>6931</v>
          </cell>
          <cell r="O1827">
            <v>7876</v>
          </cell>
          <cell r="P1827">
            <v>9451</v>
          </cell>
          <cell r="Q1827" t="str">
            <v>N</v>
          </cell>
          <cell r="R1827">
            <v>11</v>
          </cell>
          <cell r="S1827">
            <v>1.21</v>
          </cell>
          <cell r="T1827" t="str">
            <v>PENDRIVE</v>
          </cell>
          <cell r="U1827">
            <v>0</v>
          </cell>
        </row>
        <row r="1828">
          <cell r="A1828" t="str">
            <v>025215717239</v>
          </cell>
          <cell r="B1828" t="str">
            <v>PEN DRIVE 16GB</v>
          </cell>
          <cell r="C1828">
            <v>5.0199999999999996</v>
          </cell>
          <cell r="D1828">
            <v>12.148399999999999</v>
          </cell>
          <cell r="E1828">
            <v>6.5259999999999998</v>
          </cell>
          <cell r="F1828">
            <v>5.5220000000000002</v>
          </cell>
          <cell r="G1828">
            <v>6.2749999999999995</v>
          </cell>
          <cell r="H1828">
            <v>7.5299999999999994</v>
          </cell>
          <cell r="I1828">
            <v>6300.0999999999995</v>
          </cell>
          <cell r="J1828">
            <v>12300</v>
          </cell>
          <cell r="K1828">
            <v>15000</v>
          </cell>
          <cell r="L1828">
            <v>8190</v>
          </cell>
          <cell r="M1828">
            <v>9910</v>
          </cell>
          <cell r="N1828">
            <v>6931</v>
          </cell>
          <cell r="O1828">
            <v>7876</v>
          </cell>
          <cell r="P1828">
            <v>9451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PENDRIVE</v>
          </cell>
          <cell r="U1828">
            <v>0</v>
          </cell>
        </row>
        <row r="1829">
          <cell r="A1829" t="str">
            <v>619659115883</v>
          </cell>
          <cell r="B1829" t="str">
            <v>PEN DRIVE 16GB</v>
          </cell>
          <cell r="C1829">
            <v>5.0199999999999996</v>
          </cell>
          <cell r="D1829">
            <v>12.148399999999999</v>
          </cell>
          <cell r="E1829">
            <v>6.5259999999999998</v>
          </cell>
          <cell r="F1829">
            <v>5.5220000000000002</v>
          </cell>
          <cell r="G1829">
            <v>6.2749999999999995</v>
          </cell>
          <cell r="H1829">
            <v>7.5299999999999994</v>
          </cell>
          <cell r="I1829">
            <v>6300.0999999999995</v>
          </cell>
          <cell r="J1829">
            <v>12300</v>
          </cell>
          <cell r="K1829">
            <v>15000</v>
          </cell>
          <cell r="L1829">
            <v>8190</v>
          </cell>
          <cell r="M1829">
            <v>9910</v>
          </cell>
          <cell r="N1829">
            <v>6931</v>
          </cell>
          <cell r="O1829">
            <v>7876</v>
          </cell>
          <cell r="P1829">
            <v>9451</v>
          </cell>
          <cell r="Q1829" t="str">
            <v>N</v>
          </cell>
          <cell r="R1829">
            <v>11</v>
          </cell>
          <cell r="S1829">
            <v>1.21</v>
          </cell>
          <cell r="T1829" t="str">
            <v>PENDRIVE</v>
          </cell>
          <cell r="U1829">
            <v>0</v>
          </cell>
        </row>
        <row r="1830">
          <cell r="A1830" t="str">
            <v>619659163372</v>
          </cell>
          <cell r="B1830" t="str">
            <v>PEN DRIVE 16GB</v>
          </cell>
          <cell r="C1830">
            <v>5.0199999999999996</v>
          </cell>
          <cell r="D1830">
            <v>12.148399999999999</v>
          </cell>
          <cell r="E1830">
            <v>6.5259999999999998</v>
          </cell>
          <cell r="F1830">
            <v>5.5220000000000002</v>
          </cell>
          <cell r="G1830">
            <v>6.2749999999999995</v>
          </cell>
          <cell r="H1830">
            <v>7.5299999999999994</v>
          </cell>
          <cell r="I1830">
            <v>6300.0999999999995</v>
          </cell>
          <cell r="J1830">
            <v>12300</v>
          </cell>
          <cell r="K1830">
            <v>15000</v>
          </cell>
          <cell r="L1830">
            <v>8190</v>
          </cell>
          <cell r="M1830">
            <v>9910</v>
          </cell>
          <cell r="N1830">
            <v>6931</v>
          </cell>
          <cell r="O1830">
            <v>7876</v>
          </cell>
          <cell r="P1830">
            <v>9451</v>
          </cell>
          <cell r="Q1830" t="str">
            <v>N</v>
          </cell>
          <cell r="R1830">
            <v>11</v>
          </cell>
          <cell r="S1830">
            <v>1.21</v>
          </cell>
          <cell r="T1830" t="str">
            <v>PENDRIVE</v>
          </cell>
          <cell r="U1830">
            <v>0</v>
          </cell>
        </row>
        <row r="1831">
          <cell r="A1831" t="str">
            <v>619659146948</v>
          </cell>
          <cell r="B1831" t="str">
            <v>PEN DRIVE 32GB</v>
          </cell>
          <cell r="C1831">
            <v>3.7694279176201375</v>
          </cell>
          <cell r="D1831">
            <v>13.683023340961098</v>
          </cell>
          <cell r="E1831">
            <v>4.900256292906179</v>
          </cell>
          <cell r="F1831">
            <v>4.1463707093821514</v>
          </cell>
          <cell r="G1831">
            <v>4.7117848970251721</v>
          </cell>
          <cell r="H1831">
            <v>5.6541418764302058</v>
          </cell>
          <cell r="I1831">
            <v>4730.6320366132722</v>
          </cell>
          <cell r="J1831">
            <v>13930</v>
          </cell>
          <cell r="K1831">
            <v>17000</v>
          </cell>
          <cell r="L1831">
            <v>6150</v>
          </cell>
          <cell r="M1831">
            <v>7441</v>
          </cell>
          <cell r="N1831">
            <v>5204</v>
          </cell>
          <cell r="O1831">
            <v>5914</v>
          </cell>
          <cell r="P1831">
            <v>7096</v>
          </cell>
          <cell r="Q1831" t="str">
            <v>V</v>
          </cell>
          <cell r="R1831">
            <v>28</v>
          </cell>
          <cell r="S1831">
            <v>1.21</v>
          </cell>
          <cell r="T1831" t="str">
            <v>PENDRIVE</v>
          </cell>
          <cell r="U1831">
            <v>0</v>
          </cell>
        </row>
        <row r="1832">
          <cell r="A1832" t="str">
            <v>4713435796641</v>
          </cell>
          <cell r="B1832" t="str">
            <v>PEN DRIVE 32GB</v>
          </cell>
          <cell r="C1832">
            <v>3.7694279176201375</v>
          </cell>
          <cell r="D1832">
            <v>13.683023340961098</v>
          </cell>
          <cell r="E1832">
            <v>4.900256292906179</v>
          </cell>
          <cell r="F1832">
            <v>4.1463707093821514</v>
          </cell>
          <cell r="G1832">
            <v>4.7117848970251721</v>
          </cell>
          <cell r="H1832">
            <v>5.6541418764302058</v>
          </cell>
          <cell r="I1832">
            <v>4730.6320366132722</v>
          </cell>
          <cell r="J1832">
            <v>13930</v>
          </cell>
          <cell r="K1832">
            <v>17000</v>
          </cell>
          <cell r="L1832">
            <v>6150</v>
          </cell>
          <cell r="M1832">
            <v>7441</v>
          </cell>
          <cell r="N1832">
            <v>5204</v>
          </cell>
          <cell r="O1832">
            <v>5914</v>
          </cell>
          <cell r="P1832">
            <v>7096</v>
          </cell>
          <cell r="Q1832" t="str">
            <v>N</v>
          </cell>
          <cell r="R1832">
            <v>28</v>
          </cell>
          <cell r="S1832">
            <v>1.21</v>
          </cell>
          <cell r="T1832" t="str">
            <v>PENDRIVE</v>
          </cell>
          <cell r="U1832">
            <v>0</v>
          </cell>
        </row>
        <row r="1833">
          <cell r="A1833" t="str">
            <v>843367119998</v>
          </cell>
          <cell r="B1833" t="str">
            <v>PEN DRIVE 32GB LEXAR</v>
          </cell>
          <cell r="C1833">
            <v>3.7694279176201375</v>
          </cell>
          <cell r="D1833">
            <v>13.683023340961098</v>
          </cell>
          <cell r="E1833">
            <v>4.900256292906179</v>
          </cell>
          <cell r="F1833">
            <v>4.1463707093821514</v>
          </cell>
          <cell r="G1833">
            <v>4.7117848970251721</v>
          </cell>
          <cell r="H1833">
            <v>5.6541418764302058</v>
          </cell>
          <cell r="I1833">
            <v>4730.6320366132722</v>
          </cell>
          <cell r="J1833">
            <v>13930</v>
          </cell>
          <cell r="K1833">
            <v>17000</v>
          </cell>
          <cell r="L1833">
            <v>6150</v>
          </cell>
          <cell r="M1833">
            <v>7441</v>
          </cell>
          <cell r="N1833">
            <v>5204</v>
          </cell>
          <cell r="O1833">
            <v>5914</v>
          </cell>
          <cell r="P1833">
            <v>7096</v>
          </cell>
          <cell r="Q1833" t="str">
            <v>V</v>
          </cell>
          <cell r="R1833">
            <v>28</v>
          </cell>
          <cell r="S1833">
            <v>1.21</v>
          </cell>
          <cell r="T1833" t="str">
            <v>PENDRIVE</v>
          </cell>
          <cell r="U1833">
            <v>0</v>
          </cell>
        </row>
        <row r="1834">
          <cell r="A1834" t="str">
            <v>843367124800</v>
          </cell>
          <cell r="B1834" t="str">
            <v>PEN DRIVE 32GB LEXAR</v>
          </cell>
          <cell r="C1834">
            <v>3.917620137299771</v>
          </cell>
          <cell r="D1834">
            <v>14.220961098398169</v>
          </cell>
          <cell r="E1834">
            <v>5.0929061784897023</v>
          </cell>
          <cell r="F1834">
            <v>4.3093821510297481</v>
          </cell>
          <cell r="G1834">
            <v>4.8970251716247137</v>
          </cell>
          <cell r="H1834">
            <v>5.8764302059496565</v>
          </cell>
          <cell r="I1834">
            <v>4916.6132723112123</v>
          </cell>
          <cell r="J1834">
            <v>14750</v>
          </cell>
          <cell r="K1834">
            <v>18000</v>
          </cell>
          <cell r="L1834">
            <v>6392</v>
          </cell>
          <cell r="M1834">
            <v>7734</v>
          </cell>
          <cell r="N1834">
            <v>5409</v>
          </cell>
          <cell r="O1834">
            <v>6146</v>
          </cell>
          <cell r="P1834">
            <v>7375</v>
          </cell>
          <cell r="Q1834" t="str">
            <v>V</v>
          </cell>
          <cell r="R1834">
            <v>28</v>
          </cell>
          <cell r="S1834">
            <v>1.21</v>
          </cell>
          <cell r="T1834" t="str">
            <v>PENDRIVE</v>
          </cell>
          <cell r="U1834">
            <v>0</v>
          </cell>
        </row>
        <row r="1835">
          <cell r="A1835" t="str">
            <v>025215717246</v>
          </cell>
          <cell r="B1835" t="str">
            <v>PEN DRIVE 32GB MAXELL</v>
          </cell>
          <cell r="C1835">
            <v>3.7694279176201375</v>
          </cell>
          <cell r="D1835">
            <v>13.683023340961098</v>
          </cell>
          <cell r="E1835">
            <v>4.900256292906179</v>
          </cell>
          <cell r="F1835">
            <v>4.1463707093821514</v>
          </cell>
          <cell r="G1835">
            <v>4.7117848970251721</v>
          </cell>
          <cell r="H1835">
            <v>5.6541418764302058</v>
          </cell>
          <cell r="I1835">
            <v>4730.6320366132722</v>
          </cell>
          <cell r="J1835">
            <v>13930</v>
          </cell>
          <cell r="K1835">
            <v>17000</v>
          </cell>
          <cell r="L1835">
            <v>6150</v>
          </cell>
          <cell r="M1835">
            <v>7441</v>
          </cell>
          <cell r="N1835">
            <v>5204</v>
          </cell>
          <cell r="O1835">
            <v>5914</v>
          </cell>
          <cell r="P1835">
            <v>7096</v>
          </cell>
          <cell r="Q1835" t="str">
            <v>S</v>
          </cell>
          <cell r="R1835">
            <v>28</v>
          </cell>
          <cell r="S1835">
            <v>1.21</v>
          </cell>
          <cell r="T1835" t="str">
            <v>PENDRIVE</v>
          </cell>
          <cell r="U1835">
            <v>0</v>
          </cell>
        </row>
        <row r="1836">
          <cell r="A1836" t="str">
            <v>023942986973</v>
          </cell>
          <cell r="B1836" t="str">
            <v>PEN DRIVE 32GB MAXELL</v>
          </cell>
          <cell r="C1836">
            <v>3.7694279176201375</v>
          </cell>
          <cell r="D1836">
            <v>13.683023340961098</v>
          </cell>
          <cell r="E1836">
            <v>4.900256292906179</v>
          </cell>
          <cell r="F1836">
            <v>4.1463707093821514</v>
          </cell>
          <cell r="G1836">
            <v>4.7117848970251721</v>
          </cell>
          <cell r="H1836">
            <v>5.6541418764302058</v>
          </cell>
          <cell r="I1836">
            <v>4730.6320366132722</v>
          </cell>
          <cell r="J1836">
            <v>13930</v>
          </cell>
          <cell r="K1836">
            <v>17000</v>
          </cell>
          <cell r="L1836">
            <v>6150</v>
          </cell>
          <cell r="M1836">
            <v>7441</v>
          </cell>
          <cell r="N1836">
            <v>5204</v>
          </cell>
          <cell r="O1836">
            <v>5914</v>
          </cell>
          <cell r="P1836">
            <v>7096</v>
          </cell>
          <cell r="Q1836" t="str">
            <v>V</v>
          </cell>
          <cell r="R1836">
            <v>28</v>
          </cell>
          <cell r="S1836">
            <v>1.21</v>
          </cell>
          <cell r="T1836" t="str">
            <v>PENDRIVE</v>
          </cell>
          <cell r="U1836">
            <v>0</v>
          </cell>
        </row>
        <row r="1837">
          <cell r="A1837" t="str">
            <v>6907712300326</v>
          </cell>
          <cell r="B1837" t="str">
            <v>PEN DRIVE 32GB OE METALICO+LLAVERO</v>
          </cell>
          <cell r="C1837">
            <v>3.2860294359751081</v>
          </cell>
          <cell r="D1837">
            <v>11.928286852589643</v>
          </cell>
          <cell r="E1837">
            <v>4.2718382667676407</v>
          </cell>
          <cell r="F1837">
            <v>3.6146323795726194</v>
          </cell>
          <cell r="G1837">
            <v>4.107536794968885</v>
          </cell>
          <cell r="H1837">
            <v>4.9290441539626624</v>
          </cell>
          <cell r="I1837">
            <v>4123.9669421487606</v>
          </cell>
          <cell r="J1837">
            <v>12300</v>
          </cell>
          <cell r="K1837">
            <v>15000</v>
          </cell>
          <cell r="L1837">
            <v>5361</v>
          </cell>
          <cell r="M1837">
            <v>6487</v>
          </cell>
          <cell r="N1837">
            <v>4537</v>
          </cell>
          <cell r="O1837">
            <v>5155</v>
          </cell>
          <cell r="P1837">
            <v>6186</v>
          </cell>
          <cell r="Q1837" t="str">
            <v>V</v>
          </cell>
          <cell r="R1837">
            <v>28</v>
          </cell>
          <cell r="S1837">
            <v>1.21</v>
          </cell>
          <cell r="T1837" t="str">
            <v>PENDRIVE</v>
          </cell>
          <cell r="U1837">
            <v>0</v>
          </cell>
        </row>
        <row r="1838">
          <cell r="A1838" t="str">
            <v>619659069193</v>
          </cell>
          <cell r="B1838" t="str">
            <v>PEN DRIVE 32GB SANDISK</v>
          </cell>
          <cell r="C1838">
            <v>3.7694279176201375</v>
          </cell>
          <cell r="D1838">
            <v>13.683023340961098</v>
          </cell>
          <cell r="E1838">
            <v>4.900256292906179</v>
          </cell>
          <cell r="F1838">
            <v>4.1463707093821514</v>
          </cell>
          <cell r="G1838">
            <v>4.7117848970251721</v>
          </cell>
          <cell r="H1838">
            <v>5.6541418764302058</v>
          </cell>
          <cell r="I1838">
            <v>4730.6320366132722</v>
          </cell>
          <cell r="J1838">
            <v>13930</v>
          </cell>
          <cell r="K1838">
            <v>17000</v>
          </cell>
          <cell r="L1838">
            <v>6150</v>
          </cell>
          <cell r="M1838">
            <v>7441</v>
          </cell>
          <cell r="N1838">
            <v>5204</v>
          </cell>
          <cell r="O1838">
            <v>5914</v>
          </cell>
          <cell r="P1838">
            <v>7096</v>
          </cell>
          <cell r="Q1838" t="str">
            <v>N</v>
          </cell>
          <cell r="R1838">
            <v>28</v>
          </cell>
          <cell r="S1838">
            <v>1.21</v>
          </cell>
          <cell r="T1838" t="str">
            <v>PENDRIVE</v>
          </cell>
          <cell r="U1838">
            <v>0</v>
          </cell>
        </row>
        <row r="1839">
          <cell r="A1839" t="str">
            <v>619659136703</v>
          </cell>
          <cell r="B1839" t="str">
            <v>PEN DRIVE 64GB</v>
          </cell>
          <cell r="C1839">
            <v>4.5254004576659037</v>
          </cell>
          <cell r="D1839">
            <v>16.42720366132723</v>
          </cell>
          <cell r="E1839">
            <v>5.8830205949656751</v>
          </cell>
          <cell r="F1839">
            <v>4.9779405034324942</v>
          </cell>
          <cell r="G1839">
            <v>5.6567505720823794</v>
          </cell>
          <cell r="H1839">
            <v>6.788100686498856</v>
          </cell>
          <cell r="I1839">
            <v>5679.3775743707092</v>
          </cell>
          <cell r="J1839">
            <v>16800</v>
          </cell>
          <cell r="K1839">
            <v>20500</v>
          </cell>
          <cell r="L1839">
            <v>7383</v>
          </cell>
          <cell r="M1839">
            <v>8934</v>
          </cell>
          <cell r="N1839">
            <v>6248</v>
          </cell>
          <cell r="O1839">
            <v>7100</v>
          </cell>
          <cell r="P1839">
            <v>8520</v>
          </cell>
          <cell r="Q1839" t="str">
            <v>N</v>
          </cell>
          <cell r="R1839">
            <v>28</v>
          </cell>
          <cell r="S1839">
            <v>1.21</v>
          </cell>
          <cell r="T1839" t="str">
            <v>PENDRIVE</v>
          </cell>
          <cell r="U1839">
            <v>0</v>
          </cell>
        </row>
        <row r="1840">
          <cell r="A1840" t="str">
            <v>619659181918</v>
          </cell>
          <cell r="B1840" t="str">
            <v>PEN DRIVE 64GB</v>
          </cell>
          <cell r="C1840">
            <v>4.5254004576659037</v>
          </cell>
          <cell r="D1840">
            <v>16.42720366132723</v>
          </cell>
          <cell r="E1840">
            <v>5.8830205949656751</v>
          </cell>
          <cell r="F1840">
            <v>4.9779405034324942</v>
          </cell>
          <cell r="G1840">
            <v>5.6567505720823794</v>
          </cell>
          <cell r="H1840">
            <v>6.788100686498856</v>
          </cell>
          <cell r="I1840">
            <v>5679.3775743707092</v>
          </cell>
          <cell r="J1840">
            <v>16800</v>
          </cell>
          <cell r="K1840">
            <v>20500</v>
          </cell>
          <cell r="L1840">
            <v>7383</v>
          </cell>
          <cell r="M1840">
            <v>8934</v>
          </cell>
          <cell r="N1840">
            <v>6248</v>
          </cell>
          <cell r="O1840">
            <v>7100</v>
          </cell>
          <cell r="P1840">
            <v>8520</v>
          </cell>
          <cell r="Q1840" t="str">
            <v>N</v>
          </cell>
          <cell r="R1840">
            <v>28</v>
          </cell>
          <cell r="S1840">
            <v>1.21</v>
          </cell>
          <cell r="T1840" t="str">
            <v>PENDRIVE</v>
          </cell>
          <cell r="U1840">
            <v>0</v>
          </cell>
        </row>
        <row r="1841">
          <cell r="A1841" t="str">
            <v>023942986980</v>
          </cell>
          <cell r="B1841" t="str">
            <v>PEN DRIVE 64GB</v>
          </cell>
          <cell r="C1841">
            <v>4.5254004576659037</v>
          </cell>
          <cell r="D1841">
            <v>16.42720366132723</v>
          </cell>
          <cell r="E1841">
            <v>5.8830205949656751</v>
          </cell>
          <cell r="F1841">
            <v>4.9779405034324942</v>
          </cell>
          <cell r="G1841">
            <v>5.6567505720823794</v>
          </cell>
          <cell r="H1841">
            <v>6.788100686498856</v>
          </cell>
          <cell r="I1841">
            <v>5679.3775743707092</v>
          </cell>
          <cell r="J1841">
            <v>16800</v>
          </cell>
          <cell r="K1841">
            <v>20500</v>
          </cell>
          <cell r="L1841">
            <v>7383</v>
          </cell>
          <cell r="M1841">
            <v>8934</v>
          </cell>
          <cell r="N1841">
            <v>6248</v>
          </cell>
          <cell r="O1841">
            <v>7100</v>
          </cell>
          <cell r="P1841">
            <v>8520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PENDRIVE</v>
          </cell>
          <cell r="U1841">
            <v>0</v>
          </cell>
        </row>
        <row r="1842">
          <cell r="A1842" t="str">
            <v>025215495946</v>
          </cell>
          <cell r="B1842" t="str">
            <v>PEN DRIVE 64GB</v>
          </cell>
          <cell r="C1842">
            <v>4.5254004576659037</v>
          </cell>
          <cell r="D1842">
            <v>16.42720366132723</v>
          </cell>
          <cell r="E1842">
            <v>5.8830205949656751</v>
          </cell>
          <cell r="F1842">
            <v>4.9779405034324942</v>
          </cell>
          <cell r="G1842">
            <v>5.6567505720823794</v>
          </cell>
          <cell r="H1842">
            <v>6.788100686498856</v>
          </cell>
          <cell r="I1842">
            <v>5679.3775743707092</v>
          </cell>
          <cell r="J1842">
            <v>16800</v>
          </cell>
          <cell r="K1842">
            <v>20500</v>
          </cell>
          <cell r="L1842">
            <v>7383</v>
          </cell>
          <cell r="M1842">
            <v>8934</v>
          </cell>
          <cell r="N1842">
            <v>6248</v>
          </cell>
          <cell r="O1842">
            <v>7100</v>
          </cell>
          <cell r="P1842">
            <v>8520</v>
          </cell>
          <cell r="Q1842" t="str">
            <v>S</v>
          </cell>
          <cell r="R1842">
            <v>28</v>
          </cell>
          <cell r="S1842">
            <v>1.21</v>
          </cell>
          <cell r="T1842" t="str">
            <v>PENDRIVE</v>
          </cell>
          <cell r="U1842">
            <v>0</v>
          </cell>
        </row>
        <row r="1843">
          <cell r="A1843" t="str">
            <v>619659171803</v>
          </cell>
          <cell r="B1843" t="str">
            <v>PEN DRIVE 64GB</v>
          </cell>
          <cell r="C1843">
            <v>4.5254004576659037</v>
          </cell>
          <cell r="D1843">
            <v>16.42720366132723</v>
          </cell>
          <cell r="E1843">
            <v>5.8830205949656751</v>
          </cell>
          <cell r="F1843">
            <v>4.9779405034324942</v>
          </cell>
          <cell r="G1843">
            <v>5.6567505720823794</v>
          </cell>
          <cell r="H1843">
            <v>6.788100686498856</v>
          </cell>
          <cell r="I1843">
            <v>5679.3775743707092</v>
          </cell>
          <cell r="J1843">
            <v>16800</v>
          </cell>
          <cell r="K1843">
            <v>20500</v>
          </cell>
          <cell r="L1843">
            <v>7383</v>
          </cell>
          <cell r="M1843">
            <v>8934</v>
          </cell>
          <cell r="N1843">
            <v>6248</v>
          </cell>
          <cell r="O1843">
            <v>7100</v>
          </cell>
          <cell r="P1843">
            <v>8520</v>
          </cell>
          <cell r="Q1843" t="str">
            <v>S</v>
          </cell>
          <cell r="R1843">
            <v>28</v>
          </cell>
          <cell r="S1843">
            <v>1.21</v>
          </cell>
          <cell r="T1843" t="str">
            <v>PENDRIVE</v>
          </cell>
          <cell r="U1843">
            <v>0</v>
          </cell>
        </row>
        <row r="1844">
          <cell r="A1844" t="str">
            <v>740617309829</v>
          </cell>
          <cell r="B1844" t="str">
            <v>PEN DRIVE 64GB</v>
          </cell>
          <cell r="C1844">
            <v>4.5254004576659037</v>
          </cell>
          <cell r="D1844">
            <v>16.42720366132723</v>
          </cell>
          <cell r="E1844">
            <v>5.8830205949656751</v>
          </cell>
          <cell r="F1844">
            <v>4.9779405034324942</v>
          </cell>
          <cell r="G1844">
            <v>5.6567505720823794</v>
          </cell>
          <cell r="H1844">
            <v>6.788100686498856</v>
          </cell>
          <cell r="I1844">
            <v>5679.3775743707092</v>
          </cell>
          <cell r="J1844">
            <v>16800</v>
          </cell>
          <cell r="K1844">
            <v>20500</v>
          </cell>
          <cell r="L1844">
            <v>7383</v>
          </cell>
          <cell r="M1844">
            <v>8934</v>
          </cell>
          <cell r="N1844">
            <v>6248</v>
          </cell>
          <cell r="O1844">
            <v>7100</v>
          </cell>
          <cell r="P1844">
            <v>8520</v>
          </cell>
          <cell r="Q1844" t="str">
            <v>N</v>
          </cell>
          <cell r="R1844">
            <v>28</v>
          </cell>
          <cell r="S1844">
            <v>1.21</v>
          </cell>
          <cell r="T1844" t="str">
            <v>PENDRIVE</v>
          </cell>
          <cell r="U1844">
            <v>0</v>
          </cell>
        </row>
        <row r="1845">
          <cell r="A1845" t="str">
            <v>619659097318</v>
          </cell>
          <cell r="B1845" t="str">
            <v>PEN DRIVE 64GB</v>
          </cell>
          <cell r="C1845">
            <v>4.5254004576659037</v>
          </cell>
          <cell r="D1845">
            <v>16.42720366132723</v>
          </cell>
          <cell r="E1845">
            <v>5.8830205949656751</v>
          </cell>
          <cell r="F1845">
            <v>4.9779405034324942</v>
          </cell>
          <cell r="G1845">
            <v>5.6567505720823794</v>
          </cell>
          <cell r="H1845">
            <v>6.788100686498856</v>
          </cell>
          <cell r="I1845">
            <v>5679.3775743707092</v>
          </cell>
          <cell r="J1845">
            <v>16800</v>
          </cell>
          <cell r="K1845">
            <v>20500</v>
          </cell>
          <cell r="L1845">
            <v>7383</v>
          </cell>
          <cell r="M1845">
            <v>8934</v>
          </cell>
          <cell r="N1845">
            <v>6248</v>
          </cell>
          <cell r="O1845">
            <v>7100</v>
          </cell>
          <cell r="P1845">
            <v>8520</v>
          </cell>
          <cell r="Q1845" t="str">
            <v>S</v>
          </cell>
          <cell r="R1845">
            <v>28</v>
          </cell>
          <cell r="S1845">
            <v>1.21</v>
          </cell>
          <cell r="T1845" t="str">
            <v>PENDRIVE</v>
          </cell>
          <cell r="U1845">
            <v>0</v>
          </cell>
        </row>
        <row r="1846">
          <cell r="A1846" t="str">
            <v>6974202726850</v>
          </cell>
          <cell r="B1846" t="str">
            <v>PEN DRIVE 64GB HIKSEMI METAL</v>
          </cell>
          <cell r="C1846">
            <v>4.2040104046623421</v>
          </cell>
          <cell r="D1846">
            <v>15.260557768924302</v>
          </cell>
          <cell r="E1846">
            <v>5.4652135260610448</v>
          </cell>
          <cell r="F1846">
            <v>4.6244114451285769</v>
          </cell>
          <cell r="G1846">
            <v>5.2550130058279274</v>
          </cell>
          <cell r="H1846">
            <v>6.3060156069935136</v>
          </cell>
          <cell r="I1846">
            <v>5276.0330578512394</v>
          </cell>
          <cell r="J1846">
            <v>15570</v>
          </cell>
          <cell r="K1846">
            <v>19000</v>
          </cell>
          <cell r="L1846">
            <v>6859</v>
          </cell>
          <cell r="M1846">
            <v>8299</v>
          </cell>
          <cell r="N1846">
            <v>5804</v>
          </cell>
          <cell r="O1846">
            <v>6596</v>
          </cell>
          <cell r="P1846">
            <v>7915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PENDRIVE</v>
          </cell>
          <cell r="U1846">
            <v>0</v>
          </cell>
        </row>
        <row r="1847">
          <cell r="A1847" t="str">
            <v>740617326260</v>
          </cell>
          <cell r="B1847" t="str">
            <v>PEN DRIVE 64GB KINGSTON 3.2</v>
          </cell>
          <cell r="C1847">
            <v>4.1037376242012238</v>
          </cell>
          <cell r="D1847">
            <v>15.88967208090714</v>
          </cell>
          <cell r="E1847">
            <v>5.3348589114615912</v>
          </cell>
          <cell r="F1847">
            <v>4.5141113866213463</v>
          </cell>
          <cell r="G1847">
            <v>5.1296720302515295</v>
          </cell>
          <cell r="H1847">
            <v>6.1556064363018361</v>
          </cell>
          <cell r="I1847">
            <v>5150.1907183725361</v>
          </cell>
          <cell r="J1847">
            <v>16390</v>
          </cell>
          <cell r="K1847">
            <v>20000</v>
          </cell>
          <cell r="L1847">
            <v>6695</v>
          </cell>
          <cell r="M1847">
            <v>8101</v>
          </cell>
          <cell r="N1847">
            <v>5666</v>
          </cell>
          <cell r="O1847">
            <v>6438</v>
          </cell>
          <cell r="P1847">
            <v>7726</v>
          </cell>
          <cell r="Q1847" t="str">
            <v>S</v>
          </cell>
          <cell r="R1847">
            <v>30</v>
          </cell>
          <cell r="S1847">
            <v>1.21</v>
          </cell>
          <cell r="T1847" t="str">
            <v>PENDRIVE</v>
          </cell>
          <cell r="U1847">
            <v>0</v>
          </cell>
        </row>
        <row r="1848">
          <cell r="A1848" t="str">
            <v>843367120048</v>
          </cell>
          <cell r="B1848" t="str">
            <v>PEN DRIVE 64GB LEXAR</v>
          </cell>
          <cell r="C1848">
            <v>4.5254004576659037</v>
          </cell>
          <cell r="D1848">
            <v>16.42720366132723</v>
          </cell>
          <cell r="E1848">
            <v>5.8830205949656751</v>
          </cell>
          <cell r="F1848">
            <v>4.9779405034324942</v>
          </cell>
          <cell r="G1848">
            <v>5.6567505720823794</v>
          </cell>
          <cell r="H1848">
            <v>6.788100686498856</v>
          </cell>
          <cell r="I1848">
            <v>5679.3775743707092</v>
          </cell>
          <cell r="J1848">
            <v>16800</v>
          </cell>
          <cell r="K1848">
            <v>20500</v>
          </cell>
          <cell r="L1848">
            <v>7383</v>
          </cell>
          <cell r="M1848">
            <v>8934</v>
          </cell>
          <cell r="N1848">
            <v>6248</v>
          </cell>
          <cell r="O1848">
            <v>7100</v>
          </cell>
          <cell r="P1848">
            <v>8520</v>
          </cell>
          <cell r="Q1848" t="str">
            <v>V</v>
          </cell>
          <cell r="R1848">
            <v>28</v>
          </cell>
          <cell r="S1848">
            <v>1.21</v>
          </cell>
          <cell r="T1848" t="str">
            <v>PENDRIVE</v>
          </cell>
          <cell r="U1848">
            <v>0</v>
          </cell>
        </row>
        <row r="1849">
          <cell r="A1849" t="str">
            <v>843367124817</v>
          </cell>
          <cell r="B1849" t="str">
            <v>PEN DRIVE 64GB LEXAR</v>
          </cell>
          <cell r="C1849">
            <v>4.5254004576659037</v>
          </cell>
          <cell r="D1849">
            <v>16.42720366132723</v>
          </cell>
          <cell r="E1849">
            <v>5.8830205949656751</v>
          </cell>
          <cell r="F1849">
            <v>4.9779405034324942</v>
          </cell>
          <cell r="G1849">
            <v>5.6567505720823794</v>
          </cell>
          <cell r="H1849">
            <v>6.788100686498856</v>
          </cell>
          <cell r="I1849">
            <v>5679.3775743707092</v>
          </cell>
          <cell r="J1849">
            <v>16800</v>
          </cell>
          <cell r="K1849">
            <v>20500</v>
          </cell>
          <cell r="L1849">
            <v>7383</v>
          </cell>
          <cell r="M1849">
            <v>8934</v>
          </cell>
          <cell r="N1849">
            <v>6248</v>
          </cell>
          <cell r="O1849">
            <v>7100</v>
          </cell>
          <cell r="P1849">
            <v>8520</v>
          </cell>
          <cell r="Q1849" t="str">
            <v>V</v>
          </cell>
          <cell r="R1849">
            <v>28</v>
          </cell>
          <cell r="S1849">
            <v>1.21</v>
          </cell>
          <cell r="T1849" t="str">
            <v>PENDRIVE</v>
          </cell>
          <cell r="U1849">
            <v>0</v>
          </cell>
        </row>
        <row r="1850">
          <cell r="A1850" t="str">
            <v>025215495472</v>
          </cell>
          <cell r="B1850" t="str">
            <v>PEN DRIVE 64GB MAXELL</v>
          </cell>
          <cell r="C1850">
            <v>4.5254004576659037</v>
          </cell>
          <cell r="D1850">
            <v>16.42720366132723</v>
          </cell>
          <cell r="E1850">
            <v>5.8830205949656751</v>
          </cell>
          <cell r="F1850">
            <v>4.9779405034324942</v>
          </cell>
          <cell r="G1850">
            <v>5.6567505720823794</v>
          </cell>
          <cell r="H1850">
            <v>6.788100686498856</v>
          </cell>
          <cell r="I1850">
            <v>5679.3775743707092</v>
          </cell>
          <cell r="J1850">
            <v>16800</v>
          </cell>
          <cell r="K1850">
            <v>20500</v>
          </cell>
          <cell r="L1850">
            <v>7383</v>
          </cell>
          <cell r="M1850">
            <v>8934</v>
          </cell>
          <cell r="N1850">
            <v>6248</v>
          </cell>
          <cell r="O1850">
            <v>7100</v>
          </cell>
          <cell r="P1850">
            <v>8520</v>
          </cell>
          <cell r="Q1850" t="str">
            <v>S</v>
          </cell>
          <cell r="R1850">
            <v>28</v>
          </cell>
          <cell r="S1850">
            <v>1.21</v>
          </cell>
          <cell r="T1850" t="str">
            <v>PENDRIVE</v>
          </cell>
          <cell r="U1850">
            <v>0</v>
          </cell>
        </row>
        <row r="1851">
          <cell r="A1851" t="str">
            <v>25PDIS8</v>
          </cell>
          <cell r="B1851" t="str">
            <v>PEN DRIVE 8GB DIS.</v>
          </cell>
          <cell r="C1851">
            <v>2.5</v>
          </cell>
          <cell r="D1851">
            <v>6.05</v>
          </cell>
          <cell r="E1851">
            <v>3.25</v>
          </cell>
          <cell r="F1851">
            <v>2.75</v>
          </cell>
          <cell r="G1851">
            <v>3.125</v>
          </cell>
          <cell r="H1851">
            <v>3.75</v>
          </cell>
          <cell r="I1851">
            <v>3137.5</v>
          </cell>
          <cell r="J1851">
            <v>6150</v>
          </cell>
          <cell r="K1851">
            <v>7500</v>
          </cell>
          <cell r="L1851">
            <v>4079</v>
          </cell>
          <cell r="M1851">
            <v>4935</v>
          </cell>
          <cell r="N1851">
            <v>3452</v>
          </cell>
          <cell r="O1851">
            <v>3922</v>
          </cell>
          <cell r="P1851">
            <v>4707</v>
          </cell>
          <cell r="Q1851" t="str">
            <v>V</v>
          </cell>
          <cell r="R1851">
            <v>11</v>
          </cell>
          <cell r="S1851">
            <v>1.21</v>
          </cell>
          <cell r="T1851" t="str">
            <v>PENDRIVE</v>
          </cell>
          <cell r="U1851">
            <v>0</v>
          </cell>
        </row>
        <row r="1852">
          <cell r="A1852" t="str">
            <v>PBS'QI10BL</v>
          </cell>
          <cell r="B1852" t="str">
            <v>POWER BANK + CAR. INALAMBRICO 10000 mAh SOUL DUAL USB BLANCO</v>
          </cell>
          <cell r="C1852">
            <v>23.736842105263158</v>
          </cell>
          <cell r="D1852">
            <v>63.187473684210524</v>
          </cell>
          <cell r="E1852">
            <v>30.857894736842105</v>
          </cell>
          <cell r="F1852">
            <v>26.110526315789475</v>
          </cell>
          <cell r="G1852">
            <v>29.671052631578945</v>
          </cell>
          <cell r="H1852">
            <v>35.60526315789474</v>
          </cell>
          <cell r="I1852">
            <v>29789.736842105263</v>
          </cell>
          <cell r="J1852">
            <v>65160</v>
          </cell>
          <cell r="K1852">
            <v>79500</v>
          </cell>
          <cell r="L1852">
            <v>38727</v>
          </cell>
          <cell r="M1852">
            <v>46859</v>
          </cell>
          <cell r="N1852">
            <v>32769</v>
          </cell>
          <cell r="O1852">
            <v>37238</v>
          </cell>
          <cell r="P1852">
            <v>44685</v>
          </cell>
          <cell r="Q1852" t="str">
            <v>S</v>
          </cell>
          <cell r="R1852">
            <v>15</v>
          </cell>
          <cell r="S1852">
            <v>1.21</v>
          </cell>
          <cell r="T1852" t="str">
            <v>POWER</v>
          </cell>
          <cell r="U1852">
            <v>0</v>
          </cell>
        </row>
        <row r="1853">
          <cell r="A1853" t="str">
            <v>PBS'QI10GR</v>
          </cell>
          <cell r="B1853" t="str">
            <v>POWER BANK + CAR. INALAMBRICO 10000 mAh SOUL DUAL USB GRIS</v>
          </cell>
          <cell r="C1853">
            <v>23.736842105263158</v>
          </cell>
          <cell r="D1853">
            <v>63.187473684210524</v>
          </cell>
          <cell r="E1853">
            <v>30.857894736842105</v>
          </cell>
          <cell r="F1853">
            <v>26.110526315789475</v>
          </cell>
          <cell r="G1853">
            <v>29.671052631578945</v>
          </cell>
          <cell r="H1853">
            <v>35.60526315789474</v>
          </cell>
          <cell r="I1853">
            <v>29789.736842105263</v>
          </cell>
          <cell r="J1853">
            <v>65160</v>
          </cell>
          <cell r="K1853">
            <v>79500</v>
          </cell>
          <cell r="L1853">
            <v>38727</v>
          </cell>
          <cell r="M1853">
            <v>46859</v>
          </cell>
          <cell r="N1853">
            <v>32769</v>
          </cell>
          <cell r="O1853">
            <v>37238</v>
          </cell>
          <cell r="P1853">
            <v>44685</v>
          </cell>
          <cell r="Q1853" t="str">
            <v>S</v>
          </cell>
          <cell r="R1853">
            <v>15</v>
          </cell>
          <cell r="S1853">
            <v>1.21</v>
          </cell>
          <cell r="T1853" t="str">
            <v>POWER</v>
          </cell>
          <cell r="U1853">
            <v>0</v>
          </cell>
        </row>
        <row r="1854">
          <cell r="A1854" t="str">
            <v>PBS'QI10NE</v>
          </cell>
          <cell r="B1854" t="str">
            <v>POWER BANK + CAR. INALAMBRICO 10000 mAh SOUL DUAL USB NEGRO</v>
          </cell>
          <cell r="C1854">
            <v>23.736842105263158</v>
          </cell>
          <cell r="D1854">
            <v>63.187473684210524</v>
          </cell>
          <cell r="E1854">
            <v>30.857894736842105</v>
          </cell>
          <cell r="F1854">
            <v>26.110526315789475</v>
          </cell>
          <cell r="G1854">
            <v>29.671052631578945</v>
          </cell>
          <cell r="H1854">
            <v>35.60526315789474</v>
          </cell>
          <cell r="I1854">
            <v>29789.736842105263</v>
          </cell>
          <cell r="J1854">
            <v>65160</v>
          </cell>
          <cell r="K1854">
            <v>79500</v>
          </cell>
          <cell r="L1854">
            <v>38727</v>
          </cell>
          <cell r="M1854">
            <v>46859</v>
          </cell>
          <cell r="N1854">
            <v>32769</v>
          </cell>
          <cell r="O1854">
            <v>37238</v>
          </cell>
          <cell r="P1854">
            <v>44685</v>
          </cell>
          <cell r="Q1854" t="str">
            <v>S</v>
          </cell>
          <cell r="R1854">
            <v>15</v>
          </cell>
          <cell r="S1854">
            <v>1.21</v>
          </cell>
          <cell r="T1854" t="str">
            <v>POWER</v>
          </cell>
          <cell r="U1854">
            <v>0</v>
          </cell>
        </row>
        <row r="1855">
          <cell r="A1855" t="str">
            <v>194252458501</v>
          </cell>
          <cell r="B1855" t="str">
            <v>POWER BANK + CAR. INALAMBRICO 5000 mAh BATERY PACK</v>
          </cell>
          <cell r="C1855">
            <v>9.5617529880478092</v>
          </cell>
          <cell r="D1855">
            <v>46.278884462151396</v>
          </cell>
          <cell r="E1855">
            <v>12.430278884462153</v>
          </cell>
          <cell r="F1855">
            <v>10.517928286852591</v>
          </cell>
          <cell r="G1855">
            <v>11.952191235059761</v>
          </cell>
          <cell r="H1855">
            <v>14.342629482071715</v>
          </cell>
          <cell r="I1855">
            <v>12000</v>
          </cell>
          <cell r="J1855">
            <v>47540</v>
          </cell>
          <cell r="K1855">
            <v>58000</v>
          </cell>
          <cell r="L1855">
            <v>15600</v>
          </cell>
          <cell r="M1855">
            <v>18876</v>
          </cell>
          <cell r="N1855">
            <v>13200</v>
          </cell>
          <cell r="O1855">
            <v>15000</v>
          </cell>
          <cell r="P1855">
            <v>18000</v>
          </cell>
          <cell r="Q1855" t="str">
            <v>S</v>
          </cell>
          <cell r="R1855">
            <v>38</v>
          </cell>
          <cell r="S1855">
            <v>1.21</v>
          </cell>
          <cell r="T1855" t="str">
            <v>POWER</v>
          </cell>
          <cell r="U1855">
            <v>0</v>
          </cell>
        </row>
        <row r="1856">
          <cell r="A1856" t="str">
            <v>6901443139712</v>
          </cell>
          <cell r="B1856" t="str">
            <v>POWER BANK 10000 mAh HUAWEI AP08 2.0A - USB/TC/MICRO</v>
          </cell>
          <cell r="C1856">
            <v>8.5607981297948701</v>
          </cell>
          <cell r="D1856">
            <v>41.43426294820717</v>
          </cell>
          <cell r="E1856">
            <v>11.129037568733331</v>
          </cell>
          <cell r="F1856">
            <v>9.4168779427743576</v>
          </cell>
          <cell r="G1856">
            <v>10.700997662243587</v>
          </cell>
          <cell r="H1856">
            <v>12.841197194692306</v>
          </cell>
          <cell r="I1856">
            <v>10743.801652892562</v>
          </cell>
          <cell r="J1856">
            <v>42620</v>
          </cell>
          <cell r="K1856">
            <v>52000</v>
          </cell>
          <cell r="L1856">
            <v>13967</v>
          </cell>
          <cell r="M1856">
            <v>16900</v>
          </cell>
          <cell r="N1856">
            <v>11819</v>
          </cell>
          <cell r="O1856">
            <v>13430</v>
          </cell>
          <cell r="P1856">
            <v>16116</v>
          </cell>
          <cell r="Q1856" t="str">
            <v>S</v>
          </cell>
          <cell r="R1856">
            <v>38</v>
          </cell>
          <cell r="S1856">
            <v>1.21</v>
          </cell>
          <cell r="T1856" t="str">
            <v>POWER</v>
          </cell>
          <cell r="U1856">
            <v>0</v>
          </cell>
        </row>
        <row r="1857">
          <cell r="A1857" t="str">
            <v>PBS'PB05BL</v>
          </cell>
          <cell r="B1857" t="str">
            <v>POWER BANK 10000 mAh SOUL DUAL USB BLANCO</v>
          </cell>
          <cell r="C1857">
            <v>15.467004385964911</v>
          </cell>
          <cell r="D1857">
            <v>41.173165675438597</v>
          </cell>
          <cell r="E1857">
            <v>20.107105701754385</v>
          </cell>
          <cell r="F1857">
            <v>17.013704824561405</v>
          </cell>
          <cell r="G1857">
            <v>19.333755482456137</v>
          </cell>
          <cell r="H1857">
            <v>23.200506578947365</v>
          </cell>
          <cell r="I1857">
            <v>19411.090504385964</v>
          </cell>
          <cell r="J1857">
            <v>42210</v>
          </cell>
          <cell r="K1857">
            <v>51500</v>
          </cell>
          <cell r="L1857">
            <v>25234</v>
          </cell>
          <cell r="M1857">
            <v>30534</v>
          </cell>
          <cell r="N1857">
            <v>21353</v>
          </cell>
          <cell r="O1857">
            <v>24264</v>
          </cell>
          <cell r="P1857">
            <v>29117</v>
          </cell>
          <cell r="Q1857" t="str">
            <v>S</v>
          </cell>
          <cell r="R1857">
            <v>15</v>
          </cell>
          <cell r="S1857">
            <v>1.21</v>
          </cell>
          <cell r="T1857" t="str">
            <v>POWER</v>
          </cell>
          <cell r="U1857">
            <v>0</v>
          </cell>
        </row>
        <row r="1858">
          <cell r="A1858" t="str">
            <v>PBS'D10000NE</v>
          </cell>
          <cell r="B1858" t="str">
            <v>POWER BANK 10000 mAh SOUL DUAL USB NEGRO</v>
          </cell>
          <cell r="C1858">
            <v>15.467004385964911</v>
          </cell>
          <cell r="D1858">
            <v>41.173165675438597</v>
          </cell>
          <cell r="E1858">
            <v>20.107105701754385</v>
          </cell>
          <cell r="F1858">
            <v>17.013704824561405</v>
          </cell>
          <cell r="G1858">
            <v>19.333755482456137</v>
          </cell>
          <cell r="H1858">
            <v>23.200506578947365</v>
          </cell>
          <cell r="I1858">
            <v>19411.090504385964</v>
          </cell>
          <cell r="J1858">
            <v>42210</v>
          </cell>
          <cell r="K1858">
            <v>51500</v>
          </cell>
          <cell r="L1858">
            <v>25234</v>
          </cell>
          <cell r="M1858">
            <v>30534</v>
          </cell>
          <cell r="N1858">
            <v>21353</v>
          </cell>
          <cell r="O1858">
            <v>24264</v>
          </cell>
          <cell r="P1858">
            <v>29117</v>
          </cell>
          <cell r="Q1858" t="str">
            <v>S</v>
          </cell>
          <cell r="R1858">
            <v>15</v>
          </cell>
          <cell r="S1858">
            <v>1.21</v>
          </cell>
          <cell r="T1858" t="str">
            <v>POWER</v>
          </cell>
          <cell r="U1858">
            <v>0</v>
          </cell>
        </row>
        <row r="1859">
          <cell r="A1859" t="str">
            <v>PBS'D10000R</v>
          </cell>
          <cell r="B1859" t="str">
            <v>POWER BANK 10000 mAh SOUL DUAL USB ROSA</v>
          </cell>
          <cell r="C1859">
            <v>15.467004385964911</v>
          </cell>
          <cell r="D1859">
            <v>41.173165675438597</v>
          </cell>
          <cell r="E1859">
            <v>20.107105701754385</v>
          </cell>
          <cell r="F1859">
            <v>17.013704824561405</v>
          </cell>
          <cell r="G1859">
            <v>19.333755482456137</v>
          </cell>
          <cell r="H1859">
            <v>23.200506578947365</v>
          </cell>
          <cell r="I1859">
            <v>19411.090504385964</v>
          </cell>
          <cell r="J1859">
            <v>42210</v>
          </cell>
          <cell r="K1859">
            <v>51500</v>
          </cell>
          <cell r="L1859">
            <v>25234</v>
          </cell>
          <cell r="M1859">
            <v>30534</v>
          </cell>
          <cell r="N1859">
            <v>21353</v>
          </cell>
          <cell r="O1859">
            <v>24264</v>
          </cell>
          <cell r="P1859">
            <v>29117</v>
          </cell>
          <cell r="Q1859" t="str">
            <v>S</v>
          </cell>
          <cell r="R1859">
            <v>15</v>
          </cell>
          <cell r="S1859">
            <v>1.21</v>
          </cell>
          <cell r="T1859" t="str">
            <v>POWER</v>
          </cell>
          <cell r="U1859">
            <v>0</v>
          </cell>
        </row>
        <row r="1860">
          <cell r="A1860" t="str">
            <v>PBS'VL10000BL</v>
          </cell>
          <cell r="B1860" t="str">
            <v>POWER BANK 10000 mAh SOUL DUAL USB -TIPO C- VISOR LED</v>
          </cell>
          <cell r="C1860">
            <v>15.467004385964911</v>
          </cell>
          <cell r="D1860">
            <v>41.173165675438597</v>
          </cell>
          <cell r="E1860">
            <v>20.107105701754385</v>
          </cell>
          <cell r="F1860">
            <v>17.013704824561405</v>
          </cell>
          <cell r="G1860">
            <v>19.333755482456137</v>
          </cell>
          <cell r="H1860">
            <v>23.200506578947365</v>
          </cell>
          <cell r="I1860">
            <v>19411.090504385964</v>
          </cell>
          <cell r="J1860">
            <v>42210</v>
          </cell>
          <cell r="K1860">
            <v>51500</v>
          </cell>
          <cell r="L1860">
            <v>25234</v>
          </cell>
          <cell r="M1860">
            <v>30534</v>
          </cell>
          <cell r="N1860">
            <v>21353</v>
          </cell>
          <cell r="O1860">
            <v>24264</v>
          </cell>
          <cell r="P1860">
            <v>29117</v>
          </cell>
          <cell r="Q1860" t="str">
            <v>S</v>
          </cell>
          <cell r="R1860">
            <v>15</v>
          </cell>
          <cell r="S1860">
            <v>1.21</v>
          </cell>
          <cell r="T1860" t="str">
            <v>POWER</v>
          </cell>
          <cell r="U1860">
            <v>0</v>
          </cell>
        </row>
        <row r="1861">
          <cell r="A1861" t="str">
            <v>PBS'QL10000BL</v>
          </cell>
          <cell r="B1861" t="str">
            <v>POWER BANK 10000 mAh SOUL DUAL USB -TIPO C- VISOR LED</v>
          </cell>
          <cell r="C1861">
            <v>15.467004385964911</v>
          </cell>
          <cell r="D1861">
            <v>41.173165675438597</v>
          </cell>
          <cell r="E1861">
            <v>20.107105701754385</v>
          </cell>
          <cell r="F1861">
            <v>17.013704824561405</v>
          </cell>
          <cell r="G1861">
            <v>19.333755482456137</v>
          </cell>
          <cell r="H1861">
            <v>23.200506578947365</v>
          </cell>
          <cell r="I1861">
            <v>19411.090504385964</v>
          </cell>
          <cell r="J1861">
            <v>42210</v>
          </cell>
          <cell r="K1861">
            <v>51500</v>
          </cell>
          <cell r="L1861">
            <v>25234</v>
          </cell>
          <cell r="M1861">
            <v>30534</v>
          </cell>
          <cell r="N1861">
            <v>21353</v>
          </cell>
          <cell r="O1861">
            <v>24264</v>
          </cell>
          <cell r="P1861">
            <v>29117</v>
          </cell>
          <cell r="Q1861" t="str">
            <v>S</v>
          </cell>
          <cell r="R1861">
            <v>15</v>
          </cell>
          <cell r="S1861">
            <v>1.21</v>
          </cell>
          <cell r="T1861" t="str">
            <v>POWER</v>
          </cell>
          <cell r="U1861">
            <v>0</v>
          </cell>
        </row>
        <row r="1862">
          <cell r="A1862" t="str">
            <v>PBS'QL10000NE</v>
          </cell>
          <cell r="B1862" t="str">
            <v>POWER BANK 10000 mAh SOUL DUAL USB -TIPO C- VISOR LED</v>
          </cell>
          <cell r="C1862">
            <v>15.467004385964911</v>
          </cell>
          <cell r="D1862">
            <v>41.173165675438597</v>
          </cell>
          <cell r="E1862">
            <v>20.107105701754385</v>
          </cell>
          <cell r="F1862">
            <v>17.013704824561405</v>
          </cell>
          <cell r="G1862">
            <v>19.333755482456137</v>
          </cell>
          <cell r="H1862">
            <v>23.200506578947365</v>
          </cell>
          <cell r="I1862">
            <v>19411.090504385964</v>
          </cell>
          <cell r="J1862">
            <v>42210</v>
          </cell>
          <cell r="K1862">
            <v>51500</v>
          </cell>
          <cell r="L1862">
            <v>25234</v>
          </cell>
          <cell r="M1862">
            <v>30534</v>
          </cell>
          <cell r="N1862">
            <v>21353</v>
          </cell>
          <cell r="O1862">
            <v>24264</v>
          </cell>
          <cell r="P1862">
            <v>29117</v>
          </cell>
          <cell r="Q1862" t="str">
            <v>S</v>
          </cell>
          <cell r="R1862">
            <v>15</v>
          </cell>
          <cell r="S1862">
            <v>1.21</v>
          </cell>
          <cell r="T1862" t="str">
            <v>POWER</v>
          </cell>
          <cell r="U1862">
            <v>0</v>
          </cell>
        </row>
        <row r="1863">
          <cell r="A1863" t="str">
            <v>m57a</v>
          </cell>
          <cell r="B1863" t="str">
            <v>POWER BANK 2200 mAh CASE IPH 5 (M57A)</v>
          </cell>
          <cell r="C1863">
            <v>2.1042105263157893</v>
          </cell>
          <cell r="D1863">
            <v>5.601408421052632</v>
          </cell>
          <cell r="E1863">
            <v>2.7354736842105263</v>
          </cell>
          <cell r="F1863">
            <v>2.3146315789473686</v>
          </cell>
          <cell r="G1863">
            <v>2.6302631578947366</v>
          </cell>
          <cell r="H1863">
            <v>3.156315789473684</v>
          </cell>
          <cell r="I1863">
            <v>2640.7842105263157</v>
          </cell>
          <cell r="J1863">
            <v>5740</v>
          </cell>
          <cell r="K1863">
            <v>7000</v>
          </cell>
          <cell r="L1863">
            <v>3433</v>
          </cell>
          <cell r="M1863">
            <v>4154</v>
          </cell>
          <cell r="N1863">
            <v>2905</v>
          </cell>
          <cell r="O1863">
            <v>3301</v>
          </cell>
          <cell r="P1863">
            <v>3962</v>
          </cell>
          <cell r="Q1863" t="str">
            <v>S</v>
          </cell>
          <cell r="R1863">
            <v>15</v>
          </cell>
          <cell r="S1863">
            <v>1.21</v>
          </cell>
          <cell r="T1863" t="str">
            <v>POWER</v>
          </cell>
          <cell r="U1863">
            <v>0</v>
          </cell>
        </row>
        <row r="1864">
          <cell r="A1864" t="str">
            <v>pcs'l74a</v>
          </cell>
          <cell r="B1864" t="str">
            <v>POWER BANK 4000 mAh CASE IPH 7/8 PLUS/6S/7 PLUS (L74A)</v>
          </cell>
          <cell r="C1864">
            <v>2.1042105263157893</v>
          </cell>
          <cell r="D1864">
            <v>5.601408421052632</v>
          </cell>
          <cell r="E1864">
            <v>2.7354736842105263</v>
          </cell>
          <cell r="F1864">
            <v>2.3146315789473686</v>
          </cell>
          <cell r="G1864">
            <v>2.6302631578947366</v>
          </cell>
          <cell r="H1864">
            <v>3.156315789473684</v>
          </cell>
          <cell r="I1864">
            <v>2640.7842105263157</v>
          </cell>
          <cell r="J1864">
            <v>5740</v>
          </cell>
          <cell r="K1864">
            <v>7000</v>
          </cell>
          <cell r="L1864">
            <v>3433</v>
          </cell>
          <cell r="M1864">
            <v>4154</v>
          </cell>
          <cell r="N1864">
            <v>2905</v>
          </cell>
          <cell r="O1864">
            <v>3301</v>
          </cell>
          <cell r="P1864">
            <v>3962</v>
          </cell>
          <cell r="Q1864" t="str">
            <v>S</v>
          </cell>
          <cell r="R1864">
            <v>15</v>
          </cell>
          <cell r="S1864">
            <v>1.21</v>
          </cell>
          <cell r="T1864" t="str">
            <v>POWER</v>
          </cell>
          <cell r="U1864">
            <v>0</v>
          </cell>
        </row>
        <row r="1865">
          <cell r="A1865" t="str">
            <v>l57a</v>
          </cell>
          <cell r="B1865" t="str">
            <v>POWER BANK 4200 mAh CASE SAM. S7 EDGE (L57A)</v>
          </cell>
          <cell r="C1865">
            <v>2.1042105263157893</v>
          </cell>
          <cell r="D1865">
            <v>5.601408421052632</v>
          </cell>
          <cell r="E1865">
            <v>2.7354736842105263</v>
          </cell>
          <cell r="F1865">
            <v>2.3146315789473686</v>
          </cell>
          <cell r="G1865">
            <v>2.6302631578947366</v>
          </cell>
          <cell r="H1865">
            <v>3.156315789473684</v>
          </cell>
          <cell r="I1865">
            <v>2640.7842105263157</v>
          </cell>
          <cell r="J1865">
            <v>5740</v>
          </cell>
          <cell r="K1865">
            <v>7000</v>
          </cell>
          <cell r="L1865">
            <v>3433</v>
          </cell>
          <cell r="M1865">
            <v>4154</v>
          </cell>
          <cell r="N1865">
            <v>2905</v>
          </cell>
          <cell r="O1865">
            <v>3301</v>
          </cell>
          <cell r="P1865">
            <v>3962</v>
          </cell>
          <cell r="Q1865" t="str">
            <v>S</v>
          </cell>
          <cell r="R1865">
            <v>15</v>
          </cell>
          <cell r="S1865">
            <v>1.21</v>
          </cell>
          <cell r="T1865" t="str">
            <v>POWER</v>
          </cell>
          <cell r="U1865">
            <v>0</v>
          </cell>
        </row>
        <row r="1866">
          <cell r="A1866" t="str">
            <v>PBS'D5000BL</v>
          </cell>
          <cell r="B1866" t="str">
            <v>POWER BANK 5000 mAh SOUL DUAL USB BLANCO</v>
          </cell>
          <cell r="C1866">
            <v>9.9</v>
          </cell>
          <cell r="D1866">
            <v>26.3538</v>
          </cell>
          <cell r="E1866">
            <v>12.870000000000001</v>
          </cell>
          <cell r="F1866">
            <v>10.89</v>
          </cell>
          <cell r="G1866">
            <v>12.375</v>
          </cell>
          <cell r="H1866">
            <v>14.850000000000001</v>
          </cell>
          <cell r="I1866">
            <v>12424.5</v>
          </cell>
          <cell r="J1866">
            <v>27050</v>
          </cell>
          <cell r="K1866">
            <v>33000</v>
          </cell>
          <cell r="L1866">
            <v>16152</v>
          </cell>
          <cell r="M1866">
            <v>19544</v>
          </cell>
          <cell r="N1866">
            <v>13667</v>
          </cell>
          <cell r="O1866">
            <v>15531</v>
          </cell>
          <cell r="P1866">
            <v>18637</v>
          </cell>
          <cell r="Q1866" t="str">
            <v>S</v>
          </cell>
          <cell r="R1866">
            <v>15</v>
          </cell>
          <cell r="S1866">
            <v>1.21</v>
          </cell>
          <cell r="T1866" t="str">
            <v>POWER</v>
          </cell>
          <cell r="U1866">
            <v>0</v>
          </cell>
        </row>
        <row r="1867">
          <cell r="A1867" t="str">
            <v>PBS'5000N</v>
          </cell>
          <cell r="B1867" t="str">
            <v>POWER BANK 5000 mAh SOUL DUAL USB NEGRO</v>
          </cell>
          <cell r="C1867">
            <v>9.9</v>
          </cell>
          <cell r="D1867">
            <v>26.3538</v>
          </cell>
          <cell r="E1867">
            <v>12.870000000000001</v>
          </cell>
          <cell r="F1867">
            <v>10.89</v>
          </cell>
          <cell r="G1867">
            <v>12.375</v>
          </cell>
          <cell r="H1867">
            <v>14.850000000000001</v>
          </cell>
          <cell r="I1867">
            <v>12424.5</v>
          </cell>
          <cell r="J1867">
            <v>27050</v>
          </cell>
          <cell r="K1867">
            <v>33000</v>
          </cell>
          <cell r="L1867">
            <v>16152</v>
          </cell>
          <cell r="M1867">
            <v>19544</v>
          </cell>
          <cell r="N1867">
            <v>13667</v>
          </cell>
          <cell r="O1867">
            <v>15531</v>
          </cell>
          <cell r="P1867">
            <v>18637</v>
          </cell>
          <cell r="Q1867" t="str">
            <v>S</v>
          </cell>
          <cell r="R1867">
            <v>15</v>
          </cell>
          <cell r="S1867">
            <v>1.21</v>
          </cell>
          <cell r="T1867" t="str">
            <v>POWER</v>
          </cell>
          <cell r="U1867">
            <v>0</v>
          </cell>
        </row>
        <row r="1868">
          <cell r="A1868" t="str">
            <v>PBS'VL5000RS</v>
          </cell>
          <cell r="B1868" t="str">
            <v>POWER BANK 5000 mAh SOUL DUAL USB -TIPO C- VISOR LED</v>
          </cell>
          <cell r="C1868">
            <v>9.9</v>
          </cell>
          <cell r="D1868">
            <v>26.3538</v>
          </cell>
          <cell r="E1868">
            <v>12.870000000000001</v>
          </cell>
          <cell r="F1868">
            <v>10.89</v>
          </cell>
          <cell r="G1868">
            <v>12.375</v>
          </cell>
          <cell r="H1868">
            <v>14.850000000000001</v>
          </cell>
          <cell r="I1868">
            <v>12424.5</v>
          </cell>
          <cell r="J1868">
            <v>27050</v>
          </cell>
          <cell r="K1868">
            <v>33000</v>
          </cell>
          <cell r="L1868">
            <v>16152</v>
          </cell>
          <cell r="M1868">
            <v>19544</v>
          </cell>
          <cell r="N1868">
            <v>13667</v>
          </cell>
          <cell r="O1868">
            <v>15531</v>
          </cell>
          <cell r="P1868">
            <v>18637</v>
          </cell>
          <cell r="Q1868" t="str">
            <v>S</v>
          </cell>
          <cell r="R1868">
            <v>15</v>
          </cell>
          <cell r="S1868">
            <v>1.21</v>
          </cell>
          <cell r="T1868" t="str">
            <v>POWER</v>
          </cell>
          <cell r="U1868">
            <v>0</v>
          </cell>
        </row>
        <row r="1869">
          <cell r="A1869" t="str">
            <v>M63C</v>
          </cell>
          <cell r="B1869" t="str">
            <v>POWER BANK 5800 mAh CASE IPH 6 (M63A)</v>
          </cell>
          <cell r="C1869">
            <v>2.1042105263157893</v>
          </cell>
          <cell r="D1869">
            <v>5.601408421052632</v>
          </cell>
          <cell r="E1869">
            <v>2.7354736842105263</v>
          </cell>
          <cell r="F1869">
            <v>2.3146315789473686</v>
          </cell>
          <cell r="G1869">
            <v>2.6302631578947366</v>
          </cell>
          <cell r="H1869">
            <v>3.156315789473684</v>
          </cell>
          <cell r="I1869">
            <v>2640.7842105263157</v>
          </cell>
          <cell r="J1869">
            <v>5740</v>
          </cell>
          <cell r="K1869">
            <v>7000</v>
          </cell>
          <cell r="L1869">
            <v>3433</v>
          </cell>
          <cell r="M1869">
            <v>4154</v>
          </cell>
          <cell r="N1869">
            <v>2905</v>
          </cell>
          <cell r="O1869">
            <v>3301</v>
          </cell>
          <cell r="P1869">
            <v>3962</v>
          </cell>
          <cell r="Q1869" t="str">
            <v>S</v>
          </cell>
          <cell r="R1869">
            <v>15</v>
          </cell>
          <cell r="S1869">
            <v>1.21</v>
          </cell>
          <cell r="T1869" t="str">
            <v>POWER</v>
          </cell>
          <cell r="U1869">
            <v>0</v>
          </cell>
        </row>
        <row r="1870">
          <cell r="A1870" t="str">
            <v>PBS'QL6000NE</v>
          </cell>
          <cell r="B1870" t="str">
            <v>POWER BANK 6000 mAh SOUL DUAL USB -TIPO C/LIGHTNING - VISOR LED</v>
          </cell>
          <cell r="C1870">
            <v>11.763862700228833</v>
          </cell>
          <cell r="D1870">
            <v>31.315402508009157</v>
          </cell>
          <cell r="E1870">
            <v>15.293021510297484</v>
          </cell>
          <cell r="F1870">
            <v>12.940248970251718</v>
          </cell>
          <cell r="G1870">
            <v>14.704828375286041</v>
          </cell>
          <cell r="H1870">
            <v>17.645794050343248</v>
          </cell>
          <cell r="I1870">
            <v>14763.647688787185</v>
          </cell>
          <cell r="J1870">
            <v>32380</v>
          </cell>
          <cell r="K1870">
            <v>39500</v>
          </cell>
          <cell r="L1870">
            <v>19193</v>
          </cell>
          <cell r="M1870">
            <v>23223</v>
          </cell>
          <cell r="N1870">
            <v>16241</v>
          </cell>
          <cell r="O1870">
            <v>18455</v>
          </cell>
          <cell r="P1870">
            <v>22146</v>
          </cell>
          <cell r="Q1870" t="str">
            <v>S</v>
          </cell>
          <cell r="R1870">
            <v>15</v>
          </cell>
          <cell r="S1870">
            <v>1.21</v>
          </cell>
          <cell r="T1870" t="str">
            <v>POWER</v>
          </cell>
          <cell r="U1870">
            <v>0</v>
          </cell>
        </row>
        <row r="1871">
          <cell r="A1871" t="str">
            <v>PBS'QL6000BL</v>
          </cell>
          <cell r="B1871" t="str">
            <v>POWER BANK 6000 mAh SOUL DUAL USB -TIPO C/LIGHTNING - VISOR LED</v>
          </cell>
          <cell r="C1871">
            <v>11.763862700228833</v>
          </cell>
          <cell r="D1871">
            <v>31.315402508009157</v>
          </cell>
          <cell r="E1871">
            <v>15.293021510297484</v>
          </cell>
          <cell r="F1871">
            <v>12.940248970251718</v>
          </cell>
          <cell r="G1871">
            <v>14.704828375286041</v>
          </cell>
          <cell r="H1871">
            <v>17.645794050343248</v>
          </cell>
          <cell r="I1871">
            <v>14763.647688787185</v>
          </cell>
          <cell r="J1871">
            <v>32380</v>
          </cell>
          <cell r="K1871">
            <v>39500</v>
          </cell>
          <cell r="L1871">
            <v>19193</v>
          </cell>
          <cell r="M1871">
            <v>23223</v>
          </cell>
          <cell r="N1871">
            <v>16241</v>
          </cell>
          <cell r="O1871">
            <v>18455</v>
          </cell>
          <cell r="P1871">
            <v>22146</v>
          </cell>
          <cell r="Q1871" t="str">
            <v>S</v>
          </cell>
          <cell r="R1871">
            <v>15</v>
          </cell>
          <cell r="S1871">
            <v>1.21</v>
          </cell>
          <cell r="T1871" t="str">
            <v>POWER</v>
          </cell>
          <cell r="U1871">
            <v>0</v>
          </cell>
        </row>
        <row r="1872">
          <cell r="A1872" t="str">
            <v>21SFILPI5</v>
          </cell>
          <cell r="B1872" t="str">
            <v>PROMO FILM IPH 5 ANTI SHOCK</v>
          </cell>
          <cell r="C1872">
            <v>0.29732793522267204</v>
          </cell>
          <cell r="D1872">
            <v>0.38652631578947366</v>
          </cell>
          <cell r="E1872">
            <v>0.35679352226720645</v>
          </cell>
          <cell r="F1872">
            <v>0.32706072874493924</v>
          </cell>
          <cell r="G1872">
            <v>0.37165991902834006</v>
          </cell>
          <cell r="H1872">
            <v>0.44599190283400802</v>
          </cell>
          <cell r="I1872">
            <v>373.14655870445341</v>
          </cell>
          <cell r="J1872">
            <v>410</v>
          </cell>
          <cell r="K1872">
            <v>500</v>
          </cell>
          <cell r="L1872">
            <v>448</v>
          </cell>
          <cell r="M1872">
            <v>448</v>
          </cell>
          <cell r="N1872">
            <v>411</v>
          </cell>
          <cell r="O1872">
            <v>467</v>
          </cell>
          <cell r="P1872">
            <v>560</v>
          </cell>
          <cell r="Q1872" t="str">
            <v>OFF</v>
          </cell>
          <cell r="R1872">
            <v>1</v>
          </cell>
          <cell r="S1872">
            <v>1</v>
          </cell>
          <cell r="T1872" t="str">
            <v>PROMO</v>
          </cell>
          <cell r="U1872">
            <v>0</v>
          </cell>
        </row>
        <row r="1873">
          <cell r="A1873" t="str">
            <v>fd'iph6</v>
          </cell>
          <cell r="B1873" t="str">
            <v>PROMO FILM IPH 7/8</v>
          </cell>
          <cell r="C1873">
            <v>0.2725506072874494</v>
          </cell>
          <cell r="D1873">
            <v>0.35431578947368425</v>
          </cell>
          <cell r="E1873">
            <v>0.32706072874493924</v>
          </cell>
          <cell r="F1873">
            <v>0.29980566801619435</v>
          </cell>
          <cell r="G1873">
            <v>0.34068825910931178</v>
          </cell>
          <cell r="H1873">
            <v>0.4088259109311741</v>
          </cell>
          <cell r="I1873">
            <v>342.05101214574898</v>
          </cell>
          <cell r="J1873">
            <v>410</v>
          </cell>
          <cell r="K1873">
            <v>500</v>
          </cell>
          <cell r="L1873">
            <v>410</v>
          </cell>
          <cell r="M1873">
            <v>410</v>
          </cell>
          <cell r="N1873">
            <v>377</v>
          </cell>
          <cell r="O1873">
            <v>428</v>
          </cell>
          <cell r="P1873">
            <v>514</v>
          </cell>
          <cell r="Q1873" t="str">
            <v>OFF</v>
          </cell>
          <cell r="R1873">
            <v>1</v>
          </cell>
          <cell r="S1873">
            <v>1</v>
          </cell>
          <cell r="T1873" t="str">
            <v>PROMO</v>
          </cell>
          <cell r="U1873">
            <v>0</v>
          </cell>
        </row>
        <row r="1874">
          <cell r="A1874" t="str">
            <v>fd'iph6p</v>
          </cell>
          <cell r="B1874" t="str">
            <v>PROMO FILM IPH 7/8 PLUS</v>
          </cell>
          <cell r="C1874">
            <v>0.2725506072874494</v>
          </cell>
          <cell r="D1874">
            <v>0.35431578947368425</v>
          </cell>
          <cell r="E1874">
            <v>0.32706072874493924</v>
          </cell>
          <cell r="F1874">
            <v>0.29980566801619435</v>
          </cell>
          <cell r="G1874">
            <v>0.34068825910931178</v>
          </cell>
          <cell r="H1874">
            <v>0.4088259109311741</v>
          </cell>
          <cell r="I1874">
            <v>342.05101214574898</v>
          </cell>
          <cell r="J1874">
            <v>410</v>
          </cell>
          <cell r="K1874">
            <v>500</v>
          </cell>
          <cell r="L1874">
            <v>410</v>
          </cell>
          <cell r="M1874">
            <v>410</v>
          </cell>
          <cell r="N1874">
            <v>377</v>
          </cell>
          <cell r="O1874">
            <v>428</v>
          </cell>
          <cell r="P1874">
            <v>514</v>
          </cell>
          <cell r="Q1874" t="str">
            <v>OFF</v>
          </cell>
          <cell r="R1874">
            <v>1</v>
          </cell>
          <cell r="S1874">
            <v>1</v>
          </cell>
          <cell r="T1874" t="str">
            <v>PROMO</v>
          </cell>
          <cell r="U1874">
            <v>0</v>
          </cell>
        </row>
        <row r="1875">
          <cell r="A1875" t="str">
            <v>FD'390</v>
          </cell>
          <cell r="B1875" t="str">
            <v>PROMO FILM LG 390_F60</v>
          </cell>
          <cell r="C1875">
            <v>0.2725506072874494</v>
          </cell>
          <cell r="D1875">
            <v>0.35431578947368425</v>
          </cell>
          <cell r="E1875">
            <v>0.32706072874493924</v>
          </cell>
          <cell r="F1875">
            <v>0.29980566801619435</v>
          </cell>
          <cell r="G1875">
            <v>0.34068825910931178</v>
          </cell>
          <cell r="H1875">
            <v>0.4088259109311741</v>
          </cell>
          <cell r="I1875">
            <v>342.05101214574898</v>
          </cell>
          <cell r="J1875">
            <v>410</v>
          </cell>
          <cell r="K1875">
            <v>500</v>
          </cell>
          <cell r="L1875">
            <v>410</v>
          </cell>
          <cell r="M1875">
            <v>410</v>
          </cell>
          <cell r="N1875">
            <v>377</v>
          </cell>
          <cell r="O1875">
            <v>428</v>
          </cell>
          <cell r="P1875">
            <v>514</v>
          </cell>
          <cell r="Q1875" t="str">
            <v>OFF</v>
          </cell>
          <cell r="R1875">
            <v>1</v>
          </cell>
          <cell r="S1875">
            <v>1</v>
          </cell>
          <cell r="T1875" t="str">
            <v>PROMO</v>
          </cell>
          <cell r="U1875">
            <v>0</v>
          </cell>
        </row>
        <row r="1876">
          <cell r="A1876" t="str">
            <v>FD'L40</v>
          </cell>
          <cell r="B1876" t="str">
            <v>PROMO FILM LG D160_OPTIMUS L40</v>
          </cell>
          <cell r="C1876">
            <v>0.2725506072874494</v>
          </cell>
          <cell r="D1876">
            <v>0.35431578947368425</v>
          </cell>
          <cell r="E1876">
            <v>0.32706072874493924</v>
          </cell>
          <cell r="F1876">
            <v>0.29980566801619435</v>
          </cell>
          <cell r="G1876">
            <v>0.34068825910931178</v>
          </cell>
          <cell r="H1876">
            <v>0.4088259109311741</v>
          </cell>
          <cell r="I1876">
            <v>342.05101214574898</v>
          </cell>
          <cell r="J1876">
            <v>410</v>
          </cell>
          <cell r="K1876">
            <v>500</v>
          </cell>
          <cell r="L1876">
            <v>410</v>
          </cell>
          <cell r="M1876">
            <v>410</v>
          </cell>
          <cell r="N1876">
            <v>377</v>
          </cell>
          <cell r="O1876">
            <v>428</v>
          </cell>
          <cell r="P1876">
            <v>514</v>
          </cell>
          <cell r="Q1876" t="str">
            <v>OFF</v>
          </cell>
          <cell r="R1876">
            <v>1</v>
          </cell>
          <cell r="S1876">
            <v>1</v>
          </cell>
          <cell r="T1876" t="str">
            <v>PROMO</v>
          </cell>
          <cell r="U1876">
            <v>0</v>
          </cell>
        </row>
        <row r="1877">
          <cell r="A1877" t="str">
            <v>FD'L70</v>
          </cell>
          <cell r="B1877" t="str">
            <v>PROMO FILM LG D320_OPTIMUS L70</v>
          </cell>
          <cell r="C1877">
            <v>0.2725506072874494</v>
          </cell>
          <cell r="D1877">
            <v>0.35431578947368425</v>
          </cell>
          <cell r="E1877">
            <v>0.32706072874493924</v>
          </cell>
          <cell r="F1877">
            <v>0.29980566801619435</v>
          </cell>
          <cell r="G1877">
            <v>0.34068825910931178</v>
          </cell>
          <cell r="H1877">
            <v>0.4088259109311741</v>
          </cell>
          <cell r="I1877">
            <v>342.05101214574898</v>
          </cell>
          <cell r="J1877">
            <v>410</v>
          </cell>
          <cell r="K1877">
            <v>500</v>
          </cell>
          <cell r="L1877">
            <v>410</v>
          </cell>
          <cell r="M1877">
            <v>410</v>
          </cell>
          <cell r="N1877">
            <v>377</v>
          </cell>
          <cell r="O1877">
            <v>428</v>
          </cell>
          <cell r="P1877">
            <v>514</v>
          </cell>
          <cell r="Q1877" t="str">
            <v>OFF</v>
          </cell>
          <cell r="R1877">
            <v>1</v>
          </cell>
          <cell r="S1877">
            <v>1</v>
          </cell>
          <cell r="T1877" t="str">
            <v>PROMO</v>
          </cell>
          <cell r="U1877">
            <v>0</v>
          </cell>
        </row>
        <row r="1878">
          <cell r="A1878" t="str">
            <v>fd'd680</v>
          </cell>
          <cell r="B1878" t="str">
            <v>PROMO FILM LG D680_OPTIMUS G PRO</v>
          </cell>
          <cell r="C1878">
            <v>0.2725506072874494</v>
          </cell>
          <cell r="D1878">
            <v>0.35431578947368425</v>
          </cell>
          <cell r="E1878">
            <v>0.32706072874493924</v>
          </cell>
          <cell r="F1878">
            <v>0.29980566801619435</v>
          </cell>
          <cell r="G1878">
            <v>0.34068825910931178</v>
          </cell>
          <cell r="H1878">
            <v>0.4088259109311741</v>
          </cell>
          <cell r="I1878">
            <v>342.05101214574898</v>
          </cell>
          <cell r="J1878">
            <v>410</v>
          </cell>
          <cell r="K1878">
            <v>500</v>
          </cell>
          <cell r="L1878">
            <v>410</v>
          </cell>
          <cell r="M1878">
            <v>410</v>
          </cell>
          <cell r="N1878">
            <v>377</v>
          </cell>
          <cell r="O1878">
            <v>428</v>
          </cell>
          <cell r="P1878">
            <v>514</v>
          </cell>
          <cell r="Q1878" t="str">
            <v>OFF</v>
          </cell>
          <cell r="R1878">
            <v>1</v>
          </cell>
          <cell r="S1878">
            <v>1</v>
          </cell>
          <cell r="T1878" t="str">
            <v>PROMO</v>
          </cell>
          <cell r="U1878">
            <v>0</v>
          </cell>
        </row>
        <row r="1879">
          <cell r="A1879" t="str">
            <v>FD'D806</v>
          </cell>
          <cell r="B1879" t="str">
            <v>PROMO FILM LG D806_OPTIMUS G2</v>
          </cell>
          <cell r="C1879">
            <v>0.2725506072874494</v>
          </cell>
          <cell r="D1879">
            <v>0.35431578947368425</v>
          </cell>
          <cell r="E1879">
            <v>0.32706072874493924</v>
          </cell>
          <cell r="F1879">
            <v>0.29980566801619435</v>
          </cell>
          <cell r="G1879">
            <v>0.34068825910931178</v>
          </cell>
          <cell r="H1879">
            <v>0.4088259109311741</v>
          </cell>
          <cell r="I1879">
            <v>342.05101214574898</v>
          </cell>
          <cell r="J1879">
            <v>410</v>
          </cell>
          <cell r="K1879">
            <v>500</v>
          </cell>
          <cell r="L1879">
            <v>410</v>
          </cell>
          <cell r="M1879">
            <v>410</v>
          </cell>
          <cell r="N1879">
            <v>377</v>
          </cell>
          <cell r="O1879">
            <v>428</v>
          </cell>
          <cell r="P1879">
            <v>514</v>
          </cell>
          <cell r="Q1879" t="str">
            <v>OFF</v>
          </cell>
          <cell r="R1879">
            <v>1</v>
          </cell>
          <cell r="S1879">
            <v>1</v>
          </cell>
          <cell r="T1879" t="str">
            <v>PROMO</v>
          </cell>
          <cell r="U1879">
            <v>0</v>
          </cell>
        </row>
        <row r="1880">
          <cell r="A1880" t="str">
            <v>FD'GFLEX</v>
          </cell>
          <cell r="B1880" t="str">
            <v>PROMO FILM LG D959_G FLEX</v>
          </cell>
          <cell r="C1880">
            <v>0.2725506072874494</v>
          </cell>
          <cell r="D1880">
            <v>0.35431578947368425</v>
          </cell>
          <cell r="E1880">
            <v>0.32706072874493924</v>
          </cell>
          <cell r="F1880">
            <v>0.29980566801619435</v>
          </cell>
          <cell r="G1880">
            <v>0.34068825910931178</v>
          </cell>
          <cell r="H1880">
            <v>0.4088259109311741</v>
          </cell>
          <cell r="I1880">
            <v>342.05101214574898</v>
          </cell>
          <cell r="J1880">
            <v>410</v>
          </cell>
          <cell r="K1880">
            <v>500</v>
          </cell>
          <cell r="L1880">
            <v>410</v>
          </cell>
          <cell r="M1880">
            <v>410</v>
          </cell>
          <cell r="N1880">
            <v>377</v>
          </cell>
          <cell r="O1880">
            <v>428</v>
          </cell>
          <cell r="P1880">
            <v>514</v>
          </cell>
          <cell r="Q1880" t="str">
            <v>OFF</v>
          </cell>
          <cell r="R1880">
            <v>1</v>
          </cell>
          <cell r="S1880">
            <v>1</v>
          </cell>
          <cell r="T1880" t="str">
            <v>PROMO</v>
          </cell>
          <cell r="U1880">
            <v>0</v>
          </cell>
        </row>
        <row r="1881">
          <cell r="A1881" t="str">
            <v>fd'xt1063</v>
          </cell>
          <cell r="B1881" t="str">
            <v>PROMO FILM MOT. G2</v>
          </cell>
          <cell r="C1881">
            <v>0.2725506072874494</v>
          </cell>
          <cell r="D1881">
            <v>0.35431578947368425</v>
          </cell>
          <cell r="E1881">
            <v>0.32706072874493924</v>
          </cell>
          <cell r="F1881">
            <v>0.29980566801619435</v>
          </cell>
          <cell r="G1881">
            <v>0.34068825910931178</v>
          </cell>
          <cell r="H1881">
            <v>0.4088259109311741</v>
          </cell>
          <cell r="I1881">
            <v>342.05101214574898</v>
          </cell>
          <cell r="J1881">
            <v>410</v>
          </cell>
          <cell r="K1881">
            <v>500</v>
          </cell>
          <cell r="L1881">
            <v>410</v>
          </cell>
          <cell r="M1881">
            <v>410</v>
          </cell>
          <cell r="N1881">
            <v>377</v>
          </cell>
          <cell r="O1881">
            <v>428</v>
          </cell>
          <cell r="P1881">
            <v>514</v>
          </cell>
          <cell r="Q1881" t="str">
            <v>OFF</v>
          </cell>
          <cell r="R1881">
            <v>1</v>
          </cell>
          <cell r="S1881">
            <v>1</v>
          </cell>
          <cell r="T1881" t="str">
            <v>PROMO</v>
          </cell>
          <cell r="U1881">
            <v>0</v>
          </cell>
        </row>
        <row r="1882">
          <cell r="A1882" t="str">
            <v>21LFIMOTG3</v>
          </cell>
          <cell r="B1882" t="str">
            <v>PROMO FILM MOT. G3</v>
          </cell>
          <cell r="C1882">
            <v>0.37165991902834006</v>
          </cell>
          <cell r="D1882">
            <v>0.48315789473684206</v>
          </cell>
          <cell r="E1882">
            <v>0.44599190283400808</v>
          </cell>
          <cell r="F1882">
            <v>0.4088259109311741</v>
          </cell>
          <cell r="G1882">
            <v>0.46457489878542507</v>
          </cell>
          <cell r="H1882">
            <v>0.55748987854251009</v>
          </cell>
          <cell r="I1882">
            <v>466.43319838056675</v>
          </cell>
          <cell r="J1882">
            <v>410</v>
          </cell>
          <cell r="K1882">
            <v>500</v>
          </cell>
          <cell r="L1882">
            <v>560</v>
          </cell>
          <cell r="M1882">
            <v>560</v>
          </cell>
          <cell r="N1882">
            <v>514</v>
          </cell>
          <cell r="O1882">
            <v>584</v>
          </cell>
          <cell r="P1882">
            <v>700</v>
          </cell>
          <cell r="Q1882" t="str">
            <v>OFF</v>
          </cell>
          <cell r="R1882">
            <v>1</v>
          </cell>
          <cell r="S1882">
            <v>1</v>
          </cell>
          <cell r="T1882" t="str">
            <v>PROMO</v>
          </cell>
          <cell r="U1882">
            <v>0</v>
          </cell>
        </row>
        <row r="1883">
          <cell r="A1883" t="str">
            <v>fd'503</v>
          </cell>
          <cell r="B1883" t="str">
            <v>PROMO FILM NOK. A503</v>
          </cell>
          <cell r="C1883">
            <v>0.14866396761133602</v>
          </cell>
          <cell r="D1883">
            <v>0.19326315789473683</v>
          </cell>
          <cell r="E1883">
            <v>0.17839676113360323</v>
          </cell>
          <cell r="F1883">
            <v>0.16353036437246962</v>
          </cell>
          <cell r="G1883">
            <v>0.18582995951417003</v>
          </cell>
          <cell r="H1883">
            <v>0.22299595141700401</v>
          </cell>
          <cell r="I1883">
            <v>186.57327935222671</v>
          </cell>
          <cell r="J1883">
            <v>0</v>
          </cell>
          <cell r="K1883">
            <v>0</v>
          </cell>
          <cell r="L1883">
            <v>224</v>
          </cell>
          <cell r="M1883">
            <v>224</v>
          </cell>
          <cell r="N1883">
            <v>206</v>
          </cell>
          <cell r="O1883">
            <v>234</v>
          </cell>
          <cell r="P1883">
            <v>280</v>
          </cell>
          <cell r="Q1883" t="str">
            <v>OFF</v>
          </cell>
          <cell r="R1883">
            <v>1</v>
          </cell>
          <cell r="S1883">
            <v>1</v>
          </cell>
          <cell r="T1883" t="str">
            <v>PROMO</v>
          </cell>
          <cell r="U1883">
            <v>0</v>
          </cell>
        </row>
        <row r="1884">
          <cell r="A1884" t="str">
            <v>FD'L1020</v>
          </cell>
          <cell r="B1884" t="str">
            <v>PROMO FILM NOK. L1020</v>
          </cell>
          <cell r="C1884">
            <v>0.2725506072874494</v>
          </cell>
          <cell r="D1884">
            <v>0.35431578947368425</v>
          </cell>
          <cell r="E1884">
            <v>0.32706072874493924</v>
          </cell>
          <cell r="F1884">
            <v>0.29980566801619435</v>
          </cell>
          <cell r="G1884">
            <v>0.34068825910931178</v>
          </cell>
          <cell r="H1884">
            <v>0.4088259109311741</v>
          </cell>
          <cell r="I1884">
            <v>342.05101214574898</v>
          </cell>
          <cell r="J1884">
            <v>410</v>
          </cell>
          <cell r="K1884">
            <v>500</v>
          </cell>
          <cell r="L1884">
            <v>410</v>
          </cell>
          <cell r="M1884">
            <v>410</v>
          </cell>
          <cell r="N1884">
            <v>377</v>
          </cell>
          <cell r="O1884">
            <v>428</v>
          </cell>
          <cell r="P1884">
            <v>514</v>
          </cell>
          <cell r="Q1884" t="str">
            <v>OFF</v>
          </cell>
          <cell r="R1884">
            <v>1</v>
          </cell>
          <cell r="S1884">
            <v>1</v>
          </cell>
          <cell r="T1884" t="str">
            <v>PROMO</v>
          </cell>
          <cell r="U1884">
            <v>0</v>
          </cell>
        </row>
        <row r="1885">
          <cell r="A1885" t="str">
            <v>FD'L435</v>
          </cell>
          <cell r="B1885" t="str">
            <v>PROMO FILM NOK. L435</v>
          </cell>
          <cell r="C1885">
            <v>0.37165991902834006</v>
          </cell>
          <cell r="D1885">
            <v>0.48315789473684206</v>
          </cell>
          <cell r="E1885">
            <v>0.44599190283400808</v>
          </cell>
          <cell r="F1885">
            <v>0.4088259109311741</v>
          </cell>
          <cell r="G1885">
            <v>0.46457489878542507</v>
          </cell>
          <cell r="H1885">
            <v>0.55748987854251009</v>
          </cell>
          <cell r="I1885">
            <v>466.43319838056675</v>
          </cell>
          <cell r="J1885">
            <v>410</v>
          </cell>
          <cell r="K1885">
            <v>500</v>
          </cell>
          <cell r="L1885">
            <v>560</v>
          </cell>
          <cell r="M1885">
            <v>560</v>
          </cell>
          <cell r="N1885">
            <v>514</v>
          </cell>
          <cell r="O1885">
            <v>584</v>
          </cell>
          <cell r="P1885">
            <v>700</v>
          </cell>
          <cell r="Q1885" t="str">
            <v>OFF</v>
          </cell>
          <cell r="R1885">
            <v>1</v>
          </cell>
          <cell r="S1885">
            <v>1</v>
          </cell>
          <cell r="T1885" t="str">
            <v>PROMO</v>
          </cell>
          <cell r="U1885">
            <v>0</v>
          </cell>
        </row>
        <row r="1886">
          <cell r="A1886" t="str">
            <v>FD'L530</v>
          </cell>
          <cell r="B1886" t="str">
            <v>PROMO FILM NOK. L530</v>
          </cell>
          <cell r="C1886">
            <v>0.2725506072874494</v>
          </cell>
          <cell r="D1886">
            <v>0.35431578947368425</v>
          </cell>
          <cell r="E1886">
            <v>0.32706072874493924</v>
          </cell>
          <cell r="F1886">
            <v>0.29980566801619435</v>
          </cell>
          <cell r="G1886">
            <v>0.34068825910931178</v>
          </cell>
          <cell r="H1886">
            <v>0.4088259109311741</v>
          </cell>
          <cell r="I1886">
            <v>342.05101214574898</v>
          </cell>
          <cell r="J1886">
            <v>410</v>
          </cell>
          <cell r="K1886">
            <v>500</v>
          </cell>
          <cell r="L1886">
            <v>410</v>
          </cell>
          <cell r="M1886">
            <v>410</v>
          </cell>
          <cell r="N1886">
            <v>377</v>
          </cell>
          <cell r="O1886">
            <v>428</v>
          </cell>
          <cell r="P1886">
            <v>514</v>
          </cell>
          <cell r="Q1886" t="str">
            <v>OFF</v>
          </cell>
          <cell r="R1886">
            <v>1</v>
          </cell>
          <cell r="S1886">
            <v>1</v>
          </cell>
          <cell r="T1886" t="str">
            <v>PROMO</v>
          </cell>
          <cell r="U1886">
            <v>0</v>
          </cell>
        </row>
        <row r="1887">
          <cell r="A1887" t="str">
            <v>21SFILN925</v>
          </cell>
          <cell r="B1887" t="str">
            <v>PROMO FILM NOK. L925</v>
          </cell>
          <cell r="C1887">
            <v>0.2725506072874494</v>
          </cell>
          <cell r="D1887">
            <v>0.35431578947368425</v>
          </cell>
          <cell r="E1887">
            <v>0.32706072874493924</v>
          </cell>
          <cell r="F1887">
            <v>0.29980566801619435</v>
          </cell>
          <cell r="G1887">
            <v>0.34068825910931178</v>
          </cell>
          <cell r="H1887">
            <v>0.4088259109311741</v>
          </cell>
          <cell r="I1887">
            <v>342.05101214574898</v>
          </cell>
          <cell r="J1887">
            <v>410</v>
          </cell>
          <cell r="K1887">
            <v>500</v>
          </cell>
          <cell r="L1887">
            <v>410</v>
          </cell>
          <cell r="M1887">
            <v>410</v>
          </cell>
          <cell r="N1887">
            <v>377</v>
          </cell>
          <cell r="O1887">
            <v>428</v>
          </cell>
          <cell r="P1887">
            <v>514</v>
          </cell>
          <cell r="Q1887" t="str">
            <v>OFF</v>
          </cell>
          <cell r="R1887">
            <v>1</v>
          </cell>
          <cell r="S1887">
            <v>1</v>
          </cell>
          <cell r="T1887" t="str">
            <v>PROMO</v>
          </cell>
          <cell r="U1887">
            <v>0</v>
          </cell>
        </row>
        <row r="1888">
          <cell r="A1888" t="str">
            <v>21VFISACE4</v>
          </cell>
          <cell r="B1888" t="str">
            <v>PROMO FILM SAM. ACE 4</v>
          </cell>
          <cell r="C1888">
            <v>0.2725506072874494</v>
          </cell>
          <cell r="D1888">
            <v>0.35431578947368425</v>
          </cell>
          <cell r="E1888">
            <v>0.32706072874493924</v>
          </cell>
          <cell r="F1888">
            <v>0.29980566801619435</v>
          </cell>
          <cell r="G1888">
            <v>0.34068825910931178</v>
          </cell>
          <cell r="H1888">
            <v>0.4088259109311741</v>
          </cell>
          <cell r="I1888">
            <v>342.05101214574898</v>
          </cell>
          <cell r="J1888">
            <v>410</v>
          </cell>
          <cell r="K1888">
            <v>500</v>
          </cell>
          <cell r="L1888">
            <v>410</v>
          </cell>
          <cell r="M1888">
            <v>410</v>
          </cell>
          <cell r="N1888">
            <v>377</v>
          </cell>
          <cell r="O1888">
            <v>428</v>
          </cell>
          <cell r="P1888">
            <v>514</v>
          </cell>
          <cell r="Q1888" t="str">
            <v>OFF</v>
          </cell>
          <cell r="R1888">
            <v>1</v>
          </cell>
          <cell r="S1888">
            <v>1</v>
          </cell>
          <cell r="T1888" t="str">
            <v>PROMO</v>
          </cell>
          <cell r="U1888">
            <v>0</v>
          </cell>
        </row>
        <row r="1889">
          <cell r="A1889" t="str">
            <v>FD'G318</v>
          </cell>
          <cell r="B1889" t="str">
            <v>PROMO FILM SAM. ACE 4 NEO_g318</v>
          </cell>
          <cell r="C1889">
            <v>0.24777327935222671</v>
          </cell>
          <cell r="D1889">
            <v>0.32210526315789473</v>
          </cell>
          <cell r="E1889">
            <v>0.29732793522267204</v>
          </cell>
          <cell r="F1889">
            <v>0.2725506072874494</v>
          </cell>
          <cell r="G1889">
            <v>0.30971659919028338</v>
          </cell>
          <cell r="H1889">
            <v>0.37165991902834006</v>
          </cell>
          <cell r="I1889">
            <v>310.9554655870445</v>
          </cell>
          <cell r="J1889">
            <v>410</v>
          </cell>
          <cell r="K1889">
            <v>500</v>
          </cell>
          <cell r="L1889">
            <v>373</v>
          </cell>
          <cell r="M1889">
            <v>373</v>
          </cell>
          <cell r="N1889">
            <v>343</v>
          </cell>
          <cell r="O1889">
            <v>389</v>
          </cell>
          <cell r="P1889">
            <v>467</v>
          </cell>
          <cell r="Q1889" t="str">
            <v>OFF</v>
          </cell>
          <cell r="R1889">
            <v>1</v>
          </cell>
          <cell r="S1889">
            <v>1</v>
          </cell>
          <cell r="T1889" t="str">
            <v>PROMO</v>
          </cell>
          <cell r="U1889">
            <v>0</v>
          </cell>
        </row>
        <row r="1890">
          <cell r="A1890" t="str">
            <v>21VFISACES</v>
          </cell>
          <cell r="B1890" t="str">
            <v>PROMO FILM SAM. ACE STYLE</v>
          </cell>
          <cell r="C1890">
            <v>0.2725506072874494</v>
          </cell>
          <cell r="D1890">
            <v>0.35431578947368425</v>
          </cell>
          <cell r="E1890">
            <v>0.32706072874493924</v>
          </cell>
          <cell r="F1890">
            <v>0.29980566801619435</v>
          </cell>
          <cell r="G1890">
            <v>0.34068825910931178</v>
          </cell>
          <cell r="H1890">
            <v>0.4088259109311741</v>
          </cell>
          <cell r="I1890">
            <v>342.05101214574898</v>
          </cell>
          <cell r="J1890">
            <v>410</v>
          </cell>
          <cell r="K1890">
            <v>500</v>
          </cell>
          <cell r="L1890">
            <v>410</v>
          </cell>
          <cell r="M1890">
            <v>410</v>
          </cell>
          <cell r="N1890">
            <v>377</v>
          </cell>
          <cell r="O1890">
            <v>428</v>
          </cell>
          <cell r="P1890">
            <v>514</v>
          </cell>
          <cell r="Q1890" t="str">
            <v>OFF</v>
          </cell>
          <cell r="R1890">
            <v>1</v>
          </cell>
          <cell r="S1890">
            <v>1</v>
          </cell>
          <cell r="T1890" t="str">
            <v>PROMO</v>
          </cell>
          <cell r="U1890">
            <v>0</v>
          </cell>
        </row>
        <row r="1891">
          <cell r="A1891" t="str">
            <v>FD'G350</v>
          </cell>
          <cell r="B1891" t="str">
            <v>PROMO FILM SAM. G350_CORE PLUS</v>
          </cell>
          <cell r="C1891">
            <v>0.2725506072874494</v>
          </cell>
          <cell r="D1891">
            <v>0.35431578947368425</v>
          </cell>
          <cell r="E1891">
            <v>0.32706072874493924</v>
          </cell>
          <cell r="F1891">
            <v>0.29980566801619435</v>
          </cell>
          <cell r="G1891">
            <v>0.34068825910931178</v>
          </cell>
          <cell r="H1891">
            <v>0.4088259109311741</v>
          </cell>
          <cell r="I1891">
            <v>342.05101214574898</v>
          </cell>
          <cell r="J1891">
            <v>410</v>
          </cell>
          <cell r="K1891">
            <v>500</v>
          </cell>
          <cell r="L1891">
            <v>410</v>
          </cell>
          <cell r="M1891">
            <v>410</v>
          </cell>
          <cell r="N1891">
            <v>377</v>
          </cell>
          <cell r="O1891">
            <v>428</v>
          </cell>
          <cell r="P1891">
            <v>514</v>
          </cell>
          <cell r="Q1891" t="str">
            <v>OFF</v>
          </cell>
          <cell r="R1891">
            <v>1</v>
          </cell>
          <cell r="S1891">
            <v>1</v>
          </cell>
          <cell r="T1891" t="str">
            <v>PROMO</v>
          </cell>
          <cell r="U1891">
            <v>0</v>
          </cell>
        </row>
        <row r="1892">
          <cell r="A1892" t="str">
            <v>FD'GLX5M</v>
          </cell>
          <cell r="B1892" t="str">
            <v>PROMO FILM SAM. G800_S5 Mini</v>
          </cell>
          <cell r="C1892">
            <v>0.2725506072874494</v>
          </cell>
          <cell r="D1892">
            <v>0.35431578947368425</v>
          </cell>
          <cell r="E1892">
            <v>0.32706072874493924</v>
          </cell>
          <cell r="F1892">
            <v>0.29980566801619435</v>
          </cell>
          <cell r="G1892">
            <v>0.34068825910931178</v>
          </cell>
          <cell r="H1892">
            <v>0.4088259109311741</v>
          </cell>
          <cell r="I1892">
            <v>342.05101214574898</v>
          </cell>
          <cell r="J1892">
            <v>410</v>
          </cell>
          <cell r="K1892">
            <v>500</v>
          </cell>
          <cell r="L1892">
            <v>410</v>
          </cell>
          <cell r="M1892">
            <v>410</v>
          </cell>
          <cell r="N1892">
            <v>377</v>
          </cell>
          <cell r="O1892">
            <v>428</v>
          </cell>
          <cell r="P1892">
            <v>514</v>
          </cell>
          <cell r="Q1892" t="str">
            <v>OFF</v>
          </cell>
          <cell r="R1892">
            <v>1</v>
          </cell>
          <cell r="S1892">
            <v>1</v>
          </cell>
          <cell r="T1892" t="str">
            <v>PROMO</v>
          </cell>
          <cell r="U1892">
            <v>0</v>
          </cell>
        </row>
        <row r="1893">
          <cell r="A1893" t="str">
            <v>FD'I9082</v>
          </cell>
          <cell r="B1893" t="str">
            <v>PROMO FILM SAM. GRAND_I9082</v>
          </cell>
          <cell r="C1893">
            <v>0.2725506072874494</v>
          </cell>
          <cell r="D1893">
            <v>0.35431578947368425</v>
          </cell>
          <cell r="E1893">
            <v>0.32706072874493924</v>
          </cell>
          <cell r="F1893">
            <v>0.29980566801619435</v>
          </cell>
          <cell r="G1893">
            <v>0.34068825910931178</v>
          </cell>
          <cell r="H1893">
            <v>0.4088259109311741</v>
          </cell>
          <cell r="I1893">
            <v>342.05101214574898</v>
          </cell>
          <cell r="J1893">
            <v>410</v>
          </cell>
          <cell r="K1893">
            <v>500</v>
          </cell>
          <cell r="L1893">
            <v>410</v>
          </cell>
          <cell r="M1893">
            <v>410</v>
          </cell>
          <cell r="N1893">
            <v>377</v>
          </cell>
          <cell r="O1893">
            <v>428</v>
          </cell>
          <cell r="P1893">
            <v>514</v>
          </cell>
          <cell r="Q1893" t="str">
            <v>OFF</v>
          </cell>
          <cell r="R1893">
            <v>1</v>
          </cell>
          <cell r="S1893">
            <v>1</v>
          </cell>
          <cell r="T1893" t="str">
            <v>PROMO</v>
          </cell>
          <cell r="U1893">
            <v>0</v>
          </cell>
        </row>
        <row r="1894">
          <cell r="A1894" t="str">
            <v>fd'i9060</v>
          </cell>
          <cell r="B1894" t="str">
            <v>PROMO FILM SAM. i9060_GRAND NEO</v>
          </cell>
          <cell r="C1894">
            <v>0.2725506072874494</v>
          </cell>
          <cell r="D1894">
            <v>0.35431578947368425</v>
          </cell>
          <cell r="E1894">
            <v>0.32706072874493924</v>
          </cell>
          <cell r="F1894">
            <v>0.29980566801619435</v>
          </cell>
          <cell r="G1894">
            <v>0.34068825910931178</v>
          </cell>
          <cell r="H1894">
            <v>0.4088259109311741</v>
          </cell>
          <cell r="I1894">
            <v>342.05101214574898</v>
          </cell>
          <cell r="J1894">
            <v>410</v>
          </cell>
          <cell r="K1894">
            <v>500</v>
          </cell>
          <cell r="L1894">
            <v>410</v>
          </cell>
          <cell r="M1894">
            <v>410</v>
          </cell>
          <cell r="N1894">
            <v>377</v>
          </cell>
          <cell r="O1894">
            <v>428</v>
          </cell>
          <cell r="P1894">
            <v>514</v>
          </cell>
          <cell r="Q1894" t="str">
            <v>OFF</v>
          </cell>
          <cell r="R1894">
            <v>1</v>
          </cell>
          <cell r="S1894">
            <v>1</v>
          </cell>
          <cell r="T1894" t="str">
            <v>PROMO</v>
          </cell>
          <cell r="U1894">
            <v>0</v>
          </cell>
        </row>
        <row r="1895">
          <cell r="A1895" t="str">
            <v>5702171271</v>
          </cell>
          <cell r="B1895" t="str">
            <v>PROMO FILM SAM. NOTE_i9220/N7000</v>
          </cell>
          <cell r="C1895">
            <v>0.14866396761133602</v>
          </cell>
          <cell r="D1895">
            <v>0.19326315789473683</v>
          </cell>
          <cell r="E1895">
            <v>0.17839676113360323</v>
          </cell>
          <cell r="F1895">
            <v>0.16353036437246962</v>
          </cell>
          <cell r="G1895">
            <v>0.18582995951417003</v>
          </cell>
          <cell r="H1895">
            <v>0.22299595141700401</v>
          </cell>
          <cell r="I1895">
            <v>186.57327935222671</v>
          </cell>
          <cell r="J1895">
            <v>0</v>
          </cell>
          <cell r="K1895">
            <v>0</v>
          </cell>
          <cell r="L1895">
            <v>224</v>
          </cell>
          <cell r="M1895">
            <v>224</v>
          </cell>
          <cell r="N1895">
            <v>206</v>
          </cell>
          <cell r="O1895">
            <v>234</v>
          </cell>
          <cell r="P1895">
            <v>280</v>
          </cell>
          <cell r="Q1895" t="str">
            <v>OFF</v>
          </cell>
          <cell r="R1895">
            <v>1</v>
          </cell>
          <cell r="S1895">
            <v>1</v>
          </cell>
          <cell r="T1895" t="str">
            <v>PROMO</v>
          </cell>
          <cell r="U1895">
            <v>0</v>
          </cell>
        </row>
        <row r="1896">
          <cell r="A1896" t="str">
            <v>FD'GLX3MINI</v>
          </cell>
          <cell r="B1896" t="str">
            <v>PROMO FILM SAM. S3 MINI</v>
          </cell>
          <cell r="C1896">
            <v>0.14866396761133602</v>
          </cell>
          <cell r="D1896">
            <v>0.19326315789473683</v>
          </cell>
          <cell r="E1896">
            <v>0.17839676113360323</v>
          </cell>
          <cell r="F1896">
            <v>0.16353036437246962</v>
          </cell>
          <cell r="G1896">
            <v>0.18582995951417003</v>
          </cell>
          <cell r="H1896">
            <v>0.22299595141700401</v>
          </cell>
          <cell r="I1896">
            <v>186.57327935222671</v>
          </cell>
          <cell r="J1896">
            <v>0</v>
          </cell>
          <cell r="K1896">
            <v>0</v>
          </cell>
          <cell r="L1896">
            <v>224</v>
          </cell>
          <cell r="M1896">
            <v>224</v>
          </cell>
          <cell r="N1896">
            <v>206</v>
          </cell>
          <cell r="O1896">
            <v>234</v>
          </cell>
          <cell r="P1896">
            <v>280</v>
          </cell>
          <cell r="Q1896" t="str">
            <v>OFF</v>
          </cell>
          <cell r="R1896">
            <v>1</v>
          </cell>
          <cell r="S1896">
            <v>1</v>
          </cell>
          <cell r="T1896" t="str">
            <v>PROMO</v>
          </cell>
          <cell r="U1896">
            <v>0</v>
          </cell>
        </row>
        <row r="1897">
          <cell r="A1897" t="str">
            <v>21SFILPS3M</v>
          </cell>
          <cell r="B1897" t="str">
            <v>PROMO FILM SAM. S3 MINI ANTI SHOCK</v>
          </cell>
          <cell r="C1897">
            <v>0.29732793522267204</v>
          </cell>
          <cell r="D1897">
            <v>0.38652631578947366</v>
          </cell>
          <cell r="E1897">
            <v>0.35679352226720645</v>
          </cell>
          <cell r="F1897">
            <v>0.32706072874493924</v>
          </cell>
          <cell r="G1897">
            <v>0.37165991902834006</v>
          </cell>
          <cell r="H1897">
            <v>0.44599190283400802</v>
          </cell>
          <cell r="I1897">
            <v>373.14655870445341</v>
          </cell>
          <cell r="J1897">
            <v>410</v>
          </cell>
          <cell r="K1897">
            <v>500</v>
          </cell>
          <cell r="L1897">
            <v>448</v>
          </cell>
          <cell r="M1897">
            <v>448</v>
          </cell>
          <cell r="N1897">
            <v>411</v>
          </cell>
          <cell r="O1897">
            <v>467</v>
          </cell>
          <cell r="P1897">
            <v>560</v>
          </cell>
          <cell r="Q1897" t="str">
            <v>OFF</v>
          </cell>
          <cell r="R1897">
            <v>1</v>
          </cell>
          <cell r="S1897">
            <v>1</v>
          </cell>
          <cell r="T1897" t="str">
            <v>PROMO</v>
          </cell>
          <cell r="U1897">
            <v>0</v>
          </cell>
        </row>
        <row r="1898">
          <cell r="A1898" t="str">
            <v>FD'GLX5</v>
          </cell>
          <cell r="B1898" t="str">
            <v>PROMO FILM SAM. S5_G9000</v>
          </cell>
          <cell r="C1898">
            <v>0.2725506072874494</v>
          </cell>
          <cell r="D1898">
            <v>0.35431578947368425</v>
          </cell>
          <cell r="E1898">
            <v>0.32706072874493924</v>
          </cell>
          <cell r="F1898">
            <v>0.29980566801619435</v>
          </cell>
          <cell r="G1898">
            <v>0.34068825910931178</v>
          </cell>
          <cell r="H1898">
            <v>0.4088259109311741</v>
          </cell>
          <cell r="I1898">
            <v>342.05101214574898</v>
          </cell>
          <cell r="J1898">
            <v>410</v>
          </cell>
          <cell r="K1898">
            <v>500</v>
          </cell>
          <cell r="L1898">
            <v>410</v>
          </cell>
          <cell r="M1898">
            <v>410</v>
          </cell>
          <cell r="N1898">
            <v>377</v>
          </cell>
          <cell r="O1898">
            <v>428</v>
          </cell>
          <cell r="P1898">
            <v>514</v>
          </cell>
          <cell r="Q1898" t="str">
            <v>OFF</v>
          </cell>
          <cell r="R1898">
            <v>1</v>
          </cell>
          <cell r="S1898">
            <v>1</v>
          </cell>
          <cell r="T1898" t="str">
            <v>PROMO</v>
          </cell>
          <cell r="U1898">
            <v>0</v>
          </cell>
        </row>
        <row r="1899">
          <cell r="A1899" t="str">
            <v>fd'i8550</v>
          </cell>
          <cell r="B1899" t="str">
            <v>PROMO FILM SAM. WIN_I8550</v>
          </cell>
          <cell r="C1899">
            <v>0.14866396761133602</v>
          </cell>
          <cell r="D1899">
            <v>0.19326315789473683</v>
          </cell>
          <cell r="E1899">
            <v>0.17839676113360323</v>
          </cell>
          <cell r="F1899">
            <v>0.16353036437246962</v>
          </cell>
          <cell r="G1899">
            <v>0.18582995951417003</v>
          </cell>
          <cell r="H1899">
            <v>0.22299595141700401</v>
          </cell>
          <cell r="I1899">
            <v>186.57327935222671</v>
          </cell>
          <cell r="J1899">
            <v>0</v>
          </cell>
          <cell r="K1899">
            <v>0</v>
          </cell>
          <cell r="L1899">
            <v>224</v>
          </cell>
          <cell r="M1899">
            <v>224</v>
          </cell>
          <cell r="N1899">
            <v>206</v>
          </cell>
          <cell r="O1899">
            <v>234</v>
          </cell>
          <cell r="P1899">
            <v>280</v>
          </cell>
          <cell r="Q1899" t="str">
            <v>OFF</v>
          </cell>
          <cell r="R1899">
            <v>1</v>
          </cell>
          <cell r="S1899">
            <v>1</v>
          </cell>
          <cell r="T1899" t="str">
            <v>PROMO</v>
          </cell>
          <cell r="U1899">
            <v>0</v>
          </cell>
        </row>
        <row r="1900">
          <cell r="A1900" t="str">
            <v>FD'XPERIAZL</v>
          </cell>
          <cell r="B1900" t="str">
            <v>PROMO FILM SONY  XPERIA ZL _L365H</v>
          </cell>
          <cell r="C1900">
            <v>0.14866396761133602</v>
          </cell>
          <cell r="D1900">
            <v>0.19326315789473683</v>
          </cell>
          <cell r="E1900">
            <v>0.17839676113360323</v>
          </cell>
          <cell r="F1900">
            <v>0.16353036437246962</v>
          </cell>
          <cell r="G1900">
            <v>0.18582995951417003</v>
          </cell>
          <cell r="H1900">
            <v>0.22299595141700401</v>
          </cell>
          <cell r="I1900">
            <v>186.57327935222671</v>
          </cell>
          <cell r="J1900">
            <v>0</v>
          </cell>
          <cell r="K1900">
            <v>0</v>
          </cell>
          <cell r="L1900">
            <v>224</v>
          </cell>
          <cell r="M1900">
            <v>224</v>
          </cell>
          <cell r="N1900">
            <v>206</v>
          </cell>
          <cell r="O1900">
            <v>234</v>
          </cell>
          <cell r="P1900">
            <v>280</v>
          </cell>
          <cell r="Q1900" t="str">
            <v>OFF</v>
          </cell>
          <cell r="R1900">
            <v>1</v>
          </cell>
          <cell r="S1900">
            <v>1</v>
          </cell>
          <cell r="T1900" t="str">
            <v>PROMO</v>
          </cell>
          <cell r="U1900">
            <v>0</v>
          </cell>
        </row>
        <row r="1901">
          <cell r="A1901" t="str">
            <v>fd'xperiau</v>
          </cell>
          <cell r="B1901" t="str">
            <v>PROMO FILM SONY XPERIA U_ST25i</v>
          </cell>
          <cell r="C1901">
            <v>0.14866396761133602</v>
          </cell>
          <cell r="D1901">
            <v>0.19326315789473683</v>
          </cell>
          <cell r="E1901">
            <v>0.17839676113360323</v>
          </cell>
          <cell r="F1901">
            <v>0.16353036437246962</v>
          </cell>
          <cell r="G1901">
            <v>0.18582995951417003</v>
          </cell>
          <cell r="H1901">
            <v>0.22299595141700401</v>
          </cell>
          <cell r="I1901">
            <v>186.57327935222671</v>
          </cell>
          <cell r="J1901">
            <v>0</v>
          </cell>
          <cell r="K1901">
            <v>0</v>
          </cell>
          <cell r="L1901">
            <v>224</v>
          </cell>
          <cell r="M1901">
            <v>224</v>
          </cell>
          <cell r="N1901">
            <v>206</v>
          </cell>
          <cell r="O1901">
            <v>234</v>
          </cell>
          <cell r="P1901">
            <v>280</v>
          </cell>
          <cell r="Q1901" t="str">
            <v>OFF</v>
          </cell>
          <cell r="R1901">
            <v>1</v>
          </cell>
          <cell r="S1901">
            <v>1</v>
          </cell>
          <cell r="T1901" t="str">
            <v>PROMO</v>
          </cell>
          <cell r="U1901">
            <v>0</v>
          </cell>
        </row>
        <row r="1902">
          <cell r="A1902" t="str">
            <v>6926163200030</v>
          </cell>
          <cell r="B1902" t="str">
            <v>PROMO FILM TAB SAM. TAB3_T311 8"</v>
          </cell>
          <cell r="C1902">
            <v>0.66898785425101215</v>
          </cell>
          <cell r="D1902">
            <v>0.86968421052631584</v>
          </cell>
          <cell r="E1902">
            <v>0.80278542510121453</v>
          </cell>
          <cell r="F1902">
            <v>0.73588663967611345</v>
          </cell>
          <cell r="G1902">
            <v>0.83623481781376519</v>
          </cell>
          <cell r="H1902">
            <v>1.0034817813765182</v>
          </cell>
          <cell r="I1902">
            <v>839.57975708502022</v>
          </cell>
          <cell r="J1902">
            <v>820</v>
          </cell>
          <cell r="K1902">
            <v>1000</v>
          </cell>
          <cell r="L1902">
            <v>1007</v>
          </cell>
          <cell r="M1902">
            <v>1007</v>
          </cell>
          <cell r="N1902">
            <v>924</v>
          </cell>
          <cell r="O1902">
            <v>1050</v>
          </cell>
          <cell r="P1902">
            <v>1260</v>
          </cell>
          <cell r="Q1902" t="str">
            <v>OFF</v>
          </cell>
          <cell r="R1902">
            <v>1</v>
          </cell>
          <cell r="S1902">
            <v>1</v>
          </cell>
          <cell r="T1902" t="str">
            <v>PROMO</v>
          </cell>
          <cell r="U1902">
            <v>0</v>
          </cell>
        </row>
        <row r="1903">
          <cell r="A1903" t="str">
            <v>FD'UNI50</v>
          </cell>
          <cell r="B1903" t="str">
            <v>PROMO FILM UNI. 5"</v>
          </cell>
          <cell r="C1903">
            <v>0.2725506072874494</v>
          </cell>
          <cell r="D1903">
            <v>1.7443238866396762</v>
          </cell>
          <cell r="E1903">
            <v>0.35431578947368425</v>
          </cell>
          <cell r="F1903">
            <v>0.29980566801619435</v>
          </cell>
          <cell r="G1903">
            <v>0.34068825910931178</v>
          </cell>
          <cell r="H1903">
            <v>0.4088259109311741</v>
          </cell>
          <cell r="I1903">
            <v>342.05101214574898</v>
          </cell>
          <cell r="J1903">
            <v>1640</v>
          </cell>
          <cell r="K1903">
            <v>2000</v>
          </cell>
          <cell r="L1903">
            <v>445</v>
          </cell>
          <cell r="M1903">
            <v>445</v>
          </cell>
          <cell r="N1903">
            <v>377</v>
          </cell>
          <cell r="O1903">
            <v>428</v>
          </cell>
          <cell r="P1903">
            <v>514</v>
          </cell>
          <cell r="Q1903" t="str">
            <v>S</v>
          </cell>
          <cell r="R1903">
            <v>60</v>
          </cell>
          <cell r="S1903">
            <v>1</v>
          </cell>
          <cell r="T1903" t="str">
            <v>PROMO</v>
          </cell>
          <cell r="U1903">
            <v>0</v>
          </cell>
        </row>
        <row r="1904">
          <cell r="A1904" t="str">
            <v>21ZMMOTEFVS</v>
          </cell>
          <cell r="B1904" t="str">
            <v>PROMO FLIP MOT. E_XT1021/22/25</v>
          </cell>
          <cell r="C1904">
            <v>1.0307368421052632</v>
          </cell>
          <cell r="D1904">
            <v>4.7393279999999995</v>
          </cell>
          <cell r="E1904">
            <v>1.3399578947368422</v>
          </cell>
          <cell r="F1904">
            <v>1.1338105263157896</v>
          </cell>
          <cell r="G1904">
            <v>1.2884210526315789</v>
          </cell>
          <cell r="H1904">
            <v>1.5461052631578949</v>
          </cell>
          <cell r="I1904">
            <v>1293.5747368421053</v>
          </cell>
          <cell r="J1904">
            <v>4920</v>
          </cell>
          <cell r="K1904">
            <v>6000</v>
          </cell>
          <cell r="L1904">
            <v>1682</v>
          </cell>
          <cell r="M1904">
            <v>2035</v>
          </cell>
          <cell r="N1904">
            <v>1423</v>
          </cell>
          <cell r="O1904">
            <v>1617</v>
          </cell>
          <cell r="P1904">
            <v>1941</v>
          </cell>
          <cell r="Q1904" t="str">
            <v>Z</v>
          </cell>
          <cell r="R1904">
            <v>36</v>
          </cell>
          <cell r="S1904">
            <v>1.21</v>
          </cell>
          <cell r="T1904" t="str">
            <v>PROMO</v>
          </cell>
          <cell r="U1904">
            <v>0</v>
          </cell>
        </row>
        <row r="1905">
          <cell r="A1905" t="str">
            <v>8806085375819</v>
          </cell>
          <cell r="B1905" t="str">
            <v>PROMO FLIP SAM. S3 Mini CELESTE OR.</v>
          </cell>
          <cell r="C1905">
            <v>1.0307368421052632</v>
          </cell>
          <cell r="D1905">
            <v>2.3696639999999998</v>
          </cell>
          <cell r="E1905">
            <v>1.3399578947368422</v>
          </cell>
          <cell r="F1905">
            <v>1.1338105263157896</v>
          </cell>
          <cell r="G1905">
            <v>1.2884210526315789</v>
          </cell>
          <cell r="H1905">
            <v>1.5461052631578949</v>
          </cell>
          <cell r="I1905">
            <v>1293.5747368421053</v>
          </cell>
          <cell r="J1905">
            <v>2460</v>
          </cell>
          <cell r="K1905">
            <v>3000</v>
          </cell>
          <cell r="L1905">
            <v>1682</v>
          </cell>
          <cell r="M1905">
            <v>2035</v>
          </cell>
          <cell r="N1905">
            <v>1423</v>
          </cell>
          <cell r="O1905">
            <v>1617</v>
          </cell>
          <cell r="P1905">
            <v>1941</v>
          </cell>
          <cell r="Q1905" t="str">
            <v>VI</v>
          </cell>
          <cell r="R1905">
            <v>10</v>
          </cell>
          <cell r="S1905">
            <v>1.21</v>
          </cell>
          <cell r="T1905" t="str">
            <v>PROMO</v>
          </cell>
          <cell r="U1905">
            <v>0</v>
          </cell>
        </row>
        <row r="1906">
          <cell r="A1906" t="str">
            <v>8806085382879</v>
          </cell>
          <cell r="B1906" t="str">
            <v>PROMO FLIP SAM. S3 Mini VERDE LIMA OR.</v>
          </cell>
          <cell r="C1906">
            <v>1.0307368421052632</v>
          </cell>
          <cell r="D1906">
            <v>2.3696639999999998</v>
          </cell>
          <cell r="E1906">
            <v>1.3399578947368422</v>
          </cell>
          <cell r="F1906">
            <v>1.1338105263157896</v>
          </cell>
          <cell r="G1906">
            <v>1.2884210526315789</v>
          </cell>
          <cell r="H1906">
            <v>1.5461052631578949</v>
          </cell>
          <cell r="I1906">
            <v>1293.5747368421053</v>
          </cell>
          <cell r="J1906">
            <v>2460</v>
          </cell>
          <cell r="K1906">
            <v>3000</v>
          </cell>
          <cell r="L1906">
            <v>1682</v>
          </cell>
          <cell r="M1906">
            <v>2035</v>
          </cell>
          <cell r="N1906">
            <v>1423</v>
          </cell>
          <cell r="O1906">
            <v>1617</v>
          </cell>
          <cell r="P1906">
            <v>1941</v>
          </cell>
          <cell r="Q1906" t="str">
            <v>VI</v>
          </cell>
          <cell r="R1906">
            <v>10</v>
          </cell>
          <cell r="S1906">
            <v>1.21</v>
          </cell>
          <cell r="T1906" t="str">
            <v>PROMO</v>
          </cell>
          <cell r="U1906">
            <v>0</v>
          </cell>
        </row>
        <row r="1907">
          <cell r="A1907" t="str">
            <v>12MOBOVV</v>
          </cell>
          <cell r="B1907" t="str">
            <v>PROMO FUNDA MOBO VERTICALTALLES V (V3_V8_KP570_S5230)</v>
          </cell>
          <cell r="C1907">
            <v>0.37165991902834006</v>
          </cell>
          <cell r="D1907">
            <v>0.98935870445344132</v>
          </cell>
          <cell r="E1907">
            <v>0.48315789473684206</v>
          </cell>
          <cell r="F1907">
            <v>0.4088259109311741</v>
          </cell>
          <cell r="G1907">
            <v>0.46457489878542507</v>
          </cell>
          <cell r="H1907">
            <v>0.55748987854251009</v>
          </cell>
          <cell r="I1907">
            <v>466.43319838056675</v>
          </cell>
          <cell r="J1907">
            <v>820</v>
          </cell>
          <cell r="K1907">
            <v>1000</v>
          </cell>
          <cell r="L1907">
            <v>606</v>
          </cell>
          <cell r="M1907">
            <v>734</v>
          </cell>
          <cell r="N1907">
            <v>514</v>
          </cell>
          <cell r="O1907">
            <v>584</v>
          </cell>
          <cell r="P1907">
            <v>700</v>
          </cell>
          <cell r="Q1907" t="str">
            <v>M</v>
          </cell>
          <cell r="R1907">
            <v>15</v>
          </cell>
          <cell r="S1907">
            <v>1.21</v>
          </cell>
          <cell r="T1907" t="str">
            <v>PROMO</v>
          </cell>
          <cell r="U1907">
            <v>0</v>
          </cell>
        </row>
        <row r="1908">
          <cell r="A1908" t="str">
            <v>21GSDPLGFIN</v>
          </cell>
          <cell r="B1908" t="str">
            <v>PROMO SILICONA  LG FINO (D290) DIS.</v>
          </cell>
          <cell r="C1908">
            <v>0.14866396761133602</v>
          </cell>
          <cell r="D1908">
            <v>1.0253353846153845</v>
          </cell>
          <cell r="E1908">
            <v>0.19326315789473683</v>
          </cell>
          <cell r="F1908">
            <v>0.16353036437246962</v>
          </cell>
          <cell r="G1908">
            <v>0.18582995951417003</v>
          </cell>
          <cell r="H1908">
            <v>0.22299595141700401</v>
          </cell>
          <cell r="I1908">
            <v>186.57327935222671</v>
          </cell>
          <cell r="J1908">
            <v>1230</v>
          </cell>
          <cell r="K1908">
            <v>1500</v>
          </cell>
          <cell r="L1908">
            <v>243</v>
          </cell>
          <cell r="M1908">
            <v>293</v>
          </cell>
          <cell r="N1908">
            <v>206</v>
          </cell>
          <cell r="O1908">
            <v>234</v>
          </cell>
          <cell r="P1908">
            <v>280</v>
          </cell>
          <cell r="Q1908" t="str">
            <v>G</v>
          </cell>
          <cell r="R1908">
            <v>55</v>
          </cell>
          <cell r="S1908">
            <v>1.21</v>
          </cell>
          <cell r="T1908" t="str">
            <v>PROMO</v>
          </cell>
          <cell r="U1908">
            <v>0</v>
          </cell>
        </row>
        <row r="1909">
          <cell r="A1909" t="str">
            <v>21GSDPLGLEO</v>
          </cell>
          <cell r="B1909" t="str">
            <v>PROMO SILICONA  LG LEON (H340) DIS.</v>
          </cell>
          <cell r="C1909">
            <v>0.14866396761133602</v>
          </cell>
          <cell r="D1909">
            <v>1.0253353846153845</v>
          </cell>
          <cell r="E1909">
            <v>0.19326315789473683</v>
          </cell>
          <cell r="F1909">
            <v>0.16353036437246962</v>
          </cell>
          <cell r="G1909">
            <v>0.18582995951417003</v>
          </cell>
          <cell r="H1909">
            <v>0.22299595141700401</v>
          </cell>
          <cell r="I1909">
            <v>186.57327935222671</v>
          </cell>
          <cell r="J1909">
            <v>1230</v>
          </cell>
          <cell r="K1909">
            <v>1500</v>
          </cell>
          <cell r="L1909">
            <v>243</v>
          </cell>
          <cell r="M1909">
            <v>293</v>
          </cell>
          <cell r="N1909">
            <v>206</v>
          </cell>
          <cell r="O1909">
            <v>234</v>
          </cell>
          <cell r="P1909">
            <v>280</v>
          </cell>
          <cell r="Q1909" t="str">
            <v>G</v>
          </cell>
          <cell r="R1909">
            <v>55</v>
          </cell>
          <cell r="S1909">
            <v>1.21</v>
          </cell>
          <cell r="T1909" t="str">
            <v>PROMO</v>
          </cell>
          <cell r="U1909">
            <v>0</v>
          </cell>
        </row>
        <row r="1910">
          <cell r="A1910" t="str">
            <v>21GSDPLGSPI</v>
          </cell>
          <cell r="B1910" t="str">
            <v>PROMO SILICONA  LG SPIRIT (H440) DIS.</v>
          </cell>
          <cell r="C1910">
            <v>0.14866396761133602</v>
          </cell>
          <cell r="D1910">
            <v>1.0253353846153845</v>
          </cell>
          <cell r="E1910">
            <v>0.19326315789473683</v>
          </cell>
          <cell r="F1910">
            <v>0.16353036437246962</v>
          </cell>
          <cell r="G1910">
            <v>0.18582995951417003</v>
          </cell>
          <cell r="H1910">
            <v>0.22299595141700401</v>
          </cell>
          <cell r="I1910">
            <v>186.57327935222671</v>
          </cell>
          <cell r="J1910">
            <v>1230</v>
          </cell>
          <cell r="K1910">
            <v>1500</v>
          </cell>
          <cell r="L1910">
            <v>243</v>
          </cell>
          <cell r="M1910">
            <v>293</v>
          </cell>
          <cell r="N1910">
            <v>206</v>
          </cell>
          <cell r="O1910">
            <v>234</v>
          </cell>
          <cell r="P1910">
            <v>280</v>
          </cell>
          <cell r="Q1910" t="str">
            <v>G</v>
          </cell>
          <cell r="R1910">
            <v>55</v>
          </cell>
          <cell r="S1910">
            <v>1.21</v>
          </cell>
          <cell r="T1910" t="str">
            <v>PROMO</v>
          </cell>
          <cell r="U1910">
            <v>0</v>
          </cell>
        </row>
        <row r="1911">
          <cell r="A1911" t="str">
            <v>21GSDPLGJOY</v>
          </cell>
          <cell r="B1911" t="str">
            <v>PROMO SILICONA  LG Y30 JOY (H221) DIS.</v>
          </cell>
          <cell r="C1911">
            <v>0.14866396761133602</v>
          </cell>
          <cell r="D1911">
            <v>1.0253353846153845</v>
          </cell>
          <cell r="E1911">
            <v>0.19326315789473683</v>
          </cell>
          <cell r="F1911">
            <v>0.16353036437246962</v>
          </cell>
          <cell r="G1911">
            <v>0.18582995951417003</v>
          </cell>
          <cell r="H1911">
            <v>0.22299595141700401</v>
          </cell>
          <cell r="I1911">
            <v>186.57327935222671</v>
          </cell>
          <cell r="J1911">
            <v>1230</v>
          </cell>
          <cell r="K1911">
            <v>1500</v>
          </cell>
          <cell r="L1911">
            <v>243</v>
          </cell>
          <cell r="M1911">
            <v>293</v>
          </cell>
          <cell r="N1911">
            <v>206</v>
          </cell>
          <cell r="O1911">
            <v>234</v>
          </cell>
          <cell r="P1911">
            <v>280</v>
          </cell>
          <cell r="Q1911" t="str">
            <v>G</v>
          </cell>
          <cell r="R1911">
            <v>55</v>
          </cell>
          <cell r="S1911">
            <v>1.21</v>
          </cell>
          <cell r="T1911" t="str">
            <v>PROMO</v>
          </cell>
          <cell r="U1911">
            <v>0</v>
          </cell>
        </row>
        <row r="1912">
          <cell r="A1912" t="str">
            <v>21GSDPNL535</v>
          </cell>
          <cell r="B1912" t="str">
            <v>PROMO SILICONA  NOK. L535 DIS.</v>
          </cell>
          <cell r="C1912">
            <v>0.14866396761133602</v>
          </cell>
          <cell r="D1912">
            <v>0.55763854251012146</v>
          </cell>
          <cell r="E1912">
            <v>0.19326315789473683</v>
          </cell>
          <cell r="F1912">
            <v>0.16353036437246962</v>
          </cell>
          <cell r="G1912">
            <v>0.18582995951417003</v>
          </cell>
          <cell r="H1912">
            <v>0.22299595141700401</v>
          </cell>
          <cell r="I1912">
            <v>186.57327935222671</v>
          </cell>
          <cell r="J1912">
            <v>410</v>
          </cell>
          <cell r="K1912">
            <v>500</v>
          </cell>
          <cell r="L1912">
            <v>243</v>
          </cell>
          <cell r="M1912">
            <v>293</v>
          </cell>
          <cell r="N1912">
            <v>206</v>
          </cell>
          <cell r="O1912">
            <v>234</v>
          </cell>
          <cell r="P1912">
            <v>280</v>
          </cell>
          <cell r="Q1912" t="str">
            <v>G</v>
          </cell>
          <cell r="R1912">
            <v>29</v>
          </cell>
          <cell r="S1912">
            <v>1.21</v>
          </cell>
          <cell r="T1912" t="str">
            <v>PROMO</v>
          </cell>
          <cell r="U1912">
            <v>0</v>
          </cell>
        </row>
        <row r="1913">
          <cell r="A1913" t="str">
            <v>21GSDPNL735</v>
          </cell>
          <cell r="B1913" t="str">
            <v>PROMO SILICONA  NOK. L735 DIS.</v>
          </cell>
          <cell r="C1913">
            <v>0.14866396761133602</v>
          </cell>
          <cell r="D1913">
            <v>0.55763854251012146</v>
          </cell>
          <cell r="E1913">
            <v>0.19326315789473683</v>
          </cell>
          <cell r="F1913">
            <v>0.16353036437246962</v>
          </cell>
          <cell r="G1913">
            <v>0.18582995951417003</v>
          </cell>
          <cell r="H1913">
            <v>0.22299595141700401</v>
          </cell>
          <cell r="I1913">
            <v>186.57327935222671</v>
          </cell>
          <cell r="J1913">
            <v>410</v>
          </cell>
          <cell r="K1913">
            <v>500</v>
          </cell>
          <cell r="L1913">
            <v>243</v>
          </cell>
          <cell r="M1913">
            <v>293</v>
          </cell>
          <cell r="N1913">
            <v>206</v>
          </cell>
          <cell r="O1913">
            <v>234</v>
          </cell>
          <cell r="P1913">
            <v>280</v>
          </cell>
          <cell r="Q1913" t="str">
            <v>G</v>
          </cell>
          <cell r="R1913">
            <v>29</v>
          </cell>
          <cell r="S1913">
            <v>1.21</v>
          </cell>
          <cell r="T1913" t="str">
            <v>PROMO</v>
          </cell>
          <cell r="U1913">
            <v>0</v>
          </cell>
        </row>
        <row r="1914">
          <cell r="A1914" t="str">
            <v>21GSDPSAMA3</v>
          </cell>
          <cell r="B1914" t="str">
            <v>PROMO SILICONA  SAM. A3 DIS.</v>
          </cell>
          <cell r="C1914">
            <v>0.14866396761133602</v>
          </cell>
          <cell r="D1914">
            <v>1.0253353846153845</v>
          </cell>
          <cell r="E1914">
            <v>0.19326315789473683</v>
          </cell>
          <cell r="F1914">
            <v>0.16353036437246962</v>
          </cell>
          <cell r="G1914">
            <v>0.18582995951417003</v>
          </cell>
          <cell r="H1914">
            <v>0.22299595141700401</v>
          </cell>
          <cell r="I1914">
            <v>186.57327935222671</v>
          </cell>
          <cell r="J1914">
            <v>1230</v>
          </cell>
          <cell r="K1914">
            <v>1500</v>
          </cell>
          <cell r="L1914">
            <v>243</v>
          </cell>
          <cell r="M1914">
            <v>293</v>
          </cell>
          <cell r="N1914">
            <v>206</v>
          </cell>
          <cell r="O1914">
            <v>234</v>
          </cell>
          <cell r="P1914">
            <v>280</v>
          </cell>
          <cell r="Q1914" t="str">
            <v>G</v>
          </cell>
          <cell r="R1914">
            <v>55</v>
          </cell>
          <cell r="S1914">
            <v>1.21</v>
          </cell>
          <cell r="T1914" t="str">
            <v>PROMO</v>
          </cell>
          <cell r="U1914">
            <v>0</v>
          </cell>
        </row>
        <row r="1915">
          <cell r="A1915" t="str">
            <v>21GSDPSAMAC4</v>
          </cell>
          <cell r="B1915" t="str">
            <v>PROMO SILICONA  SAM. ACE 4 DIS.</v>
          </cell>
          <cell r="C1915">
            <v>0.14866396761133602</v>
          </cell>
          <cell r="D1915">
            <v>1.0253353846153845</v>
          </cell>
          <cell r="E1915">
            <v>0.19326315789473683</v>
          </cell>
          <cell r="F1915">
            <v>0.16353036437246962</v>
          </cell>
          <cell r="G1915">
            <v>0.18582995951417003</v>
          </cell>
          <cell r="H1915">
            <v>0.22299595141700401</v>
          </cell>
          <cell r="I1915">
            <v>186.57327935222671</v>
          </cell>
          <cell r="J1915">
            <v>1230</v>
          </cell>
          <cell r="K1915">
            <v>1500</v>
          </cell>
          <cell r="L1915">
            <v>243</v>
          </cell>
          <cell r="M1915">
            <v>293</v>
          </cell>
          <cell r="N1915">
            <v>206</v>
          </cell>
          <cell r="O1915">
            <v>234</v>
          </cell>
          <cell r="P1915">
            <v>280</v>
          </cell>
          <cell r="Q1915" t="str">
            <v>G</v>
          </cell>
          <cell r="R1915">
            <v>55</v>
          </cell>
          <cell r="S1915">
            <v>1.21</v>
          </cell>
          <cell r="T1915" t="str">
            <v>PROMO</v>
          </cell>
          <cell r="U1915">
            <v>0</v>
          </cell>
        </row>
        <row r="1916">
          <cell r="A1916" t="str">
            <v>21GSDPSGS6</v>
          </cell>
          <cell r="B1916" t="str">
            <v>PROMO SILICONA  SAM. S6 DIS.</v>
          </cell>
          <cell r="C1916">
            <v>0.14866396761133602</v>
          </cell>
          <cell r="D1916">
            <v>0.55763854251012146</v>
          </cell>
          <cell r="E1916">
            <v>0.19326315789473683</v>
          </cell>
          <cell r="F1916">
            <v>0.16353036437246962</v>
          </cell>
          <cell r="G1916">
            <v>0.18582995951417003</v>
          </cell>
          <cell r="H1916">
            <v>0.22299595141700401</v>
          </cell>
          <cell r="I1916">
            <v>186.57327935222671</v>
          </cell>
          <cell r="J1916">
            <v>410</v>
          </cell>
          <cell r="K1916">
            <v>500</v>
          </cell>
          <cell r="L1916">
            <v>243</v>
          </cell>
          <cell r="M1916">
            <v>293</v>
          </cell>
          <cell r="N1916">
            <v>206</v>
          </cell>
          <cell r="O1916">
            <v>234</v>
          </cell>
          <cell r="P1916">
            <v>280</v>
          </cell>
          <cell r="Q1916" t="str">
            <v>G</v>
          </cell>
          <cell r="R1916">
            <v>29</v>
          </cell>
          <cell r="S1916">
            <v>1.21</v>
          </cell>
          <cell r="T1916" t="str">
            <v>PROMO</v>
          </cell>
          <cell r="U1916">
            <v>0</v>
          </cell>
        </row>
        <row r="1917">
          <cell r="A1917" t="str">
            <v>21GSDPSS6E</v>
          </cell>
          <cell r="B1917" t="str">
            <v>PROMO SILICONA  SAM. S6 EDGE DIS.</v>
          </cell>
          <cell r="C1917">
            <v>0.14866396761133602</v>
          </cell>
          <cell r="D1917">
            <v>0.55763854251012146</v>
          </cell>
          <cell r="E1917">
            <v>0.19326315789473683</v>
          </cell>
          <cell r="F1917">
            <v>0.16353036437246962</v>
          </cell>
          <cell r="G1917">
            <v>0.18582995951417003</v>
          </cell>
          <cell r="H1917">
            <v>0.22299595141700401</v>
          </cell>
          <cell r="I1917">
            <v>186.57327935222671</v>
          </cell>
          <cell r="J1917">
            <v>410</v>
          </cell>
          <cell r="K1917">
            <v>500</v>
          </cell>
          <cell r="L1917">
            <v>243</v>
          </cell>
          <cell r="M1917">
            <v>293</v>
          </cell>
          <cell r="N1917">
            <v>206</v>
          </cell>
          <cell r="O1917">
            <v>234</v>
          </cell>
          <cell r="P1917">
            <v>280</v>
          </cell>
          <cell r="Q1917" t="str">
            <v>G</v>
          </cell>
          <cell r="R1917">
            <v>29</v>
          </cell>
          <cell r="S1917">
            <v>1.21</v>
          </cell>
          <cell r="T1917" t="str">
            <v>PROMO</v>
          </cell>
          <cell r="U1917">
            <v>0</v>
          </cell>
        </row>
        <row r="1918">
          <cell r="A1918" t="str">
            <v>21GSDPSE4G</v>
          </cell>
          <cell r="B1918" t="str">
            <v>PROMO SILICONA  SONY XP E 4G DIS.</v>
          </cell>
          <cell r="C1918">
            <v>0.14866396761133602</v>
          </cell>
          <cell r="D1918">
            <v>0.55763854251012146</v>
          </cell>
          <cell r="E1918">
            <v>0.19326315789473683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410</v>
          </cell>
          <cell r="K1918">
            <v>500</v>
          </cell>
          <cell r="L1918">
            <v>243</v>
          </cell>
          <cell r="M1918">
            <v>293</v>
          </cell>
          <cell r="N1918">
            <v>206</v>
          </cell>
          <cell r="O1918">
            <v>234</v>
          </cell>
          <cell r="P1918">
            <v>280</v>
          </cell>
          <cell r="Q1918" t="str">
            <v>G</v>
          </cell>
          <cell r="R1918">
            <v>29</v>
          </cell>
          <cell r="S1918">
            <v>1.21</v>
          </cell>
          <cell r="T1918" t="str">
            <v>PROMO</v>
          </cell>
          <cell r="U1918">
            <v>0</v>
          </cell>
        </row>
        <row r="1919">
          <cell r="A1919" t="str">
            <v>21GSDPSEM4</v>
          </cell>
          <cell r="B1919" t="str">
            <v>PROMO SILICONA  SONY XP M4 DIS.</v>
          </cell>
          <cell r="C1919">
            <v>0.14866396761133602</v>
          </cell>
          <cell r="D1919">
            <v>0.55763854251012146</v>
          </cell>
          <cell r="E1919">
            <v>0.19326315789473683</v>
          </cell>
          <cell r="F1919">
            <v>0.16353036437246962</v>
          </cell>
          <cell r="G1919">
            <v>0.18582995951417003</v>
          </cell>
          <cell r="H1919">
            <v>0.22299595141700401</v>
          </cell>
          <cell r="I1919">
            <v>186.57327935222671</v>
          </cell>
          <cell r="J1919">
            <v>410</v>
          </cell>
          <cell r="K1919">
            <v>500</v>
          </cell>
          <cell r="L1919">
            <v>243</v>
          </cell>
          <cell r="M1919">
            <v>293</v>
          </cell>
          <cell r="N1919">
            <v>206</v>
          </cell>
          <cell r="O1919">
            <v>234</v>
          </cell>
          <cell r="P1919">
            <v>280</v>
          </cell>
          <cell r="Q1919" t="str">
            <v>G</v>
          </cell>
          <cell r="R1919">
            <v>29</v>
          </cell>
          <cell r="S1919">
            <v>1.21</v>
          </cell>
          <cell r="T1919" t="str">
            <v>PROMO</v>
          </cell>
          <cell r="U1919">
            <v>0</v>
          </cell>
        </row>
        <row r="1920">
          <cell r="A1920" t="str">
            <v>21DSS3MSMRO</v>
          </cell>
          <cell r="B1920" t="str">
            <v>PROMO SILICONA MONKEY SAM. S3 Mini_8190 ROJO</v>
          </cell>
          <cell r="C1920">
            <v>0.14866396761133602</v>
          </cell>
          <cell r="D1920">
            <v>0.57562688259109307</v>
          </cell>
          <cell r="E1920">
            <v>0.19326315789473683</v>
          </cell>
          <cell r="F1920">
            <v>0.16353036437246962</v>
          </cell>
          <cell r="G1920">
            <v>0.18582995951417003</v>
          </cell>
          <cell r="H1920">
            <v>0.22299595141700401</v>
          </cell>
          <cell r="I1920">
            <v>186.57327935222671</v>
          </cell>
          <cell r="J1920">
            <v>410</v>
          </cell>
          <cell r="K1920">
            <v>500</v>
          </cell>
          <cell r="L1920">
            <v>243</v>
          </cell>
          <cell r="M1920">
            <v>293</v>
          </cell>
          <cell r="N1920">
            <v>206</v>
          </cell>
          <cell r="O1920">
            <v>234</v>
          </cell>
          <cell r="P1920">
            <v>280</v>
          </cell>
          <cell r="Q1920" t="str">
            <v>D</v>
          </cell>
          <cell r="R1920">
            <v>30</v>
          </cell>
          <cell r="S1920">
            <v>1.21</v>
          </cell>
          <cell r="T1920" t="str">
            <v>PROMO</v>
          </cell>
          <cell r="U1920">
            <v>0</v>
          </cell>
        </row>
        <row r="1921">
          <cell r="A1921" t="str">
            <v>21DSTRLSMFU</v>
          </cell>
          <cell r="B1921" t="str">
            <v>PROMO SILICONA MONKEY SAM. TREND LITE_S7390 FUCSIA</v>
          </cell>
          <cell r="C1921">
            <v>0.14866396761133602</v>
          </cell>
          <cell r="D1921">
            <v>0.57562688259109307</v>
          </cell>
          <cell r="E1921">
            <v>0.19326315789473683</v>
          </cell>
          <cell r="F1921">
            <v>0.16353036437246962</v>
          </cell>
          <cell r="G1921">
            <v>0.18582995951417003</v>
          </cell>
          <cell r="H1921">
            <v>0.22299595141700401</v>
          </cell>
          <cell r="I1921">
            <v>186.57327935222671</v>
          </cell>
          <cell r="J1921">
            <v>410</v>
          </cell>
          <cell r="K1921">
            <v>500</v>
          </cell>
          <cell r="L1921">
            <v>243</v>
          </cell>
          <cell r="M1921">
            <v>293</v>
          </cell>
          <cell r="N1921">
            <v>206</v>
          </cell>
          <cell r="O1921">
            <v>234</v>
          </cell>
          <cell r="P1921">
            <v>280</v>
          </cell>
          <cell r="Q1921" t="str">
            <v>D</v>
          </cell>
          <cell r="R1921">
            <v>30</v>
          </cell>
          <cell r="S1921">
            <v>1.21</v>
          </cell>
          <cell r="T1921" t="str">
            <v>PROMO</v>
          </cell>
          <cell r="U1921">
            <v>0</v>
          </cell>
        </row>
        <row r="1922">
          <cell r="A1922" t="str">
            <v>21DSTRLSMMA</v>
          </cell>
          <cell r="B1922" t="str">
            <v>PROMO SILICONA MONKEY SAM. TREND LITE_S7390 MARRON</v>
          </cell>
          <cell r="C1922">
            <v>0.14866396761133602</v>
          </cell>
          <cell r="D1922">
            <v>0.57562688259109307</v>
          </cell>
          <cell r="E1922">
            <v>0.19326315789473683</v>
          </cell>
          <cell r="F1922">
            <v>0.16353036437246962</v>
          </cell>
          <cell r="G1922">
            <v>0.18582995951417003</v>
          </cell>
          <cell r="H1922">
            <v>0.22299595141700401</v>
          </cell>
          <cell r="I1922">
            <v>186.57327935222671</v>
          </cell>
          <cell r="J1922">
            <v>410</v>
          </cell>
          <cell r="K1922">
            <v>500</v>
          </cell>
          <cell r="L1922">
            <v>243</v>
          </cell>
          <cell r="M1922">
            <v>293</v>
          </cell>
          <cell r="N1922">
            <v>206</v>
          </cell>
          <cell r="O1922">
            <v>234</v>
          </cell>
          <cell r="P1922">
            <v>280</v>
          </cell>
          <cell r="Q1922" t="str">
            <v>D</v>
          </cell>
          <cell r="R1922">
            <v>30</v>
          </cell>
          <cell r="S1922">
            <v>1.21</v>
          </cell>
          <cell r="T1922" t="str">
            <v>PROMO</v>
          </cell>
          <cell r="U1922">
            <v>0</v>
          </cell>
        </row>
        <row r="1923">
          <cell r="A1923" t="str">
            <v>21DSTRLSMNE</v>
          </cell>
          <cell r="B1923" t="str">
            <v>PROMO SILICONA MONKEY SAM. TREND LITE_S7390 NEGRO</v>
          </cell>
          <cell r="C1923">
            <v>0.14866396761133602</v>
          </cell>
          <cell r="D1923">
            <v>0.57562688259109307</v>
          </cell>
          <cell r="E1923">
            <v>0.19326315789473683</v>
          </cell>
          <cell r="F1923">
            <v>0.16353036437246962</v>
          </cell>
          <cell r="G1923">
            <v>0.18582995951417003</v>
          </cell>
          <cell r="H1923">
            <v>0.22299595141700401</v>
          </cell>
          <cell r="I1923">
            <v>186.57327935222671</v>
          </cell>
          <cell r="J1923">
            <v>410</v>
          </cell>
          <cell r="K1923">
            <v>500</v>
          </cell>
          <cell r="L1923">
            <v>243</v>
          </cell>
          <cell r="M1923">
            <v>293</v>
          </cell>
          <cell r="N1923">
            <v>206</v>
          </cell>
          <cell r="O1923">
            <v>234</v>
          </cell>
          <cell r="P1923">
            <v>280</v>
          </cell>
          <cell r="Q1923" t="str">
            <v>D</v>
          </cell>
          <cell r="R1923">
            <v>30</v>
          </cell>
          <cell r="S1923">
            <v>1.21</v>
          </cell>
          <cell r="T1923" t="str">
            <v>PROMO</v>
          </cell>
          <cell r="U1923">
            <v>0</v>
          </cell>
        </row>
        <row r="1924">
          <cell r="A1924" t="str">
            <v>si01109</v>
          </cell>
          <cell r="B1924" t="str">
            <v>PROMO SILICONA NOK. L630/635 DIS.</v>
          </cell>
          <cell r="C1924">
            <v>0.14866396761133602</v>
          </cell>
          <cell r="D1924">
            <v>0.53965020242914974</v>
          </cell>
          <cell r="E1924">
            <v>0.19326315789473683</v>
          </cell>
          <cell r="F1924">
            <v>0.16353036437246962</v>
          </cell>
          <cell r="G1924">
            <v>0.18582995951417003</v>
          </cell>
          <cell r="H1924">
            <v>0.22299595141700401</v>
          </cell>
          <cell r="I1924">
            <v>186.57327935222671</v>
          </cell>
          <cell r="J1924">
            <v>410</v>
          </cell>
          <cell r="K1924">
            <v>500</v>
          </cell>
          <cell r="L1924">
            <v>243</v>
          </cell>
          <cell r="M1924">
            <v>293</v>
          </cell>
          <cell r="N1924">
            <v>206</v>
          </cell>
          <cell r="O1924">
            <v>234</v>
          </cell>
          <cell r="P1924">
            <v>280</v>
          </cell>
          <cell r="Q1924" t="str">
            <v>V</v>
          </cell>
          <cell r="R1924">
            <v>28</v>
          </cell>
          <cell r="S1924">
            <v>1.21</v>
          </cell>
          <cell r="T1924" t="str">
            <v>PROMO</v>
          </cell>
          <cell r="U1924">
            <v>0</v>
          </cell>
        </row>
        <row r="1925">
          <cell r="A1925" t="str">
            <v>11724</v>
          </cell>
          <cell r="B1925" t="str">
            <v>PROMO SILICONA SAM. ACE 4 DIS.</v>
          </cell>
          <cell r="C1925">
            <v>0.14866396761133602</v>
          </cell>
          <cell r="D1925">
            <v>1.0253353846153845</v>
          </cell>
          <cell r="E1925">
            <v>0.19326315789473683</v>
          </cell>
          <cell r="F1925">
            <v>0.16353036437246962</v>
          </cell>
          <cell r="G1925">
            <v>0.18582995951417003</v>
          </cell>
          <cell r="H1925">
            <v>0.22299595141700401</v>
          </cell>
          <cell r="I1925">
            <v>186.57327935222671</v>
          </cell>
          <cell r="J1925">
            <v>1230</v>
          </cell>
          <cell r="K1925">
            <v>1500</v>
          </cell>
          <cell r="L1925">
            <v>243</v>
          </cell>
          <cell r="M1925">
            <v>293</v>
          </cell>
          <cell r="N1925">
            <v>206</v>
          </cell>
          <cell r="O1925">
            <v>234</v>
          </cell>
          <cell r="P1925">
            <v>280</v>
          </cell>
          <cell r="Q1925" t="str">
            <v>G</v>
          </cell>
          <cell r="R1925">
            <v>55</v>
          </cell>
          <cell r="S1925">
            <v>1.21</v>
          </cell>
          <cell r="T1925" t="str">
            <v>PROMO</v>
          </cell>
          <cell r="U1925">
            <v>0</v>
          </cell>
        </row>
        <row r="1926">
          <cell r="A1926" t="str">
            <v>21S9070SRS</v>
          </cell>
          <cell r="B1926" t="str">
            <v>PROMO SILICONA SAM. ADVANCE 9070 ROSA</v>
          </cell>
          <cell r="C1926">
            <v>0.14866396761133602</v>
          </cell>
          <cell r="D1926">
            <v>0.53965020242914974</v>
          </cell>
          <cell r="E1926">
            <v>0.19326315789473683</v>
          </cell>
          <cell r="F1926">
            <v>0.16353036437246962</v>
          </cell>
          <cell r="G1926">
            <v>0.18582995951417003</v>
          </cell>
          <cell r="H1926">
            <v>0.22299595141700401</v>
          </cell>
          <cell r="I1926">
            <v>186.57327935222671</v>
          </cell>
          <cell r="J1926">
            <v>410</v>
          </cell>
          <cell r="K1926">
            <v>500</v>
          </cell>
          <cell r="L1926">
            <v>243</v>
          </cell>
          <cell r="M1926">
            <v>293</v>
          </cell>
          <cell r="N1926">
            <v>206</v>
          </cell>
          <cell r="O1926">
            <v>234</v>
          </cell>
          <cell r="P1926">
            <v>280</v>
          </cell>
          <cell r="Q1926" t="str">
            <v>D</v>
          </cell>
          <cell r="R1926">
            <v>28</v>
          </cell>
          <cell r="S1926">
            <v>1.21</v>
          </cell>
          <cell r="T1926" t="str">
            <v>PROMO</v>
          </cell>
          <cell r="U1926">
            <v>0</v>
          </cell>
        </row>
        <row r="1927">
          <cell r="A1927" t="str">
            <v>si001106</v>
          </cell>
          <cell r="B1927" t="str">
            <v>PROMO SILICONA SAM. TREND LITE 7390 DIS.</v>
          </cell>
          <cell r="C1927">
            <v>0.10565052631578949</v>
          </cell>
          <cell r="D1927">
            <v>0.38351141052631582</v>
          </cell>
          <cell r="E1927">
            <v>0.13734568421052634</v>
          </cell>
          <cell r="F1927">
            <v>0.11621557894736845</v>
          </cell>
          <cell r="G1927">
            <v>0.13206315789473685</v>
          </cell>
          <cell r="H1927">
            <v>0.15847578947368424</v>
          </cell>
          <cell r="I1927">
            <v>132.5914105263158</v>
          </cell>
          <cell r="J1927">
            <v>410</v>
          </cell>
          <cell r="K1927">
            <v>500</v>
          </cell>
          <cell r="L1927">
            <v>172</v>
          </cell>
          <cell r="M1927">
            <v>209</v>
          </cell>
          <cell r="N1927">
            <v>146</v>
          </cell>
          <cell r="O1927">
            <v>166</v>
          </cell>
          <cell r="P1927">
            <v>199</v>
          </cell>
          <cell r="Q1927" t="str">
            <v>V</v>
          </cell>
          <cell r="R1927">
            <v>28</v>
          </cell>
          <cell r="S1927">
            <v>1.21</v>
          </cell>
          <cell r="T1927" t="str">
            <v>PROMO</v>
          </cell>
          <cell r="U1927">
            <v>0</v>
          </cell>
        </row>
        <row r="1928">
          <cell r="A1928" t="str">
            <v>21GSPXPE2306</v>
          </cell>
          <cell r="B1928" t="str">
            <v>PROMO SILICONA SONY M4 AQUA (E2306) DIS.</v>
          </cell>
          <cell r="C1928">
            <v>0.14866396761133602</v>
          </cell>
          <cell r="D1928">
            <v>0.55763854251012146</v>
          </cell>
          <cell r="E1928">
            <v>0.19326315789473683</v>
          </cell>
          <cell r="F1928">
            <v>0.16353036437246962</v>
          </cell>
          <cell r="G1928">
            <v>0.18582995951417003</v>
          </cell>
          <cell r="H1928">
            <v>0.22299595141700401</v>
          </cell>
          <cell r="I1928">
            <v>186.57327935222671</v>
          </cell>
          <cell r="J1928">
            <v>410</v>
          </cell>
          <cell r="K1928">
            <v>500</v>
          </cell>
          <cell r="L1928">
            <v>243</v>
          </cell>
          <cell r="M1928">
            <v>293</v>
          </cell>
          <cell r="N1928">
            <v>206</v>
          </cell>
          <cell r="O1928">
            <v>234</v>
          </cell>
          <cell r="P1928">
            <v>280</v>
          </cell>
          <cell r="Q1928" t="str">
            <v>G</v>
          </cell>
          <cell r="R1928">
            <v>29</v>
          </cell>
          <cell r="S1928">
            <v>1.21</v>
          </cell>
          <cell r="T1928" t="str">
            <v>PROMO</v>
          </cell>
          <cell r="U1928">
            <v>0</v>
          </cell>
        </row>
        <row r="1929">
          <cell r="A1929" t="str">
            <v>27STDI</v>
          </cell>
          <cell r="B1929" t="str">
            <v>PROMO STICKERS PARA CELULAR DIS. GG_DY MODELOS VARIOS</v>
          </cell>
          <cell r="C1929">
            <v>0.10565052631578949</v>
          </cell>
          <cell r="D1929">
            <v>0.23348766315789476</v>
          </cell>
          <cell r="E1929">
            <v>0.13734568421052634</v>
          </cell>
          <cell r="F1929">
            <v>0.11621557894736845</v>
          </cell>
          <cell r="G1929">
            <v>0.13206315789473685</v>
          </cell>
          <cell r="H1929">
            <v>0.15847578947368424</v>
          </cell>
          <cell r="I1929">
            <v>132.5914105263158</v>
          </cell>
          <cell r="J1929">
            <v>410</v>
          </cell>
          <cell r="K1929">
            <v>500</v>
          </cell>
          <cell r="L1929">
            <v>172</v>
          </cell>
          <cell r="M1929">
            <v>190</v>
          </cell>
          <cell r="N1929">
            <v>146</v>
          </cell>
          <cell r="O1929">
            <v>166</v>
          </cell>
          <cell r="P1929">
            <v>199</v>
          </cell>
          <cell r="Q1929" t="str">
            <v>W</v>
          </cell>
          <cell r="R1929">
            <v>11</v>
          </cell>
          <cell r="S1929">
            <v>1.105</v>
          </cell>
          <cell r="T1929" t="str">
            <v>PROMO</v>
          </cell>
          <cell r="U1929">
            <v>0</v>
          </cell>
        </row>
        <row r="1930">
          <cell r="A1930" t="str">
            <v>27STJEW</v>
          </cell>
          <cell r="B1930" t="str">
            <v>PROMO STICKERS PARA CELULAR STRAP JEWELRY C/STRAS MODELOS VARIOS</v>
          </cell>
          <cell r="C1930">
            <v>0.10565052631578949</v>
          </cell>
          <cell r="D1930">
            <v>0.23348766315789476</v>
          </cell>
          <cell r="E1930">
            <v>0.13734568421052634</v>
          </cell>
          <cell r="F1930">
            <v>0.11621557894736845</v>
          </cell>
          <cell r="G1930">
            <v>0.13206315789473685</v>
          </cell>
          <cell r="H1930">
            <v>0.15847578947368424</v>
          </cell>
          <cell r="I1930">
            <v>132.5914105263158</v>
          </cell>
          <cell r="J1930">
            <v>410</v>
          </cell>
          <cell r="K1930">
            <v>500</v>
          </cell>
          <cell r="L1930">
            <v>172</v>
          </cell>
          <cell r="M1930">
            <v>190</v>
          </cell>
          <cell r="N1930">
            <v>146</v>
          </cell>
          <cell r="O1930">
            <v>166</v>
          </cell>
          <cell r="P1930">
            <v>199</v>
          </cell>
          <cell r="Q1930" t="str">
            <v>W</v>
          </cell>
          <cell r="R1930">
            <v>11</v>
          </cell>
          <cell r="S1930">
            <v>1.105</v>
          </cell>
          <cell r="T1930" t="str">
            <v>PROMO</v>
          </cell>
          <cell r="U1930">
            <v>0</v>
          </cell>
        </row>
        <row r="1931">
          <cell r="A1931" t="str">
            <v>723755112179</v>
          </cell>
          <cell r="B1931" t="str">
            <v>PROMO TPU VARIO</v>
          </cell>
          <cell r="C1931">
            <v>0.38910315789473682</v>
          </cell>
          <cell r="D1931">
            <v>0.85991797894736832</v>
          </cell>
          <cell r="E1931">
            <v>0.50583410526315786</v>
          </cell>
          <cell r="F1931">
            <v>0.42801347368421055</v>
          </cell>
          <cell r="G1931">
            <v>0.48637894736842102</v>
          </cell>
          <cell r="H1931">
            <v>0.58365473684210523</v>
          </cell>
          <cell r="I1931">
            <v>488.32446315789468</v>
          </cell>
          <cell r="J1931">
            <v>820</v>
          </cell>
          <cell r="K1931">
            <v>1000</v>
          </cell>
          <cell r="L1931">
            <v>635</v>
          </cell>
          <cell r="M1931">
            <v>701</v>
          </cell>
          <cell r="N1931">
            <v>538</v>
          </cell>
          <cell r="O1931">
            <v>611</v>
          </cell>
          <cell r="P1931">
            <v>733</v>
          </cell>
          <cell r="Q1931" t="str">
            <v>E</v>
          </cell>
          <cell r="R1931">
            <v>11</v>
          </cell>
          <cell r="S1931">
            <v>1.105</v>
          </cell>
          <cell r="T1931" t="str">
            <v>PROMO</v>
          </cell>
          <cell r="U1931">
            <v>0</v>
          </cell>
        </row>
        <row r="1932">
          <cell r="A1932" t="str">
            <v>PROMO</v>
          </cell>
          <cell r="B1932" t="str">
            <v>PROMO X CAJA</v>
          </cell>
          <cell r="C1932">
            <v>11.301939058171746</v>
          </cell>
          <cell r="D1932">
            <v>14.692520775623271</v>
          </cell>
          <cell r="E1932">
            <v>13.562326869806094</v>
          </cell>
          <cell r="F1932">
            <v>12.432132963988922</v>
          </cell>
          <cell r="G1932">
            <v>14.127423822714682</v>
          </cell>
          <cell r="H1932">
            <v>16.952908587257618</v>
          </cell>
          <cell r="I1932">
            <v>14183.93351800554</v>
          </cell>
          <cell r="J1932">
            <v>15160</v>
          </cell>
          <cell r="K1932">
            <v>18500</v>
          </cell>
          <cell r="L1932">
            <v>2500</v>
          </cell>
          <cell r="M1932">
            <v>2500</v>
          </cell>
          <cell r="N1932">
            <v>15603</v>
          </cell>
          <cell r="O1932">
            <v>17730</v>
          </cell>
          <cell r="P1932">
            <v>21276</v>
          </cell>
          <cell r="Q1932" t="str">
            <v>V</v>
          </cell>
          <cell r="R1932">
            <v>1</v>
          </cell>
          <cell r="S1932">
            <v>1</v>
          </cell>
          <cell r="T1932" t="str">
            <v>TPU</v>
          </cell>
          <cell r="U1932">
            <v>0</v>
          </cell>
        </row>
        <row r="1933">
          <cell r="A1933" t="str">
            <v>0206012581</v>
          </cell>
          <cell r="B1933" t="str">
            <v>SOPORTE - FIGURAS DECORATIVAS ASTRONAUTA</v>
          </cell>
          <cell r="C1933">
            <v>2.319849209801363</v>
          </cell>
          <cell r="D1933">
            <v>5.6140350877192979</v>
          </cell>
          <cell r="E1933">
            <v>3.015803972741772</v>
          </cell>
          <cell r="F1933">
            <v>2.5518341307814993</v>
          </cell>
          <cell r="G1933">
            <v>2.8998115122517039</v>
          </cell>
          <cell r="H1933">
            <v>3.4797738147020443</v>
          </cell>
          <cell r="I1933">
            <v>2911.4107583007108</v>
          </cell>
          <cell r="J1933">
            <v>5740</v>
          </cell>
          <cell r="K1933">
            <v>7000</v>
          </cell>
          <cell r="L1933">
            <v>3785</v>
          </cell>
          <cell r="M1933">
            <v>4580</v>
          </cell>
          <cell r="N1933">
            <v>3203</v>
          </cell>
          <cell r="O1933">
            <v>3640</v>
          </cell>
          <cell r="P1933">
            <v>4368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SOPORTE</v>
          </cell>
          <cell r="U1933">
            <v>0</v>
          </cell>
        </row>
        <row r="1934">
          <cell r="A1934" t="str">
            <v>7894902061220</v>
          </cell>
          <cell r="B1934" t="str">
            <v>SOPORTE - FIGURAS DECORATIVAS CAPIBARA</v>
          </cell>
          <cell r="C1934">
            <v>2.1072733857956605</v>
          </cell>
          <cell r="D1934">
            <v>5.4820717131474099</v>
          </cell>
          <cell r="E1934">
            <v>2.7394554015343586</v>
          </cell>
          <cell r="F1934">
            <v>2.3180007243752265</v>
          </cell>
          <cell r="G1934">
            <v>2.6340917322445758</v>
          </cell>
          <cell r="H1934">
            <v>3.1609100786934907</v>
          </cell>
          <cell r="I1934">
            <v>2644.6280991735539</v>
          </cell>
          <cell r="J1934">
            <v>5740</v>
          </cell>
          <cell r="K1934">
            <v>7000</v>
          </cell>
          <cell r="L1934">
            <v>3438</v>
          </cell>
          <cell r="M1934">
            <v>4160</v>
          </cell>
          <cell r="N1934">
            <v>2910</v>
          </cell>
          <cell r="O1934">
            <v>3306</v>
          </cell>
          <cell r="P1934">
            <v>3967</v>
          </cell>
          <cell r="Q1934" t="str">
            <v>S</v>
          </cell>
          <cell r="R1934">
            <v>14</v>
          </cell>
          <cell r="S1934">
            <v>1.21</v>
          </cell>
          <cell r="T1934" t="str">
            <v>SOPORTE</v>
          </cell>
          <cell r="U1934">
            <v>0</v>
          </cell>
        </row>
        <row r="1935">
          <cell r="A1935" t="str">
            <v>7894902060100</v>
          </cell>
          <cell r="B1935" t="str">
            <v>SOPORTE - FIGURAS DECORATIVAS SQANY ANGEL</v>
          </cell>
          <cell r="C1935">
            <v>2.319849209801363</v>
          </cell>
          <cell r="D1935">
            <v>5.6140350877192979</v>
          </cell>
          <cell r="E1935">
            <v>3.015803972741772</v>
          </cell>
          <cell r="F1935">
            <v>2.5518341307814993</v>
          </cell>
          <cell r="G1935">
            <v>2.8998115122517039</v>
          </cell>
          <cell r="H1935">
            <v>3.4797738147020443</v>
          </cell>
          <cell r="I1935">
            <v>2911.4107583007108</v>
          </cell>
          <cell r="J1935">
            <v>5740</v>
          </cell>
          <cell r="K1935">
            <v>7000</v>
          </cell>
          <cell r="L1935">
            <v>3785</v>
          </cell>
          <cell r="M1935">
            <v>4580</v>
          </cell>
          <cell r="N1935">
            <v>3203</v>
          </cell>
          <cell r="O1935">
            <v>3640</v>
          </cell>
          <cell r="P1935">
            <v>4368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SOPORTE</v>
          </cell>
          <cell r="U1935">
            <v>0</v>
          </cell>
        </row>
        <row r="1936">
          <cell r="A1936" t="str">
            <v>26SPRIHOO</v>
          </cell>
          <cell r="B1936" t="str">
            <v>SOPORTE ANILLO RING HOOK</v>
          </cell>
          <cell r="C1936">
            <v>0.48446660588479062</v>
          </cell>
          <cell r="D1936">
            <v>3.1655048028512223</v>
          </cell>
          <cell r="E1936">
            <v>0.62980658765022779</v>
          </cell>
          <cell r="F1936">
            <v>0.53291326647326975</v>
          </cell>
          <cell r="G1936">
            <v>0.60558325735598828</v>
          </cell>
          <cell r="H1936">
            <v>0.72669990882718594</v>
          </cell>
          <cell r="I1936">
            <v>608.00559038541223</v>
          </cell>
          <cell r="J1936">
            <v>3280</v>
          </cell>
          <cell r="K1936">
            <v>4000</v>
          </cell>
          <cell r="L1936">
            <v>790</v>
          </cell>
          <cell r="M1936">
            <v>956</v>
          </cell>
          <cell r="N1936">
            <v>669</v>
          </cell>
          <cell r="O1936">
            <v>761</v>
          </cell>
          <cell r="P1936">
            <v>913</v>
          </cell>
          <cell r="Q1936" t="str">
            <v>v</v>
          </cell>
          <cell r="R1936">
            <v>52</v>
          </cell>
          <cell r="S1936">
            <v>1.21</v>
          </cell>
          <cell r="T1936" t="str">
            <v>SOPORTE</v>
          </cell>
          <cell r="U1936">
            <v>0</v>
          </cell>
        </row>
        <row r="1937">
          <cell r="A1937" t="str">
            <v>qb1EP</v>
          </cell>
          <cell r="B1937" t="str">
            <v>SOPORTE ANILLO RING METALICO</v>
          </cell>
          <cell r="C1937">
            <v>1.0919397245548468</v>
          </cell>
          <cell r="D1937">
            <v>5.284988266845458</v>
          </cell>
          <cell r="E1937">
            <v>1.4195216419213008</v>
          </cell>
          <cell r="F1937">
            <v>1.2011336970103315</v>
          </cell>
          <cell r="G1937">
            <v>1.3649246556935584</v>
          </cell>
          <cell r="H1937">
            <v>1.6379095868322702</v>
          </cell>
          <cell r="I1937">
            <v>1370.3843543163327</v>
          </cell>
          <cell r="J1937">
            <v>5330</v>
          </cell>
          <cell r="K1937">
            <v>6500</v>
          </cell>
          <cell r="L1937">
            <v>1781</v>
          </cell>
          <cell r="M1937">
            <v>2156</v>
          </cell>
          <cell r="N1937">
            <v>1508</v>
          </cell>
          <cell r="O1937">
            <v>1713</v>
          </cell>
          <cell r="P1937">
            <v>2056</v>
          </cell>
          <cell r="Q1937" t="str">
            <v>V</v>
          </cell>
          <cell r="R1937">
            <v>38</v>
          </cell>
          <cell r="S1937">
            <v>1.21</v>
          </cell>
          <cell r="T1937" t="str">
            <v>SOPORTE</v>
          </cell>
          <cell r="U1937">
            <v>0</v>
          </cell>
        </row>
        <row r="1938">
          <cell r="A1938" t="str">
            <v>6955872221319</v>
          </cell>
          <cell r="B1938" t="str">
            <v>SOPORTE ANILLO RING METALICO</v>
          </cell>
          <cell r="C1938">
            <v>1.0919397245548468</v>
          </cell>
          <cell r="D1938">
            <v>5.284988266845458</v>
          </cell>
          <cell r="E1938">
            <v>1.4195216419213008</v>
          </cell>
          <cell r="F1938">
            <v>1.2011336970103315</v>
          </cell>
          <cell r="G1938">
            <v>1.3649246556935584</v>
          </cell>
          <cell r="H1938">
            <v>1.6379095868322702</v>
          </cell>
          <cell r="I1938">
            <v>1370.3843543163327</v>
          </cell>
          <cell r="J1938">
            <v>5330</v>
          </cell>
          <cell r="K1938">
            <v>6500</v>
          </cell>
          <cell r="L1938">
            <v>1781</v>
          </cell>
          <cell r="M1938">
            <v>2156</v>
          </cell>
          <cell r="N1938">
            <v>1508</v>
          </cell>
          <cell r="O1938">
            <v>1713</v>
          </cell>
          <cell r="P1938">
            <v>2056</v>
          </cell>
          <cell r="Q1938" t="str">
            <v>V</v>
          </cell>
          <cell r="R1938">
            <v>38</v>
          </cell>
          <cell r="S1938">
            <v>1.21</v>
          </cell>
          <cell r="T1938" t="str">
            <v>SOPORTE</v>
          </cell>
          <cell r="U1938">
            <v>0</v>
          </cell>
        </row>
        <row r="1939">
          <cell r="A1939" t="str">
            <v>qb1EPF</v>
          </cell>
          <cell r="B1939" t="str">
            <v>SOPORTE ANILLO RING METALICO FLOR</v>
          </cell>
          <cell r="C1939">
            <v>1.0919397245548468</v>
          </cell>
          <cell r="D1939">
            <v>5.284988266845458</v>
          </cell>
          <cell r="E1939">
            <v>1.4195216419213008</v>
          </cell>
          <cell r="F1939">
            <v>1.2011336970103315</v>
          </cell>
          <cell r="G1939">
            <v>1.3649246556935584</v>
          </cell>
          <cell r="H1939">
            <v>1.6379095868322702</v>
          </cell>
          <cell r="I1939">
            <v>1370.3843543163327</v>
          </cell>
          <cell r="J1939">
            <v>5330</v>
          </cell>
          <cell r="K1939">
            <v>6500</v>
          </cell>
          <cell r="L1939">
            <v>1781</v>
          </cell>
          <cell r="M1939">
            <v>2156</v>
          </cell>
          <cell r="N1939">
            <v>1508</v>
          </cell>
          <cell r="O1939">
            <v>1713</v>
          </cell>
          <cell r="P1939">
            <v>2056</v>
          </cell>
          <cell r="Q1939" t="str">
            <v>V</v>
          </cell>
          <cell r="R1939">
            <v>38</v>
          </cell>
          <cell r="S1939">
            <v>1.21</v>
          </cell>
          <cell r="T1939" t="str">
            <v>SOPORTE</v>
          </cell>
          <cell r="U1939">
            <v>0</v>
          </cell>
        </row>
        <row r="1940">
          <cell r="A1940" t="str">
            <v>7798346720012</v>
          </cell>
          <cell r="B1940" t="str">
            <v>SOPORTE ANILLO RINGO</v>
          </cell>
          <cell r="C1940">
            <v>0.62965136842105263</v>
          </cell>
          <cell r="D1940">
            <v>3.0475126231578948</v>
          </cell>
          <cell r="E1940">
            <v>0.81854677894736849</v>
          </cell>
          <cell r="F1940">
            <v>0.69261650526315799</v>
          </cell>
          <cell r="G1940">
            <v>0.78706421052631581</v>
          </cell>
          <cell r="H1940">
            <v>0.94447705263157888</v>
          </cell>
          <cell r="I1940">
            <v>790.21246736842102</v>
          </cell>
          <cell r="J1940">
            <v>3280</v>
          </cell>
          <cell r="K1940">
            <v>4000</v>
          </cell>
          <cell r="L1940">
            <v>1027</v>
          </cell>
          <cell r="M1940">
            <v>1243</v>
          </cell>
          <cell r="N1940">
            <v>870</v>
          </cell>
          <cell r="O1940">
            <v>988</v>
          </cell>
          <cell r="P1940">
            <v>1186</v>
          </cell>
          <cell r="Q1940" t="str">
            <v>v</v>
          </cell>
          <cell r="R1940">
            <v>38</v>
          </cell>
          <cell r="S1940">
            <v>1.21</v>
          </cell>
          <cell r="T1940" t="str">
            <v>SOPORTE</v>
          </cell>
          <cell r="U1940">
            <v>0</v>
          </cell>
        </row>
        <row r="1941">
          <cell r="A1941" t="str">
            <v>26HOLA045</v>
          </cell>
          <cell r="B1941" t="str">
            <v>SOPORTE ANTI SLIP BLACK AUTO SL045</v>
          </cell>
          <cell r="C1941">
            <v>0.8</v>
          </cell>
          <cell r="D1941">
            <v>3.8719999999999999</v>
          </cell>
          <cell r="E1941">
            <v>1.04</v>
          </cell>
          <cell r="F1941">
            <v>0.88000000000000012</v>
          </cell>
          <cell r="G1941">
            <v>1</v>
          </cell>
          <cell r="H1941">
            <v>1.2000000000000002</v>
          </cell>
          <cell r="I1941">
            <v>1004</v>
          </cell>
          <cell r="J1941">
            <v>4100</v>
          </cell>
          <cell r="K1941">
            <v>5000</v>
          </cell>
          <cell r="L1941">
            <v>1305</v>
          </cell>
          <cell r="M1941">
            <v>1579</v>
          </cell>
          <cell r="N1941">
            <v>1105</v>
          </cell>
          <cell r="O1941">
            <v>1255</v>
          </cell>
          <cell r="P1941">
            <v>1506</v>
          </cell>
          <cell r="Q1941" t="str">
            <v>V</v>
          </cell>
          <cell r="R1941">
            <v>38</v>
          </cell>
          <cell r="S1941">
            <v>1.21</v>
          </cell>
          <cell r="T1941" t="str">
            <v>SOPORTE</v>
          </cell>
          <cell r="U1941">
            <v>0</v>
          </cell>
        </row>
        <row r="1942">
          <cell r="A1942" t="str">
            <v>ARMAGC45</v>
          </cell>
          <cell r="B1942" t="str">
            <v>SOPORTE ARO MAGNETICO METALICO</v>
          </cell>
          <cell r="C1942">
            <v>1.2</v>
          </cell>
          <cell r="D1942">
            <v>5.8079999999999998</v>
          </cell>
          <cell r="E1942">
            <v>1.56</v>
          </cell>
          <cell r="F1942">
            <v>1.32</v>
          </cell>
          <cell r="G1942">
            <v>1.5</v>
          </cell>
          <cell r="H1942">
            <v>1.7999999999999998</v>
          </cell>
          <cell r="I1942">
            <v>1506</v>
          </cell>
          <cell r="J1942">
            <v>6150</v>
          </cell>
          <cell r="K1942">
            <v>7500</v>
          </cell>
          <cell r="L1942">
            <v>1958</v>
          </cell>
          <cell r="M1942">
            <v>2369</v>
          </cell>
          <cell r="N1942">
            <v>1657</v>
          </cell>
          <cell r="O1942">
            <v>1883</v>
          </cell>
          <cell r="P1942">
            <v>2259</v>
          </cell>
          <cell r="Q1942" t="str">
            <v>V</v>
          </cell>
          <cell r="R1942">
            <v>38</v>
          </cell>
          <cell r="S1942">
            <v>1.21</v>
          </cell>
          <cell r="T1942" t="str">
            <v>SOPORTE</v>
          </cell>
          <cell r="U1942">
            <v>0</v>
          </cell>
        </row>
        <row r="1943">
          <cell r="A1943" t="str">
            <v>ARMAGSMS</v>
          </cell>
          <cell r="B1943" t="str">
            <v>SOPORTE ARO MAGNETICO SILICONA</v>
          </cell>
          <cell r="C1943">
            <v>0.23904382470119523</v>
          </cell>
          <cell r="D1943">
            <v>3.4709163346613545</v>
          </cell>
          <cell r="E1943">
            <v>0.31075697211155379</v>
          </cell>
          <cell r="F1943">
            <v>0.26294820717131479</v>
          </cell>
          <cell r="G1943">
            <v>0.29880478087649404</v>
          </cell>
          <cell r="H1943">
            <v>0.35856573705179284</v>
          </cell>
          <cell r="I1943">
            <v>300</v>
          </cell>
          <cell r="J1943">
            <v>3690</v>
          </cell>
          <cell r="K1943">
            <v>4500</v>
          </cell>
          <cell r="L1943">
            <v>390</v>
          </cell>
          <cell r="M1943">
            <v>472</v>
          </cell>
          <cell r="N1943">
            <v>330</v>
          </cell>
          <cell r="O1943">
            <v>375</v>
          </cell>
          <cell r="P1943">
            <v>450</v>
          </cell>
          <cell r="Q1943" t="str">
            <v>V</v>
          </cell>
          <cell r="R1943">
            <v>68</v>
          </cell>
          <cell r="S1943">
            <v>1.21</v>
          </cell>
          <cell r="T1943" t="str">
            <v>SOPORTE</v>
          </cell>
          <cell r="U1943">
            <v>0</v>
          </cell>
        </row>
        <row r="1944">
          <cell r="A1944" t="str">
            <v>26HOLA360</v>
          </cell>
          <cell r="B1944" t="str">
            <v>SOPORTE AUTO ANTI SLIP GIRATORIO 360º METAL</v>
          </cell>
          <cell r="C1944">
            <v>0.8</v>
          </cell>
          <cell r="D1944">
            <v>3.5816000000000003</v>
          </cell>
          <cell r="E1944">
            <v>1.04</v>
          </cell>
          <cell r="F1944">
            <v>0.88000000000000012</v>
          </cell>
          <cell r="G1944">
            <v>1</v>
          </cell>
          <cell r="H1944">
            <v>1.2000000000000002</v>
          </cell>
          <cell r="I1944">
            <v>1004</v>
          </cell>
          <cell r="J1944">
            <v>3690</v>
          </cell>
          <cell r="K1944">
            <v>4500</v>
          </cell>
          <cell r="L1944">
            <v>1305</v>
          </cell>
          <cell r="M1944">
            <v>1579</v>
          </cell>
          <cell r="N1944">
            <v>1105</v>
          </cell>
          <cell r="O1944">
            <v>1255</v>
          </cell>
          <cell r="P1944">
            <v>1506</v>
          </cell>
          <cell r="Q1944" t="str">
            <v>X</v>
          </cell>
          <cell r="R1944">
            <v>35</v>
          </cell>
          <cell r="S1944">
            <v>1.21</v>
          </cell>
          <cell r="T1944" t="str">
            <v>SOPORTE</v>
          </cell>
          <cell r="U1944">
            <v>0</v>
          </cell>
        </row>
        <row r="1945">
          <cell r="A1945" t="str">
            <v>Nh2z8</v>
          </cell>
          <cell r="B1945" t="str">
            <v>SOPORTE AUTO ESPEJO RETROVISOR</v>
          </cell>
          <cell r="C1945">
            <v>5.8902118230239573</v>
          </cell>
          <cell r="D1945">
            <v>22.806900178748762</v>
          </cell>
          <cell r="E1945">
            <v>7.6572753699311447</v>
          </cell>
          <cell r="F1945">
            <v>6.4792330053263534</v>
          </cell>
          <cell r="G1945">
            <v>7.3627647787799466</v>
          </cell>
          <cell r="H1945">
            <v>8.8353177345359359</v>
          </cell>
          <cell r="I1945">
            <v>7392.2158378950662</v>
          </cell>
          <cell r="J1945">
            <v>23360</v>
          </cell>
          <cell r="K1945">
            <v>28500</v>
          </cell>
          <cell r="L1945">
            <v>9610</v>
          </cell>
          <cell r="M1945">
            <v>11628</v>
          </cell>
          <cell r="N1945">
            <v>8132</v>
          </cell>
          <cell r="O1945">
            <v>9241</v>
          </cell>
          <cell r="P1945">
            <v>11089</v>
          </cell>
          <cell r="Q1945" t="str">
            <v>V</v>
          </cell>
          <cell r="R1945">
            <v>30</v>
          </cell>
          <cell r="S1945">
            <v>1.21</v>
          </cell>
          <cell r="T1945" t="str">
            <v>SOPORTE</v>
          </cell>
          <cell r="U1945">
            <v>0</v>
          </cell>
        </row>
        <row r="1946">
          <cell r="A1946" t="str">
            <v>6931687153434</v>
          </cell>
          <cell r="B1946" t="str">
            <v>SOPORTE AUTO ESPEJO RETROVISOR K531</v>
          </cell>
          <cell r="C1946">
            <v>3.0258902736539515</v>
          </cell>
          <cell r="D1946">
            <v>11.7162471395881</v>
          </cell>
          <cell r="E1946">
            <v>3.9336573557501371</v>
          </cell>
          <cell r="F1946">
            <v>3.328479301019347</v>
          </cell>
          <cell r="G1946">
            <v>3.7823628420674393</v>
          </cell>
          <cell r="H1946">
            <v>4.5388354104809272</v>
          </cell>
          <cell r="I1946">
            <v>3797.4922934357091</v>
          </cell>
          <cell r="J1946">
            <v>11890</v>
          </cell>
          <cell r="K1946">
            <v>14500</v>
          </cell>
          <cell r="L1946">
            <v>4937</v>
          </cell>
          <cell r="M1946">
            <v>5973</v>
          </cell>
          <cell r="N1946">
            <v>4178</v>
          </cell>
          <cell r="O1946">
            <v>4747</v>
          </cell>
          <cell r="P1946">
            <v>5697</v>
          </cell>
          <cell r="Q1946" t="str">
            <v>V</v>
          </cell>
          <cell r="R1946">
            <v>30</v>
          </cell>
          <cell r="S1946">
            <v>1.21</v>
          </cell>
          <cell r="T1946" t="str">
            <v>SOPORTE</v>
          </cell>
          <cell r="U1946">
            <v>0</v>
          </cell>
        </row>
        <row r="1947">
          <cell r="A1947" t="str">
            <v>MG475</v>
          </cell>
          <cell r="B1947" t="str">
            <v>SOPORTE AUTO ESPEJO RETROVISOR MG475</v>
          </cell>
          <cell r="C1947">
            <v>3.739243905667871</v>
          </cell>
          <cell r="D1947">
            <v>13.573455377574371</v>
          </cell>
          <cell r="E1947">
            <v>4.8610170773682322</v>
          </cell>
          <cell r="F1947">
            <v>4.1131682962346581</v>
          </cell>
          <cell r="G1947">
            <v>4.6740548820848389</v>
          </cell>
          <cell r="H1947">
            <v>5.6088658585018063</v>
          </cell>
          <cell r="I1947">
            <v>4692.7511016131784</v>
          </cell>
          <cell r="J1947">
            <v>13930</v>
          </cell>
          <cell r="K1947">
            <v>17000</v>
          </cell>
          <cell r="L1947">
            <v>6101</v>
          </cell>
          <cell r="M1947">
            <v>7382</v>
          </cell>
          <cell r="N1947">
            <v>5163</v>
          </cell>
          <cell r="O1947">
            <v>5866</v>
          </cell>
          <cell r="P1947">
            <v>7040</v>
          </cell>
          <cell r="Q1947" t="str">
            <v>V</v>
          </cell>
          <cell r="R1947">
            <v>28</v>
          </cell>
          <cell r="S1947">
            <v>1.21</v>
          </cell>
          <cell r="T1947" t="str">
            <v>SOPORTE</v>
          </cell>
          <cell r="U1947">
            <v>0</v>
          </cell>
        </row>
        <row r="1948">
          <cell r="A1948" t="str">
            <v>26SOPM6</v>
          </cell>
          <cell r="B1948" t="str">
            <v>SOPORTE AUTO MODELO 6</v>
          </cell>
          <cell r="C1948">
            <v>2.6016194331983806</v>
          </cell>
          <cell r="D1948">
            <v>11.017858299595142</v>
          </cell>
          <cell r="E1948">
            <v>3.3821052631578947</v>
          </cell>
          <cell r="F1948">
            <v>2.861781376518219</v>
          </cell>
          <cell r="G1948">
            <v>3.2520242914979756</v>
          </cell>
          <cell r="H1948">
            <v>3.9024291497975709</v>
          </cell>
          <cell r="I1948">
            <v>3265.0323886639676</v>
          </cell>
          <cell r="J1948">
            <v>11480</v>
          </cell>
          <cell r="K1948">
            <v>14000</v>
          </cell>
          <cell r="L1948">
            <v>4245</v>
          </cell>
          <cell r="M1948">
            <v>5136</v>
          </cell>
          <cell r="N1948">
            <v>3592</v>
          </cell>
          <cell r="O1948">
            <v>4082</v>
          </cell>
          <cell r="P1948">
            <v>4898</v>
          </cell>
          <cell r="Q1948" t="str">
            <v>S</v>
          </cell>
          <cell r="R1948">
            <v>33</v>
          </cell>
          <cell r="S1948">
            <v>1.21</v>
          </cell>
          <cell r="T1948" t="str">
            <v>SOPORTE</v>
          </cell>
          <cell r="U1948">
            <v>0</v>
          </cell>
        </row>
        <row r="1949">
          <cell r="A1949" t="str">
            <v>26LSOPT1</v>
          </cell>
          <cell r="B1949" t="str">
            <v>SOPORTE AUTO SOPAPA</v>
          </cell>
          <cell r="C1949">
            <v>2.1757285776424533</v>
          </cell>
          <cell r="D1949">
            <v>9.2142105263157905</v>
          </cell>
          <cell r="E1949">
            <v>2.8284471509351894</v>
          </cell>
          <cell r="F1949">
            <v>2.3933014354066988</v>
          </cell>
          <cell r="G1949">
            <v>2.7196607220530664</v>
          </cell>
          <cell r="H1949">
            <v>3.26359286646368</v>
          </cell>
          <cell r="I1949">
            <v>2730.539364941279</v>
          </cell>
          <cell r="J1949">
            <v>9430</v>
          </cell>
          <cell r="K1949">
            <v>11500</v>
          </cell>
          <cell r="L1949">
            <v>3550</v>
          </cell>
          <cell r="M1949">
            <v>4295</v>
          </cell>
          <cell r="N1949">
            <v>3004</v>
          </cell>
          <cell r="O1949">
            <v>3414</v>
          </cell>
          <cell r="P1949">
            <v>4096</v>
          </cell>
          <cell r="Q1949" t="str">
            <v>L</v>
          </cell>
          <cell r="R1949">
            <v>33</v>
          </cell>
          <cell r="S1949">
            <v>1.21</v>
          </cell>
          <cell r="T1949" t="str">
            <v>SOPORTE</v>
          </cell>
          <cell r="U1949">
            <v>0</v>
          </cell>
        </row>
        <row r="1950">
          <cell r="A1950" t="str">
            <v>701575362882</v>
          </cell>
          <cell r="B1950" t="str">
            <v>SOPORTE AUTO SOPAPA</v>
          </cell>
          <cell r="C1950">
            <v>2.1757285776424533</v>
          </cell>
          <cell r="D1950">
            <v>9.2142105263157905</v>
          </cell>
          <cell r="E1950">
            <v>2.8284471509351894</v>
          </cell>
          <cell r="F1950">
            <v>2.3933014354066988</v>
          </cell>
          <cell r="G1950">
            <v>2.7196607220530664</v>
          </cell>
          <cell r="H1950">
            <v>3.26359286646368</v>
          </cell>
          <cell r="I1950">
            <v>2730.539364941279</v>
          </cell>
          <cell r="J1950">
            <v>9430</v>
          </cell>
          <cell r="K1950">
            <v>11500</v>
          </cell>
          <cell r="L1950">
            <v>3550</v>
          </cell>
          <cell r="M1950">
            <v>4295</v>
          </cell>
          <cell r="N1950">
            <v>3004</v>
          </cell>
          <cell r="O1950">
            <v>3414</v>
          </cell>
          <cell r="P1950">
            <v>4096</v>
          </cell>
          <cell r="Q1950" t="str">
            <v>L</v>
          </cell>
          <cell r="R1950">
            <v>33</v>
          </cell>
          <cell r="S1950">
            <v>1.21</v>
          </cell>
          <cell r="T1950" t="str">
            <v>SOPORTE</v>
          </cell>
          <cell r="U1950">
            <v>0</v>
          </cell>
        </row>
        <row r="1951">
          <cell r="A1951" t="str">
            <v>6952023612934</v>
          </cell>
          <cell r="B1951" t="str">
            <v>SOPORTE AUTO SOPAPA - JG038B</v>
          </cell>
          <cell r="C1951">
            <v>2.1241749721050738</v>
          </cell>
          <cell r="D1951">
            <v>8.9958810068649875</v>
          </cell>
          <cell r="E1951">
            <v>2.7614274637365961</v>
          </cell>
          <cell r="F1951">
            <v>2.3365924693155815</v>
          </cell>
          <cell r="G1951">
            <v>2.6552187151313422</v>
          </cell>
          <cell r="H1951">
            <v>3.1862624581576107</v>
          </cell>
          <cell r="I1951">
            <v>2665.8395899918678</v>
          </cell>
          <cell r="J1951">
            <v>9430</v>
          </cell>
          <cell r="K1951">
            <v>11500</v>
          </cell>
          <cell r="L1951">
            <v>3466</v>
          </cell>
          <cell r="M1951">
            <v>4193</v>
          </cell>
          <cell r="N1951">
            <v>2933</v>
          </cell>
          <cell r="O1951">
            <v>3333</v>
          </cell>
          <cell r="P1951">
            <v>3999</v>
          </cell>
          <cell r="Q1951" t="str">
            <v>L</v>
          </cell>
          <cell r="R1951">
            <v>33</v>
          </cell>
          <cell r="S1951">
            <v>1.21</v>
          </cell>
          <cell r="T1951" t="str">
            <v>SOPORTE</v>
          </cell>
          <cell r="U1951">
            <v>0</v>
          </cell>
        </row>
        <row r="1952">
          <cell r="A1952" t="str">
            <v>6202405411908</v>
          </cell>
          <cell r="B1952" t="str">
            <v>SOPORTE AUTO SOPAPA - JG038B</v>
          </cell>
          <cell r="C1952">
            <v>2.1241749721050738</v>
          </cell>
          <cell r="D1952">
            <v>8.9958810068649875</v>
          </cell>
          <cell r="E1952">
            <v>2.7614274637365961</v>
          </cell>
          <cell r="F1952">
            <v>2.3365924693155815</v>
          </cell>
          <cell r="G1952">
            <v>2.6552187151313422</v>
          </cell>
          <cell r="H1952">
            <v>3.1862624581576107</v>
          </cell>
          <cell r="I1952">
            <v>2665.8395899918678</v>
          </cell>
          <cell r="J1952">
            <v>9430</v>
          </cell>
          <cell r="K1952">
            <v>11500</v>
          </cell>
          <cell r="L1952">
            <v>3466</v>
          </cell>
          <cell r="M1952">
            <v>4193</v>
          </cell>
          <cell r="N1952">
            <v>2933</v>
          </cell>
          <cell r="O1952">
            <v>3333</v>
          </cell>
          <cell r="P1952">
            <v>3999</v>
          </cell>
          <cell r="Q1952" t="str">
            <v>L</v>
          </cell>
          <cell r="R1952">
            <v>33</v>
          </cell>
          <cell r="S1952">
            <v>1.21</v>
          </cell>
          <cell r="T1952" t="str">
            <v>SOPORTE</v>
          </cell>
          <cell r="U1952">
            <v>0</v>
          </cell>
        </row>
        <row r="1953">
          <cell r="A1953" t="str">
            <v>6952024612933</v>
          </cell>
          <cell r="B1953" t="str">
            <v>SOPORTE AUTO SOPAPA - JG038B</v>
          </cell>
          <cell r="C1953">
            <v>2.1241749721050738</v>
          </cell>
          <cell r="D1953">
            <v>8.9958810068649875</v>
          </cell>
          <cell r="E1953">
            <v>2.7614274637365961</v>
          </cell>
          <cell r="F1953">
            <v>2.3365924693155815</v>
          </cell>
          <cell r="G1953">
            <v>2.6552187151313422</v>
          </cell>
          <cell r="H1953">
            <v>3.1862624581576107</v>
          </cell>
          <cell r="I1953">
            <v>2665.8395899918678</v>
          </cell>
          <cell r="J1953">
            <v>9430</v>
          </cell>
          <cell r="K1953">
            <v>11500</v>
          </cell>
          <cell r="L1953">
            <v>3466</v>
          </cell>
          <cell r="M1953">
            <v>4193</v>
          </cell>
          <cell r="N1953">
            <v>2933</v>
          </cell>
          <cell r="O1953">
            <v>3333</v>
          </cell>
          <cell r="P1953">
            <v>3999</v>
          </cell>
          <cell r="Q1953" t="str">
            <v>L</v>
          </cell>
          <cell r="R1953">
            <v>33</v>
          </cell>
          <cell r="S1953">
            <v>1.21</v>
          </cell>
          <cell r="T1953" t="str">
            <v>SOPORTE</v>
          </cell>
          <cell r="U1953">
            <v>0</v>
          </cell>
        </row>
        <row r="1954">
          <cell r="A1954" t="str">
            <v>6952024610052</v>
          </cell>
          <cell r="B1954" t="str">
            <v>SOPORTE AUTO SOPAPA - JG038B</v>
          </cell>
          <cell r="C1954">
            <v>2.1241749721050738</v>
          </cell>
          <cell r="D1954">
            <v>8.9958810068649875</v>
          </cell>
          <cell r="E1954">
            <v>2.7614274637365961</v>
          </cell>
          <cell r="F1954">
            <v>2.3365924693155815</v>
          </cell>
          <cell r="G1954">
            <v>2.6552187151313422</v>
          </cell>
          <cell r="H1954">
            <v>3.1862624581576107</v>
          </cell>
          <cell r="I1954">
            <v>2665.8395899918678</v>
          </cell>
          <cell r="J1954">
            <v>9430</v>
          </cell>
          <cell r="K1954">
            <v>11500</v>
          </cell>
          <cell r="L1954">
            <v>3466</v>
          </cell>
          <cell r="M1954">
            <v>4193</v>
          </cell>
          <cell r="N1954">
            <v>2933</v>
          </cell>
          <cell r="O1954">
            <v>3333</v>
          </cell>
          <cell r="P1954">
            <v>3999</v>
          </cell>
          <cell r="Q1954" t="str">
            <v>L</v>
          </cell>
          <cell r="R1954">
            <v>33</v>
          </cell>
          <cell r="S1954">
            <v>1.21</v>
          </cell>
          <cell r="T1954" t="str">
            <v>SOPORTE</v>
          </cell>
          <cell r="U1954">
            <v>0</v>
          </cell>
        </row>
        <row r="1955">
          <cell r="A1955" t="str">
            <v>6952024616009</v>
          </cell>
          <cell r="B1955" t="str">
            <v>SOPORTE AUTO SOPAPA - JG038B</v>
          </cell>
          <cell r="C1955">
            <v>2.1241749721050738</v>
          </cell>
          <cell r="D1955">
            <v>8.9958810068649875</v>
          </cell>
          <cell r="E1955">
            <v>2.7614274637365961</v>
          </cell>
          <cell r="F1955">
            <v>2.3365924693155815</v>
          </cell>
          <cell r="G1955">
            <v>2.6552187151313422</v>
          </cell>
          <cell r="H1955">
            <v>3.1862624581576107</v>
          </cell>
          <cell r="I1955">
            <v>2665.8395899918678</v>
          </cell>
          <cell r="J1955">
            <v>9430</v>
          </cell>
          <cell r="K1955">
            <v>11500</v>
          </cell>
          <cell r="L1955">
            <v>3466</v>
          </cell>
          <cell r="M1955">
            <v>4193</v>
          </cell>
          <cell r="N1955">
            <v>2933</v>
          </cell>
          <cell r="O1955">
            <v>3333</v>
          </cell>
          <cell r="P1955">
            <v>3999</v>
          </cell>
          <cell r="Q1955" t="str">
            <v>L</v>
          </cell>
          <cell r="R1955">
            <v>33</v>
          </cell>
          <cell r="S1955">
            <v>1.21</v>
          </cell>
          <cell r="T1955" t="str">
            <v>SOPORTE</v>
          </cell>
          <cell r="U1955">
            <v>0</v>
          </cell>
        </row>
        <row r="1956">
          <cell r="A1956" t="str">
            <v>6952025612932</v>
          </cell>
          <cell r="B1956" t="str">
            <v>SOPORTE AUTO SOPAPA - JG038B</v>
          </cell>
          <cell r="C1956">
            <v>2.1241749721050738</v>
          </cell>
          <cell r="D1956">
            <v>8.9958810068649875</v>
          </cell>
          <cell r="E1956">
            <v>2.7614274637365961</v>
          </cell>
          <cell r="F1956">
            <v>2.3365924693155815</v>
          </cell>
          <cell r="G1956">
            <v>2.6552187151313422</v>
          </cell>
          <cell r="H1956">
            <v>3.1862624581576107</v>
          </cell>
          <cell r="I1956">
            <v>2665.8395899918678</v>
          </cell>
          <cell r="J1956">
            <v>9430</v>
          </cell>
          <cell r="K1956">
            <v>11500</v>
          </cell>
          <cell r="L1956">
            <v>3466</v>
          </cell>
          <cell r="M1956">
            <v>4193</v>
          </cell>
          <cell r="N1956">
            <v>2933</v>
          </cell>
          <cell r="O1956">
            <v>3333</v>
          </cell>
          <cell r="P1956">
            <v>3999</v>
          </cell>
          <cell r="Q1956" t="str">
            <v>L</v>
          </cell>
          <cell r="R1956">
            <v>33</v>
          </cell>
          <cell r="S1956">
            <v>1.21</v>
          </cell>
          <cell r="T1956" t="str">
            <v>SOPORTE</v>
          </cell>
          <cell r="U1956">
            <v>0</v>
          </cell>
        </row>
        <row r="1957">
          <cell r="A1957" t="str">
            <v>6952023613238</v>
          </cell>
          <cell r="B1957" t="str">
            <v>SOPORTE AUTO SOPAPA - S039</v>
          </cell>
          <cell r="C1957">
            <v>1.9577510070541069</v>
          </cell>
          <cell r="D1957">
            <v>8.2910755148741426</v>
          </cell>
          <cell r="E1957">
            <v>2.545076309170339</v>
          </cell>
          <cell r="F1957">
            <v>2.1535261077595176</v>
          </cell>
          <cell r="G1957">
            <v>2.4471887588176338</v>
          </cell>
          <cell r="H1957">
            <v>2.9366265105811604</v>
          </cell>
          <cell r="I1957">
            <v>2456.9775138529039</v>
          </cell>
          <cell r="J1957">
            <v>8610</v>
          </cell>
          <cell r="K1957">
            <v>10500</v>
          </cell>
          <cell r="L1957">
            <v>3194</v>
          </cell>
          <cell r="M1957">
            <v>3865</v>
          </cell>
          <cell r="N1957">
            <v>2703</v>
          </cell>
          <cell r="O1957">
            <v>3072</v>
          </cell>
          <cell r="P1957">
            <v>3686</v>
          </cell>
          <cell r="Q1957" t="str">
            <v>L</v>
          </cell>
          <cell r="R1957">
            <v>33</v>
          </cell>
          <cell r="S1957">
            <v>1.21</v>
          </cell>
          <cell r="T1957" t="str">
            <v>SOPORTE</v>
          </cell>
          <cell r="U1957">
            <v>0</v>
          </cell>
        </row>
        <row r="1958">
          <cell r="A1958" t="str">
            <v>798302079489</v>
          </cell>
          <cell r="B1958" t="str">
            <v xml:space="preserve">SOPORTE AUTO SOPAPA C/CARGA INALAMBRICA KLIPXTREME RIDESMART P/AUTO </v>
          </cell>
          <cell r="C1958">
            <v>33.157422086124399</v>
          </cell>
          <cell r="D1958">
            <v>64.192769158736837</v>
          </cell>
          <cell r="E1958">
            <v>43.104648711961723</v>
          </cell>
          <cell r="F1958">
            <v>36.47316429473684</v>
          </cell>
          <cell r="G1958">
            <v>41.446777607655498</v>
          </cell>
          <cell r="H1958">
            <v>49.736133129186598</v>
          </cell>
          <cell r="I1958">
            <v>41612.56471808612</v>
          </cell>
          <cell r="J1958">
            <v>65980</v>
          </cell>
          <cell r="K1958">
            <v>80500</v>
          </cell>
          <cell r="L1958">
            <v>54096</v>
          </cell>
          <cell r="M1958">
            <v>65457</v>
          </cell>
          <cell r="N1958">
            <v>45774</v>
          </cell>
          <cell r="O1958">
            <v>52016</v>
          </cell>
          <cell r="P1958">
            <v>62419</v>
          </cell>
          <cell r="Q1958" t="str">
            <v>N</v>
          </cell>
          <cell r="R1958">
            <v>4</v>
          </cell>
          <cell r="S1958">
            <v>1.21</v>
          </cell>
          <cell r="T1958" t="str">
            <v>SOPORTE</v>
          </cell>
          <cell r="U1958">
            <v>0</v>
          </cell>
        </row>
        <row r="1959">
          <cell r="A1959" t="str">
            <v>26VSOPCS</v>
          </cell>
          <cell r="B1959" t="str">
            <v>SOPORTE AUTO SOPAPA CZ006</v>
          </cell>
          <cell r="C1959">
            <v>3.8742521419828644</v>
          </cell>
          <cell r="D1959">
            <v>16.407457821297431</v>
          </cell>
          <cell r="E1959">
            <v>5.0365277845777241</v>
          </cell>
          <cell r="F1959">
            <v>4.261677356181151</v>
          </cell>
          <cell r="G1959">
            <v>4.8428151774785801</v>
          </cell>
          <cell r="H1959">
            <v>5.8113782129742964</v>
          </cell>
          <cell r="I1959">
            <v>4862.1864381884952</v>
          </cell>
          <cell r="J1959">
            <v>16800</v>
          </cell>
          <cell r="K1959">
            <v>20500</v>
          </cell>
          <cell r="L1959">
            <v>6321</v>
          </cell>
          <cell r="M1959">
            <v>7648</v>
          </cell>
          <cell r="N1959">
            <v>5349</v>
          </cell>
          <cell r="O1959">
            <v>6078</v>
          </cell>
          <cell r="P1959">
            <v>7294</v>
          </cell>
          <cell r="Q1959" t="str">
            <v>V</v>
          </cell>
          <cell r="R1959">
            <v>33</v>
          </cell>
          <cell r="S1959">
            <v>1.21</v>
          </cell>
          <cell r="T1959" t="str">
            <v>SOPORTE</v>
          </cell>
          <cell r="U1959">
            <v>0</v>
          </cell>
        </row>
        <row r="1960">
          <cell r="A1960" t="str">
            <v>6940351166618</v>
          </cell>
          <cell r="B1960" t="str">
            <v>SOPORTE AUTO SOPAPA PINZAS</v>
          </cell>
          <cell r="C1960">
            <v>1.7393684210526317</v>
          </cell>
          <cell r="D1960">
            <v>7.7871524210526317</v>
          </cell>
          <cell r="E1960">
            <v>2.2611789473684212</v>
          </cell>
          <cell r="F1960">
            <v>1.9133052631578951</v>
          </cell>
          <cell r="G1960">
            <v>2.1742105263157896</v>
          </cell>
          <cell r="H1960">
            <v>2.6090526315789475</v>
          </cell>
          <cell r="I1960">
            <v>2182.9073684210525</v>
          </cell>
          <cell r="J1960">
            <v>8200</v>
          </cell>
          <cell r="K1960">
            <v>10000</v>
          </cell>
          <cell r="L1960">
            <v>2838</v>
          </cell>
          <cell r="M1960">
            <v>3434</v>
          </cell>
          <cell r="N1960">
            <v>2402</v>
          </cell>
          <cell r="O1960">
            <v>2729</v>
          </cell>
          <cell r="P1960">
            <v>3275</v>
          </cell>
          <cell r="Q1960" t="str">
            <v>V</v>
          </cell>
          <cell r="R1960">
            <v>35</v>
          </cell>
          <cell r="S1960">
            <v>1.21</v>
          </cell>
          <cell r="T1960" t="str">
            <v>SOPORTE</v>
          </cell>
          <cell r="U1960">
            <v>0</v>
          </cell>
        </row>
        <row r="1961">
          <cell r="A1961" t="str">
            <v>7798121686168</v>
          </cell>
          <cell r="B1961" t="str">
            <v>SOPORTE AUTO SOPAPA PINZAS</v>
          </cell>
          <cell r="C1961">
            <v>1.7393684210526317</v>
          </cell>
          <cell r="D1961">
            <v>7.7871524210526317</v>
          </cell>
          <cell r="E1961">
            <v>2.2611789473684212</v>
          </cell>
          <cell r="F1961">
            <v>1.9133052631578951</v>
          </cell>
          <cell r="G1961">
            <v>2.1742105263157896</v>
          </cell>
          <cell r="H1961">
            <v>2.6090526315789475</v>
          </cell>
          <cell r="I1961">
            <v>2182.9073684210525</v>
          </cell>
          <cell r="J1961">
            <v>8200</v>
          </cell>
          <cell r="K1961">
            <v>10000</v>
          </cell>
          <cell r="L1961">
            <v>2838</v>
          </cell>
          <cell r="M1961">
            <v>3434</v>
          </cell>
          <cell r="N1961">
            <v>2402</v>
          </cell>
          <cell r="O1961">
            <v>2729</v>
          </cell>
          <cell r="P1961">
            <v>3275</v>
          </cell>
          <cell r="Q1961" t="str">
            <v>S</v>
          </cell>
          <cell r="R1961">
            <v>35</v>
          </cell>
          <cell r="S1961">
            <v>1.21</v>
          </cell>
          <cell r="T1961" t="str">
            <v>SOPORTE</v>
          </cell>
          <cell r="U1961">
            <v>0</v>
          </cell>
        </row>
        <row r="1962">
          <cell r="A1962" t="str">
            <v>SOP'CJ07</v>
          </cell>
          <cell r="B1962" t="str">
            <v>SOPORTE AUTO SOPAPA TABLET</v>
          </cell>
          <cell r="C1962">
            <v>2.3674736842105268</v>
          </cell>
          <cell r="D1962">
            <v>7.1616078947368438</v>
          </cell>
          <cell r="E1962">
            <v>3.0777157894736851</v>
          </cell>
          <cell r="F1962">
            <v>2.6042210526315799</v>
          </cell>
          <cell r="G1962">
            <v>2.9593421052631586</v>
          </cell>
          <cell r="H1962">
            <v>3.5512105263157903</v>
          </cell>
          <cell r="I1962">
            <v>2971.1794736842112</v>
          </cell>
          <cell r="J1962">
            <v>7380</v>
          </cell>
          <cell r="K1962">
            <v>9000</v>
          </cell>
          <cell r="L1962">
            <v>3863</v>
          </cell>
          <cell r="M1962">
            <v>4674</v>
          </cell>
          <cell r="N1962">
            <v>3269</v>
          </cell>
          <cell r="O1962">
            <v>3714</v>
          </cell>
          <cell r="P1962">
            <v>4457</v>
          </cell>
          <cell r="Q1962" t="str">
            <v>s</v>
          </cell>
          <cell r="R1962">
            <v>21</v>
          </cell>
          <cell r="S1962">
            <v>1.21</v>
          </cell>
          <cell r="T1962" t="str">
            <v>SOPORTE</v>
          </cell>
          <cell r="U1962">
            <v>0</v>
          </cell>
        </row>
        <row r="1963">
          <cell r="A1963" t="str">
            <v>SOP'GPS6</v>
          </cell>
          <cell r="B1963" t="str">
            <v>SOPORTE AUTO SOPAPA TABLET</v>
          </cell>
          <cell r="C1963">
            <v>2.3674736842105268</v>
          </cell>
          <cell r="D1963">
            <v>7.1616078947368438</v>
          </cell>
          <cell r="E1963">
            <v>3.0777157894736851</v>
          </cell>
          <cell r="F1963">
            <v>2.6042210526315799</v>
          </cell>
          <cell r="G1963">
            <v>2.9593421052631586</v>
          </cell>
          <cell r="H1963">
            <v>3.5512105263157903</v>
          </cell>
          <cell r="I1963">
            <v>2971.1794736842112</v>
          </cell>
          <cell r="J1963">
            <v>7380</v>
          </cell>
          <cell r="K1963">
            <v>9000</v>
          </cell>
          <cell r="L1963">
            <v>3863</v>
          </cell>
          <cell r="M1963">
            <v>4674</v>
          </cell>
          <cell r="N1963">
            <v>3269</v>
          </cell>
          <cell r="O1963">
            <v>3714</v>
          </cell>
          <cell r="P1963">
            <v>4457</v>
          </cell>
          <cell r="Q1963" t="str">
            <v>S</v>
          </cell>
          <cell r="R1963">
            <v>21</v>
          </cell>
          <cell r="S1963">
            <v>1.21</v>
          </cell>
          <cell r="T1963" t="str">
            <v>SOPORTE</v>
          </cell>
          <cell r="U1963">
            <v>0</v>
          </cell>
        </row>
        <row r="1964">
          <cell r="A1964" t="str">
            <v>sop'gps10</v>
          </cell>
          <cell r="B1964" t="str">
            <v>SOPORTE AUTO SOPAPA TABLET (apoya cabeza + TORPEDO)</v>
          </cell>
          <cell r="C1964">
            <v>2.3674736842105268</v>
          </cell>
          <cell r="D1964">
            <v>7.1616078947368438</v>
          </cell>
          <cell r="E1964">
            <v>3.0777157894736851</v>
          </cell>
          <cell r="F1964">
            <v>2.6042210526315799</v>
          </cell>
          <cell r="G1964">
            <v>2.9593421052631586</v>
          </cell>
          <cell r="H1964">
            <v>3.5512105263157903</v>
          </cell>
          <cell r="I1964">
            <v>2971.1794736842112</v>
          </cell>
          <cell r="J1964">
            <v>7380</v>
          </cell>
          <cell r="K1964">
            <v>9000</v>
          </cell>
          <cell r="L1964">
            <v>3863</v>
          </cell>
          <cell r="M1964">
            <v>4674</v>
          </cell>
          <cell r="N1964">
            <v>3269</v>
          </cell>
          <cell r="O1964">
            <v>3714</v>
          </cell>
          <cell r="P1964">
            <v>4457</v>
          </cell>
          <cell r="Q1964" t="str">
            <v>S</v>
          </cell>
          <cell r="R1964">
            <v>21</v>
          </cell>
          <cell r="S1964">
            <v>1.21</v>
          </cell>
          <cell r="T1964" t="str">
            <v>SOPORTE</v>
          </cell>
          <cell r="U1964">
            <v>0</v>
          </cell>
        </row>
        <row r="1965">
          <cell r="A1965" t="str">
            <v>6977016091388</v>
          </cell>
          <cell r="B1965" t="str">
            <v>SOPORTE AUTO VASO Y CELU</v>
          </cell>
          <cell r="C1965">
            <v>1.0146315789473686</v>
          </cell>
          <cell r="D1965">
            <v>4.5425055789473685</v>
          </cell>
          <cell r="E1965">
            <v>1.3190210526315791</v>
          </cell>
          <cell r="F1965">
            <v>1.1160947368421055</v>
          </cell>
          <cell r="G1965">
            <v>1.2682894736842107</v>
          </cell>
          <cell r="H1965">
            <v>1.5219473684210527</v>
          </cell>
          <cell r="I1965">
            <v>1273.3626315789475</v>
          </cell>
          <cell r="J1965">
            <v>4510</v>
          </cell>
          <cell r="K1965">
            <v>5500</v>
          </cell>
          <cell r="L1965">
            <v>1655</v>
          </cell>
          <cell r="M1965">
            <v>2003</v>
          </cell>
          <cell r="N1965">
            <v>1401</v>
          </cell>
          <cell r="O1965">
            <v>1592</v>
          </cell>
          <cell r="P1965">
            <v>1911</v>
          </cell>
          <cell r="Q1965" t="str">
            <v>V</v>
          </cell>
          <cell r="R1965">
            <v>35</v>
          </cell>
          <cell r="S1965">
            <v>1.21</v>
          </cell>
          <cell r="T1965" t="str">
            <v>SOPORTE</v>
          </cell>
          <cell r="U1965">
            <v>0</v>
          </cell>
        </row>
        <row r="1966">
          <cell r="A1966" t="str">
            <v>sop'cj92</v>
          </cell>
          <cell r="B1966" t="str">
            <v>SOPORTE AUTO VENTILACION C/IMAN CJ-92</v>
          </cell>
          <cell r="C1966">
            <v>1</v>
          </cell>
          <cell r="D1966">
            <v>4.9609999999999994</v>
          </cell>
          <cell r="E1966">
            <v>1.3</v>
          </cell>
          <cell r="F1966">
            <v>1.1000000000000001</v>
          </cell>
          <cell r="G1966">
            <v>1.25</v>
          </cell>
          <cell r="H1966">
            <v>1.5</v>
          </cell>
          <cell r="I1966">
            <v>1255</v>
          </cell>
          <cell r="J1966">
            <v>4920</v>
          </cell>
          <cell r="K1966">
            <v>6000</v>
          </cell>
          <cell r="L1966">
            <v>1632</v>
          </cell>
          <cell r="M1966">
            <v>1974</v>
          </cell>
          <cell r="N1966">
            <v>1381</v>
          </cell>
          <cell r="O1966">
            <v>1569</v>
          </cell>
          <cell r="P1966">
            <v>1883</v>
          </cell>
          <cell r="Q1966" t="str">
            <v>S</v>
          </cell>
          <cell r="R1966">
            <v>39</v>
          </cell>
          <cell r="S1966">
            <v>1.21</v>
          </cell>
          <cell r="T1966" t="str">
            <v>SOPORTE</v>
          </cell>
          <cell r="U1966">
            <v>0</v>
          </cell>
        </row>
        <row r="1967">
          <cell r="A1967" t="str">
            <v>7898686296021</v>
          </cell>
          <cell r="B1967" t="str">
            <v>SOPORTE AUTO VENTILACION GIRATORIO</v>
          </cell>
          <cell r="C1967">
            <v>1.3203247346174409</v>
          </cell>
          <cell r="D1967">
            <v>6.5501310084371234</v>
          </cell>
          <cell r="E1967">
            <v>1.7164221550026733</v>
          </cell>
          <cell r="F1967">
            <v>1.4523572080791851</v>
          </cell>
          <cell r="G1967">
            <v>1.6504059182718012</v>
          </cell>
          <cell r="H1967">
            <v>1.9804871019261614</v>
          </cell>
          <cell r="I1967">
            <v>1657.0075419448883</v>
          </cell>
          <cell r="J1967">
            <v>6560</v>
          </cell>
          <cell r="K1967">
            <v>8000</v>
          </cell>
          <cell r="L1967">
            <v>2154</v>
          </cell>
          <cell r="M1967">
            <v>2606</v>
          </cell>
          <cell r="N1967">
            <v>1823</v>
          </cell>
          <cell r="O1967">
            <v>2072</v>
          </cell>
          <cell r="P1967">
            <v>2486</v>
          </cell>
          <cell r="Q1967" t="str">
            <v>V</v>
          </cell>
          <cell r="R1967">
            <v>39</v>
          </cell>
          <cell r="S1967">
            <v>1.21</v>
          </cell>
          <cell r="T1967" t="str">
            <v>SOPORTE</v>
          </cell>
          <cell r="U1967">
            <v>0</v>
          </cell>
        </row>
        <row r="1968">
          <cell r="A1968" t="str">
            <v>6912016091399</v>
          </cell>
          <cell r="B1968" t="str">
            <v>SOPORTE AUTO VENTILACION MINI ECONOMICO</v>
          </cell>
          <cell r="C1968">
            <v>0.8</v>
          </cell>
          <cell r="D1968">
            <v>3.8719999999999999</v>
          </cell>
          <cell r="E1968">
            <v>1.04</v>
          </cell>
          <cell r="F1968">
            <v>0.88000000000000012</v>
          </cell>
          <cell r="G1968">
            <v>1</v>
          </cell>
          <cell r="H1968">
            <v>1.2000000000000002</v>
          </cell>
          <cell r="I1968">
            <v>1004</v>
          </cell>
          <cell r="J1968">
            <v>4100</v>
          </cell>
          <cell r="K1968">
            <v>5000</v>
          </cell>
          <cell r="L1968">
            <v>1305</v>
          </cell>
          <cell r="M1968">
            <v>1579</v>
          </cell>
          <cell r="N1968">
            <v>1105</v>
          </cell>
          <cell r="O1968">
            <v>1255</v>
          </cell>
          <cell r="P1968">
            <v>1506</v>
          </cell>
          <cell r="Q1968" t="str">
            <v>v</v>
          </cell>
          <cell r="R1968">
            <v>38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HD71050</v>
          </cell>
          <cell r="B1969" t="str">
            <v>SOPORTE AUTO VENTILACION PINZAS C/IMAN</v>
          </cell>
          <cell r="C1969">
            <v>1.2737422067565609</v>
          </cell>
          <cell r="D1969">
            <v>6.3190350877192989</v>
          </cell>
          <cell r="E1969">
            <v>1.6558648687835293</v>
          </cell>
          <cell r="F1969">
            <v>1.4011164274322172</v>
          </cell>
          <cell r="G1969">
            <v>1.5921777584457011</v>
          </cell>
          <cell r="H1969">
            <v>1.9106133101348415</v>
          </cell>
          <cell r="I1969">
            <v>1598.5464694794839</v>
          </cell>
          <cell r="J1969">
            <v>6560</v>
          </cell>
          <cell r="K1969">
            <v>8000</v>
          </cell>
          <cell r="L1969">
            <v>2078</v>
          </cell>
          <cell r="M1969">
            <v>2515</v>
          </cell>
          <cell r="N1969">
            <v>1759</v>
          </cell>
          <cell r="O1969">
            <v>1999</v>
          </cell>
          <cell r="P1969">
            <v>2398</v>
          </cell>
          <cell r="Q1969" t="str">
            <v>S</v>
          </cell>
          <cell r="R1969">
            <v>39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SOP7328</v>
          </cell>
          <cell r="B1970" t="str">
            <v>SOPORTE AUTO VOLANTE DE AUTO 7328</v>
          </cell>
          <cell r="C1970">
            <v>1.3017914597815292</v>
          </cell>
          <cell r="D1970">
            <v>3.8591607825223435</v>
          </cell>
          <cell r="E1970">
            <v>1.692328897715988</v>
          </cell>
          <cell r="F1970">
            <v>1.4319706057596822</v>
          </cell>
          <cell r="G1970">
            <v>1.6272393247269115</v>
          </cell>
          <cell r="H1970">
            <v>1.9526871896722939</v>
          </cell>
          <cell r="I1970">
            <v>1633.7482820258192</v>
          </cell>
          <cell r="J1970">
            <v>4100</v>
          </cell>
          <cell r="K1970">
            <v>5000</v>
          </cell>
          <cell r="L1970">
            <v>2124</v>
          </cell>
          <cell r="M1970">
            <v>2570</v>
          </cell>
          <cell r="N1970">
            <v>1798</v>
          </cell>
          <cell r="O1970">
            <v>2043</v>
          </cell>
          <cell r="P1970">
            <v>2451</v>
          </cell>
          <cell r="Q1970" t="str">
            <v>V</v>
          </cell>
          <cell r="R1970">
            <v>20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sop'cj91</v>
          </cell>
          <cell r="B1971" t="str">
            <v>SOPORTE AUTO VOLANTE DE AUTO CJ-91</v>
          </cell>
          <cell r="C1971">
            <v>4.0845425101214579</v>
          </cell>
          <cell r="D1971">
            <v>18.286496817813767</v>
          </cell>
          <cell r="E1971">
            <v>5.3099052631578951</v>
          </cell>
          <cell r="F1971">
            <v>4.4929967611336039</v>
          </cell>
          <cell r="G1971">
            <v>5.1056781376518225</v>
          </cell>
          <cell r="H1971">
            <v>6.1268137651821863</v>
          </cell>
          <cell r="I1971">
            <v>5126.1008502024297</v>
          </cell>
          <cell r="J1971">
            <v>18850</v>
          </cell>
          <cell r="K1971">
            <v>23000</v>
          </cell>
          <cell r="L1971">
            <v>6664</v>
          </cell>
          <cell r="M1971">
            <v>8063</v>
          </cell>
          <cell r="N1971">
            <v>5639</v>
          </cell>
          <cell r="O1971">
            <v>6408</v>
          </cell>
          <cell r="P1971">
            <v>7690</v>
          </cell>
          <cell r="Q1971" t="str">
            <v>S</v>
          </cell>
          <cell r="R1971">
            <v>35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7798158766703</v>
          </cell>
          <cell r="B1972" t="str">
            <v>SOPORTE BASTON KIT PCBOX BRAZO SELFIE +LENTE ANGULAR - LARGO 56CM PCB-MW301</v>
          </cell>
          <cell r="C1972">
            <v>14.308906882591094</v>
          </cell>
          <cell r="D1972">
            <v>32.896176923076922</v>
          </cell>
          <cell r="E1972">
            <v>18.601578947368424</v>
          </cell>
          <cell r="F1972">
            <v>15.739797570850204</v>
          </cell>
          <cell r="G1972">
            <v>17.886133603238868</v>
          </cell>
          <cell r="H1972">
            <v>21.46336032388664</v>
          </cell>
          <cell r="I1972">
            <v>17957.678137651823</v>
          </cell>
          <cell r="J1972">
            <v>34020</v>
          </cell>
          <cell r="K1972">
            <v>41500</v>
          </cell>
          <cell r="L1972">
            <v>23345</v>
          </cell>
          <cell r="M1972">
            <v>28247</v>
          </cell>
          <cell r="N1972">
            <v>19754</v>
          </cell>
          <cell r="O1972">
            <v>22448</v>
          </cell>
          <cell r="P1972">
            <v>26937</v>
          </cell>
          <cell r="Q1972" t="str">
            <v>N</v>
          </cell>
          <cell r="R1972">
            <v>10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25PMONOPBI</v>
          </cell>
          <cell r="B1973" t="str">
            <v>SOPORTE BASTON SELFIE BT</v>
          </cell>
          <cell r="C1973">
            <v>2.5768421052631578</v>
          </cell>
          <cell r="D1973">
            <v>10.912926315789473</v>
          </cell>
          <cell r="E1973">
            <v>3.3498947368421055</v>
          </cell>
          <cell r="F1973">
            <v>2.834526315789474</v>
          </cell>
          <cell r="G1973">
            <v>3.2210526315789472</v>
          </cell>
          <cell r="H1973">
            <v>3.865263157894737</v>
          </cell>
          <cell r="I1973">
            <v>3233.9368421052632</v>
          </cell>
          <cell r="J1973">
            <v>11070</v>
          </cell>
          <cell r="K1973">
            <v>13500</v>
          </cell>
          <cell r="L1973">
            <v>4204</v>
          </cell>
          <cell r="M1973">
            <v>5087</v>
          </cell>
          <cell r="N1973">
            <v>3558</v>
          </cell>
          <cell r="O1973">
            <v>4043</v>
          </cell>
          <cell r="P1973">
            <v>4851</v>
          </cell>
          <cell r="Q1973" t="str">
            <v>V</v>
          </cell>
          <cell r="R1973">
            <v>33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6459751458518</v>
          </cell>
          <cell r="B1974" t="str">
            <v>SOPORTE BASTON SELFIE BT CONTROL</v>
          </cell>
          <cell r="C1974">
            <v>2.5768421052631578</v>
          </cell>
          <cell r="D1974">
            <v>10.912926315789473</v>
          </cell>
          <cell r="E1974">
            <v>3.3498947368421055</v>
          </cell>
          <cell r="F1974">
            <v>2.834526315789474</v>
          </cell>
          <cell r="G1974">
            <v>3.2210526315789472</v>
          </cell>
          <cell r="H1974">
            <v>3.865263157894737</v>
          </cell>
          <cell r="I1974">
            <v>3233.9368421052632</v>
          </cell>
          <cell r="J1974">
            <v>11070</v>
          </cell>
          <cell r="K1974">
            <v>13500</v>
          </cell>
          <cell r="L1974">
            <v>4204</v>
          </cell>
          <cell r="M1974">
            <v>5087</v>
          </cell>
          <cell r="N1974">
            <v>3558</v>
          </cell>
          <cell r="O1974">
            <v>4043</v>
          </cell>
          <cell r="P1974">
            <v>4851</v>
          </cell>
          <cell r="Q1974" t="str">
            <v>V</v>
          </cell>
          <cell r="R1974">
            <v>33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25PMONPOCA</v>
          </cell>
          <cell r="B1975" t="str">
            <v>SOPORTE BASTON SELFIE CABLE (Z07-5-T)</v>
          </cell>
          <cell r="C1975">
            <v>2.3232235359247104</v>
          </cell>
          <cell r="D1975">
            <v>9.8388516746411483</v>
          </cell>
          <cell r="E1975">
            <v>3.0201905967021236</v>
          </cell>
          <cell r="F1975">
            <v>2.5555458895171816</v>
          </cell>
          <cell r="G1975">
            <v>2.9040294199058883</v>
          </cell>
          <cell r="H1975">
            <v>3.4848353038870656</v>
          </cell>
          <cell r="I1975">
            <v>2915.6455375855116</v>
          </cell>
          <cell r="J1975">
            <v>10250</v>
          </cell>
          <cell r="K1975">
            <v>12500</v>
          </cell>
          <cell r="L1975">
            <v>3790</v>
          </cell>
          <cell r="M1975">
            <v>4586</v>
          </cell>
          <cell r="N1975">
            <v>3208</v>
          </cell>
          <cell r="O1975">
            <v>3645</v>
          </cell>
          <cell r="P1975">
            <v>4374</v>
          </cell>
          <cell r="Q1975" t="str">
            <v>V</v>
          </cell>
          <cell r="R1975">
            <v>33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4564593156439</v>
          </cell>
          <cell r="B1976" t="str">
            <v>SOPORTE BASTON SELFIE CABLE DIS. DISNEY</v>
          </cell>
          <cell r="C1976">
            <v>2.3232235359247104</v>
          </cell>
          <cell r="D1976">
            <v>9.8388516746411483</v>
          </cell>
          <cell r="E1976">
            <v>3.0201905967021236</v>
          </cell>
          <cell r="F1976">
            <v>2.5555458895171816</v>
          </cell>
          <cell r="G1976">
            <v>2.9040294199058883</v>
          </cell>
          <cell r="H1976">
            <v>3.4848353038870656</v>
          </cell>
          <cell r="I1976">
            <v>2915.6455375855116</v>
          </cell>
          <cell r="J1976">
            <v>10250</v>
          </cell>
          <cell r="K1976">
            <v>12500</v>
          </cell>
          <cell r="L1976">
            <v>3790</v>
          </cell>
          <cell r="M1976">
            <v>4586</v>
          </cell>
          <cell r="N1976">
            <v>3208</v>
          </cell>
          <cell r="O1976">
            <v>3645</v>
          </cell>
          <cell r="P1976">
            <v>4374</v>
          </cell>
          <cell r="Q1976" t="str">
            <v>v</v>
          </cell>
          <cell r="R1976">
            <v>33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MOPODCABECO</v>
          </cell>
          <cell r="B1977" t="str">
            <v>SOPORTE BASTON SELFIE CABLE ECONOMICO</v>
          </cell>
          <cell r="C1977">
            <v>1.1800972067250413</v>
          </cell>
          <cell r="D1977">
            <v>4.99771167048055</v>
          </cell>
          <cell r="E1977">
            <v>1.5341263687425537</v>
          </cell>
          <cell r="F1977">
            <v>1.2981069273975454</v>
          </cell>
          <cell r="G1977">
            <v>1.4751215084063016</v>
          </cell>
          <cell r="H1977">
            <v>1.7701458100875618</v>
          </cell>
          <cell r="I1977">
            <v>1481.0219944399269</v>
          </cell>
          <cell r="J1977">
            <v>5330</v>
          </cell>
          <cell r="K1977">
            <v>6500</v>
          </cell>
          <cell r="L1977">
            <v>1925</v>
          </cell>
          <cell r="M1977">
            <v>2330</v>
          </cell>
          <cell r="N1977">
            <v>1630</v>
          </cell>
          <cell r="O1977">
            <v>1852</v>
          </cell>
          <cell r="P1977">
            <v>2222</v>
          </cell>
          <cell r="Q1977" t="str">
            <v>V</v>
          </cell>
          <cell r="R1977">
            <v>33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7798158766741</v>
          </cell>
          <cell r="B1978" t="str">
            <v>SOPORTE BASTON SELFIE PCBOX MDQ PCB-W65MDQ RIGIDO WATERPROFF LAR.65CM</v>
          </cell>
          <cell r="C1978">
            <v>2.3232235359247104</v>
          </cell>
          <cell r="D1978">
            <v>9.8388516746411483</v>
          </cell>
          <cell r="E1978">
            <v>3.0201905967021236</v>
          </cell>
          <cell r="F1978">
            <v>2.5555458895171816</v>
          </cell>
          <cell r="G1978">
            <v>2.9040294199058883</v>
          </cell>
          <cell r="H1978">
            <v>3.4848353038870656</v>
          </cell>
          <cell r="I1978">
            <v>2915.6455375855116</v>
          </cell>
          <cell r="J1978">
            <v>10250</v>
          </cell>
          <cell r="K1978">
            <v>12500</v>
          </cell>
          <cell r="L1978">
            <v>3790</v>
          </cell>
          <cell r="M1978">
            <v>4586</v>
          </cell>
          <cell r="N1978">
            <v>3208</v>
          </cell>
          <cell r="O1978">
            <v>3645</v>
          </cell>
          <cell r="P1978">
            <v>4374</v>
          </cell>
          <cell r="Q1978" t="str">
            <v>N</v>
          </cell>
          <cell r="R1978">
            <v>33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26SOPM8</v>
          </cell>
          <cell r="B1979" t="str">
            <v>SOPORTE BICICLETA CELU</v>
          </cell>
          <cell r="C1979">
            <v>2.3674736842105268</v>
          </cell>
          <cell r="D1979">
            <v>7.1616078947368438</v>
          </cell>
          <cell r="E1979">
            <v>3.0777157894736851</v>
          </cell>
          <cell r="F1979">
            <v>2.6042210526315799</v>
          </cell>
          <cell r="G1979">
            <v>2.9593421052631586</v>
          </cell>
          <cell r="H1979">
            <v>3.5512105263157903</v>
          </cell>
          <cell r="I1979">
            <v>2971.1794736842112</v>
          </cell>
          <cell r="J1979">
            <v>7380</v>
          </cell>
          <cell r="K1979">
            <v>9000</v>
          </cell>
          <cell r="L1979">
            <v>3863</v>
          </cell>
          <cell r="M1979">
            <v>4674</v>
          </cell>
          <cell r="N1979">
            <v>3269</v>
          </cell>
          <cell r="O1979">
            <v>3714</v>
          </cell>
          <cell r="P1979">
            <v>4457</v>
          </cell>
          <cell r="Q1979" t="str">
            <v>S</v>
          </cell>
          <cell r="R1979">
            <v>21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SOP'GPS8</v>
          </cell>
          <cell r="B1980" t="str">
            <v>SOPORTE BICICLETA CELU</v>
          </cell>
          <cell r="C1980">
            <v>2.3674736842105268</v>
          </cell>
          <cell r="D1980">
            <v>7.1616078947368438</v>
          </cell>
          <cell r="E1980">
            <v>3.0777157894736851</v>
          </cell>
          <cell r="F1980">
            <v>2.6042210526315799</v>
          </cell>
          <cell r="G1980">
            <v>2.9593421052631586</v>
          </cell>
          <cell r="H1980">
            <v>3.5512105263157903</v>
          </cell>
          <cell r="I1980">
            <v>2971.1794736842112</v>
          </cell>
          <cell r="J1980">
            <v>7380</v>
          </cell>
          <cell r="K1980">
            <v>9000</v>
          </cell>
          <cell r="L1980">
            <v>3863</v>
          </cell>
          <cell r="M1980">
            <v>4674</v>
          </cell>
          <cell r="N1980">
            <v>3269</v>
          </cell>
          <cell r="O1980">
            <v>3714</v>
          </cell>
          <cell r="P1980">
            <v>4457</v>
          </cell>
          <cell r="Q1980" t="str">
            <v>S</v>
          </cell>
          <cell r="R1980">
            <v>21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25UCL3IN1</v>
          </cell>
          <cell r="B1981" t="str">
            <v>SOPORTE CLIP LENS - OJO DE PEZ - 3 LENTES EN 1</v>
          </cell>
          <cell r="C1981">
            <v>4.9951093117408911</v>
          </cell>
          <cell r="D1981">
            <v>18.132246801619434</v>
          </cell>
          <cell r="E1981">
            <v>6.4936421052631585</v>
          </cell>
          <cell r="F1981">
            <v>5.4946202429149809</v>
          </cell>
          <cell r="G1981">
            <v>6.2438866396761137</v>
          </cell>
          <cell r="H1981">
            <v>7.4926639676113371</v>
          </cell>
          <cell r="I1981">
            <v>6268.8621862348182</v>
          </cell>
          <cell r="J1981">
            <v>18850</v>
          </cell>
          <cell r="K1981">
            <v>23000</v>
          </cell>
          <cell r="L1981">
            <v>8150</v>
          </cell>
          <cell r="M1981">
            <v>9861</v>
          </cell>
          <cell r="N1981">
            <v>6896</v>
          </cell>
          <cell r="O1981">
            <v>7837</v>
          </cell>
          <cell r="P1981">
            <v>9404</v>
          </cell>
          <cell r="Q1981" t="str">
            <v>V</v>
          </cell>
          <cell r="R1981">
            <v>28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UNI3IN1</v>
          </cell>
          <cell r="B1982" t="str">
            <v>SOPORTE CLIP LENS - OJO DE PEZ - 3 LENTES EN 1</v>
          </cell>
          <cell r="C1982">
            <v>3.252024291497976</v>
          </cell>
          <cell r="D1982">
            <v>15.739797570850204</v>
          </cell>
          <cell r="E1982">
            <v>4.2276315789473689</v>
          </cell>
          <cell r="F1982">
            <v>3.5772267206477739</v>
          </cell>
          <cell r="G1982">
            <v>4.0650303643724701</v>
          </cell>
          <cell r="H1982">
            <v>4.8780364372469638</v>
          </cell>
          <cell r="I1982">
            <v>4081.2904858299598</v>
          </cell>
          <cell r="J1982">
            <v>16390</v>
          </cell>
          <cell r="K1982">
            <v>20000</v>
          </cell>
          <cell r="L1982">
            <v>5306</v>
          </cell>
          <cell r="M1982">
            <v>6420</v>
          </cell>
          <cell r="N1982">
            <v>4490</v>
          </cell>
          <cell r="O1982">
            <v>5102</v>
          </cell>
          <cell r="P1982">
            <v>6122</v>
          </cell>
          <cell r="Q1982" t="str">
            <v>S</v>
          </cell>
          <cell r="R1982">
            <v>38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CORCD</v>
          </cell>
          <cell r="B1983" t="str">
            <v>SOPORTE CORREA CORTA</v>
          </cell>
          <cell r="C1983">
            <v>0.98341433893753427</v>
          </cell>
          <cell r="D1983">
            <v>4.164759725400458</v>
          </cell>
          <cell r="E1983">
            <v>1.2784386406187946</v>
          </cell>
          <cell r="F1983">
            <v>1.0817557728312879</v>
          </cell>
          <cell r="G1983">
            <v>1.2292679236719177</v>
          </cell>
          <cell r="H1983">
            <v>1.4751215084063014</v>
          </cell>
          <cell r="I1983">
            <v>1234.1849953666056</v>
          </cell>
          <cell r="J1983">
            <v>4100</v>
          </cell>
          <cell r="K1983">
            <v>5000</v>
          </cell>
          <cell r="L1983">
            <v>1604</v>
          </cell>
          <cell r="M1983">
            <v>1941</v>
          </cell>
          <cell r="N1983">
            <v>1358</v>
          </cell>
          <cell r="O1983">
            <v>1543</v>
          </cell>
          <cell r="P1983">
            <v>1852</v>
          </cell>
          <cell r="Q1983" t="str">
            <v>V</v>
          </cell>
          <cell r="R1983">
            <v>33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CORLD</v>
          </cell>
          <cell r="B1984" t="str">
            <v>SOPORTE CORREA LARGA DISEÑO</v>
          </cell>
          <cell r="C1984">
            <v>1.9221967963386728</v>
          </cell>
          <cell r="D1984">
            <v>8.1405034324942793</v>
          </cell>
          <cell r="E1984">
            <v>2.4988558352402745</v>
          </cell>
          <cell r="F1984">
            <v>2.1144164759725403</v>
          </cell>
          <cell r="G1984">
            <v>2.402745995423341</v>
          </cell>
          <cell r="H1984">
            <v>2.8832951945080092</v>
          </cell>
          <cell r="I1984">
            <v>2412.3569794050345</v>
          </cell>
          <cell r="J1984">
            <v>8200</v>
          </cell>
          <cell r="K1984">
            <v>10000</v>
          </cell>
          <cell r="L1984">
            <v>3136</v>
          </cell>
          <cell r="M1984">
            <v>3795</v>
          </cell>
          <cell r="N1984">
            <v>2654</v>
          </cell>
          <cell r="O1984">
            <v>3016</v>
          </cell>
          <cell r="P1984">
            <v>3619</v>
          </cell>
          <cell r="Q1984" t="str">
            <v>V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CORLC</v>
          </cell>
          <cell r="B1985" t="str">
            <v>SOPORTE CORREA LISA CALIDA</v>
          </cell>
          <cell r="C1985">
            <v>1.9221967963386728</v>
          </cell>
          <cell r="D1985">
            <v>8.1405034324942793</v>
          </cell>
          <cell r="E1985">
            <v>2.4988558352402745</v>
          </cell>
          <cell r="F1985">
            <v>2.1144164759725403</v>
          </cell>
          <cell r="G1985">
            <v>2.402745995423341</v>
          </cell>
          <cell r="H1985">
            <v>2.8832951945080092</v>
          </cell>
          <cell r="I1985">
            <v>2412.3569794050345</v>
          </cell>
          <cell r="J1985">
            <v>8200</v>
          </cell>
          <cell r="K1985">
            <v>10000</v>
          </cell>
          <cell r="L1985">
            <v>3136</v>
          </cell>
          <cell r="M1985">
            <v>3795</v>
          </cell>
          <cell r="N1985">
            <v>2654</v>
          </cell>
          <cell r="O1985">
            <v>3016</v>
          </cell>
          <cell r="P1985">
            <v>3619</v>
          </cell>
          <cell r="Q1985" t="str">
            <v>V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ULH'COLORES</v>
          </cell>
          <cell r="B1986" t="str">
            <v>SOPORTE LAZY NECK</v>
          </cell>
          <cell r="C1986">
            <v>3.54</v>
          </cell>
          <cell r="D1986">
            <v>12.850200000000001</v>
          </cell>
          <cell r="E1986">
            <v>4.6020000000000003</v>
          </cell>
          <cell r="F1986">
            <v>3.8940000000000006</v>
          </cell>
          <cell r="G1986">
            <v>4.4249999999999998</v>
          </cell>
          <cell r="H1986">
            <v>5.3100000000000005</v>
          </cell>
          <cell r="I1986">
            <v>4442.7</v>
          </cell>
          <cell r="J1986">
            <v>13110</v>
          </cell>
          <cell r="K1986">
            <v>16000</v>
          </cell>
          <cell r="L1986">
            <v>5776</v>
          </cell>
          <cell r="M1986">
            <v>6988</v>
          </cell>
          <cell r="N1986">
            <v>4887</v>
          </cell>
          <cell r="O1986">
            <v>5554</v>
          </cell>
          <cell r="P1986">
            <v>6665</v>
          </cell>
          <cell r="Q1986" t="str">
            <v>S</v>
          </cell>
          <cell r="R1986">
            <v>28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AY49</v>
          </cell>
          <cell r="B1987" t="str">
            <v>SOPORTE MANGO -TRIPODE BT MIC. Y LUZ LED</v>
          </cell>
          <cell r="C1987">
            <v>5.4219225750326228</v>
          </cell>
          <cell r="D1987">
            <v>16.401315789473685</v>
          </cell>
          <cell r="E1987">
            <v>7.0484993475424096</v>
          </cell>
          <cell r="F1987">
            <v>5.9641148325358859</v>
          </cell>
          <cell r="G1987">
            <v>6.7774032187907789</v>
          </cell>
          <cell r="H1987">
            <v>8.1328838625489333</v>
          </cell>
          <cell r="I1987">
            <v>6804.5128316659411</v>
          </cell>
          <cell r="J1987">
            <v>16800</v>
          </cell>
          <cell r="K1987">
            <v>20500</v>
          </cell>
          <cell r="L1987">
            <v>8846</v>
          </cell>
          <cell r="M1987">
            <v>10703</v>
          </cell>
          <cell r="N1987">
            <v>7485</v>
          </cell>
          <cell r="O1987">
            <v>8506</v>
          </cell>
          <cell r="P1987">
            <v>10207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7178175243072</v>
          </cell>
          <cell r="B1988" t="str">
            <v>SOPORTE MANGO -TRIPODE BT MIC. Y LUZ LED</v>
          </cell>
          <cell r="C1988">
            <v>5.4219225750326228</v>
          </cell>
          <cell r="D1988">
            <v>16.401315789473685</v>
          </cell>
          <cell r="E1988">
            <v>7.0484993475424096</v>
          </cell>
          <cell r="F1988">
            <v>5.9641148325358859</v>
          </cell>
          <cell r="G1988">
            <v>6.7774032187907789</v>
          </cell>
          <cell r="H1988">
            <v>8.1328838625489333</v>
          </cell>
          <cell r="I1988">
            <v>6804.5128316659411</v>
          </cell>
          <cell r="J1988">
            <v>16800</v>
          </cell>
          <cell r="K1988">
            <v>20500</v>
          </cell>
          <cell r="L1988">
            <v>8846</v>
          </cell>
          <cell r="M1988">
            <v>10703</v>
          </cell>
          <cell r="N1988">
            <v>7485</v>
          </cell>
          <cell r="O1988">
            <v>8506</v>
          </cell>
          <cell r="P1988">
            <v>10207</v>
          </cell>
          <cell r="Q1988" t="str">
            <v>S</v>
          </cell>
          <cell r="R1988">
            <v>21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6988886869543</v>
          </cell>
          <cell r="B1989" t="str">
            <v>SOPORTE MESA ANIMALITOS CEL</v>
          </cell>
          <cell r="C1989">
            <v>1.2882412643178194</v>
          </cell>
          <cell r="D1989">
            <v>5.2998245614035087</v>
          </cell>
          <cell r="E1989">
            <v>1.6747136436131653</v>
          </cell>
          <cell r="F1989">
            <v>1.4170653907496014</v>
          </cell>
          <cell r="G1989">
            <v>1.6103015803972742</v>
          </cell>
          <cell r="H1989">
            <v>1.9323618964767291</v>
          </cell>
          <cell r="I1989">
            <v>1616.7427867188633</v>
          </cell>
          <cell r="J1989">
            <v>5330</v>
          </cell>
          <cell r="K1989">
            <v>6500</v>
          </cell>
          <cell r="L1989">
            <v>2102</v>
          </cell>
          <cell r="M1989">
            <v>2543</v>
          </cell>
          <cell r="N1989">
            <v>1779</v>
          </cell>
          <cell r="O1989">
            <v>2021</v>
          </cell>
          <cell r="P1989">
            <v>2426</v>
          </cell>
          <cell r="Q1989" t="str">
            <v>S</v>
          </cell>
          <cell r="R1989">
            <v>32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SZM001</v>
          </cell>
          <cell r="B1990" t="str">
            <v>SOPORTE MESA ATRIL TEL/TAB</v>
          </cell>
          <cell r="C1990">
            <v>1.9196172248803827</v>
          </cell>
          <cell r="D1990">
            <v>7.8973052631578939</v>
          </cell>
          <cell r="E1990">
            <v>2.4955023923444974</v>
          </cell>
          <cell r="F1990">
            <v>2.1115789473684212</v>
          </cell>
          <cell r="G1990">
            <v>2.3995215311004783</v>
          </cell>
          <cell r="H1990">
            <v>2.8794258373205741</v>
          </cell>
          <cell r="I1990">
            <v>2409.1196172248801</v>
          </cell>
          <cell r="J1990">
            <v>8200</v>
          </cell>
          <cell r="K1990">
            <v>10000</v>
          </cell>
          <cell r="L1990">
            <v>3132</v>
          </cell>
          <cell r="M1990">
            <v>3790</v>
          </cell>
          <cell r="N1990">
            <v>2651</v>
          </cell>
          <cell r="O1990">
            <v>3012</v>
          </cell>
          <cell r="P1990">
            <v>3614</v>
          </cell>
          <cell r="Q1990" t="str">
            <v>S</v>
          </cell>
          <cell r="R1990">
            <v>32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30712345000010</v>
          </cell>
          <cell r="B1991" t="str">
            <v>SOPORTE MESA BRAZO PINZAS</v>
          </cell>
          <cell r="C1991">
            <v>1.4487504527345165</v>
          </cell>
          <cell r="D1991">
            <v>5.4342629482071718</v>
          </cell>
          <cell r="E1991">
            <v>1.8833755885548715</v>
          </cell>
          <cell r="F1991">
            <v>1.5936254980079683</v>
          </cell>
          <cell r="G1991">
            <v>1.8109380659181458</v>
          </cell>
          <cell r="H1991">
            <v>2.1731256791017746</v>
          </cell>
          <cell r="I1991">
            <v>1818.1818181818182</v>
          </cell>
          <cell r="J1991">
            <v>5740</v>
          </cell>
          <cell r="K1991">
            <v>7000</v>
          </cell>
          <cell r="L1991">
            <v>2364</v>
          </cell>
          <cell r="M1991">
            <v>2860</v>
          </cell>
          <cell r="N1991">
            <v>2000</v>
          </cell>
          <cell r="O1991">
            <v>2273</v>
          </cell>
          <cell r="P1991">
            <v>2728</v>
          </cell>
          <cell r="Q1991" t="str">
            <v>V</v>
          </cell>
          <cell r="R1991">
            <v>29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7798346720937</v>
          </cell>
          <cell r="B1992" t="str">
            <v>SOPORTE MESA FLIP - PLEGABLE PLASTICO</v>
          </cell>
          <cell r="C1992">
            <v>0.61620994635348703</v>
          </cell>
          <cell r="D1992">
            <v>3.5043859649122804</v>
          </cell>
          <cell r="E1992">
            <v>0.80107293025953319</v>
          </cell>
          <cell r="F1992">
            <v>0.67783094098883578</v>
          </cell>
          <cell r="G1992">
            <v>0.77026243294185881</v>
          </cell>
          <cell r="H1992">
            <v>0.92431491953023048</v>
          </cell>
          <cell r="I1992">
            <v>773.34348267362623</v>
          </cell>
          <cell r="J1992">
            <v>3690</v>
          </cell>
          <cell r="K1992">
            <v>4500</v>
          </cell>
          <cell r="L1992">
            <v>1005</v>
          </cell>
          <cell r="M1992">
            <v>1216</v>
          </cell>
          <cell r="N1992">
            <v>851</v>
          </cell>
          <cell r="O1992">
            <v>967</v>
          </cell>
          <cell r="P1992">
            <v>1161</v>
          </cell>
          <cell r="Q1992" t="str">
            <v>S</v>
          </cell>
          <cell r="R1992">
            <v>45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6952025617562</v>
          </cell>
          <cell r="B1993" t="str">
            <v>SOPORTE MESA FLIP - PLEGABLE PLASTICO</v>
          </cell>
          <cell r="C1993">
            <v>0.71234451893633355</v>
          </cell>
          <cell r="D1993">
            <v>4.0511032791909294</v>
          </cell>
          <cell r="E1993">
            <v>0.92604787461723359</v>
          </cell>
          <cell r="F1993">
            <v>0.78357897082996697</v>
          </cell>
          <cell r="G1993">
            <v>0.89043064867041699</v>
          </cell>
          <cell r="H1993">
            <v>1.0685167784045002</v>
          </cell>
          <cell r="I1993">
            <v>893.99237126509865</v>
          </cell>
          <cell r="J1993">
            <v>4100</v>
          </cell>
          <cell r="K1993">
            <v>5000</v>
          </cell>
          <cell r="L1993">
            <v>1162</v>
          </cell>
          <cell r="M1993">
            <v>1406</v>
          </cell>
          <cell r="N1993">
            <v>984</v>
          </cell>
          <cell r="O1993">
            <v>1118</v>
          </cell>
          <cell r="P1993">
            <v>1341</v>
          </cell>
          <cell r="Q1993" t="str">
            <v>S</v>
          </cell>
          <cell r="R1993">
            <v>45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6940351140299</v>
          </cell>
          <cell r="B1994" t="str">
            <v>SOPORTE MESA MANITO</v>
          </cell>
          <cell r="C1994">
            <v>1.2705128712088261</v>
          </cell>
          <cell r="D1994">
            <v>6.1492822966507177</v>
          </cell>
          <cell r="E1994">
            <v>1.651666732571474</v>
          </cell>
          <cell r="F1994">
            <v>1.3975641583297087</v>
          </cell>
          <cell r="G1994">
            <v>1.5881410890110326</v>
          </cell>
          <cell r="H1994">
            <v>1.9057693068132391</v>
          </cell>
          <cell r="I1994">
            <v>1594.4936533670766</v>
          </cell>
          <cell r="J1994">
            <v>6150</v>
          </cell>
          <cell r="K1994">
            <v>7500</v>
          </cell>
          <cell r="L1994">
            <v>2073</v>
          </cell>
          <cell r="M1994">
            <v>2508</v>
          </cell>
          <cell r="N1994">
            <v>1754</v>
          </cell>
          <cell r="O1994">
            <v>1994</v>
          </cell>
          <cell r="P1994">
            <v>2392</v>
          </cell>
          <cell r="Q1994" t="str">
            <v>V</v>
          </cell>
          <cell r="R1994">
            <v>38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SOP'ES03NE</v>
          </cell>
          <cell r="B1995" t="str">
            <v>SOPORTE MESA METALICO 2EN1 4,7" A 12,9" NEGRO</v>
          </cell>
          <cell r="C1995">
            <v>8.6933633684210534</v>
          </cell>
          <cell r="D1995">
            <v>36.816393865263159</v>
          </cell>
          <cell r="E1995">
            <v>11.30137237894737</v>
          </cell>
          <cell r="F1995">
            <v>9.5626997052631602</v>
          </cell>
          <cell r="G1995">
            <v>10.866704210526317</v>
          </cell>
          <cell r="H1995">
            <v>13.04004505263158</v>
          </cell>
          <cell r="I1995">
            <v>10910.171027368422</v>
          </cell>
          <cell r="J1995">
            <v>37700</v>
          </cell>
          <cell r="K1995">
            <v>46000</v>
          </cell>
          <cell r="L1995">
            <v>14183</v>
          </cell>
          <cell r="M1995">
            <v>17162</v>
          </cell>
          <cell r="N1995">
            <v>12002</v>
          </cell>
          <cell r="O1995">
            <v>13638</v>
          </cell>
          <cell r="P1995">
            <v>16366</v>
          </cell>
          <cell r="Q1995" t="str">
            <v>S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SOPES120</v>
          </cell>
          <cell r="B1996" t="str">
            <v>SOPORTE MESA TEL/TAB 120°</v>
          </cell>
          <cell r="C1996">
            <v>1.9196172248803827</v>
          </cell>
          <cell r="D1996">
            <v>5.8068421052631569</v>
          </cell>
          <cell r="E1996">
            <v>2.4955023923444974</v>
          </cell>
          <cell r="F1996">
            <v>2.1115789473684212</v>
          </cell>
          <cell r="G1996">
            <v>2.3995215311004783</v>
          </cell>
          <cell r="H1996">
            <v>2.8794258373205741</v>
          </cell>
          <cell r="I1996">
            <v>2409.1196172248801</v>
          </cell>
          <cell r="J1996">
            <v>6150</v>
          </cell>
          <cell r="K1996">
            <v>7500</v>
          </cell>
          <cell r="L1996">
            <v>3132</v>
          </cell>
          <cell r="M1996">
            <v>3790</v>
          </cell>
          <cell r="N1996">
            <v>2651</v>
          </cell>
          <cell r="O1996">
            <v>3012</v>
          </cell>
          <cell r="P1996">
            <v>3614</v>
          </cell>
          <cell r="Q1996" t="str">
            <v>S</v>
          </cell>
          <cell r="R1996">
            <v>21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S014678</v>
          </cell>
          <cell r="B1997" t="str">
            <v>SOPORTE MOTO-BICI 6,5" XL+M3</v>
          </cell>
          <cell r="C1997">
            <v>3.987240829346093</v>
          </cell>
          <cell r="D1997">
            <v>16.885964912280706</v>
          </cell>
          <cell r="E1997">
            <v>5.183413078149921</v>
          </cell>
          <cell r="F1997">
            <v>4.385964912280703</v>
          </cell>
          <cell r="G1997">
            <v>4.9840510366826161</v>
          </cell>
          <cell r="H1997">
            <v>5.98086124401914</v>
          </cell>
          <cell r="I1997">
            <v>5003.9872408293468</v>
          </cell>
          <cell r="J1997">
            <v>17210</v>
          </cell>
          <cell r="K1997">
            <v>21000</v>
          </cell>
          <cell r="L1997">
            <v>6505</v>
          </cell>
          <cell r="M1997">
            <v>7871</v>
          </cell>
          <cell r="N1997">
            <v>5505</v>
          </cell>
          <cell r="O1997">
            <v>6255</v>
          </cell>
          <cell r="P1997">
            <v>7506</v>
          </cell>
          <cell r="Q1997" t="str">
            <v>S</v>
          </cell>
          <cell r="R1997">
            <v>33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mult'bandc</v>
          </cell>
          <cell r="B1998" t="str">
            <v>SOPORTE MULTIBAND UNI. COLORES</v>
          </cell>
          <cell r="C1998">
            <v>1.5089392712550609</v>
          </cell>
          <cell r="D1998">
            <v>7.3032660728744947</v>
          </cell>
          <cell r="E1998">
            <v>1.9616210526315792</v>
          </cell>
          <cell r="F1998">
            <v>1.6598331983805672</v>
          </cell>
          <cell r="G1998">
            <v>1.8861740890688261</v>
          </cell>
          <cell r="H1998">
            <v>2.2634089068825913</v>
          </cell>
          <cell r="I1998">
            <v>1893.7187854251015</v>
          </cell>
          <cell r="J1998">
            <v>7380</v>
          </cell>
          <cell r="K1998">
            <v>9000</v>
          </cell>
          <cell r="L1998">
            <v>2462</v>
          </cell>
          <cell r="M1998">
            <v>2979</v>
          </cell>
          <cell r="N1998">
            <v>2084</v>
          </cell>
          <cell r="O1998">
            <v>2368</v>
          </cell>
          <cell r="P1998">
            <v>2841</v>
          </cell>
          <cell r="Q1998" t="str">
            <v>s</v>
          </cell>
          <cell r="R1998">
            <v>38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mult'bandd</v>
          </cell>
          <cell r="B1999" t="str">
            <v>SOPORTE MULTIBAND UNI. DIS.</v>
          </cell>
          <cell r="C1999">
            <v>1.5089392712550609</v>
          </cell>
          <cell r="D1999">
            <v>7.3032660728744947</v>
          </cell>
          <cell r="E1999">
            <v>1.9616210526315792</v>
          </cell>
          <cell r="F1999">
            <v>1.6598331983805672</v>
          </cell>
          <cell r="G1999">
            <v>1.8861740890688261</v>
          </cell>
          <cell r="H1999">
            <v>2.2634089068825913</v>
          </cell>
          <cell r="I1999">
            <v>1893.7187854251015</v>
          </cell>
          <cell r="J1999">
            <v>7380</v>
          </cell>
          <cell r="K1999">
            <v>9000</v>
          </cell>
          <cell r="L1999">
            <v>2462</v>
          </cell>
          <cell r="M1999">
            <v>2979</v>
          </cell>
          <cell r="N1999">
            <v>2084</v>
          </cell>
          <cell r="O1999">
            <v>2368</v>
          </cell>
          <cell r="P1999">
            <v>2841</v>
          </cell>
          <cell r="Q1999" t="str">
            <v>s</v>
          </cell>
          <cell r="R1999">
            <v>38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SOP'ZB11NE</v>
          </cell>
          <cell r="B2000" t="str">
            <v>SOPORTE NOTEBOOK PLEGABLE ZB11</v>
          </cell>
          <cell r="C2000">
            <v>7.4120311070448297</v>
          </cell>
          <cell r="D2000">
            <v>17.937115279048488</v>
          </cell>
          <cell r="E2000">
            <v>9.6356404391582782</v>
          </cell>
          <cell r="F2000">
            <v>8.1532342177493131</v>
          </cell>
          <cell r="G2000">
            <v>9.2650388838060369</v>
          </cell>
          <cell r="H2000">
            <v>11.118046660567245</v>
          </cell>
          <cell r="I2000">
            <v>9302.0990393412612</v>
          </cell>
          <cell r="J2000">
            <v>18440</v>
          </cell>
          <cell r="K2000">
            <v>22500</v>
          </cell>
          <cell r="L2000">
            <v>12093</v>
          </cell>
          <cell r="M2000">
            <v>14632</v>
          </cell>
          <cell r="N2000">
            <v>10233</v>
          </cell>
          <cell r="O2000">
            <v>11628</v>
          </cell>
          <cell r="P2000">
            <v>13954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8515886445453</v>
          </cell>
          <cell r="B2001" t="str">
            <v>SOPORTE POP SOCKET BRILLOS</v>
          </cell>
          <cell r="C2001">
            <v>0.83369580977236479</v>
          </cell>
          <cell r="D2001">
            <v>4.0350877192982457</v>
          </cell>
          <cell r="E2001">
            <v>1.0838045527040743</v>
          </cell>
          <cell r="F2001">
            <v>0.91706539074960136</v>
          </cell>
          <cell r="G2001">
            <v>1.0421197622154561</v>
          </cell>
          <cell r="H2001">
            <v>1.2505437146585472</v>
          </cell>
          <cell r="I2001">
            <v>1046.2882412643178</v>
          </cell>
          <cell r="J2001">
            <v>4100</v>
          </cell>
          <cell r="K2001">
            <v>5000</v>
          </cell>
          <cell r="L2001">
            <v>1360</v>
          </cell>
          <cell r="M2001">
            <v>1646</v>
          </cell>
          <cell r="N2001">
            <v>1151</v>
          </cell>
          <cell r="O2001">
            <v>1308</v>
          </cell>
          <cell r="P2001">
            <v>1570</v>
          </cell>
          <cell r="Q2001" t="str">
            <v>V</v>
          </cell>
          <cell r="R2001">
            <v>38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2012541411120</v>
          </cell>
          <cell r="B2002" t="str">
            <v>SOPORTE POP SOCKET CORAZON</v>
          </cell>
          <cell r="C2002">
            <v>0.71864893999281354</v>
          </cell>
          <cell r="D2002">
            <v>3.4782608695652173</v>
          </cell>
          <cell r="E2002">
            <v>0.93424362199065758</v>
          </cell>
          <cell r="F2002">
            <v>0.79051383399209496</v>
          </cell>
          <cell r="G2002">
            <v>0.89831117499101687</v>
          </cell>
          <cell r="H2002">
            <v>1.0779734099892204</v>
          </cell>
          <cell r="I2002">
            <v>901.90441969098094</v>
          </cell>
          <cell r="J2002">
            <v>3690</v>
          </cell>
          <cell r="K2002">
            <v>4500</v>
          </cell>
          <cell r="L2002">
            <v>1172</v>
          </cell>
          <cell r="M2002">
            <v>1419</v>
          </cell>
          <cell r="N2002">
            <v>993</v>
          </cell>
          <cell r="O2002">
            <v>1128</v>
          </cell>
          <cell r="P2002">
            <v>1353</v>
          </cell>
          <cell r="Q2002" t="str">
            <v>V</v>
          </cell>
          <cell r="R2002">
            <v>38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POPS'FUTBOL</v>
          </cell>
          <cell r="B2003" t="str">
            <v>SOPORTE POP SOCKET DIS.</v>
          </cell>
          <cell r="C2003">
            <v>1.6017650526315792</v>
          </cell>
          <cell r="D2003">
            <v>7.7525428547368431</v>
          </cell>
          <cell r="E2003">
            <v>2.082294568421053</v>
          </cell>
          <cell r="F2003">
            <v>1.7619415578947373</v>
          </cell>
          <cell r="G2003">
            <v>2.0022063157894738</v>
          </cell>
          <cell r="H2003">
            <v>2.4026475789473687</v>
          </cell>
          <cell r="I2003">
            <v>2010.2151410526319</v>
          </cell>
          <cell r="J2003">
            <v>7790</v>
          </cell>
          <cell r="K2003">
            <v>9500</v>
          </cell>
          <cell r="L2003">
            <v>2613</v>
          </cell>
          <cell r="M2003">
            <v>3162</v>
          </cell>
          <cell r="N2003">
            <v>2212</v>
          </cell>
          <cell r="O2003">
            <v>2513</v>
          </cell>
          <cell r="P2003">
            <v>3016</v>
          </cell>
          <cell r="Q2003" t="str">
            <v>S</v>
          </cell>
          <cell r="R2003">
            <v>38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859184004010</v>
          </cell>
          <cell r="B2004" t="str">
            <v>SOPORTE POP SOCKET DIS.</v>
          </cell>
          <cell r="C2004">
            <v>1.6017650526315792</v>
          </cell>
          <cell r="D2004">
            <v>7.7525428547368431</v>
          </cell>
          <cell r="E2004">
            <v>2.082294568421053</v>
          </cell>
          <cell r="F2004">
            <v>1.7619415578947373</v>
          </cell>
          <cell r="G2004">
            <v>2.0022063157894738</v>
          </cell>
          <cell r="H2004">
            <v>2.4026475789473687</v>
          </cell>
          <cell r="I2004">
            <v>2010.2151410526319</v>
          </cell>
          <cell r="J2004">
            <v>7790</v>
          </cell>
          <cell r="K2004">
            <v>9500</v>
          </cell>
          <cell r="L2004">
            <v>2613</v>
          </cell>
          <cell r="M2004">
            <v>3162</v>
          </cell>
          <cell r="N2004">
            <v>2212</v>
          </cell>
          <cell r="O2004">
            <v>2513</v>
          </cell>
          <cell r="P2004">
            <v>3016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5262541415162</v>
          </cell>
          <cell r="B2005" t="str">
            <v>SOPORTE POP SOCKET METALICO</v>
          </cell>
          <cell r="C2005">
            <v>0.71864893999281354</v>
          </cell>
          <cell r="D2005">
            <v>3.4782608695652173</v>
          </cell>
          <cell r="E2005">
            <v>0.93424362199065758</v>
          </cell>
          <cell r="F2005">
            <v>0.79051383399209496</v>
          </cell>
          <cell r="G2005">
            <v>0.89831117499101687</v>
          </cell>
          <cell r="H2005">
            <v>1.0779734099892204</v>
          </cell>
          <cell r="I2005">
            <v>901.90441969098094</v>
          </cell>
          <cell r="J2005">
            <v>3690</v>
          </cell>
          <cell r="K2005">
            <v>4500</v>
          </cell>
          <cell r="L2005">
            <v>1172</v>
          </cell>
          <cell r="M2005">
            <v>1419</v>
          </cell>
          <cell r="N2005">
            <v>993</v>
          </cell>
          <cell r="O2005">
            <v>1128</v>
          </cell>
          <cell r="P2005">
            <v>1353</v>
          </cell>
          <cell r="Q2005" t="str">
            <v>V</v>
          </cell>
          <cell r="R2005">
            <v>38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5552436520171</v>
          </cell>
          <cell r="B2006" t="str">
            <v>SOPORTE POP SOCKET METALICO</v>
          </cell>
          <cell r="C2006">
            <v>0.42740700115362068</v>
          </cell>
          <cell r="D2006">
            <v>2.068649885583524</v>
          </cell>
          <cell r="E2006">
            <v>0.5556291014997069</v>
          </cell>
          <cell r="F2006">
            <v>0.47014770126898281</v>
          </cell>
          <cell r="G2006">
            <v>0.53425875144202584</v>
          </cell>
          <cell r="H2006">
            <v>0.64111050173043105</v>
          </cell>
          <cell r="I2006">
            <v>536.39578644779397</v>
          </cell>
          <cell r="J2006">
            <v>2050</v>
          </cell>
          <cell r="K2006">
            <v>2500</v>
          </cell>
          <cell r="L2006">
            <v>697</v>
          </cell>
          <cell r="M2006">
            <v>844</v>
          </cell>
          <cell r="N2006">
            <v>591</v>
          </cell>
          <cell r="O2006">
            <v>671</v>
          </cell>
          <cell r="P2006">
            <v>805</v>
          </cell>
          <cell r="Q2006" t="str">
            <v>V</v>
          </cell>
          <cell r="R2006">
            <v>38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5262541412378</v>
          </cell>
          <cell r="B2007" t="str">
            <v>SOPORTE POP SOCKET PIEDRAS</v>
          </cell>
          <cell r="C2007">
            <v>0.8</v>
          </cell>
          <cell r="D2007">
            <v>3.8719999999999999</v>
          </cell>
          <cell r="E2007">
            <v>1.04</v>
          </cell>
          <cell r="F2007">
            <v>0.88000000000000012</v>
          </cell>
          <cell r="G2007">
            <v>1</v>
          </cell>
          <cell r="H2007">
            <v>1.2000000000000002</v>
          </cell>
          <cell r="I2007">
            <v>1004</v>
          </cell>
          <cell r="J2007">
            <v>4100</v>
          </cell>
          <cell r="K2007">
            <v>5000</v>
          </cell>
          <cell r="L2007">
            <v>1305</v>
          </cell>
          <cell r="M2007">
            <v>1579</v>
          </cell>
          <cell r="N2007">
            <v>1105</v>
          </cell>
          <cell r="O2007">
            <v>1255</v>
          </cell>
          <cell r="P2007">
            <v>1506</v>
          </cell>
          <cell r="Q2007" t="str">
            <v>V</v>
          </cell>
          <cell r="R2007">
            <v>38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POPS'MONKEY</v>
          </cell>
          <cell r="B2008" t="str">
            <v>SOPORTE POP SOCKET SILICONA DIS.</v>
          </cell>
          <cell r="C2008">
            <v>1.6017650526315792</v>
          </cell>
          <cell r="D2008">
            <v>7.7525428547368431</v>
          </cell>
          <cell r="E2008">
            <v>2.082294568421053</v>
          </cell>
          <cell r="F2008">
            <v>1.7619415578947373</v>
          </cell>
          <cell r="G2008">
            <v>2.0022063157894738</v>
          </cell>
          <cell r="H2008">
            <v>2.4026475789473687</v>
          </cell>
          <cell r="I2008">
            <v>2010.2151410526319</v>
          </cell>
          <cell r="J2008">
            <v>7790</v>
          </cell>
          <cell r="K2008">
            <v>9500</v>
          </cell>
          <cell r="L2008">
            <v>2613</v>
          </cell>
          <cell r="M2008">
            <v>3162</v>
          </cell>
          <cell r="N2008">
            <v>2212</v>
          </cell>
          <cell r="O2008">
            <v>2513</v>
          </cell>
          <cell r="P2008">
            <v>3016</v>
          </cell>
          <cell r="Q2008" t="str">
            <v>S</v>
          </cell>
          <cell r="R2008">
            <v>38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SPOP'BEAR</v>
          </cell>
          <cell r="B2009" t="str">
            <v>SOPORTE POP SOCKET SILICONA DIS.</v>
          </cell>
          <cell r="C2009">
            <v>1.6028237986270022</v>
          </cell>
          <cell r="D2009">
            <v>7.7576671853546904</v>
          </cell>
          <cell r="E2009">
            <v>2.0836709382151031</v>
          </cell>
          <cell r="F2009">
            <v>1.7631061784897026</v>
          </cell>
          <cell r="G2009">
            <v>2.0035297482837526</v>
          </cell>
          <cell r="H2009">
            <v>2.4042356979405035</v>
          </cell>
          <cell r="I2009">
            <v>2011.5438672768878</v>
          </cell>
          <cell r="J2009">
            <v>7790</v>
          </cell>
          <cell r="K2009">
            <v>9500</v>
          </cell>
          <cell r="L2009">
            <v>2615</v>
          </cell>
          <cell r="M2009">
            <v>3164</v>
          </cell>
          <cell r="N2009">
            <v>2213</v>
          </cell>
          <cell r="O2009">
            <v>2515</v>
          </cell>
          <cell r="P2009">
            <v>3018</v>
          </cell>
          <cell r="Q2009" t="str">
            <v>S</v>
          </cell>
          <cell r="R2009">
            <v>38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SPOP'OWL</v>
          </cell>
          <cell r="B2010" t="str">
            <v>SOPORTE POP SOCKET SILICONA DIS.</v>
          </cell>
          <cell r="C2010">
            <v>1.6028237986270022</v>
          </cell>
          <cell r="D2010">
            <v>7.7576671853546904</v>
          </cell>
          <cell r="E2010">
            <v>2.0836709382151031</v>
          </cell>
          <cell r="F2010">
            <v>1.7631061784897026</v>
          </cell>
          <cell r="G2010">
            <v>2.0035297482837526</v>
          </cell>
          <cell r="H2010">
            <v>2.4042356979405035</v>
          </cell>
          <cell r="I2010">
            <v>2011.5438672768878</v>
          </cell>
          <cell r="J2010">
            <v>7790</v>
          </cell>
          <cell r="K2010">
            <v>9500</v>
          </cell>
          <cell r="L2010">
            <v>2615</v>
          </cell>
          <cell r="M2010">
            <v>3164</v>
          </cell>
          <cell r="N2010">
            <v>2213</v>
          </cell>
          <cell r="O2010">
            <v>2515</v>
          </cell>
          <cell r="P2010">
            <v>3018</v>
          </cell>
          <cell r="Q2010" t="str">
            <v>S</v>
          </cell>
          <cell r="R2010">
            <v>38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SPOP'UNICORN</v>
          </cell>
          <cell r="B2011" t="str">
            <v>SOPORTE POP SOCKET SILICONA DIS.</v>
          </cell>
          <cell r="C2011">
            <v>1.6028237986270022</v>
          </cell>
          <cell r="D2011">
            <v>7.7576671853546904</v>
          </cell>
          <cell r="E2011">
            <v>2.0836709382151031</v>
          </cell>
          <cell r="F2011">
            <v>1.7631061784897026</v>
          </cell>
          <cell r="G2011">
            <v>2.0035297482837526</v>
          </cell>
          <cell r="H2011">
            <v>2.4042356979405035</v>
          </cell>
          <cell r="I2011">
            <v>2011.5438672768878</v>
          </cell>
          <cell r="J2011">
            <v>7790</v>
          </cell>
          <cell r="K2011">
            <v>9500</v>
          </cell>
          <cell r="L2011">
            <v>2615</v>
          </cell>
          <cell r="M2011">
            <v>3164</v>
          </cell>
          <cell r="N2011">
            <v>2213</v>
          </cell>
          <cell r="O2011">
            <v>2515</v>
          </cell>
          <cell r="P2011">
            <v>3018</v>
          </cell>
          <cell r="Q2011" t="str">
            <v>S</v>
          </cell>
          <cell r="R2011">
            <v>38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SPOP'CAR</v>
          </cell>
          <cell r="B2012" t="str">
            <v>SOPORTE POP SOCKET SILICONA DIS.</v>
          </cell>
          <cell r="C2012">
            <v>1.6028237986270022</v>
          </cell>
          <cell r="D2012">
            <v>7.7576671853546904</v>
          </cell>
          <cell r="E2012">
            <v>2.0836709382151031</v>
          </cell>
          <cell r="F2012">
            <v>1.7631061784897026</v>
          </cell>
          <cell r="G2012">
            <v>2.0035297482837526</v>
          </cell>
          <cell r="H2012">
            <v>2.4042356979405035</v>
          </cell>
          <cell r="I2012">
            <v>2011.5438672768878</v>
          </cell>
          <cell r="J2012">
            <v>7790</v>
          </cell>
          <cell r="K2012">
            <v>9500</v>
          </cell>
          <cell r="L2012">
            <v>2615</v>
          </cell>
          <cell r="M2012">
            <v>3164</v>
          </cell>
          <cell r="N2012">
            <v>2213</v>
          </cell>
          <cell r="O2012">
            <v>2515</v>
          </cell>
          <cell r="P2012">
            <v>3018</v>
          </cell>
          <cell r="Q2012" t="str">
            <v>S</v>
          </cell>
          <cell r="R2012">
            <v>38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SPOP'ICE</v>
          </cell>
          <cell r="B2013" t="str">
            <v>SOPORTE POP SOCKET SILICONA DIS.</v>
          </cell>
          <cell r="C2013">
            <v>1.6028237986270022</v>
          </cell>
          <cell r="D2013">
            <v>7.7576671853546904</v>
          </cell>
          <cell r="E2013">
            <v>2.0836709382151031</v>
          </cell>
          <cell r="F2013">
            <v>1.7631061784897026</v>
          </cell>
          <cell r="G2013">
            <v>2.0035297482837526</v>
          </cell>
          <cell r="H2013">
            <v>2.4042356979405035</v>
          </cell>
          <cell r="I2013">
            <v>2011.5438672768878</v>
          </cell>
          <cell r="J2013">
            <v>7790</v>
          </cell>
          <cell r="K2013">
            <v>9500</v>
          </cell>
          <cell r="L2013">
            <v>2615</v>
          </cell>
          <cell r="M2013">
            <v>3164</v>
          </cell>
          <cell r="N2013">
            <v>2213</v>
          </cell>
          <cell r="O2013">
            <v>2515</v>
          </cell>
          <cell r="P2013">
            <v>3018</v>
          </cell>
          <cell r="Q2013" t="str">
            <v>S</v>
          </cell>
          <cell r="R2013">
            <v>38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SPOP'CRAB</v>
          </cell>
          <cell r="B2014" t="str">
            <v>SOPORTE POP SOCKET SILICONA DIS.</v>
          </cell>
          <cell r="C2014">
            <v>1.6028237986270022</v>
          </cell>
          <cell r="D2014">
            <v>7.7576671853546904</v>
          </cell>
          <cell r="E2014">
            <v>2.0836709382151031</v>
          </cell>
          <cell r="F2014">
            <v>1.7631061784897026</v>
          </cell>
          <cell r="G2014">
            <v>2.0035297482837526</v>
          </cell>
          <cell r="H2014">
            <v>2.4042356979405035</v>
          </cell>
          <cell r="I2014">
            <v>2011.5438672768878</v>
          </cell>
          <cell r="J2014">
            <v>7790</v>
          </cell>
          <cell r="K2014">
            <v>9500</v>
          </cell>
          <cell r="L2014">
            <v>2615</v>
          </cell>
          <cell r="M2014">
            <v>3164</v>
          </cell>
          <cell r="N2014">
            <v>2213</v>
          </cell>
          <cell r="O2014">
            <v>2515</v>
          </cell>
          <cell r="P2014">
            <v>3018</v>
          </cell>
          <cell r="Q2014" t="str">
            <v>S</v>
          </cell>
          <cell r="R2014">
            <v>38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S16895</v>
          </cell>
          <cell r="B2015" t="str">
            <v>SOPORTE SOPAPA AUTOADHESIVO</v>
          </cell>
          <cell r="C2015">
            <v>0.61620994635348703</v>
          </cell>
          <cell r="D2015">
            <v>4.25</v>
          </cell>
          <cell r="E2015">
            <v>0.80107293025953319</v>
          </cell>
          <cell r="F2015">
            <v>0.67783094098883578</v>
          </cell>
          <cell r="G2015">
            <v>0.77026243294185881</v>
          </cell>
          <cell r="H2015">
            <v>0.92431491953023048</v>
          </cell>
          <cell r="I2015">
            <v>773.34348267362623</v>
          </cell>
          <cell r="J2015">
            <v>4510</v>
          </cell>
          <cell r="K2015">
            <v>5500</v>
          </cell>
          <cell r="L2015">
            <v>1005</v>
          </cell>
          <cell r="M2015">
            <v>1216</v>
          </cell>
          <cell r="N2015">
            <v>851</v>
          </cell>
          <cell r="O2015">
            <v>967</v>
          </cell>
          <cell r="P2015">
            <v>1161</v>
          </cell>
          <cell r="Q2015" t="str">
            <v>S</v>
          </cell>
          <cell r="R2015">
            <v>55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723540564169</v>
          </cell>
          <cell r="B2016" t="str">
            <v>SOPORTE SOPAPA AUTOADHESIVO</v>
          </cell>
          <cell r="C2016">
            <v>0.61620994635348703</v>
          </cell>
          <cell r="D2016">
            <v>4.25</v>
          </cell>
          <cell r="E2016">
            <v>0.80107293025953319</v>
          </cell>
          <cell r="F2016">
            <v>0.67783094098883578</v>
          </cell>
          <cell r="G2016">
            <v>0.77026243294185881</v>
          </cell>
          <cell r="H2016">
            <v>0.92431491953023048</v>
          </cell>
          <cell r="I2016">
            <v>773.34348267362623</v>
          </cell>
          <cell r="J2016">
            <v>4510</v>
          </cell>
          <cell r="K2016">
            <v>5500</v>
          </cell>
          <cell r="L2016">
            <v>1005</v>
          </cell>
          <cell r="M2016">
            <v>1216</v>
          </cell>
          <cell r="N2016">
            <v>851</v>
          </cell>
          <cell r="O2016">
            <v>967</v>
          </cell>
          <cell r="P2016">
            <v>1161</v>
          </cell>
          <cell r="Q2016" t="str">
            <v>S</v>
          </cell>
          <cell r="R2016">
            <v>55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689983667495</v>
          </cell>
          <cell r="B2017" t="str">
            <v>SOPORTE TRIPODE CHICO</v>
          </cell>
          <cell r="C2017">
            <v>1.7036392634478761</v>
          </cell>
          <cell r="D2017">
            <v>7.2149122807017552</v>
          </cell>
          <cell r="E2017">
            <v>2.2147310424822391</v>
          </cell>
          <cell r="F2017">
            <v>1.8740031897926639</v>
          </cell>
          <cell r="G2017">
            <v>2.1295490793098453</v>
          </cell>
          <cell r="H2017">
            <v>2.5554588951718142</v>
          </cell>
          <cell r="I2017">
            <v>2138.0672756270847</v>
          </cell>
          <cell r="J2017">
            <v>7380</v>
          </cell>
          <cell r="K2017">
            <v>9000</v>
          </cell>
          <cell r="L2017">
            <v>2779</v>
          </cell>
          <cell r="M2017">
            <v>3363</v>
          </cell>
          <cell r="N2017">
            <v>2352</v>
          </cell>
          <cell r="O2017">
            <v>2673</v>
          </cell>
          <cell r="P2017">
            <v>3208</v>
          </cell>
          <cell r="Q2017" t="str">
            <v>V</v>
          </cell>
          <cell r="R2017">
            <v>33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S014823</v>
          </cell>
          <cell r="B2018" t="str">
            <v>SOPORTE TRIPODE CHICO PREMIUM</v>
          </cell>
          <cell r="C2018">
            <v>2.5373350732202411</v>
          </cell>
          <cell r="D2018">
            <v>10.745614035087721</v>
          </cell>
          <cell r="E2018">
            <v>3.2985355951863133</v>
          </cell>
          <cell r="F2018">
            <v>2.7910685805422655</v>
          </cell>
          <cell r="G2018">
            <v>3.1716688415253014</v>
          </cell>
          <cell r="H2018">
            <v>3.8060026098303616</v>
          </cell>
          <cell r="I2018">
            <v>3184.3555168914027</v>
          </cell>
          <cell r="J2018">
            <v>11070</v>
          </cell>
          <cell r="K2018">
            <v>13500</v>
          </cell>
          <cell r="L2018">
            <v>4140</v>
          </cell>
          <cell r="M2018">
            <v>5009</v>
          </cell>
          <cell r="N2018">
            <v>3503</v>
          </cell>
          <cell r="O2018">
            <v>3981</v>
          </cell>
          <cell r="P2018">
            <v>4777</v>
          </cell>
          <cell r="Q2018" t="str">
            <v>V</v>
          </cell>
          <cell r="R2018">
            <v>33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6952023613269</v>
          </cell>
          <cell r="B2019" t="str">
            <v>SOPORTE TRIPODE METAL 1.10MTS</v>
          </cell>
          <cell r="C2019">
            <v>3.4341970959138655</v>
          </cell>
          <cell r="D2019">
            <v>14.54382470119522</v>
          </cell>
          <cell r="E2019">
            <v>4.4644562246880248</v>
          </cell>
          <cell r="F2019">
            <v>3.7776168055052524</v>
          </cell>
          <cell r="G2019">
            <v>4.292746369892332</v>
          </cell>
          <cell r="H2019">
            <v>5.1512956438707977</v>
          </cell>
          <cell r="I2019">
            <v>4309.9173553719011</v>
          </cell>
          <cell r="J2019">
            <v>15160</v>
          </cell>
          <cell r="K2019">
            <v>18500</v>
          </cell>
          <cell r="L2019">
            <v>5603</v>
          </cell>
          <cell r="M2019">
            <v>6780</v>
          </cell>
          <cell r="N2019">
            <v>4741</v>
          </cell>
          <cell r="O2019">
            <v>5388</v>
          </cell>
          <cell r="P2019">
            <v>6465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6952024613022</v>
          </cell>
          <cell r="B2020" t="str">
            <v>SOPORTE TRIPODE METAL 2.10Mts.</v>
          </cell>
          <cell r="C2020">
            <v>3.2838474194829512</v>
          </cell>
          <cell r="D2020">
            <v>13.907093821510298</v>
          </cell>
          <cell r="E2020">
            <v>4.2690016453278368</v>
          </cell>
          <cell r="F2020">
            <v>3.6122321614312467</v>
          </cell>
          <cell r="G2020">
            <v>4.1048092743536895</v>
          </cell>
          <cell r="H2020">
            <v>4.9257711292244268</v>
          </cell>
          <cell r="I2020">
            <v>4121.2285114511042</v>
          </cell>
          <cell r="J2020">
            <v>14340</v>
          </cell>
          <cell r="K2020">
            <v>17500</v>
          </cell>
          <cell r="L2020">
            <v>5358</v>
          </cell>
          <cell r="M2020">
            <v>6483</v>
          </cell>
          <cell r="N2020">
            <v>4534</v>
          </cell>
          <cell r="O2020">
            <v>5152</v>
          </cell>
          <cell r="P2020">
            <v>6182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26TRIPG</v>
          </cell>
          <cell r="B2021" t="str">
            <v>SOPORTE TRIPODE METAL 2.10Mts.</v>
          </cell>
          <cell r="C2021">
            <v>11.933420210526316</v>
          </cell>
          <cell r="D2021">
            <v>29.600848832210524</v>
          </cell>
          <cell r="E2021">
            <v>15.513446273684211</v>
          </cell>
          <cell r="F2021">
            <v>13.126762231578949</v>
          </cell>
          <cell r="G2021">
            <v>14.916775263157895</v>
          </cell>
          <cell r="H2021">
            <v>17.900130315789475</v>
          </cell>
          <cell r="I2021">
            <v>14976.442364210527</v>
          </cell>
          <cell r="J2021">
            <v>30330</v>
          </cell>
          <cell r="K2021">
            <v>37000</v>
          </cell>
          <cell r="L2021">
            <v>19469</v>
          </cell>
          <cell r="M2021">
            <v>23558</v>
          </cell>
          <cell r="N2021">
            <v>16475</v>
          </cell>
          <cell r="O2021">
            <v>18721</v>
          </cell>
          <cell r="P2021">
            <v>22465</v>
          </cell>
          <cell r="Q2021" t="str">
            <v>V</v>
          </cell>
          <cell r="R2021">
            <v>12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ST1432</v>
          </cell>
          <cell r="B2022" t="str">
            <v>SOPORTE TRIPODE METAL COD. 1432</v>
          </cell>
          <cell r="C2022">
            <v>3.2838474194829512</v>
          </cell>
          <cell r="D2022">
            <v>13.907093821510298</v>
          </cell>
          <cell r="E2022">
            <v>4.2690016453278368</v>
          </cell>
          <cell r="F2022">
            <v>3.6122321614312467</v>
          </cell>
          <cell r="G2022">
            <v>4.1048092743536895</v>
          </cell>
          <cell r="H2022">
            <v>4.9257711292244268</v>
          </cell>
          <cell r="I2022">
            <v>4121.2285114511042</v>
          </cell>
          <cell r="J2022">
            <v>14340</v>
          </cell>
          <cell r="K2022">
            <v>17500</v>
          </cell>
          <cell r="L2022">
            <v>5358</v>
          </cell>
          <cell r="M2022">
            <v>6483</v>
          </cell>
          <cell r="N2022">
            <v>4534</v>
          </cell>
          <cell r="O2022">
            <v>5152</v>
          </cell>
          <cell r="P2022">
            <v>6182</v>
          </cell>
          <cell r="Q2022" t="str">
            <v>V</v>
          </cell>
          <cell r="R2022">
            <v>33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sop1002</v>
          </cell>
          <cell r="B2023" t="str">
            <v>SOPORTE TV 15" A 42" BRAZO ARTICULADO</v>
          </cell>
          <cell r="C2023">
            <v>7.3</v>
          </cell>
          <cell r="D2023">
            <v>17.666</v>
          </cell>
          <cell r="E2023">
            <v>9.49</v>
          </cell>
          <cell r="F2023">
            <v>8.0300000000000011</v>
          </cell>
          <cell r="G2023">
            <v>9.125</v>
          </cell>
          <cell r="H2023">
            <v>10.95</v>
          </cell>
          <cell r="I2023">
            <v>9161.5</v>
          </cell>
          <cell r="J2023">
            <v>18030</v>
          </cell>
          <cell r="K2023">
            <v>22000</v>
          </cell>
          <cell r="L2023">
            <v>11910</v>
          </cell>
          <cell r="M2023">
            <v>14411</v>
          </cell>
          <cell r="N2023">
            <v>10078</v>
          </cell>
          <cell r="O2023">
            <v>11452</v>
          </cell>
          <cell r="P2023">
            <v>13743</v>
          </cell>
          <cell r="Q2023" t="str">
            <v>D</v>
          </cell>
          <cell r="R2023">
            <v>11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sop1007</v>
          </cell>
          <cell r="B2024" t="str">
            <v>SOPORTE TV 32" A 80" CABEZAL MOVIL</v>
          </cell>
          <cell r="C2024">
            <v>4.1500000000000004</v>
          </cell>
          <cell r="D2024">
            <v>10.043000000000001</v>
          </cell>
          <cell r="E2024">
            <v>5.3950000000000005</v>
          </cell>
          <cell r="F2024">
            <v>4.5650000000000004</v>
          </cell>
          <cell r="G2024">
            <v>5.1875</v>
          </cell>
          <cell r="H2024">
            <v>6.2250000000000005</v>
          </cell>
          <cell r="I2024">
            <v>5208.25</v>
          </cell>
          <cell r="J2024">
            <v>10250</v>
          </cell>
          <cell r="K2024">
            <v>12500</v>
          </cell>
          <cell r="L2024">
            <v>6771</v>
          </cell>
          <cell r="M2024">
            <v>8193</v>
          </cell>
          <cell r="N2024">
            <v>5730</v>
          </cell>
          <cell r="O2024">
            <v>6511</v>
          </cell>
          <cell r="P2024">
            <v>7813</v>
          </cell>
          <cell r="Q2024" t="str">
            <v>D</v>
          </cell>
          <cell r="R2024">
            <v>11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TPU'JA6FU</v>
          </cell>
          <cell r="B2025" t="str">
            <v>TPU BGH JOY A6 FUCSIA</v>
          </cell>
          <cell r="C2025">
            <v>0.28298411483253583</v>
          </cell>
          <cell r="D2025">
            <v>0.50031591502392336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355.14506411483245</v>
          </cell>
          <cell r="J2025">
            <v>410</v>
          </cell>
          <cell r="K2025">
            <v>500</v>
          </cell>
          <cell r="L2025">
            <v>462</v>
          </cell>
          <cell r="M2025">
            <v>510</v>
          </cell>
          <cell r="N2025">
            <v>391</v>
          </cell>
          <cell r="O2025">
            <v>444</v>
          </cell>
          <cell r="P2025">
            <v>533</v>
          </cell>
          <cell r="Q2025" t="str">
            <v>S</v>
          </cell>
          <cell r="R2025">
            <v>4</v>
          </cell>
          <cell r="S2025">
            <v>1.105</v>
          </cell>
          <cell r="T2025" t="str">
            <v>TPU</v>
          </cell>
          <cell r="U2025">
            <v>0</v>
          </cell>
        </row>
        <row r="2026">
          <cell r="A2026" t="str">
            <v>TPU'JA6R</v>
          </cell>
          <cell r="B2026" t="str">
            <v>TPU BGH JOY A6 ROJO</v>
          </cell>
          <cell r="C2026">
            <v>0.28298411483253583</v>
          </cell>
          <cell r="D2026">
            <v>0.50031591502392336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355.14506411483245</v>
          </cell>
          <cell r="J2026">
            <v>410</v>
          </cell>
          <cell r="K2026">
            <v>500</v>
          </cell>
          <cell r="L2026">
            <v>462</v>
          </cell>
          <cell r="M2026">
            <v>510</v>
          </cell>
          <cell r="N2026">
            <v>391</v>
          </cell>
          <cell r="O2026">
            <v>444</v>
          </cell>
          <cell r="P2026">
            <v>533</v>
          </cell>
          <cell r="Q2026" t="str">
            <v>S</v>
          </cell>
          <cell r="R2026">
            <v>4</v>
          </cell>
          <cell r="S2026">
            <v>1.105</v>
          </cell>
          <cell r="T2026" t="str">
            <v>TPU</v>
          </cell>
          <cell r="U2026">
            <v>0</v>
          </cell>
        </row>
        <row r="2027">
          <cell r="A2027" t="str">
            <v>TPU'JA6VI</v>
          </cell>
          <cell r="B2027" t="str">
            <v>TPU BGH JOY A6 VIOLETA</v>
          </cell>
          <cell r="C2027">
            <v>0.28298411483253583</v>
          </cell>
          <cell r="D2027">
            <v>0.50031591502392336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355.14506411483245</v>
          </cell>
          <cell r="J2027">
            <v>410</v>
          </cell>
          <cell r="K2027">
            <v>500</v>
          </cell>
          <cell r="L2027">
            <v>462</v>
          </cell>
          <cell r="M2027">
            <v>510</v>
          </cell>
          <cell r="N2027">
            <v>391</v>
          </cell>
          <cell r="O2027">
            <v>444</v>
          </cell>
          <cell r="P2027">
            <v>533</v>
          </cell>
          <cell r="Q2027" t="str">
            <v>S</v>
          </cell>
          <cell r="R2027">
            <v>4</v>
          </cell>
          <cell r="S2027">
            <v>1.105</v>
          </cell>
          <cell r="T2027" t="str">
            <v>TPU</v>
          </cell>
          <cell r="U2027">
            <v>0</v>
          </cell>
        </row>
        <row r="2028">
          <cell r="A2028" t="str">
            <v>TPU'JX2N</v>
          </cell>
          <cell r="B2028" t="str">
            <v>TPU BGH JOY X2 NEGRO</v>
          </cell>
          <cell r="C2028">
            <v>0.28298411483253583</v>
          </cell>
          <cell r="D2028">
            <v>0.50031591502392336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355.14506411483245</v>
          </cell>
          <cell r="J2028">
            <v>410</v>
          </cell>
          <cell r="K2028">
            <v>500</v>
          </cell>
          <cell r="L2028">
            <v>462</v>
          </cell>
          <cell r="M2028">
            <v>510</v>
          </cell>
          <cell r="N2028">
            <v>391</v>
          </cell>
          <cell r="O2028">
            <v>444</v>
          </cell>
          <cell r="P2028">
            <v>533</v>
          </cell>
          <cell r="Q2028" t="str">
            <v>S</v>
          </cell>
          <cell r="R2028">
            <v>4</v>
          </cell>
          <cell r="S2028">
            <v>1.105</v>
          </cell>
          <cell r="T2028" t="str">
            <v>TPU</v>
          </cell>
          <cell r="U2028">
            <v>0</v>
          </cell>
        </row>
        <row r="2029">
          <cell r="A2029" t="str">
            <v>TPU'JX2T</v>
          </cell>
          <cell r="B2029" t="str">
            <v>TPU BGH JOY X2 TRANS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355.14506411483245</v>
          </cell>
          <cell r="J2029">
            <v>410</v>
          </cell>
          <cell r="K2029">
            <v>500</v>
          </cell>
          <cell r="L2029">
            <v>462</v>
          </cell>
          <cell r="M2029">
            <v>559</v>
          </cell>
          <cell r="N2029">
            <v>391</v>
          </cell>
          <cell r="O2029">
            <v>444</v>
          </cell>
          <cell r="P2029">
            <v>533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21LTPHG620</v>
          </cell>
          <cell r="B2030" t="str">
            <v>TPU HUA. G620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355.14506411483245</v>
          </cell>
          <cell r="J2030">
            <v>410</v>
          </cell>
          <cell r="K2030">
            <v>500</v>
          </cell>
          <cell r="L2030">
            <v>462</v>
          </cell>
          <cell r="M2030">
            <v>559</v>
          </cell>
          <cell r="N2030">
            <v>391</v>
          </cell>
          <cell r="O2030">
            <v>444</v>
          </cell>
          <cell r="P2030">
            <v>533</v>
          </cell>
          <cell r="Q2030" t="str">
            <v>L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TPU'G620AZ</v>
          </cell>
          <cell r="B2031" t="str">
            <v>TPU HUA. G620 AZUL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355.14506411483245</v>
          </cell>
          <cell r="J2031">
            <v>410</v>
          </cell>
          <cell r="K2031">
            <v>500</v>
          </cell>
          <cell r="L2031">
            <v>462</v>
          </cell>
          <cell r="M2031">
            <v>559</v>
          </cell>
          <cell r="N2031">
            <v>391</v>
          </cell>
          <cell r="O2031">
            <v>444</v>
          </cell>
          <cell r="P2031">
            <v>533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TPUFD'G620D02</v>
          </cell>
          <cell r="B2032" t="str">
            <v>TPU HUA. G620 C/FRENTE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355.14506411483245</v>
          </cell>
          <cell r="J2032">
            <v>410</v>
          </cell>
          <cell r="K2032">
            <v>500</v>
          </cell>
          <cell r="L2032">
            <v>462</v>
          </cell>
          <cell r="M2032">
            <v>559</v>
          </cell>
          <cell r="N2032">
            <v>391</v>
          </cell>
          <cell r="O2032">
            <v>444</v>
          </cell>
          <cell r="P2032">
            <v>533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TPUFD'G620D03</v>
          </cell>
          <cell r="B2033" t="str">
            <v>TPU HUA. G620 C/FRENTE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355.14506411483245</v>
          </cell>
          <cell r="J2033">
            <v>410</v>
          </cell>
          <cell r="K2033">
            <v>500</v>
          </cell>
          <cell r="L2033">
            <v>462</v>
          </cell>
          <cell r="M2033">
            <v>559</v>
          </cell>
          <cell r="N2033">
            <v>391</v>
          </cell>
          <cell r="O2033">
            <v>444</v>
          </cell>
          <cell r="P2033">
            <v>533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0</v>
          </cell>
        </row>
        <row r="2034">
          <cell r="A2034" t="str">
            <v>TPUF'G620</v>
          </cell>
          <cell r="B2034" t="str">
            <v>TPU HUA. G620 C/FRENTE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355.14506411483245</v>
          </cell>
          <cell r="J2034">
            <v>410</v>
          </cell>
          <cell r="K2034">
            <v>500</v>
          </cell>
          <cell r="L2034">
            <v>462</v>
          </cell>
          <cell r="M2034">
            <v>559</v>
          </cell>
          <cell r="N2034">
            <v>391</v>
          </cell>
          <cell r="O2034">
            <v>444</v>
          </cell>
          <cell r="P2034">
            <v>533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0</v>
          </cell>
        </row>
        <row r="2035">
          <cell r="A2035" t="str">
            <v>TPU'G620FU</v>
          </cell>
          <cell r="B2035" t="str">
            <v>TPU HUA. G620 FUCSIA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355.14506411483245</v>
          </cell>
          <cell r="J2035">
            <v>410</v>
          </cell>
          <cell r="K2035">
            <v>500</v>
          </cell>
          <cell r="L2035">
            <v>462</v>
          </cell>
          <cell r="M2035">
            <v>559</v>
          </cell>
          <cell r="N2035">
            <v>391</v>
          </cell>
          <cell r="O2035">
            <v>444</v>
          </cell>
          <cell r="P2035">
            <v>533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TPU'G620R</v>
          </cell>
          <cell r="B2036" t="str">
            <v>TPU HUA. G620 ROJO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355.14506411483245</v>
          </cell>
          <cell r="J2036">
            <v>410</v>
          </cell>
          <cell r="K2036">
            <v>500</v>
          </cell>
          <cell r="L2036">
            <v>462</v>
          </cell>
          <cell r="M2036">
            <v>559</v>
          </cell>
          <cell r="N2036">
            <v>391</v>
          </cell>
          <cell r="O2036">
            <v>444</v>
          </cell>
          <cell r="P2036">
            <v>533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TPU'G620VI</v>
          </cell>
          <cell r="B2037" t="str">
            <v>TPU HUA. G620 VIOLETA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355.14506411483245</v>
          </cell>
          <cell r="J2037">
            <v>410</v>
          </cell>
          <cell r="K2037">
            <v>500</v>
          </cell>
          <cell r="L2037">
            <v>462</v>
          </cell>
          <cell r="M2037">
            <v>559</v>
          </cell>
          <cell r="N2037">
            <v>391</v>
          </cell>
          <cell r="O2037">
            <v>444</v>
          </cell>
          <cell r="P2037">
            <v>533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21VG620SDEP</v>
          </cell>
          <cell r="B2038" t="str">
            <v>TPU HUA. G620S DIS. LIQUIDO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355.14506411483245</v>
          </cell>
          <cell r="J2038">
            <v>410</v>
          </cell>
          <cell r="K2038">
            <v>500</v>
          </cell>
          <cell r="L2038">
            <v>462</v>
          </cell>
          <cell r="M2038">
            <v>559</v>
          </cell>
          <cell r="N2038">
            <v>391</v>
          </cell>
          <cell r="O2038">
            <v>444</v>
          </cell>
          <cell r="P2038">
            <v>533</v>
          </cell>
          <cell r="Q2038" t="str">
            <v>D</v>
          </cell>
          <cell r="R2038">
            <v>4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21THDSHG650P</v>
          </cell>
          <cell r="B2039" t="str">
            <v>TPU HUA. G650 PLAY MINI HARD 2IN1 ALUMINIO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355.14506411483245</v>
          </cell>
          <cell r="J2039">
            <v>410</v>
          </cell>
          <cell r="K2039">
            <v>500</v>
          </cell>
          <cell r="L2039">
            <v>462</v>
          </cell>
          <cell r="M2039">
            <v>559</v>
          </cell>
          <cell r="N2039">
            <v>391</v>
          </cell>
          <cell r="O2039">
            <v>444</v>
          </cell>
          <cell r="P2039">
            <v>533</v>
          </cell>
          <cell r="Q2039" t="str">
            <v>L</v>
          </cell>
          <cell r="R2039">
            <v>4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tpuag'g8t</v>
          </cell>
          <cell r="B2040" t="str">
            <v>TPU HUA. G8 TRANS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355.14506411483245</v>
          </cell>
          <cell r="J2040">
            <v>410</v>
          </cell>
          <cell r="K2040">
            <v>500</v>
          </cell>
          <cell r="L2040">
            <v>462</v>
          </cell>
          <cell r="M2040">
            <v>559</v>
          </cell>
          <cell r="N2040">
            <v>391</v>
          </cell>
          <cell r="O2040">
            <v>444</v>
          </cell>
          <cell r="P2040">
            <v>533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lX301bR3r</v>
          </cell>
          <cell r="B2041" t="str">
            <v>TPU HUA. GW Y6II DIS. BRILLO</v>
          </cell>
          <cell r="C2041">
            <v>0.45399272727272721</v>
          </cell>
          <cell r="D2041">
            <v>0.80265914181818176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569.76087272727261</v>
          </cell>
          <cell r="J2041">
            <v>820</v>
          </cell>
          <cell r="K2041">
            <v>1000</v>
          </cell>
          <cell r="L2041">
            <v>741</v>
          </cell>
          <cell r="M2041">
            <v>818</v>
          </cell>
          <cell r="N2041">
            <v>627</v>
          </cell>
          <cell r="O2041">
            <v>713</v>
          </cell>
          <cell r="P2041">
            <v>855</v>
          </cell>
          <cell r="Q2041" t="str">
            <v>Z</v>
          </cell>
          <cell r="R2041">
            <v>4</v>
          </cell>
          <cell r="S2041">
            <v>1.105</v>
          </cell>
          <cell r="T2041" t="str">
            <v>TPU</v>
          </cell>
          <cell r="U2041">
            <v>0</v>
          </cell>
        </row>
        <row r="2042">
          <cell r="A2042" t="str">
            <v>PTW'GWD01</v>
          </cell>
          <cell r="B2042" t="str">
            <v>TPU HUA. GW Y6II DIS. TWISTER</v>
          </cell>
          <cell r="C2042">
            <v>0.46851674641148328</v>
          </cell>
          <cell r="D2042">
            <v>0.82833760765550246</v>
          </cell>
          <cell r="E2042">
            <v>0.60907177033492832</v>
          </cell>
          <cell r="F2042">
            <v>0.5153684210526317</v>
          </cell>
          <cell r="G2042">
            <v>0.58564593301435408</v>
          </cell>
          <cell r="H2042">
            <v>0.70277511961722494</v>
          </cell>
          <cell r="I2042">
            <v>587.98851674641151</v>
          </cell>
          <cell r="J2042">
            <v>820</v>
          </cell>
          <cell r="K2042">
            <v>1000</v>
          </cell>
          <cell r="L2042">
            <v>764</v>
          </cell>
          <cell r="M2042">
            <v>845</v>
          </cell>
          <cell r="N2042">
            <v>647</v>
          </cell>
          <cell r="O2042">
            <v>735</v>
          </cell>
          <cell r="P2042">
            <v>882</v>
          </cell>
          <cell r="Q2042" t="str">
            <v>s</v>
          </cell>
          <cell r="R2042">
            <v>4</v>
          </cell>
          <cell r="S2042">
            <v>1.105</v>
          </cell>
          <cell r="T2042" t="str">
            <v>TPU</v>
          </cell>
          <cell r="U2042">
            <v>0</v>
          </cell>
        </row>
        <row r="2043">
          <cell r="A2043" t="str">
            <v>PTW'GWD02</v>
          </cell>
          <cell r="B2043" t="str">
            <v>TPU HUA. GW Y6II DIS. TWISTER</v>
          </cell>
          <cell r="C2043">
            <v>0.46851674641148328</v>
          </cell>
          <cell r="D2043">
            <v>0.82833760765550246</v>
          </cell>
          <cell r="E2043">
            <v>0.60907177033492832</v>
          </cell>
          <cell r="F2043">
            <v>0.5153684210526317</v>
          </cell>
          <cell r="G2043">
            <v>0.58564593301435408</v>
          </cell>
          <cell r="H2043">
            <v>0.70277511961722494</v>
          </cell>
          <cell r="I2043">
            <v>587.98851674641151</v>
          </cell>
          <cell r="J2043">
            <v>820</v>
          </cell>
          <cell r="K2043">
            <v>1000</v>
          </cell>
          <cell r="L2043">
            <v>764</v>
          </cell>
          <cell r="M2043">
            <v>845</v>
          </cell>
          <cell r="N2043">
            <v>647</v>
          </cell>
          <cell r="O2043">
            <v>735</v>
          </cell>
          <cell r="P2043">
            <v>882</v>
          </cell>
          <cell r="Q2043" t="str">
            <v>s</v>
          </cell>
          <cell r="R2043">
            <v>4</v>
          </cell>
          <cell r="S2043">
            <v>1.105</v>
          </cell>
          <cell r="T2043" t="str">
            <v>TPU</v>
          </cell>
          <cell r="U2043">
            <v>0</v>
          </cell>
        </row>
        <row r="2044">
          <cell r="A2044" t="str">
            <v>PTW'GWD06</v>
          </cell>
          <cell r="B2044" t="str">
            <v>TPU HUA. GW Y6II DIS. TWISTER</v>
          </cell>
          <cell r="C2044">
            <v>0.46851674641148328</v>
          </cell>
          <cell r="D2044">
            <v>0.82833760765550246</v>
          </cell>
          <cell r="E2044">
            <v>0.60907177033492832</v>
          </cell>
          <cell r="F2044">
            <v>0.5153684210526317</v>
          </cell>
          <cell r="G2044">
            <v>0.58564593301435408</v>
          </cell>
          <cell r="H2044">
            <v>0.70277511961722494</v>
          </cell>
          <cell r="I2044">
            <v>587.98851674641151</v>
          </cell>
          <cell r="J2044">
            <v>820</v>
          </cell>
          <cell r="K2044">
            <v>1000</v>
          </cell>
          <cell r="L2044">
            <v>764</v>
          </cell>
          <cell r="M2044">
            <v>845</v>
          </cell>
          <cell r="N2044">
            <v>647</v>
          </cell>
          <cell r="O2044">
            <v>735</v>
          </cell>
          <cell r="P2044">
            <v>882</v>
          </cell>
          <cell r="Q2044" t="str">
            <v>s</v>
          </cell>
          <cell r="R2044">
            <v>4</v>
          </cell>
          <cell r="S2044">
            <v>1.105</v>
          </cell>
          <cell r="T2044" t="str">
            <v>TPU</v>
          </cell>
          <cell r="U2044">
            <v>0</v>
          </cell>
        </row>
        <row r="2045">
          <cell r="A2045" t="str">
            <v>tpu'gwn</v>
          </cell>
          <cell r="B2045" t="str">
            <v>TPU HUA. GW Y6II NEGRO</v>
          </cell>
          <cell r="C2045">
            <v>0.45399272727272721</v>
          </cell>
          <cell r="D2045">
            <v>0.87892991999999992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569.76087272727261</v>
          </cell>
          <cell r="J2045">
            <v>820</v>
          </cell>
          <cell r="K2045">
            <v>1000</v>
          </cell>
          <cell r="L2045">
            <v>741</v>
          </cell>
          <cell r="M2045">
            <v>896</v>
          </cell>
          <cell r="N2045">
            <v>627</v>
          </cell>
          <cell r="O2045">
            <v>713</v>
          </cell>
          <cell r="P2045">
            <v>855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TPURS'GWFU</v>
          </cell>
          <cell r="B2046" t="str">
            <v>TPU HUA. GW Y6II REF SOFT</v>
          </cell>
          <cell r="C2046">
            <v>0.45399272727272721</v>
          </cell>
          <cell r="D2046">
            <v>0.87892991999999992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569.76087272727261</v>
          </cell>
          <cell r="J2046">
            <v>820</v>
          </cell>
          <cell r="K2046">
            <v>1000</v>
          </cell>
          <cell r="L2046">
            <v>741</v>
          </cell>
          <cell r="M2046">
            <v>896</v>
          </cell>
          <cell r="N2046">
            <v>627</v>
          </cell>
          <cell r="O2046">
            <v>713</v>
          </cell>
          <cell r="P2046">
            <v>855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21TPSDHGW</v>
          </cell>
          <cell r="B2047" t="str">
            <v>TPU HUA. GW Y6II SOFT DESIGN</v>
          </cell>
          <cell r="C2047">
            <v>0.45399272727272721</v>
          </cell>
          <cell r="D2047">
            <v>0.87892991999999992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569.76087272727261</v>
          </cell>
          <cell r="J2047">
            <v>820</v>
          </cell>
          <cell r="K2047">
            <v>1000</v>
          </cell>
          <cell r="L2047">
            <v>741</v>
          </cell>
          <cell r="M2047">
            <v>896</v>
          </cell>
          <cell r="N2047">
            <v>627</v>
          </cell>
          <cell r="O2047">
            <v>713</v>
          </cell>
          <cell r="P2047">
            <v>855</v>
          </cell>
          <cell r="Q2047" t="str">
            <v>G</v>
          </cell>
          <cell r="R2047">
            <v>4</v>
          </cell>
          <cell r="S2047">
            <v>1.21</v>
          </cell>
          <cell r="T2047" t="str">
            <v>TPU</v>
          </cell>
          <cell r="U2047">
            <v>0</v>
          </cell>
        </row>
        <row r="2048">
          <cell r="A2048" t="str">
            <v>TPUHY6IIDE</v>
          </cell>
          <cell r="B2048" t="str">
            <v>TPU HUA. GW Y6II TRANS</v>
          </cell>
          <cell r="C2048">
            <v>0.45399272727272721</v>
          </cell>
          <cell r="D2048">
            <v>0.87892991999999992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569.76087272727261</v>
          </cell>
          <cell r="J2048">
            <v>820</v>
          </cell>
          <cell r="K2048">
            <v>1000</v>
          </cell>
          <cell r="L2048">
            <v>741</v>
          </cell>
          <cell r="M2048">
            <v>896</v>
          </cell>
          <cell r="N2048">
            <v>627</v>
          </cell>
          <cell r="O2048">
            <v>713</v>
          </cell>
          <cell r="P2048">
            <v>855</v>
          </cell>
          <cell r="Q2048" t="str">
            <v>V</v>
          </cell>
          <cell r="R2048">
            <v>4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tpu'gwt</v>
          </cell>
          <cell r="B2049" t="str">
            <v>TPU HUA. GW Y6II TRANS</v>
          </cell>
          <cell r="C2049">
            <v>0.45399272727272721</v>
          </cell>
          <cell r="D2049">
            <v>0.87892991999999992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569.76087272727261</v>
          </cell>
          <cell r="J2049">
            <v>820</v>
          </cell>
          <cell r="K2049">
            <v>1000</v>
          </cell>
          <cell r="L2049">
            <v>741</v>
          </cell>
          <cell r="M2049">
            <v>896</v>
          </cell>
          <cell r="N2049">
            <v>627</v>
          </cell>
          <cell r="O2049">
            <v>713</v>
          </cell>
          <cell r="P2049">
            <v>855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PSL'M10LFU</v>
          </cell>
          <cell r="B2050" t="str">
            <v>TPU HUA. MATE 10 LITE DIS. LENTEJUELAS</v>
          </cell>
          <cell r="C2050">
            <v>0.45399272727272721</v>
          </cell>
          <cell r="D2050">
            <v>0.87892991999999992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569.76087272727261</v>
          </cell>
          <cell r="J2050">
            <v>820</v>
          </cell>
          <cell r="K2050">
            <v>1000</v>
          </cell>
          <cell r="L2050">
            <v>741</v>
          </cell>
          <cell r="M2050">
            <v>896</v>
          </cell>
          <cell r="N2050">
            <v>627</v>
          </cell>
          <cell r="O2050">
            <v>713</v>
          </cell>
          <cell r="P2050">
            <v>855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PSL'M10LNE</v>
          </cell>
          <cell r="B2051" t="str">
            <v>TPU HUA. MATE 10 LITE DIS. LENTEJUELAS</v>
          </cell>
          <cell r="C2051">
            <v>0.45399272727272721</v>
          </cell>
          <cell r="D2051">
            <v>0.87892991999999992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569.76087272727261</v>
          </cell>
          <cell r="J2051">
            <v>820</v>
          </cell>
          <cell r="K2051">
            <v>1000</v>
          </cell>
          <cell r="L2051">
            <v>741</v>
          </cell>
          <cell r="M2051">
            <v>896</v>
          </cell>
          <cell r="N2051">
            <v>627</v>
          </cell>
          <cell r="O2051">
            <v>713</v>
          </cell>
          <cell r="P2051">
            <v>855</v>
          </cell>
          <cell r="Q2051" t="str">
            <v>S</v>
          </cell>
          <cell r="R2051">
            <v>4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PSL'M10LPL</v>
          </cell>
          <cell r="B2052" t="str">
            <v>TPU HUA. MATE 10 LITE DIS. LENTEJUELAS</v>
          </cell>
          <cell r="C2052">
            <v>0.45399272727272721</v>
          </cell>
          <cell r="D2052">
            <v>0.87892991999999992</v>
          </cell>
          <cell r="E2052">
            <v>0.59019054545454541</v>
          </cell>
          <cell r="F2052">
            <v>0.499392</v>
          </cell>
          <cell r="G2052">
            <v>0.56749090909090905</v>
          </cell>
          <cell r="H2052">
            <v>0.68098909090909077</v>
          </cell>
          <cell r="I2052">
            <v>569.76087272727261</v>
          </cell>
          <cell r="J2052">
            <v>820</v>
          </cell>
          <cell r="K2052">
            <v>1000</v>
          </cell>
          <cell r="L2052">
            <v>741</v>
          </cell>
          <cell r="M2052">
            <v>896</v>
          </cell>
          <cell r="N2052">
            <v>627</v>
          </cell>
          <cell r="O2052">
            <v>713</v>
          </cell>
          <cell r="P2052">
            <v>855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Huawei Mate 10 Lite</v>
          </cell>
          <cell r="B2053" t="str">
            <v>TPU HUA. MATE 10 LITE DIS. NAC.</v>
          </cell>
          <cell r="C2053">
            <v>0.84</v>
          </cell>
          <cell r="D2053">
            <v>1.48512</v>
          </cell>
          <cell r="E2053">
            <v>1.0920000000000001</v>
          </cell>
          <cell r="F2053">
            <v>0.92400000000000004</v>
          </cell>
          <cell r="G2053">
            <v>1.05</v>
          </cell>
          <cell r="H2053">
            <v>1.26</v>
          </cell>
          <cell r="I2053">
            <v>1054.2</v>
          </cell>
          <cell r="J2053">
            <v>1640</v>
          </cell>
          <cell r="K2053">
            <v>2000</v>
          </cell>
          <cell r="L2053">
            <v>1370</v>
          </cell>
          <cell r="M2053">
            <v>1514</v>
          </cell>
          <cell r="N2053">
            <v>1160</v>
          </cell>
          <cell r="O2053">
            <v>1318</v>
          </cell>
          <cell r="P2053">
            <v>1582</v>
          </cell>
          <cell r="Q2053" t="str">
            <v>Z</v>
          </cell>
          <cell r="R2053">
            <v>4</v>
          </cell>
          <cell r="S2053">
            <v>1.105</v>
          </cell>
          <cell r="T2053" t="str">
            <v>TPU</v>
          </cell>
          <cell r="U2053">
            <v>0</v>
          </cell>
        </row>
        <row r="2054">
          <cell r="A2054" t="str">
            <v>PMT'MATE9AZ</v>
          </cell>
          <cell r="B2054" t="str">
            <v>TPU HUA. MATE 9 SOFT MATE AZUL</v>
          </cell>
          <cell r="C2054">
            <v>0.45399272727272721</v>
          </cell>
          <cell r="D2054">
            <v>0.87892991999999992</v>
          </cell>
          <cell r="E2054">
            <v>0.59019054545454541</v>
          </cell>
          <cell r="F2054">
            <v>0.499392</v>
          </cell>
          <cell r="G2054">
            <v>0.56749090909090905</v>
          </cell>
          <cell r="H2054">
            <v>0.68098909090909077</v>
          </cell>
          <cell r="I2054">
            <v>569.76087272727261</v>
          </cell>
          <cell r="J2054">
            <v>820</v>
          </cell>
          <cell r="K2054">
            <v>1000</v>
          </cell>
          <cell r="L2054">
            <v>741</v>
          </cell>
          <cell r="M2054">
            <v>896</v>
          </cell>
          <cell r="N2054">
            <v>627</v>
          </cell>
          <cell r="O2054">
            <v>713</v>
          </cell>
          <cell r="P2054">
            <v>855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PMT'MATE9N</v>
          </cell>
          <cell r="B2055" t="str">
            <v>TPU HUA. MATE 9 SOFT MATE NEGRO</v>
          </cell>
          <cell r="C2055">
            <v>0.45399272727272721</v>
          </cell>
          <cell r="D2055">
            <v>0.87892991999999992</v>
          </cell>
          <cell r="E2055">
            <v>0.59019054545454541</v>
          </cell>
          <cell r="F2055">
            <v>0.499392</v>
          </cell>
          <cell r="G2055">
            <v>0.56749090909090905</v>
          </cell>
          <cell r="H2055">
            <v>0.68098909090909077</v>
          </cell>
          <cell r="I2055">
            <v>569.76087272727261</v>
          </cell>
          <cell r="J2055">
            <v>820</v>
          </cell>
          <cell r="K2055">
            <v>1000</v>
          </cell>
          <cell r="L2055">
            <v>741</v>
          </cell>
          <cell r="M2055">
            <v>896</v>
          </cell>
          <cell r="N2055">
            <v>627</v>
          </cell>
          <cell r="O2055">
            <v>713</v>
          </cell>
          <cell r="P2055">
            <v>855</v>
          </cell>
          <cell r="Q2055" t="str">
            <v>S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TPU'PSMARTT</v>
          </cell>
          <cell r="B2056" t="str">
            <v>TPU HUA. P SMART</v>
          </cell>
          <cell r="C2056">
            <v>0.45399272727272721</v>
          </cell>
          <cell r="D2056">
            <v>0.87892991999999992</v>
          </cell>
          <cell r="E2056">
            <v>0.59019054545454541</v>
          </cell>
          <cell r="F2056">
            <v>0.499392</v>
          </cell>
          <cell r="G2056">
            <v>0.56749090909090905</v>
          </cell>
          <cell r="H2056">
            <v>0.68098909090909077</v>
          </cell>
          <cell r="I2056">
            <v>569.76087272727261</v>
          </cell>
          <cell r="J2056">
            <v>820</v>
          </cell>
          <cell r="K2056">
            <v>1000</v>
          </cell>
          <cell r="L2056">
            <v>741</v>
          </cell>
          <cell r="M2056">
            <v>896</v>
          </cell>
          <cell r="N2056">
            <v>627</v>
          </cell>
          <cell r="O2056">
            <v>713</v>
          </cell>
          <cell r="P2056">
            <v>855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Huawei P Smart</v>
          </cell>
          <cell r="B2057" t="str">
            <v>TPU HUA. P SMART DIS. DIS. IMD</v>
          </cell>
          <cell r="C2057">
            <v>0.45399272727272721</v>
          </cell>
          <cell r="D2057">
            <v>0.87892991999999992</v>
          </cell>
          <cell r="E2057">
            <v>0.59019054545454541</v>
          </cell>
          <cell r="F2057">
            <v>0.499392</v>
          </cell>
          <cell r="G2057">
            <v>0.56749090909090905</v>
          </cell>
          <cell r="H2057">
            <v>0.68098909090909077</v>
          </cell>
          <cell r="I2057">
            <v>569.76087272727261</v>
          </cell>
          <cell r="J2057">
            <v>820</v>
          </cell>
          <cell r="K2057">
            <v>1000</v>
          </cell>
          <cell r="L2057">
            <v>741</v>
          </cell>
          <cell r="M2057">
            <v>896</v>
          </cell>
          <cell r="N2057">
            <v>627</v>
          </cell>
          <cell r="O2057">
            <v>713</v>
          </cell>
          <cell r="P2057">
            <v>855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hwpsmart</v>
          </cell>
          <cell r="B2058" t="str">
            <v>TPU HUA. P SMART DIS. NAC.</v>
          </cell>
          <cell r="C2058">
            <v>0.40292440191387557</v>
          </cell>
          <cell r="D2058">
            <v>0.712370342583732</v>
          </cell>
          <cell r="E2058">
            <v>0.52380172248803825</v>
          </cell>
          <cell r="F2058">
            <v>0.44321684210526319</v>
          </cell>
          <cell r="G2058">
            <v>0.50365550239234447</v>
          </cell>
          <cell r="H2058">
            <v>0.60438660287081336</v>
          </cell>
          <cell r="I2058">
            <v>505.67012440191382</v>
          </cell>
          <cell r="J2058">
            <v>820</v>
          </cell>
          <cell r="K2058">
            <v>1000</v>
          </cell>
          <cell r="L2058">
            <v>657</v>
          </cell>
          <cell r="M2058">
            <v>726</v>
          </cell>
          <cell r="N2058">
            <v>557</v>
          </cell>
          <cell r="O2058">
            <v>633</v>
          </cell>
          <cell r="P2058">
            <v>759</v>
          </cell>
          <cell r="Q2058" t="str">
            <v>Z</v>
          </cell>
          <cell r="R2058">
            <v>4</v>
          </cell>
          <cell r="S2058">
            <v>1.105</v>
          </cell>
          <cell r="T2058" t="str">
            <v>TPU</v>
          </cell>
          <cell r="U2058">
            <v>0</v>
          </cell>
        </row>
        <row r="2059">
          <cell r="A2059" t="str">
            <v>21LTPHWIP8</v>
          </cell>
          <cell r="B2059" t="str">
            <v>TPU HUA. P8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355.14506411483245</v>
          </cell>
          <cell r="J2059">
            <v>410</v>
          </cell>
          <cell r="K2059">
            <v>500</v>
          </cell>
          <cell r="L2059">
            <v>462</v>
          </cell>
          <cell r="M2059">
            <v>559</v>
          </cell>
          <cell r="N2059">
            <v>391</v>
          </cell>
          <cell r="O2059">
            <v>444</v>
          </cell>
          <cell r="P2059">
            <v>533</v>
          </cell>
          <cell r="Q2059" t="str">
            <v>L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21GTCDHP8L</v>
          </cell>
          <cell r="B2060" t="str">
            <v>TPU HUA. P8 LITE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355.14506411483245</v>
          </cell>
          <cell r="J2060">
            <v>410</v>
          </cell>
          <cell r="K2060">
            <v>500</v>
          </cell>
          <cell r="L2060">
            <v>462</v>
          </cell>
          <cell r="M2060">
            <v>559</v>
          </cell>
          <cell r="N2060">
            <v>391</v>
          </cell>
          <cell r="O2060">
            <v>444</v>
          </cell>
          <cell r="P2060">
            <v>533</v>
          </cell>
          <cell r="Q2060" t="str">
            <v>G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TPU'P8LFU</v>
          </cell>
          <cell r="B2061" t="str">
            <v>TPU HUA. P8 LITE FUCSIA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355.14506411483245</v>
          </cell>
          <cell r="J2061">
            <v>410</v>
          </cell>
          <cell r="K2061">
            <v>500</v>
          </cell>
          <cell r="L2061">
            <v>462</v>
          </cell>
          <cell r="M2061">
            <v>559</v>
          </cell>
          <cell r="N2061">
            <v>391</v>
          </cell>
          <cell r="O2061">
            <v>444</v>
          </cell>
          <cell r="P2061">
            <v>533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TPU'P8LN</v>
          </cell>
          <cell r="B2062" t="str">
            <v>TPU HUA. P8 LITE NEGRO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355.14506411483245</v>
          </cell>
          <cell r="J2062">
            <v>410</v>
          </cell>
          <cell r="K2062">
            <v>500</v>
          </cell>
          <cell r="L2062">
            <v>462</v>
          </cell>
          <cell r="M2062">
            <v>559</v>
          </cell>
          <cell r="N2062">
            <v>391</v>
          </cell>
          <cell r="O2062">
            <v>444</v>
          </cell>
          <cell r="P2062">
            <v>533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TPU'P9LHU</v>
          </cell>
          <cell r="B2063" t="str">
            <v>TPU HUA. P9 LITE HUMO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559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tpuice'g8d02</v>
          </cell>
          <cell r="B2064" t="str">
            <v>TPU HUA. RIO-L03 G8 DIS. DIS. ICE CREAM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559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tpuice'g8d04</v>
          </cell>
          <cell r="B2065" t="str">
            <v>TPU HUA. RIO-L03 G8 DIS. DIS. ICE CREAM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559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TPURS'Y32AQ</v>
          </cell>
          <cell r="B2066" t="str">
            <v>TPU HUA. Y3 II REF SOFT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559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TPURS'Y32AZ</v>
          </cell>
          <cell r="B2067" t="str">
            <v>TPU HUA. Y3 II REF SOFT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TPURS'Y32FU</v>
          </cell>
          <cell r="B2068" t="str">
            <v>TPU HUA. Y3 II REF SOFT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14952</v>
          </cell>
          <cell r="B2069" t="str">
            <v>TPU HUA. Y5 II LITE DIS. DARK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X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14953</v>
          </cell>
          <cell r="B2070" t="str">
            <v>TPU HUA. Y5 II LITE DIS. DARK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X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14954</v>
          </cell>
          <cell r="B2071" t="str">
            <v>TPU HUA. Y5 II LITE DIS. DARK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X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14830</v>
          </cell>
          <cell r="B2072" t="str">
            <v>TPU HUA. Y5 II LITE DIS. PAINT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X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14831</v>
          </cell>
          <cell r="B2073" t="str">
            <v>TPU HUA. Y5 II LITE DIS. PAINT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X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14834</v>
          </cell>
          <cell r="B2074" t="str">
            <v>TPU HUA. Y5 II LITE DIS. PAINT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X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TPU'Y550FU</v>
          </cell>
          <cell r="B2075" t="str">
            <v>TPU HUA. Y550 FUCSIA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21VHY6DEP</v>
          </cell>
          <cell r="B2076" t="str">
            <v>TPU HUA. Y6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V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TPUHY7SC</v>
          </cell>
          <cell r="B2077" t="str">
            <v>TPU HUA. Y7 SILICONA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D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PRBIPH11</v>
          </cell>
          <cell r="B2078" t="str">
            <v>TPU IPH 11 / XR BORDER COLOR</v>
          </cell>
          <cell r="C2078">
            <v>2.3157894736842106</v>
          </cell>
          <cell r="D2078">
            <v>11.208421052631579</v>
          </cell>
          <cell r="E2078">
            <v>3.0105263157894737</v>
          </cell>
          <cell r="F2078">
            <v>2.5473684210526319</v>
          </cell>
          <cell r="G2078">
            <v>2.8947368421052633</v>
          </cell>
          <cell r="H2078">
            <v>3.4736842105263159</v>
          </cell>
          <cell r="I2078">
            <v>2906.3157894736842</v>
          </cell>
          <cell r="J2078">
            <v>11480</v>
          </cell>
          <cell r="K2078">
            <v>14000</v>
          </cell>
          <cell r="L2078">
            <v>3778</v>
          </cell>
          <cell r="M2078">
            <v>4572</v>
          </cell>
          <cell r="N2078">
            <v>3197</v>
          </cell>
          <cell r="O2078">
            <v>3633</v>
          </cell>
          <cell r="P2078">
            <v>4360</v>
          </cell>
          <cell r="Q2078" t="str">
            <v>S</v>
          </cell>
          <cell r="R2078">
            <v>38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TRBBIP11</v>
          </cell>
          <cell r="B2079" t="str">
            <v>TPU IPH 11 / XR BUBBLE</v>
          </cell>
          <cell r="C2079">
            <v>0.96984860557768926</v>
          </cell>
          <cell r="D2079">
            <v>4.6940672509960155</v>
          </cell>
          <cell r="E2079">
            <v>1.2608031872509962</v>
          </cell>
          <cell r="F2079">
            <v>1.0668334661354584</v>
          </cell>
          <cell r="G2079">
            <v>1.2123107569721117</v>
          </cell>
          <cell r="H2079">
            <v>1.4547729083665339</v>
          </cell>
          <cell r="I2079">
            <v>1217.1600000000001</v>
          </cell>
          <cell r="J2079">
            <v>4920</v>
          </cell>
          <cell r="K2079">
            <v>6000</v>
          </cell>
          <cell r="L2079">
            <v>1582</v>
          </cell>
          <cell r="M2079">
            <v>1915</v>
          </cell>
          <cell r="N2079">
            <v>1339</v>
          </cell>
          <cell r="O2079">
            <v>1522</v>
          </cell>
          <cell r="P2079">
            <v>1826</v>
          </cell>
          <cell r="Q2079" t="str">
            <v>D</v>
          </cell>
          <cell r="R2079">
            <v>38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TPIPIH11DIR</v>
          </cell>
          <cell r="B2080" t="str">
            <v>TPU IPH 11 / XR DIAMON</v>
          </cell>
          <cell r="C2080">
            <v>1.3729977116704806</v>
          </cell>
          <cell r="D2080">
            <v>6.6453089244851258</v>
          </cell>
          <cell r="E2080">
            <v>1.7848970251716247</v>
          </cell>
          <cell r="F2080">
            <v>1.5102974828375288</v>
          </cell>
          <cell r="G2080">
            <v>1.7162471395881007</v>
          </cell>
          <cell r="H2080">
            <v>2.0594965675057209</v>
          </cell>
          <cell r="I2080">
            <v>1723.1121281464532</v>
          </cell>
          <cell r="J2080">
            <v>6970</v>
          </cell>
          <cell r="K2080">
            <v>8500</v>
          </cell>
          <cell r="L2080">
            <v>2240</v>
          </cell>
          <cell r="M2080">
            <v>2710</v>
          </cell>
          <cell r="N2080">
            <v>1896</v>
          </cell>
          <cell r="O2080">
            <v>2154</v>
          </cell>
          <cell r="P2080">
            <v>2585</v>
          </cell>
          <cell r="Q2080" t="str">
            <v>V</v>
          </cell>
          <cell r="R2080">
            <v>38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PRM'IPH11NE</v>
          </cell>
          <cell r="B2081" t="str">
            <v>TPU IPH 11 / XR MAGNETICO TRANS</v>
          </cell>
          <cell r="C2081">
            <v>2.3210526315789473</v>
          </cell>
          <cell r="D2081">
            <v>11.233894736842105</v>
          </cell>
          <cell r="E2081">
            <v>3.0173684210526317</v>
          </cell>
          <cell r="F2081">
            <v>2.5531578947368421</v>
          </cell>
          <cell r="G2081">
            <v>2.9013157894736841</v>
          </cell>
          <cell r="H2081">
            <v>3.4815789473684209</v>
          </cell>
          <cell r="I2081">
            <v>2912.9210526315787</v>
          </cell>
          <cell r="J2081">
            <v>11480</v>
          </cell>
          <cell r="K2081">
            <v>14000</v>
          </cell>
          <cell r="L2081">
            <v>3787</v>
          </cell>
          <cell r="M2081">
            <v>4582</v>
          </cell>
          <cell r="N2081">
            <v>3205</v>
          </cell>
          <cell r="O2081">
            <v>3642</v>
          </cell>
          <cell r="P2081">
            <v>4370</v>
          </cell>
          <cell r="Q2081" t="str">
            <v>S</v>
          </cell>
          <cell r="R2081">
            <v>38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PRMIP11C</v>
          </cell>
          <cell r="B2082" t="str">
            <v>TPU IPH 11 / XR MAGNETICO TRANS COLORES</v>
          </cell>
          <cell r="C2082">
            <v>1.594896331738437</v>
          </cell>
          <cell r="D2082">
            <v>7.7192982456140351</v>
          </cell>
          <cell r="E2082">
            <v>2.0733652312599684</v>
          </cell>
          <cell r="F2082">
            <v>1.7543859649122808</v>
          </cell>
          <cell r="G2082">
            <v>1.9936204146730463</v>
          </cell>
          <cell r="H2082">
            <v>2.3923444976076556</v>
          </cell>
          <cell r="I2082">
            <v>2001.5948963317385</v>
          </cell>
          <cell r="J2082">
            <v>7790</v>
          </cell>
          <cell r="K2082">
            <v>9500</v>
          </cell>
          <cell r="L2082">
            <v>2602</v>
          </cell>
          <cell r="M2082">
            <v>3149</v>
          </cell>
          <cell r="N2082">
            <v>2202</v>
          </cell>
          <cell r="O2082">
            <v>2502</v>
          </cell>
          <cell r="P2082">
            <v>3003</v>
          </cell>
          <cell r="Q2082" t="str">
            <v>S</v>
          </cell>
          <cell r="R2082">
            <v>38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16134</v>
          </cell>
          <cell r="B2083" t="str">
            <v>TPU IPH 11 / XR PUFFER IMP.</v>
          </cell>
          <cell r="C2083">
            <v>1.3</v>
          </cell>
          <cell r="D2083">
            <v>6.2919999999999998</v>
          </cell>
          <cell r="E2083">
            <v>1.6900000000000002</v>
          </cell>
          <cell r="F2083">
            <v>1.4300000000000002</v>
          </cell>
          <cell r="G2083">
            <v>1.625</v>
          </cell>
          <cell r="H2083">
            <v>1.9500000000000002</v>
          </cell>
          <cell r="I2083">
            <v>1631.5</v>
          </cell>
          <cell r="J2083">
            <v>6560</v>
          </cell>
          <cell r="K2083">
            <v>8000</v>
          </cell>
          <cell r="L2083">
            <v>2121</v>
          </cell>
          <cell r="M2083">
            <v>2566</v>
          </cell>
          <cell r="N2083">
            <v>1795</v>
          </cell>
          <cell r="O2083">
            <v>2040</v>
          </cell>
          <cell r="P2083">
            <v>2448</v>
          </cell>
          <cell r="Q2083" t="str">
            <v>V</v>
          </cell>
          <cell r="R2083">
            <v>38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TPURS'IPH11FU</v>
          </cell>
          <cell r="B2084" t="str">
            <v>TPU IPH 11 / XR REF SOFT</v>
          </cell>
          <cell r="C2084">
            <v>1.545541539799913</v>
          </cell>
          <cell r="D2084">
            <v>7.4804210526315789</v>
          </cell>
          <cell r="E2084">
            <v>2.0092040017398869</v>
          </cell>
          <cell r="F2084">
            <v>1.7000956937799045</v>
          </cell>
          <cell r="G2084">
            <v>1.9319269247498914</v>
          </cell>
          <cell r="H2084">
            <v>2.3183123096998695</v>
          </cell>
          <cell r="I2084">
            <v>1939.6546324488909</v>
          </cell>
          <cell r="J2084">
            <v>7790</v>
          </cell>
          <cell r="K2084">
            <v>9500</v>
          </cell>
          <cell r="L2084">
            <v>2522</v>
          </cell>
          <cell r="M2084">
            <v>3051</v>
          </cell>
          <cell r="N2084">
            <v>2134</v>
          </cell>
          <cell r="O2084">
            <v>2425</v>
          </cell>
          <cell r="P2084">
            <v>2910</v>
          </cell>
          <cell r="Q2084" t="str">
            <v>S</v>
          </cell>
          <cell r="R2084">
            <v>38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TPURS'IPH11NE</v>
          </cell>
          <cell r="B2085" t="str">
            <v>TPU IPH 11 / XR REF SOFT</v>
          </cell>
          <cell r="C2085">
            <v>1.545541539799913</v>
          </cell>
          <cell r="D2085">
            <v>7.4804210526315789</v>
          </cell>
          <cell r="E2085">
            <v>2.0092040017398869</v>
          </cell>
          <cell r="F2085">
            <v>1.7000956937799045</v>
          </cell>
          <cell r="G2085">
            <v>1.9319269247498914</v>
          </cell>
          <cell r="H2085">
            <v>2.3183123096998695</v>
          </cell>
          <cell r="I2085">
            <v>1939.6546324488909</v>
          </cell>
          <cell r="J2085">
            <v>7790</v>
          </cell>
          <cell r="K2085">
            <v>9500</v>
          </cell>
          <cell r="L2085">
            <v>2522</v>
          </cell>
          <cell r="M2085">
            <v>3051</v>
          </cell>
          <cell r="N2085">
            <v>2134</v>
          </cell>
          <cell r="O2085">
            <v>2425</v>
          </cell>
          <cell r="P2085">
            <v>2910</v>
          </cell>
          <cell r="Q2085" t="str">
            <v>S</v>
          </cell>
          <cell r="R2085">
            <v>38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TPURS'IPHXRAZ</v>
          </cell>
          <cell r="B2086" t="str">
            <v>TPU IPH 11 / XR REF SOFT</v>
          </cell>
          <cell r="C2086">
            <v>1.545541539799913</v>
          </cell>
          <cell r="D2086">
            <v>7.4804210526315789</v>
          </cell>
          <cell r="E2086">
            <v>2.0092040017398869</v>
          </cell>
          <cell r="F2086">
            <v>1.7000956937799045</v>
          </cell>
          <cell r="G2086">
            <v>1.9319269247498914</v>
          </cell>
          <cell r="H2086">
            <v>2.3183123096998695</v>
          </cell>
          <cell r="I2086">
            <v>1939.6546324488909</v>
          </cell>
          <cell r="J2086">
            <v>7790</v>
          </cell>
          <cell r="K2086">
            <v>9500</v>
          </cell>
          <cell r="L2086">
            <v>2522</v>
          </cell>
          <cell r="M2086">
            <v>3051</v>
          </cell>
          <cell r="N2086">
            <v>2134</v>
          </cell>
          <cell r="O2086">
            <v>2425</v>
          </cell>
          <cell r="P2086">
            <v>2910</v>
          </cell>
          <cell r="Q2086" t="str">
            <v>S</v>
          </cell>
          <cell r="R2086">
            <v>38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TPURS'IPHXRNE</v>
          </cell>
          <cell r="B2087" t="str">
            <v>TPU IPH 11 / XR REF SOFT</v>
          </cell>
          <cell r="C2087">
            <v>1.545541539799913</v>
          </cell>
          <cell r="D2087">
            <v>7.4804210526315789</v>
          </cell>
          <cell r="E2087">
            <v>2.0092040017398869</v>
          </cell>
          <cell r="F2087">
            <v>1.7000956937799045</v>
          </cell>
          <cell r="G2087">
            <v>1.9319269247498914</v>
          </cell>
          <cell r="H2087">
            <v>2.3183123096998695</v>
          </cell>
          <cell r="I2087">
            <v>1939.6546324488909</v>
          </cell>
          <cell r="J2087">
            <v>7790</v>
          </cell>
          <cell r="K2087">
            <v>9500</v>
          </cell>
          <cell r="L2087">
            <v>2522</v>
          </cell>
          <cell r="M2087">
            <v>3051</v>
          </cell>
          <cell r="N2087">
            <v>2134</v>
          </cell>
          <cell r="O2087">
            <v>2425</v>
          </cell>
          <cell r="P2087">
            <v>2910</v>
          </cell>
          <cell r="Q2087" t="str">
            <v>S</v>
          </cell>
          <cell r="R2087">
            <v>38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TPUIPH11SC</v>
          </cell>
          <cell r="B2088" t="str">
            <v>TPU IPH 11 / XR SILICONA</v>
          </cell>
          <cell r="C2088">
            <v>1.891146550674206</v>
          </cell>
          <cell r="D2088">
            <v>9.1531493052631561</v>
          </cell>
          <cell r="E2088">
            <v>2.4584905158764681</v>
          </cell>
          <cell r="F2088">
            <v>2.080261205741627</v>
          </cell>
          <cell r="G2088">
            <v>2.3639331883427577</v>
          </cell>
          <cell r="H2088">
            <v>2.8367198260113091</v>
          </cell>
          <cell r="I2088">
            <v>2373.3889210961283</v>
          </cell>
          <cell r="J2088">
            <v>9430</v>
          </cell>
          <cell r="K2088">
            <v>11500</v>
          </cell>
          <cell r="L2088">
            <v>3085</v>
          </cell>
          <cell r="M2088">
            <v>3733</v>
          </cell>
          <cell r="N2088">
            <v>2611</v>
          </cell>
          <cell r="O2088">
            <v>2967</v>
          </cell>
          <cell r="P2088">
            <v>3561</v>
          </cell>
          <cell r="Q2088" t="str">
            <v>D</v>
          </cell>
          <cell r="R2088">
            <v>38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SILFIPH11</v>
          </cell>
          <cell r="B2089" t="str">
            <v>TPU IPH 11 / XR SILICONA FELPA</v>
          </cell>
          <cell r="C2089">
            <v>1.93</v>
          </cell>
          <cell r="D2089">
            <v>9.3411999999999988</v>
          </cell>
          <cell r="E2089">
            <v>2.5089999999999999</v>
          </cell>
          <cell r="F2089">
            <v>2.1230000000000002</v>
          </cell>
          <cell r="G2089">
            <v>2.4125000000000001</v>
          </cell>
          <cell r="H2089">
            <v>2.895</v>
          </cell>
          <cell r="I2089">
            <v>2422.15</v>
          </cell>
          <cell r="J2089">
            <v>9430</v>
          </cell>
          <cell r="K2089">
            <v>11500</v>
          </cell>
          <cell r="L2089">
            <v>3149</v>
          </cell>
          <cell r="M2089">
            <v>3810</v>
          </cell>
          <cell r="N2089">
            <v>2665</v>
          </cell>
          <cell r="O2089">
            <v>3028</v>
          </cell>
          <cell r="P2089">
            <v>3634</v>
          </cell>
          <cell r="Q2089" t="str">
            <v>V</v>
          </cell>
          <cell r="R2089">
            <v>38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SILFCIP11</v>
          </cell>
          <cell r="B2090" t="str">
            <v>TPU IPH 11 / XR SILICONA FELPA CUBRE CAMARA</v>
          </cell>
          <cell r="C2090">
            <v>1.3729977116704806</v>
          </cell>
          <cell r="D2090">
            <v>6.6453089244851258</v>
          </cell>
          <cell r="E2090">
            <v>1.7848970251716247</v>
          </cell>
          <cell r="F2090">
            <v>1.5102974828375288</v>
          </cell>
          <cell r="G2090">
            <v>1.7162471395881007</v>
          </cell>
          <cell r="H2090">
            <v>2.0594965675057209</v>
          </cell>
          <cell r="I2090">
            <v>1723.1121281464532</v>
          </cell>
          <cell r="J2090">
            <v>6970</v>
          </cell>
          <cell r="K2090">
            <v>8500</v>
          </cell>
          <cell r="L2090">
            <v>2240</v>
          </cell>
          <cell r="M2090">
            <v>2710</v>
          </cell>
          <cell r="N2090">
            <v>1896</v>
          </cell>
          <cell r="O2090">
            <v>2154</v>
          </cell>
          <cell r="P2090">
            <v>2585</v>
          </cell>
          <cell r="Q2090" t="str">
            <v>V</v>
          </cell>
          <cell r="R2090">
            <v>38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TPUIP11TC</v>
          </cell>
          <cell r="B2091" t="str">
            <v>TPU IPH 11 / XR TRANS + PROT LENTE</v>
          </cell>
          <cell r="C2091">
            <v>2.5171624713958809</v>
          </cell>
          <cell r="D2091">
            <v>12.183066361556063</v>
          </cell>
          <cell r="E2091">
            <v>3.2723112128146452</v>
          </cell>
          <cell r="F2091">
            <v>2.7688787185354693</v>
          </cell>
          <cell r="G2091">
            <v>3.1464530892448512</v>
          </cell>
          <cell r="H2091">
            <v>3.7757437070938211</v>
          </cell>
          <cell r="I2091">
            <v>3159.0389016018307</v>
          </cell>
          <cell r="J2091">
            <v>12700</v>
          </cell>
          <cell r="K2091">
            <v>15500</v>
          </cell>
          <cell r="L2091">
            <v>4107</v>
          </cell>
          <cell r="M2091">
            <v>4969</v>
          </cell>
          <cell r="N2091">
            <v>3475</v>
          </cell>
          <cell r="O2091">
            <v>3949</v>
          </cell>
          <cell r="P2091">
            <v>4739</v>
          </cell>
          <cell r="Q2091" t="str">
            <v>L</v>
          </cell>
          <cell r="R2091">
            <v>38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TPU2'IPH11T</v>
          </cell>
          <cell r="B2092" t="str">
            <v>TPU IPH 11 / XR TRANS 2ML</v>
          </cell>
          <cell r="C2092">
            <v>0.63984805491990848</v>
          </cell>
          <cell r="D2092">
            <v>3.0968645858123569</v>
          </cell>
          <cell r="E2092">
            <v>0.83180247139588104</v>
          </cell>
          <cell r="F2092">
            <v>0.70383286041189941</v>
          </cell>
          <cell r="G2092">
            <v>0.79981006864988557</v>
          </cell>
          <cell r="H2092">
            <v>0.95977208237986278</v>
          </cell>
          <cell r="I2092">
            <v>803.00930892448514</v>
          </cell>
          <cell r="J2092">
            <v>3280</v>
          </cell>
          <cell r="K2092">
            <v>4000</v>
          </cell>
          <cell r="L2092">
            <v>1044</v>
          </cell>
          <cell r="M2092">
            <v>1263</v>
          </cell>
          <cell r="N2092">
            <v>884</v>
          </cell>
          <cell r="O2092">
            <v>1004</v>
          </cell>
          <cell r="P2092">
            <v>1205</v>
          </cell>
          <cell r="Q2092" t="str">
            <v>S</v>
          </cell>
          <cell r="R2092">
            <v>38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PRP'IPH11TR</v>
          </cell>
          <cell r="B2093" t="str">
            <v>TPU IPH 11 / XR TRANS CLEAR PREMIUM REF</v>
          </cell>
          <cell r="C2093">
            <v>2.2883295194508011</v>
          </cell>
          <cell r="D2093">
            <v>11.075514874141877</v>
          </cell>
          <cell r="E2093">
            <v>2.9748283752860414</v>
          </cell>
          <cell r="F2093">
            <v>2.5171624713958813</v>
          </cell>
          <cell r="G2093">
            <v>2.8604118993135015</v>
          </cell>
          <cell r="H2093">
            <v>3.4324942791762014</v>
          </cell>
          <cell r="I2093">
            <v>2871.8535469107555</v>
          </cell>
          <cell r="J2093">
            <v>11480</v>
          </cell>
          <cell r="K2093">
            <v>14000</v>
          </cell>
          <cell r="L2093">
            <v>3733</v>
          </cell>
          <cell r="M2093">
            <v>4517</v>
          </cell>
          <cell r="N2093">
            <v>3160</v>
          </cell>
          <cell r="O2093">
            <v>3590</v>
          </cell>
          <cell r="P2093">
            <v>4308</v>
          </cell>
          <cell r="Q2093" t="str">
            <v>S</v>
          </cell>
          <cell r="R2093">
            <v>38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PRC'IPH11NE</v>
          </cell>
          <cell r="B2094" t="str">
            <v>TPU IPH 11 / XR TRANS CLEAR PREMIUM REF</v>
          </cell>
          <cell r="C2094">
            <v>2.2883295194508011</v>
          </cell>
          <cell r="D2094">
            <v>11.075514874141877</v>
          </cell>
          <cell r="E2094">
            <v>2.9748283752860414</v>
          </cell>
          <cell r="F2094">
            <v>2.5171624713958813</v>
          </cell>
          <cell r="G2094">
            <v>2.8604118993135015</v>
          </cell>
          <cell r="H2094">
            <v>3.4324942791762014</v>
          </cell>
          <cell r="I2094">
            <v>2871.8535469107555</v>
          </cell>
          <cell r="J2094">
            <v>11480</v>
          </cell>
          <cell r="K2094">
            <v>14000</v>
          </cell>
          <cell r="L2094">
            <v>3733</v>
          </cell>
          <cell r="M2094">
            <v>4517</v>
          </cell>
          <cell r="N2094">
            <v>3160</v>
          </cell>
          <cell r="O2094">
            <v>3590</v>
          </cell>
          <cell r="P2094">
            <v>4308</v>
          </cell>
          <cell r="Q2094" t="str">
            <v>V</v>
          </cell>
          <cell r="R2094">
            <v>38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PRC'IPH11TR</v>
          </cell>
          <cell r="B2095" t="str">
            <v>TPU IPH 11 / XR TRANS CLEAR PREMIUM REF</v>
          </cell>
          <cell r="C2095">
            <v>2.2883295194508011</v>
          </cell>
          <cell r="D2095">
            <v>11.075514874141877</v>
          </cell>
          <cell r="E2095">
            <v>2.9748283752860414</v>
          </cell>
          <cell r="F2095">
            <v>2.5171624713958813</v>
          </cell>
          <cell r="G2095">
            <v>2.8604118993135015</v>
          </cell>
          <cell r="H2095">
            <v>3.4324942791762014</v>
          </cell>
          <cell r="I2095">
            <v>2871.8535469107555</v>
          </cell>
          <cell r="J2095">
            <v>11480</v>
          </cell>
          <cell r="K2095">
            <v>14000</v>
          </cell>
          <cell r="L2095">
            <v>3733</v>
          </cell>
          <cell r="M2095">
            <v>4517</v>
          </cell>
          <cell r="N2095">
            <v>3160</v>
          </cell>
          <cell r="O2095">
            <v>3590</v>
          </cell>
          <cell r="P2095">
            <v>4308</v>
          </cell>
          <cell r="Q2095" t="str">
            <v>V</v>
          </cell>
          <cell r="R2095">
            <v>38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PRP'IPH11NE</v>
          </cell>
          <cell r="B2096" t="str">
            <v>TPU IPH 11 / XR TRANS CLEAR PREMIUM REF</v>
          </cell>
          <cell r="C2096">
            <v>2.2883295194508011</v>
          </cell>
          <cell r="D2096">
            <v>11.075514874141877</v>
          </cell>
          <cell r="E2096">
            <v>2.9748283752860414</v>
          </cell>
          <cell r="F2096">
            <v>2.5171624713958813</v>
          </cell>
          <cell r="G2096">
            <v>2.8604118993135015</v>
          </cell>
          <cell r="H2096">
            <v>3.4324942791762014</v>
          </cell>
          <cell r="I2096">
            <v>2871.8535469107555</v>
          </cell>
          <cell r="J2096">
            <v>11480</v>
          </cell>
          <cell r="K2096">
            <v>14000</v>
          </cell>
          <cell r="L2096">
            <v>3733</v>
          </cell>
          <cell r="M2096">
            <v>4517</v>
          </cell>
          <cell r="N2096">
            <v>3160</v>
          </cell>
          <cell r="O2096">
            <v>3590</v>
          </cell>
          <cell r="P2096">
            <v>4308</v>
          </cell>
          <cell r="Q2096" t="str">
            <v>S</v>
          </cell>
          <cell r="R2096">
            <v>38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PBCSIP11</v>
          </cell>
          <cell r="B2097" t="str">
            <v>TPU IPH 11 BORDER - CAMERA SHIELD</v>
          </cell>
          <cell r="C2097">
            <v>1.896924485125858</v>
          </cell>
          <cell r="D2097">
            <v>9.1811145080091521</v>
          </cell>
          <cell r="E2097">
            <v>2.4660018306636156</v>
          </cell>
          <cell r="F2097">
            <v>2.0866169336384441</v>
          </cell>
          <cell r="G2097">
            <v>2.3711556064073225</v>
          </cell>
          <cell r="H2097">
            <v>2.845386727688787</v>
          </cell>
          <cell r="I2097">
            <v>2380.6402288329518</v>
          </cell>
          <cell r="J2097">
            <v>9430</v>
          </cell>
          <cell r="K2097">
            <v>11500</v>
          </cell>
          <cell r="L2097">
            <v>3095</v>
          </cell>
          <cell r="M2097">
            <v>3745</v>
          </cell>
          <cell r="N2097">
            <v>2619</v>
          </cell>
          <cell r="O2097">
            <v>2976</v>
          </cell>
          <cell r="P2097">
            <v>3571</v>
          </cell>
          <cell r="Q2097" t="str">
            <v>S</v>
          </cell>
          <cell r="R2097">
            <v>38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TBSiP11</v>
          </cell>
          <cell r="B2098" t="str">
            <v>TPU IPH 11 BRILLO SILICONA</v>
          </cell>
          <cell r="C2098">
            <v>0.98341433893753427</v>
          </cell>
          <cell r="D2098">
            <v>4.7597254004576657</v>
          </cell>
          <cell r="E2098">
            <v>1.2784386406187946</v>
          </cell>
          <cell r="F2098">
            <v>1.0817557728312879</v>
          </cell>
          <cell r="G2098">
            <v>1.2292679236719177</v>
          </cell>
          <cell r="H2098">
            <v>1.4751215084063014</v>
          </cell>
          <cell r="I2098">
            <v>1234.1849953666056</v>
          </cell>
          <cell r="J2098">
            <v>4920</v>
          </cell>
          <cell r="K2098">
            <v>6000</v>
          </cell>
          <cell r="L2098">
            <v>1604</v>
          </cell>
          <cell r="M2098">
            <v>1941</v>
          </cell>
          <cell r="N2098">
            <v>1358</v>
          </cell>
          <cell r="O2098">
            <v>1543</v>
          </cell>
          <cell r="P2098">
            <v>1852</v>
          </cell>
          <cell r="Q2098" t="str">
            <v>V</v>
          </cell>
          <cell r="R2098">
            <v>38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PMMI11</v>
          </cell>
          <cell r="B2099" t="str">
            <v>TPU IPH 11 MAGNETICO METALICAS</v>
          </cell>
          <cell r="C2099">
            <v>1.8306636155606408</v>
          </cell>
          <cell r="D2099">
            <v>10.85400457665904</v>
          </cell>
          <cell r="E2099">
            <v>2.3798627002288333</v>
          </cell>
          <cell r="F2099">
            <v>2.013729977116705</v>
          </cell>
          <cell r="G2099">
            <v>2.2883295194508011</v>
          </cell>
          <cell r="H2099">
            <v>2.7459954233409611</v>
          </cell>
          <cell r="I2099">
            <v>2297.4828375286043</v>
          </cell>
          <cell r="J2099">
            <v>11070</v>
          </cell>
          <cell r="K2099">
            <v>13500</v>
          </cell>
          <cell r="L2099">
            <v>2987</v>
          </cell>
          <cell r="M2099">
            <v>3614</v>
          </cell>
          <cell r="N2099">
            <v>2528</v>
          </cell>
          <cell r="O2099">
            <v>2872</v>
          </cell>
          <cell r="P2099">
            <v>3447</v>
          </cell>
          <cell r="Q2099" t="str">
            <v>S</v>
          </cell>
          <cell r="R2099">
            <v>47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PRBMI11B</v>
          </cell>
          <cell r="B2100" t="str">
            <v>TPU IPH 11 MAGNETICO TRANS BRILLO</v>
          </cell>
          <cell r="C2100">
            <v>2.654462242562929</v>
          </cell>
          <cell r="D2100">
            <v>12.847597254004576</v>
          </cell>
          <cell r="E2100">
            <v>3.4508009153318078</v>
          </cell>
          <cell r="F2100">
            <v>2.9199084668192219</v>
          </cell>
          <cell r="G2100">
            <v>3.3180778032036611</v>
          </cell>
          <cell r="H2100">
            <v>3.9816933638443937</v>
          </cell>
          <cell r="I2100">
            <v>3331.3501144164757</v>
          </cell>
          <cell r="J2100">
            <v>13110</v>
          </cell>
          <cell r="K2100">
            <v>16000</v>
          </cell>
          <cell r="L2100">
            <v>4331</v>
          </cell>
          <cell r="M2100">
            <v>5240</v>
          </cell>
          <cell r="N2100">
            <v>3665</v>
          </cell>
          <cell r="O2100">
            <v>4165</v>
          </cell>
          <cell r="P2100">
            <v>4998</v>
          </cell>
          <cell r="Q2100" t="str">
            <v>S</v>
          </cell>
          <cell r="R2100">
            <v>38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TRODI11</v>
          </cell>
          <cell r="B2101" t="str">
            <v>TPU IPH 11 ONDAS</v>
          </cell>
          <cell r="C2101">
            <v>0.58885125858123577</v>
          </cell>
          <cell r="D2101">
            <v>2.8500400915331809</v>
          </cell>
          <cell r="E2101">
            <v>0.76550663615560655</v>
          </cell>
          <cell r="F2101">
            <v>0.64773638443935944</v>
          </cell>
          <cell r="G2101">
            <v>0.73606407322654466</v>
          </cell>
          <cell r="H2101">
            <v>0.88327688787185366</v>
          </cell>
          <cell r="I2101">
            <v>739.00832951945085</v>
          </cell>
          <cell r="J2101">
            <v>2870</v>
          </cell>
          <cell r="K2101">
            <v>3500</v>
          </cell>
          <cell r="L2101">
            <v>961</v>
          </cell>
          <cell r="M2101">
            <v>1162</v>
          </cell>
          <cell r="N2101">
            <v>813</v>
          </cell>
          <cell r="O2101">
            <v>924</v>
          </cell>
          <cell r="P2101">
            <v>1109</v>
          </cell>
          <cell r="Q2101" t="str">
            <v>D</v>
          </cell>
          <cell r="R2101">
            <v>38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TRODI11B</v>
          </cell>
          <cell r="B2102" t="str">
            <v>TPU IPH 11 ONDAS BRILLO</v>
          </cell>
          <cell r="C2102">
            <v>2.6315789473684212</v>
          </cell>
          <cell r="D2102">
            <v>12.736842105263159</v>
          </cell>
          <cell r="E2102">
            <v>3.4210526315789478</v>
          </cell>
          <cell r="F2102">
            <v>2.8947368421052637</v>
          </cell>
          <cell r="G2102">
            <v>3.2894736842105265</v>
          </cell>
          <cell r="H2102">
            <v>3.9473684210526319</v>
          </cell>
          <cell r="I2102">
            <v>3302.6315789473688</v>
          </cell>
          <cell r="J2102">
            <v>13110</v>
          </cell>
          <cell r="K2102">
            <v>16000</v>
          </cell>
          <cell r="L2102">
            <v>4293</v>
          </cell>
          <cell r="M2102">
            <v>5195</v>
          </cell>
          <cell r="N2102">
            <v>3633</v>
          </cell>
          <cell r="O2102">
            <v>4129</v>
          </cell>
          <cell r="P2102">
            <v>4954</v>
          </cell>
          <cell r="Q2102" t="str">
            <v>D</v>
          </cell>
          <cell r="R2102">
            <v>38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TPURS'IPH11PMFU</v>
          </cell>
          <cell r="B2103" t="str">
            <v>TPU IPH 11 PRO MAX REF SOFT</v>
          </cell>
          <cell r="C2103">
            <v>1.545541539799913</v>
          </cell>
          <cell r="D2103">
            <v>7.4804210526315789</v>
          </cell>
          <cell r="E2103">
            <v>2.0092040017398869</v>
          </cell>
          <cell r="F2103">
            <v>1.7000956937799045</v>
          </cell>
          <cell r="G2103">
            <v>1.9319269247498914</v>
          </cell>
          <cell r="H2103">
            <v>2.3183123096998695</v>
          </cell>
          <cell r="I2103">
            <v>1939.6546324488909</v>
          </cell>
          <cell r="J2103">
            <v>7790</v>
          </cell>
          <cell r="K2103">
            <v>9500</v>
          </cell>
          <cell r="L2103">
            <v>2522</v>
          </cell>
          <cell r="M2103">
            <v>3051</v>
          </cell>
          <cell r="N2103">
            <v>2134</v>
          </cell>
          <cell r="O2103">
            <v>2425</v>
          </cell>
          <cell r="P2103">
            <v>2910</v>
          </cell>
          <cell r="Q2103" t="str">
            <v>S</v>
          </cell>
          <cell r="R2103">
            <v>38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TPURS'IPH11PMNE</v>
          </cell>
          <cell r="B2104" t="str">
            <v>TPU IPH 11 PRO MAX REF SOFT</v>
          </cell>
          <cell r="C2104">
            <v>1.545541539799913</v>
          </cell>
          <cell r="D2104">
            <v>7.4804210526315789</v>
          </cell>
          <cell r="E2104">
            <v>2.0092040017398869</v>
          </cell>
          <cell r="F2104">
            <v>1.7000956937799045</v>
          </cell>
          <cell r="G2104">
            <v>1.9319269247498914</v>
          </cell>
          <cell r="H2104">
            <v>2.3183123096998695</v>
          </cell>
          <cell r="I2104">
            <v>1939.6546324488909</v>
          </cell>
          <cell r="J2104">
            <v>7790</v>
          </cell>
          <cell r="K2104">
            <v>9500</v>
          </cell>
          <cell r="L2104">
            <v>2522</v>
          </cell>
          <cell r="M2104">
            <v>3051</v>
          </cell>
          <cell r="N2104">
            <v>2134</v>
          </cell>
          <cell r="O2104">
            <v>2425</v>
          </cell>
          <cell r="P2104">
            <v>2910</v>
          </cell>
          <cell r="Q2104" t="str">
            <v>S</v>
          </cell>
          <cell r="R2104">
            <v>38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TSMIPH11PX</v>
          </cell>
          <cell r="B2105" t="str">
            <v>TPU IPH 11 PRO MAX SILICONA C/MARCA</v>
          </cell>
          <cell r="C2105">
            <v>1.712159625958974</v>
          </cell>
          <cell r="D2105">
            <v>8.0796812749003983</v>
          </cell>
          <cell r="E2105">
            <v>2.2258075137466662</v>
          </cell>
          <cell r="F2105">
            <v>1.8833755885548715</v>
          </cell>
          <cell r="G2105">
            <v>2.1401995324487175</v>
          </cell>
          <cell r="H2105">
            <v>2.5682394389384609</v>
          </cell>
          <cell r="I2105">
            <v>2148.7603305785124</v>
          </cell>
          <cell r="J2105">
            <v>8200</v>
          </cell>
          <cell r="K2105">
            <v>10000</v>
          </cell>
          <cell r="L2105">
            <v>2793</v>
          </cell>
          <cell r="M2105">
            <v>3380</v>
          </cell>
          <cell r="N2105">
            <v>2364</v>
          </cell>
          <cell r="O2105">
            <v>2686</v>
          </cell>
          <cell r="P2105">
            <v>3224</v>
          </cell>
          <cell r="Q2105" t="str">
            <v>V</v>
          </cell>
          <cell r="R2105">
            <v>37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SILFIPH11PM</v>
          </cell>
          <cell r="B2106" t="str">
            <v>TPU IPH 11 PRO MAX SILICONA FELPA</v>
          </cell>
          <cell r="C2106">
            <v>1.93</v>
          </cell>
          <cell r="D2106">
            <v>9.3411999999999988</v>
          </cell>
          <cell r="E2106">
            <v>2.5089999999999999</v>
          </cell>
          <cell r="F2106">
            <v>2.1230000000000002</v>
          </cell>
          <cell r="G2106">
            <v>2.4125000000000001</v>
          </cell>
          <cell r="H2106">
            <v>2.895</v>
          </cell>
          <cell r="I2106">
            <v>2422.15</v>
          </cell>
          <cell r="J2106">
            <v>9430</v>
          </cell>
          <cell r="K2106">
            <v>11500</v>
          </cell>
          <cell r="L2106">
            <v>3149</v>
          </cell>
          <cell r="M2106">
            <v>3810</v>
          </cell>
          <cell r="N2106">
            <v>2665</v>
          </cell>
          <cell r="O2106">
            <v>3028</v>
          </cell>
          <cell r="P2106">
            <v>3634</v>
          </cell>
          <cell r="Q2106" t="str">
            <v>V</v>
          </cell>
          <cell r="R2106">
            <v>38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SILFCIP11PM</v>
          </cell>
          <cell r="B2107" t="str">
            <v>TPU IPH 11 PRO MAX SILICONA FELPA CUBRE CAMARA</v>
          </cell>
          <cell r="C2107">
            <v>1.3729977116704806</v>
          </cell>
          <cell r="D2107">
            <v>6.6453089244851258</v>
          </cell>
          <cell r="E2107">
            <v>1.7848970251716247</v>
          </cell>
          <cell r="F2107">
            <v>1.5102974828375288</v>
          </cell>
          <cell r="G2107">
            <v>1.7162471395881007</v>
          </cell>
          <cell r="H2107">
            <v>2.0594965675057209</v>
          </cell>
          <cell r="I2107">
            <v>1723.1121281464532</v>
          </cell>
          <cell r="J2107">
            <v>6970</v>
          </cell>
          <cell r="K2107">
            <v>8500</v>
          </cell>
          <cell r="L2107">
            <v>2240</v>
          </cell>
          <cell r="M2107">
            <v>2710</v>
          </cell>
          <cell r="N2107">
            <v>1896</v>
          </cell>
          <cell r="O2107">
            <v>2154</v>
          </cell>
          <cell r="P2107">
            <v>2585</v>
          </cell>
          <cell r="Q2107" t="str">
            <v>V</v>
          </cell>
          <cell r="R2107">
            <v>38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TPU2'IPH11PMT</v>
          </cell>
          <cell r="B2108" t="str">
            <v>TPU IPH 11 PRO MAX TRANS 2ML</v>
          </cell>
          <cell r="C2108">
            <v>0.63984805491990848</v>
          </cell>
          <cell r="D2108">
            <v>3.0968645858123569</v>
          </cell>
          <cell r="E2108">
            <v>0.83180247139588104</v>
          </cell>
          <cell r="F2108">
            <v>0.70383286041189941</v>
          </cell>
          <cell r="G2108">
            <v>0.79981006864988557</v>
          </cell>
          <cell r="H2108">
            <v>0.95977208237986278</v>
          </cell>
          <cell r="I2108">
            <v>803.00930892448514</v>
          </cell>
          <cell r="J2108">
            <v>3280</v>
          </cell>
          <cell r="K2108">
            <v>4000</v>
          </cell>
          <cell r="L2108">
            <v>1044</v>
          </cell>
          <cell r="M2108">
            <v>1263</v>
          </cell>
          <cell r="N2108">
            <v>884</v>
          </cell>
          <cell r="O2108">
            <v>1004</v>
          </cell>
          <cell r="P2108">
            <v>1205</v>
          </cell>
          <cell r="Q2108" t="str">
            <v>S</v>
          </cell>
          <cell r="R2108">
            <v>38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TPURS'IPH11PFU</v>
          </cell>
          <cell r="B2109" t="str">
            <v>TPU IPH 11 PRO REF SOFT</v>
          </cell>
          <cell r="C2109">
            <v>1.545541539799913</v>
          </cell>
          <cell r="D2109">
            <v>7.4804210526315789</v>
          </cell>
          <cell r="E2109">
            <v>2.0092040017398869</v>
          </cell>
          <cell r="F2109">
            <v>1.7000956937799045</v>
          </cell>
          <cell r="G2109">
            <v>1.9319269247498914</v>
          </cell>
          <cell r="H2109">
            <v>2.3183123096998695</v>
          </cell>
          <cell r="I2109">
            <v>1939.6546324488909</v>
          </cell>
          <cell r="J2109">
            <v>7790</v>
          </cell>
          <cell r="K2109">
            <v>9500</v>
          </cell>
          <cell r="L2109">
            <v>2522</v>
          </cell>
          <cell r="M2109">
            <v>3051</v>
          </cell>
          <cell r="N2109">
            <v>2134</v>
          </cell>
          <cell r="O2109">
            <v>2425</v>
          </cell>
          <cell r="P2109">
            <v>2910</v>
          </cell>
          <cell r="Q2109" t="str">
            <v>S</v>
          </cell>
          <cell r="R2109">
            <v>38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TPURS'IPH11PNE</v>
          </cell>
          <cell r="B2110" t="str">
            <v>TPU IPH 11 PRO REF SOFT</v>
          </cell>
          <cell r="C2110">
            <v>1.545541539799913</v>
          </cell>
          <cell r="D2110">
            <v>7.4804210526315789</v>
          </cell>
          <cell r="E2110">
            <v>2.0092040017398869</v>
          </cell>
          <cell r="F2110">
            <v>1.7000956937799045</v>
          </cell>
          <cell r="G2110">
            <v>1.9319269247498914</v>
          </cell>
          <cell r="H2110">
            <v>2.3183123096998695</v>
          </cell>
          <cell r="I2110">
            <v>1939.6546324488909</v>
          </cell>
          <cell r="J2110">
            <v>7790</v>
          </cell>
          <cell r="K2110">
            <v>9500</v>
          </cell>
          <cell r="L2110">
            <v>2522</v>
          </cell>
          <cell r="M2110">
            <v>3051</v>
          </cell>
          <cell r="N2110">
            <v>2134</v>
          </cell>
          <cell r="O2110">
            <v>2425</v>
          </cell>
          <cell r="P2110">
            <v>2910</v>
          </cell>
          <cell r="Q2110" t="str">
            <v>S</v>
          </cell>
          <cell r="R2110">
            <v>38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TSMIPH11P</v>
          </cell>
          <cell r="B2111" t="str">
            <v>TPU IPH 11 PRO SILICONA C/MARCA</v>
          </cell>
          <cell r="C2111">
            <v>1.712159625958974</v>
          </cell>
          <cell r="D2111">
            <v>8.0796812749003983</v>
          </cell>
          <cell r="E2111">
            <v>2.2258075137466662</v>
          </cell>
          <cell r="F2111">
            <v>1.8833755885548715</v>
          </cell>
          <cell r="G2111">
            <v>2.1401995324487175</v>
          </cell>
          <cell r="H2111">
            <v>2.5682394389384609</v>
          </cell>
          <cell r="I2111">
            <v>2148.7603305785124</v>
          </cell>
          <cell r="J2111">
            <v>8200</v>
          </cell>
          <cell r="K2111">
            <v>10000</v>
          </cell>
          <cell r="L2111">
            <v>2793</v>
          </cell>
          <cell r="M2111">
            <v>3380</v>
          </cell>
          <cell r="N2111">
            <v>2364</v>
          </cell>
          <cell r="O2111">
            <v>2686</v>
          </cell>
          <cell r="P2111">
            <v>3224</v>
          </cell>
          <cell r="Q2111" t="str">
            <v>V</v>
          </cell>
          <cell r="R2111">
            <v>37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TPU2'IPH11PT</v>
          </cell>
          <cell r="B2112" t="str">
            <v>TPU IPH 11 PRO TRANS 2ML</v>
          </cell>
          <cell r="C2112">
            <v>0.63984805491990848</v>
          </cell>
          <cell r="D2112">
            <v>3.0968645858123569</v>
          </cell>
          <cell r="E2112">
            <v>0.83180247139588104</v>
          </cell>
          <cell r="F2112">
            <v>0.70383286041189941</v>
          </cell>
          <cell r="G2112">
            <v>0.79981006864988557</v>
          </cell>
          <cell r="H2112">
            <v>0.95977208237986278</v>
          </cell>
          <cell r="I2112">
            <v>803.00930892448514</v>
          </cell>
          <cell r="J2112">
            <v>3280</v>
          </cell>
          <cell r="K2112">
            <v>4000</v>
          </cell>
          <cell r="L2112">
            <v>1044</v>
          </cell>
          <cell r="M2112">
            <v>1263</v>
          </cell>
          <cell r="N2112">
            <v>884</v>
          </cell>
          <cell r="O2112">
            <v>1004</v>
          </cell>
          <cell r="P2112">
            <v>1205</v>
          </cell>
          <cell r="Q2112" t="str">
            <v>S</v>
          </cell>
          <cell r="R2112">
            <v>38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TPHXIP11</v>
          </cell>
          <cell r="B2113" t="str">
            <v>TPU IPH 11 PUFFER HEXAGONAL</v>
          </cell>
          <cell r="C2113">
            <v>1.3729977116704806</v>
          </cell>
          <cell r="D2113">
            <v>6.6453089244851258</v>
          </cell>
          <cell r="E2113">
            <v>1.7848970251716247</v>
          </cell>
          <cell r="F2113">
            <v>1.5102974828375288</v>
          </cell>
          <cell r="G2113">
            <v>1.7162471395881007</v>
          </cell>
          <cell r="H2113">
            <v>2.0594965675057209</v>
          </cell>
          <cell r="I2113">
            <v>1723.1121281464532</v>
          </cell>
          <cell r="J2113">
            <v>6970</v>
          </cell>
          <cell r="K2113">
            <v>8500</v>
          </cell>
          <cell r="L2113">
            <v>2240</v>
          </cell>
          <cell r="M2113">
            <v>2710</v>
          </cell>
          <cell r="N2113">
            <v>1896</v>
          </cell>
          <cell r="O2113">
            <v>2154</v>
          </cell>
          <cell r="P2113">
            <v>2585</v>
          </cell>
          <cell r="Q2113" t="str">
            <v>L</v>
          </cell>
          <cell r="R2113">
            <v>38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TPPLIP11</v>
          </cell>
          <cell r="B2114" t="str">
            <v>TPU IPH 11 PUFFER IMP. PLATEADAS</v>
          </cell>
          <cell r="C2114">
            <v>2.2883295194508011</v>
          </cell>
          <cell r="D2114">
            <v>11.075514874141877</v>
          </cell>
          <cell r="E2114">
            <v>2.9748283752860414</v>
          </cell>
          <cell r="F2114">
            <v>2.5171624713958813</v>
          </cell>
          <cell r="G2114">
            <v>2.8604118993135015</v>
          </cell>
          <cell r="H2114">
            <v>3.4324942791762014</v>
          </cell>
          <cell r="I2114">
            <v>2871.8535469107555</v>
          </cell>
          <cell r="J2114">
            <v>11480</v>
          </cell>
          <cell r="K2114">
            <v>14000</v>
          </cell>
          <cell r="L2114">
            <v>3733</v>
          </cell>
          <cell r="M2114">
            <v>4517</v>
          </cell>
          <cell r="N2114">
            <v>3160</v>
          </cell>
          <cell r="O2114">
            <v>3590</v>
          </cell>
          <cell r="P2114">
            <v>4308</v>
          </cell>
          <cell r="Q2114" t="str">
            <v>V</v>
          </cell>
          <cell r="R2114">
            <v>38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FRBi11</v>
          </cell>
          <cell r="B2115" t="str">
            <v>TPU IPH 11 REF. BRILLO</v>
          </cell>
          <cell r="C2115">
            <v>1.8306636155606408</v>
          </cell>
          <cell r="D2115">
            <v>8.860411899313501</v>
          </cell>
          <cell r="E2115">
            <v>2.3798627002288333</v>
          </cell>
          <cell r="F2115">
            <v>2.013729977116705</v>
          </cell>
          <cell r="G2115">
            <v>2.2883295194508011</v>
          </cell>
          <cell r="H2115">
            <v>2.7459954233409611</v>
          </cell>
          <cell r="I2115">
            <v>2297.4828375286043</v>
          </cell>
          <cell r="J2115">
            <v>9020</v>
          </cell>
          <cell r="K2115">
            <v>11000</v>
          </cell>
          <cell r="L2115">
            <v>2987</v>
          </cell>
          <cell r="M2115">
            <v>3614</v>
          </cell>
          <cell r="N2115">
            <v>2528</v>
          </cell>
          <cell r="O2115">
            <v>2872</v>
          </cell>
          <cell r="P2115">
            <v>3447</v>
          </cell>
          <cell r="Q2115" t="str">
            <v>V</v>
          </cell>
          <cell r="R2115">
            <v>38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TSMIPH11</v>
          </cell>
          <cell r="B2116" t="str">
            <v>TPU IPH 11 SILICONA C/MARCA</v>
          </cell>
          <cell r="C2116">
            <v>1.712159625958974</v>
          </cell>
          <cell r="D2116">
            <v>8.0796812749003983</v>
          </cell>
          <cell r="E2116">
            <v>2.2258075137466662</v>
          </cell>
          <cell r="F2116">
            <v>1.8833755885548715</v>
          </cell>
          <cell r="G2116">
            <v>2.1401995324487175</v>
          </cell>
          <cell r="H2116">
            <v>2.5682394389384609</v>
          </cell>
          <cell r="I2116">
            <v>2148.7603305785124</v>
          </cell>
          <cell r="J2116">
            <v>8200</v>
          </cell>
          <cell r="K2116">
            <v>10000</v>
          </cell>
          <cell r="L2116">
            <v>2793</v>
          </cell>
          <cell r="M2116">
            <v>3380</v>
          </cell>
          <cell r="N2116">
            <v>2364</v>
          </cell>
          <cell r="O2116">
            <v>2686</v>
          </cell>
          <cell r="P2116">
            <v>3224</v>
          </cell>
          <cell r="Q2116" t="str">
            <v>V</v>
          </cell>
          <cell r="R2116">
            <v>37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6988188700292</v>
          </cell>
          <cell r="B2117" t="str">
            <v>TPU IPH 11 TRANS ONDAS</v>
          </cell>
          <cell r="C2117">
            <v>0.71864893999281354</v>
          </cell>
          <cell r="D2117">
            <v>3.4782608695652173</v>
          </cell>
          <cell r="E2117">
            <v>0.93424362199065758</v>
          </cell>
          <cell r="F2117">
            <v>0.79051383399209496</v>
          </cell>
          <cell r="G2117">
            <v>0.89831117499101687</v>
          </cell>
          <cell r="H2117">
            <v>1.0779734099892204</v>
          </cell>
          <cell r="I2117">
            <v>901.90441969098094</v>
          </cell>
          <cell r="J2117">
            <v>3690</v>
          </cell>
          <cell r="K2117">
            <v>4500</v>
          </cell>
          <cell r="L2117">
            <v>1172</v>
          </cell>
          <cell r="M2117">
            <v>1419</v>
          </cell>
          <cell r="N2117">
            <v>993</v>
          </cell>
          <cell r="O2117">
            <v>1128</v>
          </cell>
          <cell r="P2117">
            <v>1353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PRBIPH12</v>
          </cell>
          <cell r="B2118" t="str">
            <v>TPU IPH 12 / 12 PRO BORDER COLOR</v>
          </cell>
          <cell r="C2118">
            <v>2.3157894736842106</v>
          </cell>
          <cell r="D2118">
            <v>11.208421052631579</v>
          </cell>
          <cell r="E2118">
            <v>3.0105263157894737</v>
          </cell>
          <cell r="F2118">
            <v>2.5473684210526319</v>
          </cell>
          <cell r="G2118">
            <v>2.8947368421052633</v>
          </cell>
          <cell r="H2118">
            <v>3.4736842105263159</v>
          </cell>
          <cell r="I2118">
            <v>2906.3157894736842</v>
          </cell>
          <cell r="J2118">
            <v>11480</v>
          </cell>
          <cell r="K2118">
            <v>14000</v>
          </cell>
          <cell r="L2118">
            <v>3778</v>
          </cell>
          <cell r="M2118">
            <v>4572</v>
          </cell>
          <cell r="N2118">
            <v>3197</v>
          </cell>
          <cell r="O2118">
            <v>3633</v>
          </cell>
          <cell r="P2118">
            <v>4360</v>
          </cell>
          <cell r="Q2118" t="str">
            <v>S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TPIPIH12PDIR</v>
          </cell>
          <cell r="B2119" t="str">
            <v>TPU IPH 12 / 12 PRO DIAMON</v>
          </cell>
          <cell r="C2119">
            <v>1.3729977116704806</v>
          </cell>
          <cell r="D2119">
            <v>6.6453089244851258</v>
          </cell>
          <cell r="E2119">
            <v>1.7848970251716247</v>
          </cell>
          <cell r="F2119">
            <v>1.5102974828375288</v>
          </cell>
          <cell r="G2119">
            <v>1.7162471395881007</v>
          </cell>
          <cell r="H2119">
            <v>2.0594965675057209</v>
          </cell>
          <cell r="I2119">
            <v>1723.1121281464532</v>
          </cell>
          <cell r="J2119">
            <v>6970</v>
          </cell>
          <cell r="K2119">
            <v>8500</v>
          </cell>
          <cell r="L2119">
            <v>2240</v>
          </cell>
          <cell r="M2119">
            <v>2710</v>
          </cell>
          <cell r="N2119">
            <v>1896</v>
          </cell>
          <cell r="O2119">
            <v>2154</v>
          </cell>
          <cell r="P2119">
            <v>2585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PRMIP12</v>
          </cell>
          <cell r="B2120" t="str">
            <v>TPU IPH 12 / 12 PRO MAGNETICO TRANS</v>
          </cell>
          <cell r="C2120">
            <v>2.3210526315789473</v>
          </cell>
          <cell r="D2120">
            <v>11.233894736842105</v>
          </cell>
          <cell r="E2120">
            <v>3.0173684210526317</v>
          </cell>
          <cell r="F2120">
            <v>2.5531578947368421</v>
          </cell>
          <cell r="G2120">
            <v>2.9013157894736841</v>
          </cell>
          <cell r="H2120">
            <v>3.4815789473684209</v>
          </cell>
          <cell r="I2120">
            <v>2912.9210526315787</v>
          </cell>
          <cell r="J2120">
            <v>11480</v>
          </cell>
          <cell r="K2120">
            <v>14000</v>
          </cell>
          <cell r="L2120">
            <v>3787</v>
          </cell>
          <cell r="M2120">
            <v>4582</v>
          </cell>
          <cell r="N2120">
            <v>3205</v>
          </cell>
          <cell r="O2120">
            <v>3642</v>
          </cell>
          <cell r="P2120">
            <v>4370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TPURIP12</v>
          </cell>
          <cell r="B2121" t="str">
            <v>TPU IPH 12 / 12 PRO REF SOFT</v>
          </cell>
          <cell r="C2121">
            <v>1.545541539799913</v>
          </cell>
          <cell r="D2121">
            <v>7.4804210526315789</v>
          </cell>
          <cell r="E2121">
            <v>2.0092040017398869</v>
          </cell>
          <cell r="F2121">
            <v>1.7000956937799045</v>
          </cell>
          <cell r="G2121">
            <v>1.9319269247498914</v>
          </cell>
          <cell r="H2121">
            <v>2.3183123096998695</v>
          </cell>
          <cell r="I2121">
            <v>1939.6546324488909</v>
          </cell>
          <cell r="J2121">
            <v>7790</v>
          </cell>
          <cell r="K2121">
            <v>9500</v>
          </cell>
          <cell r="L2121">
            <v>2522</v>
          </cell>
          <cell r="M2121">
            <v>3051</v>
          </cell>
          <cell r="N2121">
            <v>2134</v>
          </cell>
          <cell r="O2121">
            <v>2425</v>
          </cell>
          <cell r="P2121">
            <v>2910</v>
          </cell>
          <cell r="Q2121" t="str">
            <v>L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TSMIPH12</v>
          </cell>
          <cell r="B2122" t="str">
            <v>TPU IPH 12 / 12 PRO SILICONA C/MARCA</v>
          </cell>
          <cell r="C2122">
            <v>1.712159625958974</v>
          </cell>
          <cell r="D2122">
            <v>8.0796812749003983</v>
          </cell>
          <cell r="E2122">
            <v>2.2258075137466662</v>
          </cell>
          <cell r="F2122">
            <v>1.8833755885548715</v>
          </cell>
          <cell r="G2122">
            <v>2.1401995324487175</v>
          </cell>
          <cell r="H2122">
            <v>2.5682394389384609</v>
          </cell>
          <cell r="I2122">
            <v>2148.7603305785124</v>
          </cell>
          <cell r="J2122">
            <v>8200</v>
          </cell>
          <cell r="K2122">
            <v>10000</v>
          </cell>
          <cell r="L2122">
            <v>2793</v>
          </cell>
          <cell r="M2122">
            <v>3380</v>
          </cell>
          <cell r="N2122">
            <v>2364</v>
          </cell>
          <cell r="O2122">
            <v>2686</v>
          </cell>
          <cell r="P2122">
            <v>3224</v>
          </cell>
          <cell r="Q2122" t="str">
            <v>V</v>
          </cell>
          <cell r="R2122">
            <v>37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TPUIPH12T</v>
          </cell>
          <cell r="B2123" t="str">
            <v>TPU IPH 12 / 12 PRO TRANS</v>
          </cell>
          <cell r="C2123">
            <v>0.86124401913875603</v>
          </cell>
          <cell r="D2123">
            <v>4.1684210526315795</v>
          </cell>
          <cell r="E2123">
            <v>1.1196172248803828</v>
          </cell>
          <cell r="F2123">
            <v>0.94736842105263175</v>
          </cell>
          <cell r="G2123">
            <v>1.0765550239234449</v>
          </cell>
          <cell r="H2123">
            <v>1.2918660287081341</v>
          </cell>
          <cell r="I2123">
            <v>1080.8612440191389</v>
          </cell>
          <cell r="J2123">
            <v>4100</v>
          </cell>
          <cell r="K2123">
            <v>5000</v>
          </cell>
          <cell r="L2123">
            <v>1405</v>
          </cell>
          <cell r="M2123">
            <v>1700</v>
          </cell>
          <cell r="N2123">
            <v>1189</v>
          </cell>
          <cell r="O2123">
            <v>1352</v>
          </cell>
          <cell r="P2123">
            <v>1622</v>
          </cell>
          <cell r="Q2123" t="str">
            <v>L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PASK'IPH12MT</v>
          </cell>
          <cell r="B2124" t="str">
            <v>TPU IPH 12 / 12 PRO TRANS</v>
          </cell>
          <cell r="C2124">
            <v>0.86124401913875603</v>
          </cell>
          <cell r="D2124">
            <v>4.1684210526315795</v>
          </cell>
          <cell r="E2124">
            <v>1.1196172248803828</v>
          </cell>
          <cell r="F2124">
            <v>0.94736842105263175</v>
          </cell>
          <cell r="G2124">
            <v>1.0765550239234449</v>
          </cell>
          <cell r="H2124">
            <v>1.2918660287081341</v>
          </cell>
          <cell r="I2124">
            <v>1080.8612440191389</v>
          </cell>
          <cell r="J2124">
            <v>4100</v>
          </cell>
          <cell r="K2124">
            <v>5000</v>
          </cell>
          <cell r="L2124">
            <v>1405</v>
          </cell>
          <cell r="M2124">
            <v>1700</v>
          </cell>
          <cell r="N2124">
            <v>1189</v>
          </cell>
          <cell r="O2124">
            <v>1352</v>
          </cell>
          <cell r="P2124">
            <v>1622</v>
          </cell>
          <cell r="Q2124" t="str">
            <v>V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TPUIP12TC</v>
          </cell>
          <cell r="B2125" t="str">
            <v>TPU IPH 12 / 12 PRO TRANS + PROT LENTE</v>
          </cell>
          <cell r="C2125">
            <v>1.3729977116704806</v>
          </cell>
          <cell r="D2125">
            <v>6.6453089244851258</v>
          </cell>
          <cell r="E2125">
            <v>1.7848970251716247</v>
          </cell>
          <cell r="F2125">
            <v>1.5102974828375288</v>
          </cell>
          <cell r="G2125">
            <v>1.7162471395881007</v>
          </cell>
          <cell r="H2125">
            <v>2.0594965675057209</v>
          </cell>
          <cell r="I2125">
            <v>1723.1121281464532</v>
          </cell>
          <cell r="J2125">
            <v>6970</v>
          </cell>
          <cell r="K2125">
            <v>8500</v>
          </cell>
          <cell r="L2125">
            <v>2240</v>
          </cell>
          <cell r="M2125">
            <v>2710</v>
          </cell>
          <cell r="N2125">
            <v>1896</v>
          </cell>
          <cell r="O2125">
            <v>2154</v>
          </cell>
          <cell r="P2125">
            <v>2585</v>
          </cell>
          <cell r="Q2125" t="str">
            <v>L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TPU2'IPH12PT</v>
          </cell>
          <cell r="B2126" t="str">
            <v>TPU IPH 12 / 12 PRO TRANS 2ML</v>
          </cell>
          <cell r="C2126">
            <v>0.63984805491990848</v>
          </cell>
          <cell r="D2126">
            <v>3.0968645858123569</v>
          </cell>
          <cell r="E2126">
            <v>0.83180247139588104</v>
          </cell>
          <cell r="F2126">
            <v>0.70383286041189941</v>
          </cell>
          <cell r="G2126">
            <v>0.79981006864988557</v>
          </cell>
          <cell r="H2126">
            <v>0.95977208237986278</v>
          </cell>
          <cell r="I2126">
            <v>803.00930892448514</v>
          </cell>
          <cell r="J2126">
            <v>3280</v>
          </cell>
          <cell r="K2126">
            <v>4000</v>
          </cell>
          <cell r="L2126">
            <v>1044</v>
          </cell>
          <cell r="M2126">
            <v>1263</v>
          </cell>
          <cell r="N2126">
            <v>884</v>
          </cell>
          <cell r="O2126">
            <v>1004</v>
          </cell>
          <cell r="P2126">
            <v>1205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TPU2'IPH12T</v>
          </cell>
          <cell r="B2127" t="str">
            <v>TPU IPH 12 / 12 PRO TRANS 2ML</v>
          </cell>
          <cell r="C2127">
            <v>0.63984805491990848</v>
          </cell>
          <cell r="D2127">
            <v>3.0968645858123569</v>
          </cell>
          <cell r="E2127">
            <v>0.83180247139588104</v>
          </cell>
          <cell r="F2127">
            <v>0.70383286041189941</v>
          </cell>
          <cell r="G2127">
            <v>0.79981006864988557</v>
          </cell>
          <cell r="H2127">
            <v>0.95977208237986278</v>
          </cell>
          <cell r="I2127">
            <v>803.00930892448514</v>
          </cell>
          <cell r="J2127">
            <v>3280</v>
          </cell>
          <cell r="K2127">
            <v>4000</v>
          </cell>
          <cell r="L2127">
            <v>1044</v>
          </cell>
          <cell r="M2127">
            <v>1263</v>
          </cell>
          <cell r="N2127">
            <v>884</v>
          </cell>
          <cell r="O2127">
            <v>1004</v>
          </cell>
          <cell r="P2127">
            <v>1205</v>
          </cell>
          <cell r="Q2127" t="str">
            <v>S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PRBMI12B</v>
          </cell>
          <cell r="B2128" t="str">
            <v>TPU IPH 12 MAGNETICO TRANS BRILLO</v>
          </cell>
          <cell r="C2128">
            <v>2.654462242562929</v>
          </cell>
          <cell r="D2128">
            <v>12.847597254004576</v>
          </cell>
          <cell r="E2128">
            <v>3.4508009153318078</v>
          </cell>
          <cell r="F2128">
            <v>2.9199084668192219</v>
          </cell>
          <cell r="G2128">
            <v>3.3180778032036611</v>
          </cell>
          <cell r="H2128">
            <v>3.9816933638443937</v>
          </cell>
          <cell r="I2128">
            <v>3331.3501144164757</v>
          </cell>
          <cell r="J2128">
            <v>13110</v>
          </cell>
          <cell r="K2128">
            <v>16000</v>
          </cell>
          <cell r="L2128">
            <v>4331</v>
          </cell>
          <cell r="M2128">
            <v>5240</v>
          </cell>
          <cell r="N2128">
            <v>3665</v>
          </cell>
          <cell r="O2128">
            <v>4165</v>
          </cell>
          <cell r="P2128">
            <v>4998</v>
          </cell>
          <cell r="Q2128" t="str">
            <v>S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TPIPIH12PMDIR</v>
          </cell>
          <cell r="B2129" t="str">
            <v>TPU IPH 12 PRO MAX DIAMON</v>
          </cell>
          <cell r="C2129">
            <v>1.3729977116704806</v>
          </cell>
          <cell r="D2129">
            <v>6.6453089244851258</v>
          </cell>
          <cell r="E2129">
            <v>1.7848970251716247</v>
          </cell>
          <cell r="F2129">
            <v>1.5102974828375288</v>
          </cell>
          <cell r="G2129">
            <v>1.7162471395881007</v>
          </cell>
          <cell r="H2129">
            <v>2.0594965675057209</v>
          </cell>
          <cell r="I2129">
            <v>1723.1121281464532</v>
          </cell>
          <cell r="J2129">
            <v>6970</v>
          </cell>
          <cell r="K2129">
            <v>8500</v>
          </cell>
          <cell r="L2129">
            <v>2240</v>
          </cell>
          <cell r="M2129">
            <v>2710</v>
          </cell>
          <cell r="N2129">
            <v>1896</v>
          </cell>
          <cell r="O2129">
            <v>2154</v>
          </cell>
          <cell r="P2129">
            <v>2585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PRMIP12PM</v>
          </cell>
          <cell r="B2130" t="str">
            <v>TPU IPH 12 PRO MAX MAGNETICO TRANS</v>
          </cell>
          <cell r="C2130">
            <v>2.3210526315789473</v>
          </cell>
          <cell r="D2130">
            <v>11.233894736842105</v>
          </cell>
          <cell r="E2130">
            <v>3.0173684210526317</v>
          </cell>
          <cell r="F2130">
            <v>2.5531578947368421</v>
          </cell>
          <cell r="G2130">
            <v>2.9013157894736841</v>
          </cell>
          <cell r="H2130">
            <v>3.4815789473684209</v>
          </cell>
          <cell r="I2130">
            <v>2912.9210526315787</v>
          </cell>
          <cell r="J2130">
            <v>11480</v>
          </cell>
          <cell r="K2130">
            <v>14000</v>
          </cell>
          <cell r="L2130">
            <v>3787</v>
          </cell>
          <cell r="M2130">
            <v>4582</v>
          </cell>
          <cell r="N2130">
            <v>3205</v>
          </cell>
          <cell r="O2130">
            <v>3642</v>
          </cell>
          <cell r="P2130">
            <v>4370</v>
          </cell>
          <cell r="Q2130" t="str">
            <v>S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TSMIPH12PM</v>
          </cell>
          <cell r="B2131" t="str">
            <v>TPU IPH 12 PRO MAX SILICONA C/MARCA</v>
          </cell>
          <cell r="C2131">
            <v>1.712159625958974</v>
          </cell>
          <cell r="D2131">
            <v>8.0796812749003983</v>
          </cell>
          <cell r="E2131">
            <v>2.2258075137466662</v>
          </cell>
          <cell r="F2131">
            <v>1.8833755885548715</v>
          </cell>
          <cell r="G2131">
            <v>2.1401995324487175</v>
          </cell>
          <cell r="H2131">
            <v>2.5682394389384609</v>
          </cell>
          <cell r="I2131">
            <v>2148.7603305785124</v>
          </cell>
          <cell r="J2131">
            <v>8200</v>
          </cell>
          <cell r="K2131">
            <v>10000</v>
          </cell>
          <cell r="L2131">
            <v>2793</v>
          </cell>
          <cell r="M2131">
            <v>3380</v>
          </cell>
          <cell r="N2131">
            <v>2364</v>
          </cell>
          <cell r="O2131">
            <v>2686</v>
          </cell>
          <cell r="P2131">
            <v>3224</v>
          </cell>
          <cell r="Q2131" t="str">
            <v>V</v>
          </cell>
          <cell r="R2131">
            <v>37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SILFIPH12PM</v>
          </cell>
          <cell r="B2132" t="str">
            <v>TPU IPH 12 PRO MAX SILICONA FELPA</v>
          </cell>
          <cell r="C2132">
            <v>1.93</v>
          </cell>
          <cell r="D2132">
            <v>9.3411999999999988</v>
          </cell>
          <cell r="E2132">
            <v>2.5089999999999999</v>
          </cell>
          <cell r="F2132">
            <v>2.1230000000000002</v>
          </cell>
          <cell r="G2132">
            <v>2.4125000000000001</v>
          </cell>
          <cell r="H2132">
            <v>2.895</v>
          </cell>
          <cell r="I2132">
            <v>2422.15</v>
          </cell>
          <cell r="J2132">
            <v>9430</v>
          </cell>
          <cell r="K2132">
            <v>11500</v>
          </cell>
          <cell r="L2132">
            <v>3149</v>
          </cell>
          <cell r="M2132">
            <v>3810</v>
          </cell>
          <cell r="N2132">
            <v>2665</v>
          </cell>
          <cell r="O2132">
            <v>3028</v>
          </cell>
          <cell r="P2132">
            <v>3634</v>
          </cell>
          <cell r="Q2132" t="str">
            <v>V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PRBIPH13P</v>
          </cell>
          <cell r="B2133" t="str">
            <v>TPU IPH 13 PRO BORDER COLOR</v>
          </cell>
          <cell r="C2133">
            <v>2.3157894736842106</v>
          </cell>
          <cell r="D2133">
            <v>11.208421052631579</v>
          </cell>
          <cell r="E2133">
            <v>3.0105263157894737</v>
          </cell>
          <cell r="F2133">
            <v>2.5473684210526319</v>
          </cell>
          <cell r="G2133">
            <v>2.8947368421052633</v>
          </cell>
          <cell r="H2133">
            <v>3.4736842105263159</v>
          </cell>
          <cell r="I2133">
            <v>2906.3157894736842</v>
          </cell>
          <cell r="J2133">
            <v>11480</v>
          </cell>
          <cell r="K2133">
            <v>14000</v>
          </cell>
          <cell r="L2133">
            <v>3778</v>
          </cell>
          <cell r="M2133">
            <v>4572</v>
          </cell>
          <cell r="N2133">
            <v>3197</v>
          </cell>
          <cell r="O2133">
            <v>3633</v>
          </cell>
          <cell r="P2133">
            <v>4360</v>
          </cell>
          <cell r="Q2133" t="str">
            <v>S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TPIPIH13PDIR</v>
          </cell>
          <cell r="B2134" t="str">
            <v>TPU IPH 13 PRO DIAMON</v>
          </cell>
          <cell r="C2134">
            <v>1.3729977116704806</v>
          </cell>
          <cell r="D2134">
            <v>6.6453089244851258</v>
          </cell>
          <cell r="E2134">
            <v>1.7848970251716247</v>
          </cell>
          <cell r="F2134">
            <v>1.5102974828375288</v>
          </cell>
          <cell r="G2134">
            <v>1.7162471395881007</v>
          </cell>
          <cell r="H2134">
            <v>2.0594965675057209</v>
          </cell>
          <cell r="I2134">
            <v>1723.1121281464532</v>
          </cell>
          <cell r="J2134">
            <v>6970</v>
          </cell>
          <cell r="K2134">
            <v>8500</v>
          </cell>
          <cell r="L2134">
            <v>2240</v>
          </cell>
          <cell r="M2134">
            <v>2710</v>
          </cell>
          <cell r="N2134">
            <v>1896</v>
          </cell>
          <cell r="O2134">
            <v>2154</v>
          </cell>
          <cell r="P2134">
            <v>2585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PMMI13P</v>
          </cell>
          <cell r="B2135" t="str">
            <v>TPU IPH 13 PRO MAGNETICO METALICAS</v>
          </cell>
          <cell r="C2135">
            <v>1.8306636155606408</v>
          </cell>
          <cell r="D2135">
            <v>10.85400457665904</v>
          </cell>
          <cell r="E2135">
            <v>2.3798627002288333</v>
          </cell>
          <cell r="F2135">
            <v>2.013729977116705</v>
          </cell>
          <cell r="G2135">
            <v>2.2883295194508011</v>
          </cell>
          <cell r="H2135">
            <v>2.7459954233409611</v>
          </cell>
          <cell r="I2135">
            <v>2297.4828375286043</v>
          </cell>
          <cell r="J2135">
            <v>11070</v>
          </cell>
          <cell r="K2135">
            <v>13500</v>
          </cell>
          <cell r="L2135">
            <v>2987</v>
          </cell>
          <cell r="M2135">
            <v>3614</v>
          </cell>
          <cell r="N2135">
            <v>2528</v>
          </cell>
          <cell r="O2135">
            <v>2872</v>
          </cell>
          <cell r="P2135">
            <v>3447</v>
          </cell>
          <cell r="Q2135" t="str">
            <v>S</v>
          </cell>
          <cell r="R2135">
            <v>47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PRM'IPH13PBL</v>
          </cell>
          <cell r="B2136" t="str">
            <v>TPU IPH 13 PRO MAGNETICO TRANS</v>
          </cell>
          <cell r="C2136">
            <v>2.4210526315789473</v>
          </cell>
          <cell r="D2136">
            <v>11.717894736842105</v>
          </cell>
          <cell r="E2136">
            <v>3.1473684210526316</v>
          </cell>
          <cell r="F2136">
            <v>2.6631578947368424</v>
          </cell>
          <cell r="G2136">
            <v>3.0263157894736841</v>
          </cell>
          <cell r="H2136">
            <v>3.6315789473684212</v>
          </cell>
          <cell r="I2136">
            <v>3038.4210526315787</v>
          </cell>
          <cell r="J2136">
            <v>11890</v>
          </cell>
          <cell r="K2136">
            <v>14500</v>
          </cell>
          <cell r="L2136">
            <v>3950</v>
          </cell>
          <cell r="M2136">
            <v>4779</v>
          </cell>
          <cell r="N2136">
            <v>3343</v>
          </cell>
          <cell r="O2136">
            <v>3799</v>
          </cell>
          <cell r="P2136">
            <v>4558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PRMIP13PC</v>
          </cell>
          <cell r="B2137" t="str">
            <v>TPU IPH 13 PRO MAGNETICO TRANS COLORES</v>
          </cell>
          <cell r="C2137">
            <v>1.594896331738437</v>
          </cell>
          <cell r="D2137">
            <v>7.7192982456140351</v>
          </cell>
          <cell r="E2137">
            <v>2.0733652312599684</v>
          </cell>
          <cell r="F2137">
            <v>1.7543859649122808</v>
          </cell>
          <cell r="G2137">
            <v>1.9936204146730463</v>
          </cell>
          <cell r="H2137">
            <v>2.3923444976076556</v>
          </cell>
          <cell r="I2137">
            <v>2001.5948963317385</v>
          </cell>
          <cell r="J2137">
            <v>7790</v>
          </cell>
          <cell r="K2137">
            <v>9500</v>
          </cell>
          <cell r="L2137">
            <v>2602</v>
          </cell>
          <cell r="M2137">
            <v>3149</v>
          </cell>
          <cell r="N2137">
            <v>2202</v>
          </cell>
          <cell r="O2137">
            <v>2502</v>
          </cell>
          <cell r="P2137">
            <v>3003</v>
          </cell>
          <cell r="Q2137" t="str">
            <v>S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TPIPIH13PMDIR</v>
          </cell>
          <cell r="B2138" t="str">
            <v>TPU IPH 13 PRO MAX DIAMON</v>
          </cell>
          <cell r="C2138">
            <v>1.3729977116704806</v>
          </cell>
          <cell r="D2138">
            <v>6.6453089244851258</v>
          </cell>
          <cell r="E2138">
            <v>1.7848970251716247</v>
          </cell>
          <cell r="F2138">
            <v>1.5102974828375288</v>
          </cell>
          <cell r="G2138">
            <v>1.7162471395881007</v>
          </cell>
          <cell r="H2138">
            <v>2.0594965675057209</v>
          </cell>
          <cell r="I2138">
            <v>1723.1121281464532</v>
          </cell>
          <cell r="J2138">
            <v>6970</v>
          </cell>
          <cell r="K2138">
            <v>8500</v>
          </cell>
          <cell r="L2138">
            <v>2240</v>
          </cell>
          <cell r="M2138">
            <v>2710</v>
          </cell>
          <cell r="N2138">
            <v>1896</v>
          </cell>
          <cell r="O2138">
            <v>2154</v>
          </cell>
          <cell r="P2138">
            <v>2585</v>
          </cell>
          <cell r="Q2138" t="str">
            <v>V</v>
          </cell>
          <cell r="R2138">
            <v>38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PMMI13PM</v>
          </cell>
          <cell r="B2139" t="str">
            <v>TPU IPH 13 PRO MAX MAGNETICO METALICAS</v>
          </cell>
          <cell r="C2139">
            <v>1.8306636155606408</v>
          </cell>
          <cell r="D2139">
            <v>10.85400457665904</v>
          </cell>
          <cell r="E2139">
            <v>2.3798627002288333</v>
          </cell>
          <cell r="F2139">
            <v>2.013729977116705</v>
          </cell>
          <cell r="G2139">
            <v>2.2883295194508011</v>
          </cell>
          <cell r="H2139">
            <v>2.7459954233409611</v>
          </cell>
          <cell r="I2139">
            <v>2297.4828375286043</v>
          </cell>
          <cell r="J2139">
            <v>11070</v>
          </cell>
          <cell r="K2139">
            <v>13500</v>
          </cell>
          <cell r="L2139">
            <v>2987</v>
          </cell>
          <cell r="M2139">
            <v>3614</v>
          </cell>
          <cell r="N2139">
            <v>2528</v>
          </cell>
          <cell r="O2139">
            <v>2872</v>
          </cell>
          <cell r="P2139">
            <v>3447</v>
          </cell>
          <cell r="Q2139" t="str">
            <v>S</v>
          </cell>
          <cell r="R2139">
            <v>47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TIP13PMSM</v>
          </cell>
          <cell r="B2140" t="str">
            <v>TPU IPH 13 PRO MAX MAGNETICO SILICONA</v>
          </cell>
          <cell r="C2140">
            <v>1.0983981693363845</v>
          </cell>
          <cell r="D2140">
            <v>6.2465903890160188</v>
          </cell>
          <cell r="E2140">
            <v>1.4279176201372998</v>
          </cell>
          <cell r="F2140">
            <v>1.208237986270023</v>
          </cell>
          <cell r="G2140">
            <v>1.3729977116704806</v>
          </cell>
          <cell r="H2140">
            <v>1.6475972540045767</v>
          </cell>
          <cell r="I2140">
            <v>1378.4897025171624</v>
          </cell>
          <cell r="J2140">
            <v>6560</v>
          </cell>
          <cell r="K2140">
            <v>8000</v>
          </cell>
          <cell r="L2140">
            <v>1792</v>
          </cell>
          <cell r="M2140">
            <v>2168</v>
          </cell>
          <cell r="N2140">
            <v>1517</v>
          </cell>
          <cell r="O2140">
            <v>1724</v>
          </cell>
          <cell r="P2140">
            <v>2068</v>
          </cell>
          <cell r="Q2140" t="str">
            <v>V</v>
          </cell>
          <cell r="R2140">
            <v>45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PRM'IPH13PMNE</v>
          </cell>
          <cell r="B2141" t="str">
            <v>TPU IPH 13 PRO MAX MAGNETICO TRANS</v>
          </cell>
          <cell r="C2141">
            <v>2.4210526315789473</v>
          </cell>
          <cell r="D2141">
            <v>11.717894736842105</v>
          </cell>
          <cell r="E2141">
            <v>3.1473684210526316</v>
          </cell>
          <cell r="F2141">
            <v>2.6631578947368424</v>
          </cell>
          <cell r="G2141">
            <v>3.0263157894736841</v>
          </cell>
          <cell r="H2141">
            <v>3.6315789473684212</v>
          </cell>
          <cell r="I2141">
            <v>3038.4210526315787</v>
          </cell>
          <cell r="J2141">
            <v>11890</v>
          </cell>
          <cell r="K2141">
            <v>14500</v>
          </cell>
          <cell r="L2141">
            <v>3950</v>
          </cell>
          <cell r="M2141">
            <v>4779</v>
          </cell>
          <cell r="N2141">
            <v>3343</v>
          </cell>
          <cell r="O2141">
            <v>3799</v>
          </cell>
          <cell r="P2141">
            <v>4558</v>
          </cell>
          <cell r="Q2141" t="str">
            <v>S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PRMIP13PMC</v>
          </cell>
          <cell r="B2142" t="str">
            <v>TPU IPH 13 PRO MAX MAGNETICO TRANS COLORES</v>
          </cell>
          <cell r="C2142">
            <v>1.594896331738437</v>
          </cell>
          <cell r="D2142">
            <v>7.7192982456140351</v>
          </cell>
          <cell r="E2142">
            <v>2.0733652312599684</v>
          </cell>
          <cell r="F2142">
            <v>1.7543859649122808</v>
          </cell>
          <cell r="G2142">
            <v>1.9936204146730463</v>
          </cell>
          <cell r="H2142">
            <v>2.3923444976076556</v>
          </cell>
          <cell r="I2142">
            <v>2001.5948963317385</v>
          </cell>
          <cell r="J2142">
            <v>7790</v>
          </cell>
          <cell r="K2142">
            <v>9500</v>
          </cell>
          <cell r="L2142">
            <v>2602</v>
          </cell>
          <cell r="M2142">
            <v>3149</v>
          </cell>
          <cell r="N2142">
            <v>2202</v>
          </cell>
          <cell r="O2142">
            <v>2502</v>
          </cell>
          <cell r="P2142">
            <v>3003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TPPLIP13PM</v>
          </cell>
          <cell r="B2143" t="str">
            <v>TPU IPH 13 PRO MAX PUFFER IMP. PLATEADAS</v>
          </cell>
          <cell r="C2143">
            <v>2.2883295194508011</v>
          </cell>
          <cell r="D2143">
            <v>11.075514874141877</v>
          </cell>
          <cell r="E2143">
            <v>2.9748283752860414</v>
          </cell>
          <cell r="F2143">
            <v>2.5171624713958813</v>
          </cell>
          <cell r="G2143">
            <v>2.8604118993135015</v>
          </cell>
          <cell r="H2143">
            <v>3.4324942791762014</v>
          </cell>
          <cell r="I2143">
            <v>2871.8535469107555</v>
          </cell>
          <cell r="J2143">
            <v>11480</v>
          </cell>
          <cell r="K2143">
            <v>14000</v>
          </cell>
          <cell r="L2143">
            <v>3733</v>
          </cell>
          <cell r="M2143">
            <v>4517</v>
          </cell>
          <cell r="N2143">
            <v>3160</v>
          </cell>
          <cell r="O2143">
            <v>3590</v>
          </cell>
          <cell r="P2143">
            <v>4308</v>
          </cell>
          <cell r="Q2143" t="str">
            <v>V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TSMIPH13PM</v>
          </cell>
          <cell r="B2144" t="str">
            <v>TPU IPH 13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SILFIPH13PM</v>
          </cell>
          <cell r="B2145" t="str">
            <v>TPU IPH 13 PRO MAX SILICONA FELPA</v>
          </cell>
          <cell r="C2145">
            <v>1.93</v>
          </cell>
          <cell r="D2145">
            <v>9.3411999999999988</v>
          </cell>
          <cell r="E2145">
            <v>2.5089999999999999</v>
          </cell>
          <cell r="F2145">
            <v>2.1230000000000002</v>
          </cell>
          <cell r="G2145">
            <v>2.4125000000000001</v>
          </cell>
          <cell r="H2145">
            <v>2.895</v>
          </cell>
          <cell r="I2145">
            <v>2422.15</v>
          </cell>
          <cell r="J2145">
            <v>9430</v>
          </cell>
          <cell r="K2145">
            <v>11500</v>
          </cell>
          <cell r="L2145">
            <v>3149</v>
          </cell>
          <cell r="M2145">
            <v>3810</v>
          </cell>
          <cell r="N2145">
            <v>2665</v>
          </cell>
          <cell r="O2145">
            <v>3028</v>
          </cell>
          <cell r="P2145">
            <v>3634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PASKC'IPH13PMAQ</v>
          </cell>
          <cell r="B2146" t="str">
            <v>TPU IPH 13 PRO MAX TRANS</v>
          </cell>
          <cell r="C2146">
            <v>0.86124401913875603</v>
          </cell>
          <cell r="D2146">
            <v>4.1684210526315795</v>
          </cell>
          <cell r="E2146">
            <v>1.1196172248803828</v>
          </cell>
          <cell r="F2146">
            <v>0.94736842105263175</v>
          </cell>
          <cell r="G2146">
            <v>1.0765550239234449</v>
          </cell>
          <cell r="H2146">
            <v>1.2918660287081341</v>
          </cell>
          <cell r="I2146">
            <v>1080.8612440191389</v>
          </cell>
          <cell r="J2146">
            <v>4100</v>
          </cell>
          <cell r="K2146">
            <v>5000</v>
          </cell>
          <cell r="L2146">
            <v>1405</v>
          </cell>
          <cell r="M2146">
            <v>1700</v>
          </cell>
          <cell r="N2146">
            <v>1189</v>
          </cell>
          <cell r="O2146">
            <v>1352</v>
          </cell>
          <cell r="P2146">
            <v>1622</v>
          </cell>
          <cell r="Q2146" t="str">
            <v>S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PASKC'IPH13PMFU</v>
          </cell>
          <cell r="B2147" t="str">
            <v>TPU IPH 13 PRO MAX TRANS</v>
          </cell>
          <cell r="C2147">
            <v>0.86124401913875603</v>
          </cell>
          <cell r="D2147">
            <v>4.1684210526315795</v>
          </cell>
          <cell r="E2147">
            <v>1.1196172248803828</v>
          </cell>
          <cell r="F2147">
            <v>0.94736842105263175</v>
          </cell>
          <cell r="G2147">
            <v>1.0765550239234449</v>
          </cell>
          <cell r="H2147">
            <v>1.2918660287081341</v>
          </cell>
          <cell r="I2147">
            <v>1080.8612440191389</v>
          </cell>
          <cell r="J2147">
            <v>4100</v>
          </cell>
          <cell r="K2147">
            <v>5000</v>
          </cell>
          <cell r="L2147">
            <v>1405</v>
          </cell>
          <cell r="M2147">
            <v>1700</v>
          </cell>
          <cell r="N2147">
            <v>1189</v>
          </cell>
          <cell r="O2147">
            <v>1352</v>
          </cell>
          <cell r="P2147">
            <v>1622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PASKC'IPH13PAQ</v>
          </cell>
          <cell r="B2148" t="str">
            <v>TPU IPH 13 PRO TRANS</v>
          </cell>
          <cell r="C2148">
            <v>0.86124401913875603</v>
          </cell>
          <cell r="D2148">
            <v>4.1684210526315795</v>
          </cell>
          <cell r="E2148">
            <v>1.1196172248803828</v>
          </cell>
          <cell r="F2148">
            <v>0.94736842105263175</v>
          </cell>
          <cell r="G2148">
            <v>1.0765550239234449</v>
          </cell>
          <cell r="H2148">
            <v>1.2918660287081341</v>
          </cell>
          <cell r="I2148">
            <v>1080.8612440191389</v>
          </cell>
          <cell r="J2148">
            <v>4100</v>
          </cell>
          <cell r="K2148">
            <v>5000</v>
          </cell>
          <cell r="L2148">
            <v>1405</v>
          </cell>
          <cell r="M2148">
            <v>1700</v>
          </cell>
          <cell r="N2148">
            <v>1189</v>
          </cell>
          <cell r="O2148">
            <v>1352</v>
          </cell>
          <cell r="P2148">
            <v>1622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PASKC'IPH13PFU</v>
          </cell>
          <cell r="B2149" t="str">
            <v>TPU IPH 13 PRO TRANS</v>
          </cell>
          <cell r="C2149">
            <v>0.86124401913875603</v>
          </cell>
          <cell r="D2149">
            <v>4.1684210526315795</v>
          </cell>
          <cell r="E2149">
            <v>1.1196172248803828</v>
          </cell>
          <cell r="F2149">
            <v>0.94736842105263175</v>
          </cell>
          <cell r="G2149">
            <v>1.0765550239234449</v>
          </cell>
          <cell r="H2149">
            <v>1.2918660287081341</v>
          </cell>
          <cell r="I2149">
            <v>1080.8612440191389</v>
          </cell>
          <cell r="J2149">
            <v>4100</v>
          </cell>
          <cell r="K2149">
            <v>5000</v>
          </cell>
          <cell r="L2149">
            <v>1405</v>
          </cell>
          <cell r="M2149">
            <v>1700</v>
          </cell>
          <cell r="N2149">
            <v>1189</v>
          </cell>
          <cell r="O2149">
            <v>1352</v>
          </cell>
          <cell r="P2149">
            <v>1622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PASKC'IPH13PNE</v>
          </cell>
          <cell r="B2150" t="str">
            <v>TPU IPH 13 PRO TRANS</v>
          </cell>
          <cell r="C2150">
            <v>0.86124401913875603</v>
          </cell>
          <cell r="D2150">
            <v>4.1684210526315795</v>
          </cell>
          <cell r="E2150">
            <v>1.1196172248803828</v>
          </cell>
          <cell r="F2150">
            <v>0.94736842105263175</v>
          </cell>
          <cell r="G2150">
            <v>1.0765550239234449</v>
          </cell>
          <cell r="H2150">
            <v>1.2918660287081341</v>
          </cell>
          <cell r="I2150">
            <v>1080.8612440191389</v>
          </cell>
          <cell r="J2150">
            <v>4100</v>
          </cell>
          <cell r="K2150">
            <v>5000</v>
          </cell>
          <cell r="L2150">
            <v>1405</v>
          </cell>
          <cell r="M2150">
            <v>1700</v>
          </cell>
          <cell r="N2150">
            <v>1189</v>
          </cell>
          <cell r="O2150">
            <v>1352</v>
          </cell>
          <cell r="P2150">
            <v>1622</v>
          </cell>
          <cell r="Q2150" t="str">
            <v>S</v>
          </cell>
          <cell r="R2150">
            <v>38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PASK'IPH13PT</v>
          </cell>
          <cell r="B2151" t="str">
            <v>TPU IPH 13 PRO TRANS</v>
          </cell>
          <cell r="C2151">
            <v>0.86124401913875603</v>
          </cell>
          <cell r="D2151">
            <v>4.1684210526315795</v>
          </cell>
          <cell r="E2151">
            <v>1.1196172248803828</v>
          </cell>
          <cell r="F2151">
            <v>0.94736842105263175</v>
          </cell>
          <cell r="G2151">
            <v>1.0765550239234449</v>
          </cell>
          <cell r="H2151">
            <v>1.2918660287081341</v>
          </cell>
          <cell r="I2151">
            <v>1080.8612440191389</v>
          </cell>
          <cell r="J2151">
            <v>4100</v>
          </cell>
          <cell r="K2151">
            <v>5000</v>
          </cell>
          <cell r="L2151">
            <v>1405</v>
          </cell>
          <cell r="M2151">
            <v>1700</v>
          </cell>
          <cell r="N2151">
            <v>1189</v>
          </cell>
          <cell r="O2151">
            <v>1352</v>
          </cell>
          <cell r="P2151">
            <v>1622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PASKC'IPH13PMVI</v>
          </cell>
          <cell r="B2152" t="str">
            <v>TPU IPH 13 PRO TRANS</v>
          </cell>
          <cell r="C2152">
            <v>0.86124401913875603</v>
          </cell>
          <cell r="D2152">
            <v>4.1684210526315795</v>
          </cell>
          <cell r="E2152">
            <v>1.1196172248803828</v>
          </cell>
          <cell r="F2152">
            <v>0.94736842105263175</v>
          </cell>
          <cell r="G2152">
            <v>1.0765550239234449</v>
          </cell>
          <cell r="H2152">
            <v>1.2918660287081341</v>
          </cell>
          <cell r="I2152">
            <v>1080.8612440191389</v>
          </cell>
          <cell r="J2152">
            <v>4100</v>
          </cell>
          <cell r="K2152">
            <v>5000</v>
          </cell>
          <cell r="L2152">
            <v>1405</v>
          </cell>
          <cell r="M2152">
            <v>1700</v>
          </cell>
          <cell r="N2152">
            <v>1189</v>
          </cell>
          <cell r="O2152">
            <v>1352</v>
          </cell>
          <cell r="P2152">
            <v>1622</v>
          </cell>
          <cell r="Q2152" t="str">
            <v>S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PASKC'IPH13PMLI</v>
          </cell>
          <cell r="B2153" t="str">
            <v>TPU IPH 13 PRO TRANS</v>
          </cell>
          <cell r="C2153">
            <v>0.86124401913875603</v>
          </cell>
          <cell r="D2153">
            <v>4.1684210526315795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1080.8612440191389</v>
          </cell>
          <cell r="J2153">
            <v>4100</v>
          </cell>
          <cell r="K2153">
            <v>5000</v>
          </cell>
          <cell r="L2153">
            <v>1405</v>
          </cell>
          <cell r="M2153">
            <v>1700</v>
          </cell>
          <cell r="N2153">
            <v>1189</v>
          </cell>
          <cell r="O2153">
            <v>1352</v>
          </cell>
          <cell r="P2153">
            <v>1622</v>
          </cell>
          <cell r="Q2153" t="str">
            <v>S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TPU2'IPH13PMT</v>
          </cell>
          <cell r="B2154" t="str">
            <v>TPU IPH 13 PRO TRANS 2ML</v>
          </cell>
          <cell r="C2154">
            <v>0.63984805491990848</v>
          </cell>
          <cell r="D2154">
            <v>3.0968645858123569</v>
          </cell>
          <cell r="E2154">
            <v>0.83180247139588104</v>
          </cell>
          <cell r="F2154">
            <v>0.70383286041189941</v>
          </cell>
          <cell r="G2154">
            <v>0.79981006864988557</v>
          </cell>
          <cell r="H2154">
            <v>0.95977208237986278</v>
          </cell>
          <cell r="I2154">
            <v>803.00930892448514</v>
          </cell>
          <cell r="J2154">
            <v>3280</v>
          </cell>
          <cell r="K2154">
            <v>4000</v>
          </cell>
          <cell r="L2154">
            <v>1044</v>
          </cell>
          <cell r="M2154">
            <v>1263</v>
          </cell>
          <cell r="N2154">
            <v>884</v>
          </cell>
          <cell r="O2154">
            <v>1004</v>
          </cell>
          <cell r="P2154">
            <v>1205</v>
          </cell>
          <cell r="Q2154" t="str">
            <v>S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TPU2'IPH13PT</v>
          </cell>
          <cell r="B2155" t="str">
            <v>TPU IPH 13 PRO TRANS 2ML</v>
          </cell>
          <cell r="C2155">
            <v>0.63984805491990848</v>
          </cell>
          <cell r="D2155">
            <v>3.0968645858123569</v>
          </cell>
          <cell r="E2155">
            <v>0.83180247139588104</v>
          </cell>
          <cell r="F2155">
            <v>0.70383286041189941</v>
          </cell>
          <cell r="G2155">
            <v>0.79981006864988557</v>
          </cell>
          <cell r="H2155">
            <v>0.95977208237986278</v>
          </cell>
          <cell r="I2155">
            <v>803.00930892448514</v>
          </cell>
          <cell r="J2155">
            <v>3280</v>
          </cell>
          <cell r="K2155">
            <v>4000</v>
          </cell>
          <cell r="L2155">
            <v>1044</v>
          </cell>
          <cell r="M2155">
            <v>1263</v>
          </cell>
          <cell r="N2155">
            <v>884</v>
          </cell>
          <cell r="O2155">
            <v>1004</v>
          </cell>
          <cell r="P2155">
            <v>1205</v>
          </cell>
          <cell r="Q2155" t="str">
            <v>S</v>
          </cell>
          <cell r="R2155">
            <v>38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PRBIPH13</v>
          </cell>
          <cell r="B2156" t="str">
            <v>TPU IPH 14 / 13 BORDER COLOR</v>
          </cell>
          <cell r="C2156">
            <v>2.3157894736842106</v>
          </cell>
          <cell r="D2156">
            <v>11.208421052631579</v>
          </cell>
          <cell r="E2156">
            <v>3.0105263157894737</v>
          </cell>
          <cell r="F2156">
            <v>2.5473684210526319</v>
          </cell>
          <cell r="G2156">
            <v>2.8947368421052633</v>
          </cell>
          <cell r="H2156">
            <v>3.4736842105263159</v>
          </cell>
          <cell r="I2156">
            <v>2906.3157894736842</v>
          </cell>
          <cell r="J2156">
            <v>11480</v>
          </cell>
          <cell r="K2156">
            <v>14000</v>
          </cell>
          <cell r="L2156">
            <v>3778</v>
          </cell>
          <cell r="M2156">
            <v>4572</v>
          </cell>
          <cell r="N2156">
            <v>3197</v>
          </cell>
          <cell r="O2156">
            <v>3633</v>
          </cell>
          <cell r="P2156">
            <v>4360</v>
          </cell>
          <cell r="Q2156" t="str">
            <v>S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puIP1439B</v>
          </cell>
          <cell r="B2157" t="str">
            <v>TPU IPH 14 / 13 BORDER COLOR</v>
          </cell>
          <cell r="C2157">
            <v>1.7894736842105263</v>
          </cell>
          <cell r="D2157">
            <v>8.6610526315789471</v>
          </cell>
          <cell r="E2157">
            <v>2.3263157894736843</v>
          </cell>
          <cell r="F2157">
            <v>1.9684210526315791</v>
          </cell>
          <cell r="G2157">
            <v>2.236842105263158</v>
          </cell>
          <cell r="H2157">
            <v>2.6842105263157894</v>
          </cell>
          <cell r="I2157">
            <v>2245.7894736842104</v>
          </cell>
          <cell r="J2157">
            <v>9020</v>
          </cell>
          <cell r="K2157">
            <v>11000</v>
          </cell>
          <cell r="L2157">
            <v>2920</v>
          </cell>
          <cell r="M2157">
            <v>3533</v>
          </cell>
          <cell r="N2157">
            <v>2471</v>
          </cell>
          <cell r="O2157">
            <v>2808</v>
          </cell>
          <cell r="P2157">
            <v>3369</v>
          </cell>
          <cell r="Q2157" t="str">
            <v>V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PRBBIP134</v>
          </cell>
          <cell r="B2158" t="str">
            <v>TPU IPH 14 / 13 BORDER COLOR BRILLO</v>
          </cell>
          <cell r="C2158">
            <v>1.5789473684210527</v>
          </cell>
          <cell r="D2158">
            <v>7.6421052631578945</v>
          </cell>
          <cell r="E2158">
            <v>2.0526315789473686</v>
          </cell>
          <cell r="F2158">
            <v>1.736842105263158</v>
          </cell>
          <cell r="G2158">
            <v>1.9736842105263159</v>
          </cell>
          <cell r="H2158">
            <v>2.3684210526315788</v>
          </cell>
          <cell r="I2158">
            <v>1981.578947368421</v>
          </cell>
          <cell r="J2158">
            <v>7790</v>
          </cell>
          <cell r="K2158">
            <v>9500</v>
          </cell>
          <cell r="L2158">
            <v>2576</v>
          </cell>
          <cell r="M2158">
            <v>3117</v>
          </cell>
          <cell r="N2158">
            <v>2180</v>
          </cell>
          <cell r="O2158">
            <v>2477</v>
          </cell>
          <cell r="P2158">
            <v>2973</v>
          </cell>
          <cell r="Q2158" t="str">
            <v>S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TPIP14GR</v>
          </cell>
          <cell r="B2159" t="str">
            <v>TPU IPH 14 / 13 GRIP</v>
          </cell>
          <cell r="C2159">
            <v>2.2753515789473684</v>
          </cell>
          <cell r="D2159">
            <v>11.012701642105263</v>
          </cell>
          <cell r="E2159">
            <v>2.957957052631579</v>
          </cell>
          <cell r="F2159">
            <v>2.5028867368421053</v>
          </cell>
          <cell r="G2159">
            <v>2.8441894736842106</v>
          </cell>
          <cell r="H2159">
            <v>3.4130273684210524</v>
          </cell>
          <cell r="I2159">
            <v>2855.5662315789473</v>
          </cell>
          <cell r="J2159">
            <v>11480</v>
          </cell>
          <cell r="K2159">
            <v>14000</v>
          </cell>
          <cell r="L2159">
            <v>3712</v>
          </cell>
          <cell r="M2159">
            <v>4492</v>
          </cell>
          <cell r="N2159">
            <v>3142</v>
          </cell>
          <cell r="O2159">
            <v>3570</v>
          </cell>
          <cell r="P2159">
            <v>4284</v>
          </cell>
          <cell r="Q2159" t="str">
            <v>V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PMMI14</v>
          </cell>
          <cell r="B2160" t="str">
            <v>TPU IPH 14 / 13 MAGNETICO METALICAS</v>
          </cell>
          <cell r="C2160">
            <v>1.8306636155606408</v>
          </cell>
          <cell r="D2160">
            <v>10.85400457665904</v>
          </cell>
          <cell r="E2160">
            <v>2.3798627002288333</v>
          </cell>
          <cell r="F2160">
            <v>2.013729977116705</v>
          </cell>
          <cell r="G2160">
            <v>2.2883295194508011</v>
          </cell>
          <cell r="H2160">
            <v>2.7459954233409611</v>
          </cell>
          <cell r="I2160">
            <v>2297.4828375286043</v>
          </cell>
          <cell r="J2160">
            <v>11070</v>
          </cell>
          <cell r="K2160">
            <v>13500</v>
          </cell>
          <cell r="L2160">
            <v>2987</v>
          </cell>
          <cell r="M2160">
            <v>3614</v>
          </cell>
          <cell r="N2160">
            <v>2528</v>
          </cell>
          <cell r="O2160">
            <v>2872</v>
          </cell>
          <cell r="P2160">
            <v>3447</v>
          </cell>
          <cell r="Q2160" t="str">
            <v>S</v>
          </cell>
          <cell r="R2160">
            <v>47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TIP14SM</v>
          </cell>
          <cell r="B2161" t="str">
            <v>TPU IPH 14 / 13 MAGNETICO SILICONA</v>
          </cell>
          <cell r="C2161">
            <v>2.3210526315789473</v>
          </cell>
          <cell r="D2161">
            <v>11.233894736842105</v>
          </cell>
          <cell r="E2161">
            <v>3.0173684210526317</v>
          </cell>
          <cell r="F2161">
            <v>2.5531578947368421</v>
          </cell>
          <cell r="G2161">
            <v>2.9013157894736841</v>
          </cell>
          <cell r="H2161">
            <v>3.4815789473684209</v>
          </cell>
          <cell r="I2161">
            <v>2912.9210526315787</v>
          </cell>
          <cell r="J2161">
            <v>11480</v>
          </cell>
          <cell r="K2161">
            <v>14000</v>
          </cell>
          <cell r="L2161">
            <v>3787</v>
          </cell>
          <cell r="M2161">
            <v>4582</v>
          </cell>
          <cell r="N2161">
            <v>3205</v>
          </cell>
          <cell r="O2161">
            <v>3642</v>
          </cell>
          <cell r="P2161">
            <v>4370</v>
          </cell>
          <cell r="Q2161" t="str">
            <v>V</v>
          </cell>
          <cell r="R2161">
            <v>38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PRM'IPH13BL</v>
          </cell>
          <cell r="B2162" t="str">
            <v>TPU IPH 14 / 13 MAGNETICO TRANS</v>
          </cell>
          <cell r="C2162">
            <v>2.4210526315789473</v>
          </cell>
          <cell r="D2162">
            <v>11.717894736842105</v>
          </cell>
          <cell r="E2162">
            <v>3.1473684210526316</v>
          </cell>
          <cell r="F2162">
            <v>2.6631578947368424</v>
          </cell>
          <cell r="G2162">
            <v>3.0263157894736841</v>
          </cell>
          <cell r="H2162">
            <v>3.6315789473684212</v>
          </cell>
          <cell r="I2162">
            <v>3038.4210526315787</v>
          </cell>
          <cell r="J2162">
            <v>11890</v>
          </cell>
          <cell r="K2162">
            <v>14500</v>
          </cell>
          <cell r="L2162">
            <v>3950</v>
          </cell>
          <cell r="M2162">
            <v>4779</v>
          </cell>
          <cell r="N2162">
            <v>3343</v>
          </cell>
          <cell r="O2162">
            <v>3799</v>
          </cell>
          <cell r="P2162">
            <v>4558</v>
          </cell>
          <cell r="Q2162" t="str">
            <v>S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PRM'IPH13AZ</v>
          </cell>
          <cell r="B2163" t="str">
            <v>TPU IPH 14 / 13 MAGNETICO TRANS</v>
          </cell>
          <cell r="C2163">
            <v>2.4210526315789473</v>
          </cell>
          <cell r="D2163">
            <v>11.717894736842105</v>
          </cell>
          <cell r="E2163">
            <v>3.1473684210526316</v>
          </cell>
          <cell r="F2163">
            <v>2.6631578947368424</v>
          </cell>
          <cell r="G2163">
            <v>3.0263157894736841</v>
          </cell>
          <cell r="H2163">
            <v>3.6315789473684212</v>
          </cell>
          <cell r="I2163">
            <v>3038.4210526315787</v>
          </cell>
          <cell r="J2163">
            <v>11890</v>
          </cell>
          <cell r="K2163">
            <v>14500</v>
          </cell>
          <cell r="L2163">
            <v>3950</v>
          </cell>
          <cell r="M2163">
            <v>4779</v>
          </cell>
          <cell r="N2163">
            <v>3343</v>
          </cell>
          <cell r="O2163">
            <v>3799</v>
          </cell>
          <cell r="P2163">
            <v>4558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PRM'IPH13NE</v>
          </cell>
          <cell r="B2164" t="str">
            <v>TPU IPH 14 / 13 MAGNETICO TRANS</v>
          </cell>
          <cell r="C2164">
            <v>2.4210526315789473</v>
          </cell>
          <cell r="D2164">
            <v>11.717894736842105</v>
          </cell>
          <cell r="E2164">
            <v>3.1473684210526316</v>
          </cell>
          <cell r="F2164">
            <v>2.6631578947368424</v>
          </cell>
          <cell r="G2164">
            <v>3.0263157894736841</v>
          </cell>
          <cell r="H2164">
            <v>3.6315789473684212</v>
          </cell>
          <cell r="I2164">
            <v>3038.4210526315787</v>
          </cell>
          <cell r="J2164">
            <v>11890</v>
          </cell>
          <cell r="K2164">
            <v>14500</v>
          </cell>
          <cell r="L2164">
            <v>3950</v>
          </cell>
          <cell r="M2164">
            <v>4779</v>
          </cell>
          <cell r="N2164">
            <v>3343</v>
          </cell>
          <cell r="O2164">
            <v>3799</v>
          </cell>
          <cell r="P2164">
            <v>4558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PRM'IPH13RS</v>
          </cell>
          <cell r="B2165" t="str">
            <v>TPU IPH 14 / 13 MAGNETICO TRANS</v>
          </cell>
          <cell r="C2165">
            <v>2.4210526315789473</v>
          </cell>
          <cell r="D2165">
            <v>11.717894736842105</v>
          </cell>
          <cell r="E2165">
            <v>3.1473684210526316</v>
          </cell>
          <cell r="F2165">
            <v>2.6631578947368424</v>
          </cell>
          <cell r="G2165">
            <v>3.0263157894736841</v>
          </cell>
          <cell r="H2165">
            <v>3.6315789473684212</v>
          </cell>
          <cell r="I2165">
            <v>3038.4210526315787</v>
          </cell>
          <cell r="J2165">
            <v>11890</v>
          </cell>
          <cell r="K2165">
            <v>14500</v>
          </cell>
          <cell r="L2165">
            <v>3950</v>
          </cell>
          <cell r="M2165">
            <v>4779</v>
          </cell>
          <cell r="N2165">
            <v>3343</v>
          </cell>
          <cell r="O2165">
            <v>3799</v>
          </cell>
          <cell r="P2165">
            <v>4558</v>
          </cell>
          <cell r="Q2165" t="str">
            <v>V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PRM'IPH14BL</v>
          </cell>
          <cell r="B2166" t="str">
            <v>TPU IPH 14 / 13 MAGNETICO TRANS</v>
          </cell>
          <cell r="C2166">
            <v>2.3210526315789473</v>
          </cell>
          <cell r="D2166">
            <v>11.233894736842105</v>
          </cell>
          <cell r="E2166">
            <v>3.0173684210526317</v>
          </cell>
          <cell r="F2166">
            <v>2.5531578947368421</v>
          </cell>
          <cell r="G2166">
            <v>2.9013157894736841</v>
          </cell>
          <cell r="H2166">
            <v>3.4815789473684209</v>
          </cell>
          <cell r="I2166">
            <v>2912.9210526315787</v>
          </cell>
          <cell r="J2166">
            <v>11480</v>
          </cell>
          <cell r="K2166">
            <v>14000</v>
          </cell>
          <cell r="L2166">
            <v>3787</v>
          </cell>
          <cell r="M2166">
            <v>4582</v>
          </cell>
          <cell r="N2166">
            <v>3205</v>
          </cell>
          <cell r="O2166">
            <v>3642</v>
          </cell>
          <cell r="P2166">
            <v>4370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PRBMI14B</v>
          </cell>
          <cell r="B2167" t="str">
            <v>TPU IPH 14 / 13 MAGNETICO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PRMIP14C</v>
          </cell>
          <cell r="B2168" t="str">
            <v>TPU IPH 14 / 13 MAGNETICO TRANS COLORES</v>
          </cell>
          <cell r="C2168">
            <v>1.594896331738437</v>
          </cell>
          <cell r="D2168">
            <v>7.7192982456140351</v>
          </cell>
          <cell r="E2168">
            <v>2.0733652312599684</v>
          </cell>
          <cell r="F2168">
            <v>1.7543859649122808</v>
          </cell>
          <cell r="G2168">
            <v>1.9936204146730463</v>
          </cell>
          <cell r="H2168">
            <v>2.3923444976076556</v>
          </cell>
          <cell r="I2168">
            <v>2001.5948963317385</v>
          </cell>
          <cell r="J2168">
            <v>7790</v>
          </cell>
          <cell r="K2168">
            <v>9500</v>
          </cell>
          <cell r="L2168">
            <v>2602</v>
          </cell>
          <cell r="M2168">
            <v>3149</v>
          </cell>
          <cell r="N2168">
            <v>2202</v>
          </cell>
          <cell r="O2168">
            <v>2502</v>
          </cell>
          <cell r="P2168">
            <v>3003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16133</v>
          </cell>
          <cell r="B2169" t="str">
            <v>TPU IPH 14 / 13 PUFFER IMP.</v>
          </cell>
          <cell r="C2169">
            <v>1.3</v>
          </cell>
          <cell r="D2169">
            <v>6.2919999999999998</v>
          </cell>
          <cell r="E2169">
            <v>1.6900000000000002</v>
          </cell>
          <cell r="F2169">
            <v>1.4300000000000002</v>
          </cell>
          <cell r="G2169">
            <v>1.625</v>
          </cell>
          <cell r="H2169">
            <v>1.9500000000000002</v>
          </cell>
          <cell r="I2169">
            <v>1631.5</v>
          </cell>
          <cell r="J2169">
            <v>6560</v>
          </cell>
          <cell r="K2169">
            <v>8000</v>
          </cell>
          <cell r="L2169">
            <v>2121</v>
          </cell>
          <cell r="M2169">
            <v>2566</v>
          </cell>
          <cell r="N2169">
            <v>1795</v>
          </cell>
          <cell r="O2169">
            <v>2040</v>
          </cell>
          <cell r="P2169">
            <v>2448</v>
          </cell>
          <cell r="Q2169" t="str">
            <v>V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TPPLIP13</v>
          </cell>
          <cell r="B2170" t="str">
            <v>TPU IPH 14 / 13 PUFFER IMP. PLATEADAS</v>
          </cell>
          <cell r="C2170">
            <v>2.2883295194508011</v>
          </cell>
          <cell r="D2170">
            <v>11.075514874141877</v>
          </cell>
          <cell r="E2170">
            <v>2.9748283752860414</v>
          </cell>
          <cell r="F2170">
            <v>2.5171624713958813</v>
          </cell>
          <cell r="G2170">
            <v>2.8604118993135015</v>
          </cell>
          <cell r="H2170">
            <v>3.4324942791762014</v>
          </cell>
          <cell r="I2170">
            <v>2871.8535469107555</v>
          </cell>
          <cell r="J2170">
            <v>11480</v>
          </cell>
          <cell r="K2170">
            <v>14000</v>
          </cell>
          <cell r="L2170">
            <v>3733</v>
          </cell>
          <cell r="M2170">
            <v>4517</v>
          </cell>
          <cell r="N2170">
            <v>3160</v>
          </cell>
          <cell r="O2170">
            <v>3590</v>
          </cell>
          <cell r="P2170">
            <v>4308</v>
          </cell>
          <cell r="Q2170" t="str">
            <v>V</v>
          </cell>
          <cell r="R2170">
            <v>38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TPPLIP14</v>
          </cell>
          <cell r="B2171" t="str">
            <v>TPU IPH 14 / 13 PUFFER IMP. PLATEADAS</v>
          </cell>
          <cell r="C2171">
            <v>2.2883295194508011</v>
          </cell>
          <cell r="D2171">
            <v>11.075514874141877</v>
          </cell>
          <cell r="E2171">
            <v>2.9748283752860414</v>
          </cell>
          <cell r="F2171">
            <v>2.5171624713958813</v>
          </cell>
          <cell r="G2171">
            <v>2.8604118993135015</v>
          </cell>
          <cell r="H2171">
            <v>3.4324942791762014</v>
          </cell>
          <cell r="I2171">
            <v>2871.8535469107555</v>
          </cell>
          <cell r="J2171">
            <v>11480</v>
          </cell>
          <cell r="K2171">
            <v>14000</v>
          </cell>
          <cell r="L2171">
            <v>3733</v>
          </cell>
          <cell r="M2171">
            <v>4517</v>
          </cell>
          <cell r="N2171">
            <v>3160</v>
          </cell>
          <cell r="O2171">
            <v>3590</v>
          </cell>
          <cell r="P2171">
            <v>4308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TSMIPH14</v>
          </cell>
          <cell r="B2172" t="str">
            <v>TPU IPH 14 / 13 SILICONA C/MARCA</v>
          </cell>
          <cell r="C2172">
            <v>1.712159625958974</v>
          </cell>
          <cell r="D2172">
            <v>8.0796812749003983</v>
          </cell>
          <cell r="E2172">
            <v>2.2258075137466662</v>
          </cell>
          <cell r="F2172">
            <v>1.8833755885548715</v>
          </cell>
          <cell r="G2172">
            <v>2.1401995324487175</v>
          </cell>
          <cell r="H2172">
            <v>2.5682394389384609</v>
          </cell>
          <cell r="I2172">
            <v>2148.7603305785124</v>
          </cell>
          <cell r="J2172">
            <v>8200</v>
          </cell>
          <cell r="K2172">
            <v>10000</v>
          </cell>
          <cell r="L2172">
            <v>2793</v>
          </cell>
          <cell r="M2172">
            <v>3380</v>
          </cell>
          <cell r="N2172">
            <v>2364</v>
          </cell>
          <cell r="O2172">
            <v>2686</v>
          </cell>
          <cell r="P2172">
            <v>3224</v>
          </cell>
          <cell r="Q2172" t="str">
            <v>V</v>
          </cell>
          <cell r="R2172">
            <v>37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190198803016</v>
          </cell>
          <cell r="B2173" t="str">
            <v>TPU IPH 14 / 13 SILICONA C/MARCA</v>
          </cell>
          <cell r="C2173">
            <v>1.712159625958974</v>
          </cell>
          <cell r="D2173">
            <v>8.0796812749003983</v>
          </cell>
          <cell r="E2173">
            <v>2.2258075137466662</v>
          </cell>
          <cell r="F2173">
            <v>1.8833755885548715</v>
          </cell>
          <cell r="G2173">
            <v>2.1401995324487175</v>
          </cell>
          <cell r="H2173">
            <v>2.5682394389384609</v>
          </cell>
          <cell r="I2173">
            <v>2148.7603305785124</v>
          </cell>
          <cell r="J2173">
            <v>8200</v>
          </cell>
          <cell r="K2173">
            <v>10000</v>
          </cell>
          <cell r="L2173">
            <v>2793</v>
          </cell>
          <cell r="M2173">
            <v>3380</v>
          </cell>
          <cell r="N2173">
            <v>2364</v>
          </cell>
          <cell r="O2173">
            <v>2686</v>
          </cell>
          <cell r="P2173">
            <v>3224</v>
          </cell>
          <cell r="Q2173" t="str">
            <v>V</v>
          </cell>
          <cell r="R2173">
            <v>37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SILFIPH14</v>
          </cell>
          <cell r="B2174" t="str">
            <v>TPU IPH 14 / 13 SILICONA FELPA</v>
          </cell>
          <cell r="C2174">
            <v>1.93</v>
          </cell>
          <cell r="D2174">
            <v>9.3411999999999988</v>
          </cell>
          <cell r="E2174">
            <v>2.5089999999999999</v>
          </cell>
          <cell r="F2174">
            <v>2.1230000000000002</v>
          </cell>
          <cell r="G2174">
            <v>2.4125000000000001</v>
          </cell>
          <cell r="H2174">
            <v>2.895</v>
          </cell>
          <cell r="I2174">
            <v>2422.15</v>
          </cell>
          <cell r="J2174">
            <v>9430</v>
          </cell>
          <cell r="K2174">
            <v>11500</v>
          </cell>
          <cell r="L2174">
            <v>3149</v>
          </cell>
          <cell r="M2174">
            <v>3810</v>
          </cell>
          <cell r="N2174">
            <v>2665</v>
          </cell>
          <cell r="O2174">
            <v>3028</v>
          </cell>
          <cell r="P2174">
            <v>3634</v>
          </cell>
          <cell r="Q2174" t="str">
            <v>V</v>
          </cell>
          <cell r="R2174">
            <v>38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PRSI'IPH14FU</v>
          </cell>
          <cell r="B2175" t="str">
            <v>TPU IPH 14 / 13 SILICONA FELPA</v>
          </cell>
          <cell r="C2175">
            <v>1.93</v>
          </cell>
          <cell r="D2175">
            <v>9.3411999999999988</v>
          </cell>
          <cell r="E2175">
            <v>2.5089999999999999</v>
          </cell>
          <cell r="F2175">
            <v>2.1230000000000002</v>
          </cell>
          <cell r="G2175">
            <v>2.4125000000000001</v>
          </cell>
          <cell r="H2175">
            <v>2.895</v>
          </cell>
          <cell r="I2175">
            <v>2422.15</v>
          </cell>
          <cell r="J2175">
            <v>9430</v>
          </cell>
          <cell r="K2175">
            <v>11500</v>
          </cell>
          <cell r="L2175">
            <v>3149</v>
          </cell>
          <cell r="M2175">
            <v>3810</v>
          </cell>
          <cell r="N2175">
            <v>2665</v>
          </cell>
          <cell r="O2175">
            <v>3028</v>
          </cell>
          <cell r="P2175">
            <v>3634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PRSI'IPH14NE</v>
          </cell>
          <cell r="B2176" t="str">
            <v>TPU IPH 14 / 13 SILICONA FELPA</v>
          </cell>
          <cell r="C2176">
            <v>1.93</v>
          </cell>
          <cell r="D2176">
            <v>9.3411999999999988</v>
          </cell>
          <cell r="E2176">
            <v>2.5089999999999999</v>
          </cell>
          <cell r="F2176">
            <v>2.1230000000000002</v>
          </cell>
          <cell r="G2176">
            <v>2.4125000000000001</v>
          </cell>
          <cell r="H2176">
            <v>2.895</v>
          </cell>
          <cell r="I2176">
            <v>2422.15</v>
          </cell>
          <cell r="J2176">
            <v>9430</v>
          </cell>
          <cell r="K2176">
            <v>11500</v>
          </cell>
          <cell r="L2176">
            <v>3149</v>
          </cell>
          <cell r="M2176">
            <v>3810</v>
          </cell>
          <cell r="N2176">
            <v>2665</v>
          </cell>
          <cell r="O2176">
            <v>3028</v>
          </cell>
          <cell r="P2176">
            <v>3634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SILFCIP14</v>
          </cell>
          <cell r="B2177" t="str">
            <v>TPU IPH 14 / 13 SILICONA FELPA CUBRE CAMARA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PASKC'IPH13AQ</v>
          </cell>
          <cell r="B2178" t="str">
            <v>TPU IPH 14 / 13 TRANS</v>
          </cell>
          <cell r="C2178">
            <v>0.86124401913875603</v>
          </cell>
          <cell r="D2178">
            <v>4.1684210526315795</v>
          </cell>
          <cell r="E2178">
            <v>1.1196172248803828</v>
          </cell>
          <cell r="F2178">
            <v>0.94736842105263175</v>
          </cell>
          <cell r="G2178">
            <v>1.0765550239234449</v>
          </cell>
          <cell r="H2178">
            <v>1.2918660287081341</v>
          </cell>
          <cell r="I2178">
            <v>1080.8612440191389</v>
          </cell>
          <cell r="J2178">
            <v>4100</v>
          </cell>
          <cell r="K2178">
            <v>5000</v>
          </cell>
          <cell r="L2178">
            <v>1405</v>
          </cell>
          <cell r="M2178">
            <v>1700</v>
          </cell>
          <cell r="N2178">
            <v>1189</v>
          </cell>
          <cell r="O2178">
            <v>1352</v>
          </cell>
          <cell r="P2178">
            <v>1622</v>
          </cell>
          <cell r="Q2178" t="str">
            <v>S</v>
          </cell>
          <cell r="R2178">
            <v>38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PASKC'IPH13FU</v>
          </cell>
          <cell r="B2179" t="str">
            <v>TPU IPH 14 / 13 TRANS</v>
          </cell>
          <cell r="C2179">
            <v>0.86124401913875603</v>
          </cell>
          <cell r="D2179">
            <v>4.1684210526315795</v>
          </cell>
          <cell r="E2179">
            <v>1.1196172248803828</v>
          </cell>
          <cell r="F2179">
            <v>0.94736842105263175</v>
          </cell>
          <cell r="G2179">
            <v>1.0765550239234449</v>
          </cell>
          <cell r="H2179">
            <v>1.2918660287081341</v>
          </cell>
          <cell r="I2179">
            <v>1080.8612440191389</v>
          </cell>
          <cell r="J2179">
            <v>4100</v>
          </cell>
          <cell r="K2179">
            <v>5000</v>
          </cell>
          <cell r="L2179">
            <v>1405</v>
          </cell>
          <cell r="M2179">
            <v>1700</v>
          </cell>
          <cell r="N2179">
            <v>1189</v>
          </cell>
          <cell r="O2179">
            <v>1352</v>
          </cell>
          <cell r="P2179">
            <v>1622</v>
          </cell>
          <cell r="Q2179" t="str">
            <v>S</v>
          </cell>
          <cell r="R2179">
            <v>38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PASK'IPH14T</v>
          </cell>
          <cell r="B2180" t="str">
            <v>TPU IPH 14 / 13 TRANS</v>
          </cell>
          <cell r="C2180">
            <v>1.4160356031006454</v>
          </cell>
          <cell r="D2180">
            <v>6.853612319007123</v>
          </cell>
          <cell r="E2180">
            <v>1.8408462840308391</v>
          </cell>
          <cell r="F2180">
            <v>1.5576391634107101</v>
          </cell>
          <cell r="G2180">
            <v>1.7700445038758068</v>
          </cell>
          <cell r="H2180">
            <v>2.1240534046509678</v>
          </cell>
          <cell r="I2180">
            <v>1777.1246818913098</v>
          </cell>
          <cell r="J2180">
            <v>6970</v>
          </cell>
          <cell r="K2180">
            <v>8500</v>
          </cell>
          <cell r="L2180">
            <v>2310</v>
          </cell>
          <cell r="M2180">
            <v>2795</v>
          </cell>
          <cell r="N2180">
            <v>1955</v>
          </cell>
          <cell r="O2180">
            <v>2222</v>
          </cell>
          <cell r="P2180">
            <v>2666</v>
          </cell>
          <cell r="Q2180" t="str">
            <v>V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TPU2'IPH13T</v>
          </cell>
          <cell r="B2181" t="str">
            <v>TPU IPH 14 / 13 TRANS 2ML</v>
          </cell>
          <cell r="C2181">
            <v>0.63984805491990848</v>
          </cell>
          <cell r="D2181">
            <v>3.0968645858123569</v>
          </cell>
          <cell r="E2181">
            <v>0.83180247139588104</v>
          </cell>
          <cell r="F2181">
            <v>0.70383286041189941</v>
          </cell>
          <cell r="G2181">
            <v>0.79981006864988557</v>
          </cell>
          <cell r="H2181">
            <v>0.95977208237986278</v>
          </cell>
          <cell r="I2181">
            <v>803.00930892448514</v>
          </cell>
          <cell r="J2181">
            <v>3280</v>
          </cell>
          <cell r="K2181">
            <v>4000</v>
          </cell>
          <cell r="L2181">
            <v>1044</v>
          </cell>
          <cell r="M2181">
            <v>1263</v>
          </cell>
          <cell r="N2181">
            <v>884</v>
          </cell>
          <cell r="O2181">
            <v>1004</v>
          </cell>
          <cell r="P2181">
            <v>1205</v>
          </cell>
          <cell r="Q2181" t="str">
            <v>V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TPU2'IPH14T</v>
          </cell>
          <cell r="B2182" t="str">
            <v>TPU IPH 14 / 13 TRANS 2ML</v>
          </cell>
          <cell r="C2182">
            <v>0.63984805491990848</v>
          </cell>
          <cell r="D2182">
            <v>3.0968645858123569</v>
          </cell>
          <cell r="E2182">
            <v>0.83180247139588104</v>
          </cell>
          <cell r="F2182">
            <v>0.70383286041189941</v>
          </cell>
          <cell r="G2182">
            <v>0.79981006864988557</v>
          </cell>
          <cell r="H2182">
            <v>0.95977208237986278</v>
          </cell>
          <cell r="I2182">
            <v>803.00930892448514</v>
          </cell>
          <cell r="J2182">
            <v>3280</v>
          </cell>
          <cell r="K2182">
            <v>4000</v>
          </cell>
          <cell r="L2182">
            <v>1044</v>
          </cell>
          <cell r="M2182">
            <v>1263</v>
          </cell>
          <cell r="N2182">
            <v>884</v>
          </cell>
          <cell r="O2182">
            <v>1004</v>
          </cell>
          <cell r="P2182">
            <v>1205</v>
          </cell>
          <cell r="Q2182" t="str">
            <v>S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TPPLIP14PL</v>
          </cell>
          <cell r="B2183" t="str">
            <v>TPU IPH 14 PLUS / 15 PLUS PUFFER IMP. PLATEADAS</v>
          </cell>
          <cell r="C2183">
            <v>2.2883295194508011</v>
          </cell>
          <cell r="D2183">
            <v>11.075514874141877</v>
          </cell>
          <cell r="E2183">
            <v>2.9748283752860414</v>
          </cell>
          <cell r="F2183">
            <v>2.5171624713958813</v>
          </cell>
          <cell r="G2183">
            <v>2.8604118993135015</v>
          </cell>
          <cell r="H2183">
            <v>3.4324942791762014</v>
          </cell>
          <cell r="I2183">
            <v>2871.8535469107555</v>
          </cell>
          <cell r="J2183">
            <v>11480</v>
          </cell>
          <cell r="K2183">
            <v>14000</v>
          </cell>
          <cell r="L2183">
            <v>3733</v>
          </cell>
          <cell r="M2183">
            <v>4517</v>
          </cell>
          <cell r="N2183">
            <v>3160</v>
          </cell>
          <cell r="O2183">
            <v>3590</v>
          </cell>
          <cell r="P2183">
            <v>4308</v>
          </cell>
          <cell r="Q2183" t="str">
            <v>V</v>
          </cell>
          <cell r="R2183">
            <v>38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TSMIPH14PL</v>
          </cell>
          <cell r="B2184" t="str">
            <v>TPU IPH 14 PLUS / 15 PLUS SILICONA C/MARCA</v>
          </cell>
          <cell r="C2184">
            <v>1.712159625958974</v>
          </cell>
          <cell r="D2184">
            <v>8.0796812749003983</v>
          </cell>
          <cell r="E2184">
            <v>2.2258075137466662</v>
          </cell>
          <cell r="F2184">
            <v>1.8833755885548715</v>
          </cell>
          <cell r="G2184">
            <v>2.1401995324487175</v>
          </cell>
          <cell r="H2184">
            <v>2.5682394389384609</v>
          </cell>
          <cell r="I2184">
            <v>2148.7603305785124</v>
          </cell>
          <cell r="J2184">
            <v>8200</v>
          </cell>
          <cell r="K2184">
            <v>10000</v>
          </cell>
          <cell r="L2184">
            <v>2793</v>
          </cell>
          <cell r="M2184">
            <v>3380</v>
          </cell>
          <cell r="N2184">
            <v>2364</v>
          </cell>
          <cell r="O2184">
            <v>2686</v>
          </cell>
          <cell r="P2184">
            <v>3224</v>
          </cell>
          <cell r="Q2184" t="str">
            <v>V</v>
          </cell>
          <cell r="R2184">
            <v>37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TPU2'IPH14MT</v>
          </cell>
          <cell r="B2185" t="str">
            <v>TPU IPH 14 PLUS / 15 PLUS TRANS 2ML</v>
          </cell>
          <cell r="C2185">
            <v>0.63984805491990848</v>
          </cell>
          <cell r="D2185">
            <v>3.0968645858123569</v>
          </cell>
          <cell r="E2185">
            <v>0.83180247139588104</v>
          </cell>
          <cell r="F2185">
            <v>0.70383286041189941</v>
          </cell>
          <cell r="G2185">
            <v>0.79981006864988557</v>
          </cell>
          <cell r="H2185">
            <v>0.95977208237986278</v>
          </cell>
          <cell r="I2185">
            <v>803.00930892448514</v>
          </cell>
          <cell r="J2185">
            <v>3280</v>
          </cell>
          <cell r="K2185">
            <v>4000</v>
          </cell>
          <cell r="L2185">
            <v>1044</v>
          </cell>
          <cell r="M2185">
            <v>1263</v>
          </cell>
          <cell r="N2185">
            <v>884</v>
          </cell>
          <cell r="O2185">
            <v>1004</v>
          </cell>
          <cell r="P2185">
            <v>1205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puIP14P9B</v>
          </cell>
          <cell r="B2186" t="str">
            <v>TPU IPH 14 PRO BORDER COLOR</v>
          </cell>
          <cell r="C2186">
            <v>1.7894736842105263</v>
          </cell>
          <cell r="D2186">
            <v>8.6610526315789471</v>
          </cell>
          <cell r="E2186">
            <v>2.3263157894736843</v>
          </cell>
          <cell r="F2186">
            <v>1.9684210526315791</v>
          </cell>
          <cell r="G2186">
            <v>2.236842105263158</v>
          </cell>
          <cell r="H2186">
            <v>2.6842105263157894</v>
          </cell>
          <cell r="I2186">
            <v>2245.7894736842104</v>
          </cell>
          <cell r="J2186">
            <v>9020</v>
          </cell>
          <cell r="K2186">
            <v>11000</v>
          </cell>
          <cell r="L2186">
            <v>2920</v>
          </cell>
          <cell r="M2186">
            <v>3533</v>
          </cell>
          <cell r="N2186">
            <v>2471</v>
          </cell>
          <cell r="O2186">
            <v>2808</v>
          </cell>
          <cell r="P2186">
            <v>3369</v>
          </cell>
          <cell r="Q2186" t="str">
            <v>L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PMMI14P</v>
          </cell>
          <cell r="B2187" t="str">
            <v>TPU IPH 14 PRO MAGNETICO METALICAS</v>
          </cell>
          <cell r="C2187">
            <v>1.8306636155606408</v>
          </cell>
          <cell r="D2187">
            <v>10.85400457665904</v>
          </cell>
          <cell r="E2187">
            <v>2.3798627002288333</v>
          </cell>
          <cell r="F2187">
            <v>2.013729977116705</v>
          </cell>
          <cell r="G2187">
            <v>2.2883295194508011</v>
          </cell>
          <cell r="H2187">
            <v>2.7459954233409611</v>
          </cell>
          <cell r="I2187">
            <v>2297.4828375286043</v>
          </cell>
          <cell r="J2187">
            <v>11070</v>
          </cell>
          <cell r="K2187">
            <v>13500</v>
          </cell>
          <cell r="L2187">
            <v>2987</v>
          </cell>
          <cell r="M2187">
            <v>3614</v>
          </cell>
          <cell r="N2187">
            <v>2528</v>
          </cell>
          <cell r="O2187">
            <v>2872</v>
          </cell>
          <cell r="P2187">
            <v>3447</v>
          </cell>
          <cell r="Q2187" t="str">
            <v>S</v>
          </cell>
          <cell r="R2187">
            <v>47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PRM'IPH14PBL</v>
          </cell>
          <cell r="B2188" t="str">
            <v>TPU IPH 14 PRO MAGNETICO TRANS</v>
          </cell>
          <cell r="C2188">
            <v>2.3210526315789473</v>
          </cell>
          <cell r="D2188">
            <v>11.233894736842105</v>
          </cell>
          <cell r="E2188">
            <v>3.0173684210526317</v>
          </cell>
          <cell r="F2188">
            <v>2.5531578947368421</v>
          </cell>
          <cell r="G2188">
            <v>2.9013157894736841</v>
          </cell>
          <cell r="H2188">
            <v>3.4815789473684209</v>
          </cell>
          <cell r="I2188">
            <v>2912.9210526315787</v>
          </cell>
          <cell r="J2188">
            <v>11480</v>
          </cell>
          <cell r="K2188">
            <v>14000</v>
          </cell>
          <cell r="L2188">
            <v>3787</v>
          </cell>
          <cell r="M2188">
            <v>4582</v>
          </cell>
          <cell r="N2188">
            <v>3205</v>
          </cell>
          <cell r="O2188">
            <v>3642</v>
          </cell>
          <cell r="P2188">
            <v>4370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PRMIP14PC</v>
          </cell>
          <cell r="B2189" t="str">
            <v>TPU IPH 14 PRO MAGNETICO TRANS COLORES</v>
          </cell>
          <cell r="C2189">
            <v>1.593625498007968</v>
          </cell>
          <cell r="D2189">
            <v>7.7131474103585651</v>
          </cell>
          <cell r="E2189">
            <v>2.0717131474103585</v>
          </cell>
          <cell r="F2189">
            <v>1.7529880478087649</v>
          </cell>
          <cell r="G2189">
            <v>1.9920318725099602</v>
          </cell>
          <cell r="H2189">
            <v>2.3904382470119518</v>
          </cell>
          <cell r="I2189">
            <v>2000</v>
          </cell>
          <cell r="J2189">
            <v>7790</v>
          </cell>
          <cell r="K2189">
            <v>9500</v>
          </cell>
          <cell r="L2189">
            <v>2600</v>
          </cell>
          <cell r="M2189">
            <v>3146</v>
          </cell>
          <cell r="N2189">
            <v>2200</v>
          </cell>
          <cell r="O2189">
            <v>2500</v>
          </cell>
          <cell r="P2189">
            <v>3000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puIP14PMB</v>
          </cell>
          <cell r="B2190" t="str">
            <v>TPU IPH 14 PRO MAX BORDER</v>
          </cell>
          <cell r="C2190">
            <v>2.3157894736842106</v>
          </cell>
          <cell r="D2190">
            <v>11.208421052631579</v>
          </cell>
          <cell r="E2190">
            <v>3.0105263157894737</v>
          </cell>
          <cell r="F2190">
            <v>2.5473684210526319</v>
          </cell>
          <cell r="G2190">
            <v>2.8947368421052633</v>
          </cell>
          <cell r="H2190">
            <v>3.4736842105263159</v>
          </cell>
          <cell r="I2190">
            <v>2906.3157894736842</v>
          </cell>
          <cell r="J2190">
            <v>11480</v>
          </cell>
          <cell r="K2190">
            <v>14000</v>
          </cell>
          <cell r="L2190">
            <v>3778</v>
          </cell>
          <cell r="M2190">
            <v>4572</v>
          </cell>
          <cell r="N2190">
            <v>3197</v>
          </cell>
          <cell r="O2190">
            <v>3633</v>
          </cell>
          <cell r="P2190">
            <v>4360</v>
          </cell>
          <cell r="Q2190" t="str">
            <v>L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TIP14PMSM</v>
          </cell>
          <cell r="B2191" t="str">
            <v>TPU IPH 14 PRO MAX MAGNETICO SILICONA</v>
          </cell>
          <cell r="C2191">
            <v>1.0983981693363845</v>
          </cell>
          <cell r="D2191">
            <v>6.2465903890160188</v>
          </cell>
          <cell r="E2191">
            <v>1.4279176201372998</v>
          </cell>
          <cell r="F2191">
            <v>1.208237986270023</v>
          </cell>
          <cell r="G2191">
            <v>1.3729977116704806</v>
          </cell>
          <cell r="H2191">
            <v>1.6475972540045767</v>
          </cell>
          <cell r="I2191">
            <v>1378.4897025171624</v>
          </cell>
          <cell r="J2191">
            <v>6560</v>
          </cell>
          <cell r="K2191">
            <v>8000</v>
          </cell>
          <cell r="L2191">
            <v>1792</v>
          </cell>
          <cell r="M2191">
            <v>2168</v>
          </cell>
          <cell r="N2191">
            <v>1517</v>
          </cell>
          <cell r="O2191">
            <v>1724</v>
          </cell>
          <cell r="P2191">
            <v>2068</v>
          </cell>
          <cell r="Q2191" t="str">
            <v>V</v>
          </cell>
          <cell r="R2191">
            <v>45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PRMIPH14PM</v>
          </cell>
          <cell r="B2192" t="str">
            <v>TPU IPH 14 PRO MAX MAGNETICO TRANS</v>
          </cell>
          <cell r="C2192">
            <v>2.3210526315789473</v>
          </cell>
          <cell r="D2192">
            <v>11.233894736842105</v>
          </cell>
          <cell r="E2192">
            <v>3.0173684210526317</v>
          </cell>
          <cell r="F2192">
            <v>2.5531578947368421</v>
          </cell>
          <cell r="G2192">
            <v>2.9013157894736841</v>
          </cell>
          <cell r="H2192">
            <v>3.4815789473684209</v>
          </cell>
          <cell r="I2192">
            <v>2912.9210526315787</v>
          </cell>
          <cell r="J2192">
            <v>11480</v>
          </cell>
          <cell r="K2192">
            <v>14000</v>
          </cell>
          <cell r="L2192">
            <v>3787</v>
          </cell>
          <cell r="M2192">
            <v>4582</v>
          </cell>
          <cell r="N2192">
            <v>3205</v>
          </cell>
          <cell r="O2192">
            <v>3642</v>
          </cell>
          <cell r="P2192">
            <v>4370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PRMIP14PMC</v>
          </cell>
          <cell r="B2193" t="str">
            <v>TPU IPH 14 PRO MAX MAGNETICO TRANS COLORES</v>
          </cell>
          <cell r="C2193">
            <v>1.594896331738437</v>
          </cell>
          <cell r="D2193">
            <v>7.7192982456140351</v>
          </cell>
          <cell r="E2193">
            <v>2.0733652312599684</v>
          </cell>
          <cell r="F2193">
            <v>1.7543859649122808</v>
          </cell>
          <cell r="G2193">
            <v>1.9936204146730463</v>
          </cell>
          <cell r="H2193">
            <v>2.3923444976076556</v>
          </cell>
          <cell r="I2193">
            <v>2001.5948963317385</v>
          </cell>
          <cell r="J2193">
            <v>7790</v>
          </cell>
          <cell r="K2193">
            <v>9500</v>
          </cell>
          <cell r="L2193">
            <v>2602</v>
          </cell>
          <cell r="M2193">
            <v>3149</v>
          </cell>
          <cell r="N2193">
            <v>2202</v>
          </cell>
          <cell r="O2193">
            <v>2502</v>
          </cell>
          <cell r="P2193">
            <v>3003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16135</v>
          </cell>
          <cell r="B2194" t="str">
            <v>TPU IPH 14 PRO MAX PUFFER IMP.</v>
          </cell>
          <cell r="C2194">
            <v>1.3</v>
          </cell>
          <cell r="D2194">
            <v>6.2919999999999998</v>
          </cell>
          <cell r="E2194">
            <v>1.6900000000000002</v>
          </cell>
          <cell r="F2194">
            <v>1.4300000000000002</v>
          </cell>
          <cell r="G2194">
            <v>1.625</v>
          </cell>
          <cell r="H2194">
            <v>1.9500000000000002</v>
          </cell>
          <cell r="I2194">
            <v>1631.5</v>
          </cell>
          <cell r="J2194">
            <v>6560</v>
          </cell>
          <cell r="K2194">
            <v>8000</v>
          </cell>
          <cell r="L2194">
            <v>2121</v>
          </cell>
          <cell r="M2194">
            <v>2566</v>
          </cell>
          <cell r="N2194">
            <v>1795</v>
          </cell>
          <cell r="O2194">
            <v>2040</v>
          </cell>
          <cell r="P2194">
            <v>2448</v>
          </cell>
          <cell r="Q2194" t="str">
            <v>V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TPPLIP14PM</v>
          </cell>
          <cell r="B2195" t="str">
            <v>TPU IPH 14 PRO MAX PUFFER IMP. PLATEADAS</v>
          </cell>
          <cell r="C2195">
            <v>2.2883295194508011</v>
          </cell>
          <cell r="D2195">
            <v>11.075514874141877</v>
          </cell>
          <cell r="E2195">
            <v>2.9748283752860414</v>
          </cell>
          <cell r="F2195">
            <v>2.5171624713958813</v>
          </cell>
          <cell r="G2195">
            <v>2.8604118993135015</v>
          </cell>
          <cell r="H2195">
            <v>3.4324942791762014</v>
          </cell>
          <cell r="I2195">
            <v>2871.8535469107555</v>
          </cell>
          <cell r="J2195">
            <v>11480</v>
          </cell>
          <cell r="K2195">
            <v>14000</v>
          </cell>
          <cell r="L2195">
            <v>3733</v>
          </cell>
          <cell r="M2195">
            <v>4517</v>
          </cell>
          <cell r="N2195">
            <v>3160</v>
          </cell>
          <cell r="O2195">
            <v>3590</v>
          </cell>
          <cell r="P2195">
            <v>4308</v>
          </cell>
          <cell r="Q2195" t="str">
            <v>V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TPIP14PMGR</v>
          </cell>
          <cell r="B2196" t="str">
            <v>TPU IPH 14 PRO MAX PUFFER INSIDE</v>
          </cell>
          <cell r="C2196">
            <v>2.2753515789473684</v>
          </cell>
          <cell r="D2196">
            <v>11.012701642105263</v>
          </cell>
          <cell r="E2196">
            <v>2.957957052631579</v>
          </cell>
          <cell r="F2196">
            <v>2.5028867368421053</v>
          </cell>
          <cell r="G2196">
            <v>2.8441894736842106</v>
          </cell>
          <cell r="H2196">
            <v>3.4130273684210524</v>
          </cell>
          <cell r="I2196">
            <v>2855.5662315789473</v>
          </cell>
          <cell r="J2196">
            <v>11480</v>
          </cell>
          <cell r="K2196">
            <v>14000</v>
          </cell>
          <cell r="L2196">
            <v>3712</v>
          </cell>
          <cell r="M2196">
            <v>4492</v>
          </cell>
          <cell r="N2196">
            <v>3142</v>
          </cell>
          <cell r="O2196">
            <v>3570</v>
          </cell>
          <cell r="P2196">
            <v>4284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TSMIPH14PM</v>
          </cell>
          <cell r="B2197" t="str">
            <v>TPU IPH 14 PRO MAX SILICONA C/MARCA</v>
          </cell>
          <cell r="C2197">
            <v>1.712159625958974</v>
          </cell>
          <cell r="D2197">
            <v>8.0796812749003983</v>
          </cell>
          <cell r="E2197">
            <v>2.2258075137466662</v>
          </cell>
          <cell r="F2197">
            <v>1.8833755885548715</v>
          </cell>
          <cell r="G2197">
            <v>2.1401995324487175</v>
          </cell>
          <cell r="H2197">
            <v>2.5682394389384609</v>
          </cell>
          <cell r="I2197">
            <v>2148.7603305785124</v>
          </cell>
          <cell r="J2197">
            <v>8200</v>
          </cell>
          <cell r="K2197">
            <v>10000</v>
          </cell>
          <cell r="L2197">
            <v>2793</v>
          </cell>
          <cell r="M2197">
            <v>3380</v>
          </cell>
          <cell r="N2197">
            <v>2364</v>
          </cell>
          <cell r="O2197">
            <v>2686</v>
          </cell>
          <cell r="P2197">
            <v>3224</v>
          </cell>
          <cell r="Q2197" t="str">
            <v>V</v>
          </cell>
          <cell r="R2197">
            <v>37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SILFIPH14PM</v>
          </cell>
          <cell r="B2198" t="str">
            <v>TPU IPH 14 PRO MAX SILICONA FELPA</v>
          </cell>
          <cell r="C2198">
            <v>1.93</v>
          </cell>
          <cell r="D2198">
            <v>9.3411999999999988</v>
          </cell>
          <cell r="E2198">
            <v>2.5089999999999999</v>
          </cell>
          <cell r="F2198">
            <v>2.1230000000000002</v>
          </cell>
          <cell r="G2198">
            <v>2.4125000000000001</v>
          </cell>
          <cell r="H2198">
            <v>2.895</v>
          </cell>
          <cell r="I2198">
            <v>2422.15</v>
          </cell>
          <cell r="J2198">
            <v>9430</v>
          </cell>
          <cell r="K2198">
            <v>11500</v>
          </cell>
          <cell r="L2198">
            <v>3149</v>
          </cell>
          <cell r="M2198">
            <v>3810</v>
          </cell>
          <cell r="N2198">
            <v>2665</v>
          </cell>
          <cell r="O2198">
            <v>3028</v>
          </cell>
          <cell r="P2198">
            <v>3634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TPU2'IPH14PMT</v>
          </cell>
          <cell r="B2199" t="str">
            <v>TPU IPH 14 PRO MAX TRANS 2ML</v>
          </cell>
          <cell r="C2199">
            <v>0.63984805491990848</v>
          </cell>
          <cell r="D2199">
            <v>3.0968645858123569</v>
          </cell>
          <cell r="E2199">
            <v>0.83180247139588104</v>
          </cell>
          <cell r="F2199">
            <v>0.70383286041189941</v>
          </cell>
          <cell r="G2199">
            <v>0.79981006864988557</v>
          </cell>
          <cell r="H2199">
            <v>0.95977208237986278</v>
          </cell>
          <cell r="I2199">
            <v>803.00930892448514</v>
          </cell>
          <cell r="J2199">
            <v>3280</v>
          </cell>
          <cell r="K2199">
            <v>4000</v>
          </cell>
          <cell r="L2199">
            <v>1044</v>
          </cell>
          <cell r="M2199">
            <v>1263</v>
          </cell>
          <cell r="N2199">
            <v>884</v>
          </cell>
          <cell r="O2199">
            <v>1004</v>
          </cell>
          <cell r="P2199">
            <v>1205</v>
          </cell>
          <cell r="Q2199" t="str">
            <v>S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TPUI14PM</v>
          </cell>
          <cell r="B2200" t="str">
            <v>TPU IPH 14 PRO MAX TRANS RIGIDA</v>
          </cell>
          <cell r="C2200">
            <v>0.78947368421052633</v>
          </cell>
          <cell r="D2200">
            <v>3.8210526315789473</v>
          </cell>
          <cell r="E2200">
            <v>1.0263157894736843</v>
          </cell>
          <cell r="F2200">
            <v>0.86842105263157898</v>
          </cell>
          <cell r="G2200">
            <v>0.98684210526315796</v>
          </cell>
          <cell r="H2200">
            <v>1.1842105263157894</v>
          </cell>
          <cell r="I2200">
            <v>990.78947368421052</v>
          </cell>
          <cell r="J2200">
            <v>4100</v>
          </cell>
          <cell r="K2200">
            <v>5000</v>
          </cell>
          <cell r="L2200">
            <v>1288</v>
          </cell>
          <cell r="M2200">
            <v>1559</v>
          </cell>
          <cell r="N2200">
            <v>1090</v>
          </cell>
          <cell r="O2200">
            <v>1239</v>
          </cell>
          <cell r="P2200">
            <v>1487</v>
          </cell>
          <cell r="Q2200" t="str">
            <v>S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TPPLIP14P</v>
          </cell>
          <cell r="B2201" t="str">
            <v>TPU IPH 14 PRO PUFFER IMP. PLATEADAS</v>
          </cell>
          <cell r="C2201">
            <v>2.2883295194508011</v>
          </cell>
          <cell r="D2201">
            <v>11.075514874141877</v>
          </cell>
          <cell r="E2201">
            <v>2.9748283752860414</v>
          </cell>
          <cell r="F2201">
            <v>2.5171624713958813</v>
          </cell>
          <cell r="G2201">
            <v>2.8604118993135015</v>
          </cell>
          <cell r="H2201">
            <v>3.4324942791762014</v>
          </cell>
          <cell r="I2201">
            <v>2871.8535469107555</v>
          </cell>
          <cell r="J2201">
            <v>11480</v>
          </cell>
          <cell r="K2201">
            <v>14000</v>
          </cell>
          <cell r="L2201">
            <v>3733</v>
          </cell>
          <cell r="M2201">
            <v>4517</v>
          </cell>
          <cell r="N2201">
            <v>3160</v>
          </cell>
          <cell r="O2201">
            <v>3590</v>
          </cell>
          <cell r="P2201">
            <v>4308</v>
          </cell>
          <cell r="Q2201" t="str">
            <v>V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TSMIPH14P</v>
          </cell>
          <cell r="B2202" t="str">
            <v>TPU IPH 14 PRO SILICONA C/MARCA</v>
          </cell>
          <cell r="C2202">
            <v>1.712159625958974</v>
          </cell>
          <cell r="D2202">
            <v>8.0796812749003983</v>
          </cell>
          <cell r="E2202">
            <v>2.2258075137466662</v>
          </cell>
          <cell r="F2202">
            <v>1.8833755885548715</v>
          </cell>
          <cell r="G2202">
            <v>2.1401995324487175</v>
          </cell>
          <cell r="H2202">
            <v>2.5682394389384609</v>
          </cell>
          <cell r="I2202">
            <v>2148.7603305785124</v>
          </cell>
          <cell r="J2202">
            <v>8200</v>
          </cell>
          <cell r="K2202">
            <v>10000</v>
          </cell>
          <cell r="L2202">
            <v>2793</v>
          </cell>
          <cell r="M2202">
            <v>3380</v>
          </cell>
          <cell r="N2202">
            <v>2364</v>
          </cell>
          <cell r="O2202">
            <v>2686</v>
          </cell>
          <cell r="P2202">
            <v>3224</v>
          </cell>
          <cell r="Q2202" t="str">
            <v>V</v>
          </cell>
          <cell r="R2202">
            <v>37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SILFIPH14P</v>
          </cell>
          <cell r="B2203" t="str">
            <v>TPU IPH 14 PRO SILICONA FELPA</v>
          </cell>
          <cell r="C2203">
            <v>1.93</v>
          </cell>
          <cell r="D2203">
            <v>9.3411999999999988</v>
          </cell>
          <cell r="E2203">
            <v>2.5089999999999999</v>
          </cell>
          <cell r="F2203">
            <v>2.1230000000000002</v>
          </cell>
          <cell r="G2203">
            <v>2.4125000000000001</v>
          </cell>
          <cell r="H2203">
            <v>2.895</v>
          </cell>
          <cell r="I2203">
            <v>2422.15</v>
          </cell>
          <cell r="J2203">
            <v>9430</v>
          </cell>
          <cell r="K2203">
            <v>11500</v>
          </cell>
          <cell r="L2203">
            <v>3149</v>
          </cell>
          <cell r="M2203">
            <v>3810</v>
          </cell>
          <cell r="N2203">
            <v>2665</v>
          </cell>
          <cell r="O2203">
            <v>3028</v>
          </cell>
          <cell r="P2203">
            <v>3634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PASK'IPH14PT</v>
          </cell>
          <cell r="B2204" t="str">
            <v>TPU IPH 14 PRO TRANS</v>
          </cell>
          <cell r="C2204">
            <v>0.63984805491990848</v>
          </cell>
          <cell r="D2204">
            <v>3.0968645858123569</v>
          </cell>
          <cell r="E2204">
            <v>0.83180247139588104</v>
          </cell>
          <cell r="F2204">
            <v>0.70383286041189941</v>
          </cell>
          <cell r="G2204">
            <v>0.79981006864988557</v>
          </cell>
          <cell r="H2204">
            <v>0.95977208237986278</v>
          </cell>
          <cell r="I2204">
            <v>803.00930892448514</v>
          </cell>
          <cell r="J2204">
            <v>3280</v>
          </cell>
          <cell r="K2204">
            <v>4000</v>
          </cell>
          <cell r="L2204">
            <v>1044</v>
          </cell>
          <cell r="M2204">
            <v>1263</v>
          </cell>
          <cell r="N2204">
            <v>884</v>
          </cell>
          <cell r="O2204">
            <v>1004</v>
          </cell>
          <cell r="P2204">
            <v>1205</v>
          </cell>
          <cell r="Q2204" t="str">
            <v>S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TPU2'IPH14PT</v>
          </cell>
          <cell r="B2205" t="str">
            <v>TPU IPH 14 PRO TRANS 2ML</v>
          </cell>
          <cell r="C2205">
            <v>0.63984805491990848</v>
          </cell>
          <cell r="D2205">
            <v>3.0968645858123569</v>
          </cell>
          <cell r="E2205">
            <v>0.83180247139588104</v>
          </cell>
          <cell r="F2205">
            <v>0.70383286041189941</v>
          </cell>
          <cell r="G2205">
            <v>0.79981006864988557</v>
          </cell>
          <cell r="H2205">
            <v>0.95977208237986278</v>
          </cell>
          <cell r="I2205">
            <v>803.00930892448514</v>
          </cell>
          <cell r="J2205">
            <v>3280</v>
          </cell>
          <cell r="K2205">
            <v>4000</v>
          </cell>
          <cell r="L2205">
            <v>1044</v>
          </cell>
          <cell r="M2205">
            <v>1263</v>
          </cell>
          <cell r="N2205">
            <v>884</v>
          </cell>
          <cell r="O2205">
            <v>1004</v>
          </cell>
          <cell r="P2205">
            <v>1205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TRBBIP15</v>
          </cell>
          <cell r="B2206" t="str">
            <v>TPU IPH 15 BUBBLE</v>
          </cell>
          <cell r="C2206">
            <v>0.96984860557768926</v>
          </cell>
          <cell r="D2206">
            <v>4.6940672509960155</v>
          </cell>
          <cell r="E2206">
            <v>1.2608031872509962</v>
          </cell>
          <cell r="F2206">
            <v>1.0668334661354584</v>
          </cell>
          <cell r="G2206">
            <v>1.2123107569721117</v>
          </cell>
          <cell r="H2206">
            <v>1.4547729083665339</v>
          </cell>
          <cell r="I2206">
            <v>1217.1600000000001</v>
          </cell>
          <cell r="J2206">
            <v>4920</v>
          </cell>
          <cell r="K2206">
            <v>6000</v>
          </cell>
          <cell r="L2206">
            <v>1582</v>
          </cell>
          <cell r="M2206">
            <v>1915</v>
          </cell>
          <cell r="N2206">
            <v>1339</v>
          </cell>
          <cell r="O2206">
            <v>1522</v>
          </cell>
          <cell r="P2206">
            <v>1826</v>
          </cell>
          <cell r="Q2206" t="str">
            <v>D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TPIPIH15DIR</v>
          </cell>
          <cell r="B2207" t="str">
            <v>TPU IPH 15 DIAMON</v>
          </cell>
          <cell r="C2207">
            <v>1.3729977116704806</v>
          </cell>
          <cell r="D2207">
            <v>6.6453089244851258</v>
          </cell>
          <cell r="E2207">
            <v>1.7848970251716247</v>
          </cell>
          <cell r="F2207">
            <v>1.5102974828375288</v>
          </cell>
          <cell r="G2207">
            <v>1.7162471395881007</v>
          </cell>
          <cell r="H2207">
            <v>2.0594965675057209</v>
          </cell>
          <cell r="I2207">
            <v>1723.1121281464532</v>
          </cell>
          <cell r="J2207">
            <v>6970</v>
          </cell>
          <cell r="K2207">
            <v>8500</v>
          </cell>
          <cell r="L2207">
            <v>2240</v>
          </cell>
          <cell r="M2207">
            <v>2710</v>
          </cell>
          <cell r="N2207">
            <v>1896</v>
          </cell>
          <cell r="O2207">
            <v>2154</v>
          </cell>
          <cell r="P2207">
            <v>2585</v>
          </cell>
          <cell r="Q2207" t="str">
            <v>V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PMMI15</v>
          </cell>
          <cell r="B2208" t="str">
            <v>TPU IPH 15 MAGNETICO METALICAS</v>
          </cell>
          <cell r="C2208">
            <v>1.8306636155606408</v>
          </cell>
          <cell r="D2208">
            <v>10.85400457665904</v>
          </cell>
          <cell r="E2208">
            <v>2.3798627002288333</v>
          </cell>
          <cell r="F2208">
            <v>2.013729977116705</v>
          </cell>
          <cell r="G2208">
            <v>2.2883295194508011</v>
          </cell>
          <cell r="H2208">
            <v>2.7459954233409611</v>
          </cell>
          <cell r="I2208">
            <v>2297.4828375286043</v>
          </cell>
          <cell r="J2208">
            <v>11070</v>
          </cell>
          <cell r="K2208">
            <v>13500</v>
          </cell>
          <cell r="L2208">
            <v>2987</v>
          </cell>
          <cell r="M2208">
            <v>3614</v>
          </cell>
          <cell r="N2208">
            <v>2528</v>
          </cell>
          <cell r="O2208">
            <v>2872</v>
          </cell>
          <cell r="P2208">
            <v>3447</v>
          </cell>
          <cell r="Q2208" t="str">
            <v>S</v>
          </cell>
          <cell r="R2208">
            <v>47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PRBMI15</v>
          </cell>
          <cell r="B2209" t="str">
            <v>TPU IPH 15 MAGNETICO TRANS</v>
          </cell>
          <cell r="C2209">
            <v>2.9473684210526314</v>
          </cell>
          <cell r="D2209">
            <v>14.265263157894736</v>
          </cell>
          <cell r="E2209">
            <v>3.831578947368421</v>
          </cell>
          <cell r="F2209">
            <v>3.2421052631578946</v>
          </cell>
          <cell r="G2209">
            <v>3.6842105263157894</v>
          </cell>
          <cell r="H2209">
            <v>4.4210526315789469</v>
          </cell>
          <cell r="I2209">
            <v>3698.9473684210525</v>
          </cell>
          <cell r="J2209">
            <v>14750</v>
          </cell>
          <cell r="K2209">
            <v>18000</v>
          </cell>
          <cell r="L2209">
            <v>4809</v>
          </cell>
          <cell r="M2209">
            <v>5818</v>
          </cell>
          <cell r="N2209">
            <v>4069</v>
          </cell>
          <cell r="O2209">
            <v>4624</v>
          </cell>
          <cell r="P2209">
            <v>5549</v>
          </cell>
          <cell r="Q2209" t="str">
            <v>S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PRBMI15B</v>
          </cell>
          <cell r="B2210" t="str">
            <v>TPU IPH 15 MAGNETICO TRANS BRILLO</v>
          </cell>
          <cell r="C2210">
            <v>2.654462242562929</v>
          </cell>
          <cell r="D2210">
            <v>12.847597254004576</v>
          </cell>
          <cell r="E2210">
            <v>3.4508009153318078</v>
          </cell>
          <cell r="F2210">
            <v>2.9199084668192219</v>
          </cell>
          <cell r="G2210">
            <v>3.3180778032036611</v>
          </cell>
          <cell r="H2210">
            <v>3.9816933638443937</v>
          </cell>
          <cell r="I2210">
            <v>3331.3501144164757</v>
          </cell>
          <cell r="J2210">
            <v>13110</v>
          </cell>
          <cell r="K2210">
            <v>16000</v>
          </cell>
          <cell r="L2210">
            <v>4331</v>
          </cell>
          <cell r="M2210">
            <v>5240</v>
          </cell>
          <cell r="N2210">
            <v>3665</v>
          </cell>
          <cell r="O2210">
            <v>4165</v>
          </cell>
          <cell r="P2210">
            <v>4998</v>
          </cell>
          <cell r="Q2210" t="str">
            <v>S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PRMIP15C</v>
          </cell>
          <cell r="B2211" t="str">
            <v>TPU IPH 15 MAGNETICO TRANS COLORES</v>
          </cell>
          <cell r="C2211">
            <v>1.594896331738437</v>
          </cell>
          <cell r="D2211">
            <v>7.7192982456140351</v>
          </cell>
          <cell r="E2211">
            <v>2.0733652312599684</v>
          </cell>
          <cell r="F2211">
            <v>1.7543859649122808</v>
          </cell>
          <cell r="G2211">
            <v>1.9936204146730463</v>
          </cell>
          <cell r="H2211">
            <v>2.3923444976076556</v>
          </cell>
          <cell r="I2211">
            <v>2001.5948963317385</v>
          </cell>
          <cell r="J2211">
            <v>7790</v>
          </cell>
          <cell r="K2211">
            <v>9500</v>
          </cell>
          <cell r="L2211">
            <v>2602</v>
          </cell>
          <cell r="M2211">
            <v>3149</v>
          </cell>
          <cell r="N2211">
            <v>2202</v>
          </cell>
          <cell r="O2211">
            <v>2502</v>
          </cell>
          <cell r="P2211">
            <v>3003</v>
          </cell>
          <cell r="Q2211" t="str">
            <v>S</v>
          </cell>
          <cell r="R2211">
            <v>38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TPIPIH15PDIR</v>
          </cell>
          <cell r="B2212" t="str">
            <v>TPU IPH 15 PLUS DIAMON</v>
          </cell>
          <cell r="C2212">
            <v>1.3729977116704806</v>
          </cell>
          <cell r="D2212">
            <v>6.6453089244851258</v>
          </cell>
          <cell r="E2212">
            <v>1.7848970251716247</v>
          </cell>
          <cell r="F2212">
            <v>1.5102974828375288</v>
          </cell>
          <cell r="G2212">
            <v>1.7162471395881007</v>
          </cell>
          <cell r="H2212">
            <v>2.0594965675057209</v>
          </cell>
          <cell r="I2212">
            <v>1723.1121281464532</v>
          </cell>
          <cell r="J2212">
            <v>6970</v>
          </cell>
          <cell r="K2212">
            <v>8500</v>
          </cell>
          <cell r="L2212">
            <v>2240</v>
          </cell>
          <cell r="M2212">
            <v>2710</v>
          </cell>
          <cell r="N2212">
            <v>1896</v>
          </cell>
          <cell r="O2212">
            <v>2154</v>
          </cell>
          <cell r="P2212">
            <v>2585</v>
          </cell>
          <cell r="Q2212" t="str">
            <v>V</v>
          </cell>
          <cell r="R2212">
            <v>38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PRBMI15PL</v>
          </cell>
          <cell r="B2213" t="str">
            <v>TPU IPH 15 PLUS MAGNETICO TRANS</v>
          </cell>
          <cell r="C2213">
            <v>2.9473684210526314</v>
          </cell>
          <cell r="D2213">
            <v>14.265263157894736</v>
          </cell>
          <cell r="E2213">
            <v>3.831578947368421</v>
          </cell>
          <cell r="F2213">
            <v>3.2421052631578946</v>
          </cell>
          <cell r="G2213">
            <v>3.6842105263157894</v>
          </cell>
          <cell r="H2213">
            <v>4.4210526315789469</v>
          </cell>
          <cell r="I2213">
            <v>3698.9473684210525</v>
          </cell>
          <cell r="J2213">
            <v>14750</v>
          </cell>
          <cell r="K2213">
            <v>18000</v>
          </cell>
          <cell r="L2213">
            <v>4809</v>
          </cell>
          <cell r="M2213">
            <v>5818</v>
          </cell>
          <cell r="N2213">
            <v>4069</v>
          </cell>
          <cell r="O2213">
            <v>4624</v>
          </cell>
          <cell r="P2213">
            <v>5549</v>
          </cell>
          <cell r="Q2213" t="str">
            <v>S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TPUIP15PTC</v>
          </cell>
          <cell r="B2214" t="str">
            <v>TPU IPH 15 PLUS TRANS + PROT LENTE</v>
          </cell>
          <cell r="C2214">
            <v>1.3729977116704806</v>
          </cell>
          <cell r="D2214">
            <v>6.6453089244851258</v>
          </cell>
          <cell r="E2214">
            <v>1.7848970251716247</v>
          </cell>
          <cell r="F2214">
            <v>1.5102974828375288</v>
          </cell>
          <cell r="G2214">
            <v>1.7162471395881007</v>
          </cell>
          <cell r="H2214">
            <v>2.0594965675057209</v>
          </cell>
          <cell r="I2214">
            <v>1723.1121281464532</v>
          </cell>
          <cell r="J2214">
            <v>6970</v>
          </cell>
          <cell r="K2214">
            <v>8500</v>
          </cell>
          <cell r="L2214">
            <v>2240</v>
          </cell>
          <cell r="M2214">
            <v>2710</v>
          </cell>
          <cell r="N2214">
            <v>1896</v>
          </cell>
          <cell r="O2214">
            <v>2154</v>
          </cell>
          <cell r="P2214">
            <v>2585</v>
          </cell>
          <cell r="Q2214" t="str">
            <v>L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TRBBIP15P</v>
          </cell>
          <cell r="B2215" t="str">
            <v>TPU IPH 15 PRO BUBBLE</v>
          </cell>
          <cell r="C2215">
            <v>0.96984860557768926</v>
          </cell>
          <cell r="D2215">
            <v>4.6940672509960155</v>
          </cell>
          <cell r="E2215">
            <v>1.2608031872509962</v>
          </cell>
          <cell r="F2215">
            <v>1.0668334661354584</v>
          </cell>
          <cell r="G2215">
            <v>1.2123107569721117</v>
          </cell>
          <cell r="H2215">
            <v>1.4547729083665339</v>
          </cell>
          <cell r="I2215">
            <v>1217.1600000000001</v>
          </cell>
          <cell r="J2215">
            <v>4920</v>
          </cell>
          <cell r="K2215">
            <v>6000</v>
          </cell>
          <cell r="L2215">
            <v>1582</v>
          </cell>
          <cell r="M2215">
            <v>1915</v>
          </cell>
          <cell r="N2215">
            <v>1339</v>
          </cell>
          <cell r="O2215">
            <v>1522</v>
          </cell>
          <cell r="P2215">
            <v>1826</v>
          </cell>
          <cell r="Q2215" t="str">
            <v>D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TPIPIH15PRDIR</v>
          </cell>
          <cell r="B2216" t="str">
            <v>TPU IPH 15 PRO DIAMON</v>
          </cell>
          <cell r="C2216">
            <v>1.3729977116704806</v>
          </cell>
          <cell r="D2216">
            <v>6.6453089244851258</v>
          </cell>
          <cell r="E2216">
            <v>1.7848970251716247</v>
          </cell>
          <cell r="F2216">
            <v>1.5102974828375288</v>
          </cell>
          <cell r="G2216">
            <v>1.7162471395881007</v>
          </cell>
          <cell r="H2216">
            <v>2.0594965675057209</v>
          </cell>
          <cell r="I2216">
            <v>1723.1121281464532</v>
          </cell>
          <cell r="J2216">
            <v>6970</v>
          </cell>
          <cell r="K2216">
            <v>8500</v>
          </cell>
          <cell r="L2216">
            <v>2240</v>
          </cell>
          <cell r="M2216">
            <v>2710</v>
          </cell>
          <cell r="N2216">
            <v>1896</v>
          </cell>
          <cell r="O2216">
            <v>2154</v>
          </cell>
          <cell r="P2216">
            <v>2585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PRBMI15PR</v>
          </cell>
          <cell r="B2217" t="str">
            <v>TPU IPH 15 PRO MAGNETICO TRANS</v>
          </cell>
          <cell r="C2217">
            <v>2.9473684210526314</v>
          </cell>
          <cell r="D2217">
            <v>14.265263157894736</v>
          </cell>
          <cell r="E2217">
            <v>3.831578947368421</v>
          </cell>
          <cell r="F2217">
            <v>3.2421052631578946</v>
          </cell>
          <cell r="G2217">
            <v>3.6842105263157894</v>
          </cell>
          <cell r="H2217">
            <v>4.4210526315789469</v>
          </cell>
          <cell r="I2217">
            <v>3698.9473684210525</v>
          </cell>
          <cell r="J2217">
            <v>14750</v>
          </cell>
          <cell r="K2217">
            <v>18000</v>
          </cell>
          <cell r="L2217">
            <v>4809</v>
          </cell>
          <cell r="M2217">
            <v>5818</v>
          </cell>
          <cell r="N2217">
            <v>4069</v>
          </cell>
          <cell r="O2217">
            <v>4624</v>
          </cell>
          <cell r="P2217">
            <v>5549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TRBBIP15M</v>
          </cell>
          <cell r="B2218" t="str">
            <v>TPU IPH 15 PRO MAX BUBBLE</v>
          </cell>
          <cell r="C2218">
            <v>0.96984860557768926</v>
          </cell>
          <cell r="D2218">
            <v>4.6940672509960155</v>
          </cell>
          <cell r="E2218">
            <v>1.2608031872509962</v>
          </cell>
          <cell r="F2218">
            <v>1.0668334661354584</v>
          </cell>
          <cell r="G2218">
            <v>1.2123107569721117</v>
          </cell>
          <cell r="H2218">
            <v>1.4547729083665339</v>
          </cell>
          <cell r="I2218">
            <v>1217.1600000000001</v>
          </cell>
          <cell r="J2218">
            <v>4920</v>
          </cell>
          <cell r="K2218">
            <v>6000</v>
          </cell>
          <cell r="L2218">
            <v>1582</v>
          </cell>
          <cell r="M2218">
            <v>1915</v>
          </cell>
          <cell r="N2218">
            <v>1339</v>
          </cell>
          <cell r="O2218">
            <v>1522</v>
          </cell>
          <cell r="P2218">
            <v>1826</v>
          </cell>
          <cell r="Q2218" t="str">
            <v>D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TPIPIH15PMDIR</v>
          </cell>
          <cell r="B2219" t="str">
            <v>TPU IPH 15 PRO MAX DIAMON</v>
          </cell>
          <cell r="C2219">
            <v>1.3729977116704806</v>
          </cell>
          <cell r="D2219">
            <v>6.6453089244851258</v>
          </cell>
          <cell r="E2219">
            <v>1.7848970251716247</v>
          </cell>
          <cell r="F2219">
            <v>1.5102974828375288</v>
          </cell>
          <cell r="G2219">
            <v>1.7162471395881007</v>
          </cell>
          <cell r="H2219">
            <v>2.0594965675057209</v>
          </cell>
          <cell r="I2219">
            <v>1723.1121281464532</v>
          </cell>
          <cell r="J2219">
            <v>6970</v>
          </cell>
          <cell r="K2219">
            <v>8500</v>
          </cell>
          <cell r="L2219">
            <v>2240</v>
          </cell>
          <cell r="M2219">
            <v>2710</v>
          </cell>
          <cell r="N2219">
            <v>1896</v>
          </cell>
          <cell r="O2219">
            <v>2154</v>
          </cell>
          <cell r="P2219">
            <v>2585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PMMI15PM</v>
          </cell>
          <cell r="B2220" t="str">
            <v>TPU IPH 15 PRO MAX MAGNETICO METALICAS</v>
          </cell>
          <cell r="C2220">
            <v>1.8306636155606408</v>
          </cell>
          <cell r="D2220">
            <v>10.85400457665904</v>
          </cell>
          <cell r="E2220">
            <v>2.3798627002288333</v>
          </cell>
          <cell r="F2220">
            <v>2.013729977116705</v>
          </cell>
          <cell r="G2220">
            <v>2.2883295194508011</v>
          </cell>
          <cell r="H2220">
            <v>2.7459954233409611</v>
          </cell>
          <cell r="I2220">
            <v>2297.4828375286043</v>
          </cell>
          <cell r="J2220">
            <v>11070</v>
          </cell>
          <cell r="K2220">
            <v>13500</v>
          </cell>
          <cell r="L2220">
            <v>2987</v>
          </cell>
          <cell r="M2220">
            <v>3614</v>
          </cell>
          <cell r="N2220">
            <v>2528</v>
          </cell>
          <cell r="O2220">
            <v>2872</v>
          </cell>
          <cell r="P2220">
            <v>3447</v>
          </cell>
          <cell r="Q2220" t="str">
            <v>S</v>
          </cell>
          <cell r="R2220">
            <v>47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PRBMI15PM</v>
          </cell>
          <cell r="B2221" t="str">
            <v>TPU IPH 15 PRO MAX MAGNETICO TRANS</v>
          </cell>
          <cell r="C2221">
            <v>2.9473684210526314</v>
          </cell>
          <cell r="D2221">
            <v>14.265263157894736</v>
          </cell>
          <cell r="E2221">
            <v>3.831578947368421</v>
          </cell>
          <cell r="F2221">
            <v>3.2421052631578946</v>
          </cell>
          <cell r="G2221">
            <v>3.6842105263157894</v>
          </cell>
          <cell r="H2221">
            <v>4.4210526315789469</v>
          </cell>
          <cell r="I2221">
            <v>3698.9473684210525</v>
          </cell>
          <cell r="J2221">
            <v>14750</v>
          </cell>
          <cell r="K2221">
            <v>18000</v>
          </cell>
          <cell r="L2221">
            <v>4809</v>
          </cell>
          <cell r="M2221">
            <v>5818</v>
          </cell>
          <cell r="N2221">
            <v>4069</v>
          </cell>
          <cell r="O2221">
            <v>4624</v>
          </cell>
          <cell r="P2221">
            <v>5549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PRBMI15PMB</v>
          </cell>
          <cell r="B2222" t="str">
            <v>TPU IPH 15 PRO MAX MAGNETICO TRANS BRILLO</v>
          </cell>
          <cell r="C2222">
            <v>2.654462242562929</v>
          </cell>
          <cell r="D2222">
            <v>12.847597254004576</v>
          </cell>
          <cell r="E2222">
            <v>3.4508009153318078</v>
          </cell>
          <cell r="F2222">
            <v>2.9199084668192219</v>
          </cell>
          <cell r="G2222">
            <v>3.3180778032036611</v>
          </cell>
          <cell r="H2222">
            <v>3.9816933638443937</v>
          </cell>
          <cell r="I2222">
            <v>3331.3501144164757</v>
          </cell>
          <cell r="J2222">
            <v>13110</v>
          </cell>
          <cell r="K2222">
            <v>16000</v>
          </cell>
          <cell r="L2222">
            <v>4331</v>
          </cell>
          <cell r="M2222">
            <v>5240</v>
          </cell>
          <cell r="N2222">
            <v>3665</v>
          </cell>
          <cell r="O2222">
            <v>4165</v>
          </cell>
          <cell r="P2222">
            <v>4998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TSMIPH15PM</v>
          </cell>
          <cell r="B2223" t="str">
            <v>TPU IPH 15 PRO MAX SILICONA C/MARCA</v>
          </cell>
          <cell r="C2223">
            <v>1.712159625958974</v>
          </cell>
          <cell r="D2223">
            <v>8.0796812749003983</v>
          </cell>
          <cell r="E2223">
            <v>2.2258075137466662</v>
          </cell>
          <cell r="F2223">
            <v>1.8833755885548715</v>
          </cell>
          <cell r="G2223">
            <v>2.1401995324487175</v>
          </cell>
          <cell r="H2223">
            <v>2.5682394389384609</v>
          </cell>
          <cell r="I2223">
            <v>2148.7603305785124</v>
          </cell>
          <cell r="J2223">
            <v>8200</v>
          </cell>
          <cell r="K2223">
            <v>10000</v>
          </cell>
          <cell r="L2223">
            <v>2793</v>
          </cell>
          <cell r="M2223">
            <v>3380</v>
          </cell>
          <cell r="N2223">
            <v>2364</v>
          </cell>
          <cell r="O2223">
            <v>2686</v>
          </cell>
          <cell r="P2223">
            <v>3224</v>
          </cell>
          <cell r="Q2223" t="str">
            <v>V</v>
          </cell>
          <cell r="R2223">
            <v>37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PASK'IPH15PMT</v>
          </cell>
          <cell r="B2224" t="str">
            <v>TPU IPH 15 PRO MAX TRANS</v>
          </cell>
          <cell r="C2224">
            <v>1.0923295194508009</v>
          </cell>
          <cell r="D2224">
            <v>5.2868748741418763</v>
          </cell>
          <cell r="E2224">
            <v>1.4200283752860412</v>
          </cell>
          <cell r="F2224">
            <v>1.201562471395881</v>
          </cell>
          <cell r="G2224">
            <v>1.3654118993135012</v>
          </cell>
          <cell r="H2224">
            <v>1.6384942791762014</v>
          </cell>
          <cell r="I2224">
            <v>1370.8735469107551</v>
          </cell>
          <cell r="J2224">
            <v>5330</v>
          </cell>
          <cell r="K2224">
            <v>6500</v>
          </cell>
          <cell r="L2224">
            <v>1782</v>
          </cell>
          <cell r="M2224">
            <v>2156</v>
          </cell>
          <cell r="N2224">
            <v>1508</v>
          </cell>
          <cell r="O2224">
            <v>1714</v>
          </cell>
          <cell r="P2224">
            <v>2057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PRPIPH15PM</v>
          </cell>
          <cell r="B2225" t="str">
            <v>TPU IPH 15 PRO MAX TRANS CLEAR PREMIUM REF</v>
          </cell>
          <cell r="C2225">
            <v>2.2883295194508011</v>
          </cell>
          <cell r="D2225">
            <v>11.075514874141877</v>
          </cell>
          <cell r="E2225">
            <v>2.9748283752860414</v>
          </cell>
          <cell r="F2225">
            <v>2.5171624713958813</v>
          </cell>
          <cell r="G2225">
            <v>2.8604118993135015</v>
          </cell>
          <cell r="H2225">
            <v>3.4324942791762014</v>
          </cell>
          <cell r="I2225">
            <v>2871.8535469107555</v>
          </cell>
          <cell r="J2225">
            <v>11480</v>
          </cell>
          <cell r="K2225">
            <v>14000</v>
          </cell>
          <cell r="L2225">
            <v>3733</v>
          </cell>
          <cell r="M2225">
            <v>4517</v>
          </cell>
          <cell r="N2225">
            <v>3160</v>
          </cell>
          <cell r="O2225">
            <v>3590</v>
          </cell>
          <cell r="P2225">
            <v>4308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TSMIPH15P</v>
          </cell>
          <cell r="B2226" t="str">
            <v>TPU IPH 15 PRO SILICONA C/MARCA</v>
          </cell>
          <cell r="C2226">
            <v>1.712159625958974</v>
          </cell>
          <cell r="D2226">
            <v>8.0796812749003983</v>
          </cell>
          <cell r="E2226">
            <v>2.2258075137466662</v>
          </cell>
          <cell r="F2226">
            <v>1.8833755885548715</v>
          </cell>
          <cell r="G2226">
            <v>2.1401995324487175</v>
          </cell>
          <cell r="H2226">
            <v>2.5682394389384609</v>
          </cell>
          <cell r="I2226">
            <v>2148.7603305785124</v>
          </cell>
          <cell r="J2226">
            <v>8200</v>
          </cell>
          <cell r="K2226">
            <v>10000</v>
          </cell>
          <cell r="L2226">
            <v>2793</v>
          </cell>
          <cell r="M2226">
            <v>3380</v>
          </cell>
          <cell r="N2226">
            <v>2364</v>
          </cell>
          <cell r="O2226">
            <v>2686</v>
          </cell>
          <cell r="P2226">
            <v>3224</v>
          </cell>
          <cell r="Q2226" t="str">
            <v>V</v>
          </cell>
          <cell r="R2226">
            <v>37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TSMIPH15</v>
          </cell>
          <cell r="B2227" t="str">
            <v>TPU IPH 15 SILICONA C/MARCA</v>
          </cell>
          <cell r="C2227">
            <v>1.712159625958974</v>
          </cell>
          <cell r="D2227">
            <v>8.0796812749003983</v>
          </cell>
          <cell r="E2227">
            <v>2.2258075137466662</v>
          </cell>
          <cell r="F2227">
            <v>1.8833755885548715</v>
          </cell>
          <cell r="G2227">
            <v>2.1401995324487175</v>
          </cell>
          <cell r="H2227">
            <v>2.5682394389384609</v>
          </cell>
          <cell r="I2227">
            <v>2148.7603305785124</v>
          </cell>
          <cell r="J2227">
            <v>8200</v>
          </cell>
          <cell r="K2227">
            <v>10000</v>
          </cell>
          <cell r="L2227">
            <v>2793</v>
          </cell>
          <cell r="M2227">
            <v>3380</v>
          </cell>
          <cell r="N2227">
            <v>2364</v>
          </cell>
          <cell r="O2227">
            <v>2686</v>
          </cell>
          <cell r="P2227">
            <v>3224</v>
          </cell>
          <cell r="Q2227" t="str">
            <v>V</v>
          </cell>
          <cell r="R2227">
            <v>37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PASK'IPH15T</v>
          </cell>
          <cell r="B2228" t="str">
            <v>TPU IPH 15 TRANS</v>
          </cell>
          <cell r="C2228">
            <v>1.0923295194508009</v>
          </cell>
          <cell r="D2228">
            <v>5.2868748741418763</v>
          </cell>
          <cell r="E2228">
            <v>1.4200283752860412</v>
          </cell>
          <cell r="F2228">
            <v>1.201562471395881</v>
          </cell>
          <cell r="G2228">
            <v>1.3654118993135012</v>
          </cell>
          <cell r="H2228">
            <v>1.6384942791762014</v>
          </cell>
          <cell r="I2228">
            <v>1370.8735469107551</v>
          </cell>
          <cell r="J2228">
            <v>5330</v>
          </cell>
          <cell r="K2228">
            <v>6500</v>
          </cell>
          <cell r="L2228">
            <v>1782</v>
          </cell>
          <cell r="M2228">
            <v>2156</v>
          </cell>
          <cell r="N2228">
            <v>1508</v>
          </cell>
          <cell r="O2228">
            <v>1714</v>
          </cell>
          <cell r="P2228">
            <v>2057</v>
          </cell>
          <cell r="Q2228" t="str">
            <v>V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PRPIPH15</v>
          </cell>
          <cell r="B2229" t="str">
            <v>TPU IPH 15 TRANS CLEAR PREMIUM REF</v>
          </cell>
          <cell r="C2229">
            <v>2.2883295194508011</v>
          </cell>
          <cell r="D2229">
            <v>11.075514874141877</v>
          </cell>
          <cell r="E2229">
            <v>2.9748283752860414</v>
          </cell>
          <cell r="F2229">
            <v>2.5171624713958813</v>
          </cell>
          <cell r="G2229">
            <v>2.8604118993135015</v>
          </cell>
          <cell r="H2229">
            <v>3.4324942791762014</v>
          </cell>
          <cell r="I2229">
            <v>2871.8535469107555</v>
          </cell>
          <cell r="J2229">
            <v>11480</v>
          </cell>
          <cell r="K2229">
            <v>14000</v>
          </cell>
          <cell r="L2229">
            <v>3733</v>
          </cell>
          <cell r="M2229">
            <v>4517</v>
          </cell>
          <cell r="N2229">
            <v>3160</v>
          </cell>
          <cell r="O2229">
            <v>3590</v>
          </cell>
          <cell r="P2229">
            <v>4308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TBCSIP16</v>
          </cell>
          <cell r="B2230" t="str">
            <v>TPU IPH 16 BORDER COLOR SOFT</v>
          </cell>
          <cell r="C2230">
            <v>1.1599246049006815</v>
          </cell>
          <cell r="D2230">
            <v>5.6140350877192979</v>
          </cell>
          <cell r="E2230">
            <v>1.507901986370886</v>
          </cell>
          <cell r="F2230">
            <v>1.2759170653907497</v>
          </cell>
          <cell r="G2230">
            <v>1.4499057561258519</v>
          </cell>
          <cell r="H2230">
            <v>1.7398869073510221</v>
          </cell>
          <cell r="I2230">
            <v>1455.7053791503554</v>
          </cell>
          <cell r="J2230">
            <v>5740</v>
          </cell>
          <cell r="K2230">
            <v>7000</v>
          </cell>
          <cell r="L2230">
            <v>1892</v>
          </cell>
          <cell r="M2230">
            <v>2290</v>
          </cell>
          <cell r="N2230">
            <v>1602</v>
          </cell>
          <cell r="O2230">
            <v>1820</v>
          </cell>
          <cell r="P2230">
            <v>2184</v>
          </cell>
          <cell r="Q2230" t="str">
            <v>V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puDFI16</v>
          </cell>
          <cell r="B2231" t="str">
            <v>TPU IPH 16 BORDER DIFUMADO REF</v>
          </cell>
          <cell r="C2231">
            <v>1.2324198927069741</v>
          </cell>
          <cell r="D2231">
            <v>5.9649122807017543</v>
          </cell>
          <cell r="E2231">
            <v>1.6021458605190664</v>
          </cell>
          <cell r="F2231">
            <v>1.3556618819776716</v>
          </cell>
          <cell r="G2231">
            <v>1.5405248658837176</v>
          </cell>
          <cell r="H2231">
            <v>1.848629839060461</v>
          </cell>
          <cell r="I2231">
            <v>1546.6869653472525</v>
          </cell>
          <cell r="J2231">
            <v>6150</v>
          </cell>
          <cell r="K2231">
            <v>7500</v>
          </cell>
          <cell r="L2231">
            <v>2011</v>
          </cell>
          <cell r="M2231">
            <v>2433</v>
          </cell>
          <cell r="N2231">
            <v>1702</v>
          </cell>
          <cell r="O2231">
            <v>1934</v>
          </cell>
          <cell r="P2231">
            <v>2321</v>
          </cell>
          <cell r="Q2231" t="str">
            <v>S</v>
          </cell>
          <cell r="R2231">
            <v>38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TRBBIP16</v>
          </cell>
          <cell r="B2232" t="str">
            <v>TPU IPH 16 BUBBLE</v>
          </cell>
          <cell r="C2232">
            <v>0.96984860557768926</v>
          </cell>
          <cell r="D2232">
            <v>4.6940672509960155</v>
          </cell>
          <cell r="E2232">
            <v>1.2608031872509962</v>
          </cell>
          <cell r="F2232">
            <v>1.0668334661354584</v>
          </cell>
          <cell r="G2232">
            <v>1.2123107569721117</v>
          </cell>
          <cell r="H2232">
            <v>1.4547729083665339</v>
          </cell>
          <cell r="I2232">
            <v>1217.1600000000001</v>
          </cell>
          <cell r="J2232">
            <v>4920</v>
          </cell>
          <cell r="K2232">
            <v>6000</v>
          </cell>
          <cell r="L2232">
            <v>1582</v>
          </cell>
          <cell r="M2232">
            <v>1915</v>
          </cell>
          <cell r="N2232">
            <v>1339</v>
          </cell>
          <cell r="O2232">
            <v>1522</v>
          </cell>
          <cell r="P2232">
            <v>1826</v>
          </cell>
          <cell r="Q2232" t="str">
            <v>D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TCRIP6</v>
          </cell>
          <cell r="B2233" t="str">
            <v>TPU IPH 16 CUERO</v>
          </cell>
          <cell r="C2233">
            <v>2.4561403508771931</v>
          </cell>
          <cell r="D2233">
            <v>12.184912280701754</v>
          </cell>
          <cell r="E2233">
            <v>3.192982456140351</v>
          </cell>
          <cell r="F2233">
            <v>2.7017543859649127</v>
          </cell>
          <cell r="G2233">
            <v>3.0701754385964914</v>
          </cell>
          <cell r="H2233">
            <v>3.6842105263157894</v>
          </cell>
          <cell r="I2233">
            <v>3082.4561403508774</v>
          </cell>
          <cell r="J2233">
            <v>12700</v>
          </cell>
          <cell r="K2233">
            <v>15500</v>
          </cell>
          <cell r="L2233">
            <v>4007</v>
          </cell>
          <cell r="M2233">
            <v>4849</v>
          </cell>
          <cell r="N2233">
            <v>3391</v>
          </cell>
          <cell r="O2233">
            <v>3854</v>
          </cell>
          <cell r="P2233">
            <v>4624</v>
          </cell>
          <cell r="Q2233" t="str">
            <v>L</v>
          </cell>
          <cell r="R2233">
            <v>39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pu97U</v>
          </cell>
          <cell r="B2234" t="str">
            <v>TPU IPH 16 DIS. SENA BRILLO + POP</v>
          </cell>
          <cell r="C2234">
            <v>1.4239450800915332</v>
          </cell>
          <cell r="D2234">
            <v>6.8918941876430209</v>
          </cell>
          <cell r="E2234">
            <v>1.8511286041189932</v>
          </cell>
          <cell r="F2234">
            <v>1.5663395881006867</v>
          </cell>
          <cell r="G2234">
            <v>1.7799313501144165</v>
          </cell>
          <cell r="H2234">
            <v>2.1359176201372998</v>
          </cell>
          <cell r="I2234">
            <v>1787.0510755148741</v>
          </cell>
          <cell r="J2234">
            <v>6970</v>
          </cell>
          <cell r="K2234">
            <v>8500</v>
          </cell>
          <cell r="L2234">
            <v>2323</v>
          </cell>
          <cell r="M2234">
            <v>2811</v>
          </cell>
          <cell r="N2234">
            <v>1966</v>
          </cell>
          <cell r="O2234">
            <v>2234</v>
          </cell>
          <cell r="P2234">
            <v>2681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PRBMI16</v>
          </cell>
          <cell r="B2235" t="str">
            <v>TPU IPH 16 MAGNETICO TRANS</v>
          </cell>
          <cell r="C2235">
            <v>2.9473684210526314</v>
          </cell>
          <cell r="D2235">
            <v>14.265263157894736</v>
          </cell>
          <cell r="E2235">
            <v>3.831578947368421</v>
          </cell>
          <cell r="F2235">
            <v>3.2421052631578946</v>
          </cell>
          <cell r="G2235">
            <v>3.6842105263157894</v>
          </cell>
          <cell r="H2235">
            <v>4.4210526315789469</v>
          </cell>
          <cell r="I2235">
            <v>3698.9473684210525</v>
          </cell>
          <cell r="J2235">
            <v>14750</v>
          </cell>
          <cell r="K2235">
            <v>18000</v>
          </cell>
          <cell r="L2235">
            <v>4809</v>
          </cell>
          <cell r="M2235">
            <v>5818</v>
          </cell>
          <cell r="N2235">
            <v>4069</v>
          </cell>
          <cell r="O2235">
            <v>4624</v>
          </cell>
          <cell r="P2235">
            <v>5549</v>
          </cell>
          <cell r="Q2235" t="str">
            <v>S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PRBMI16B</v>
          </cell>
          <cell r="B2236" t="str">
            <v>TPU IPH 16 MAGNETICO TRANS BRILLO</v>
          </cell>
          <cell r="C2236">
            <v>2.654462242562929</v>
          </cell>
          <cell r="D2236">
            <v>12.847597254004576</v>
          </cell>
          <cell r="E2236">
            <v>3.4508009153318078</v>
          </cell>
          <cell r="F2236">
            <v>2.9199084668192219</v>
          </cell>
          <cell r="G2236">
            <v>3.3180778032036611</v>
          </cell>
          <cell r="H2236">
            <v>3.9816933638443937</v>
          </cell>
          <cell r="I2236">
            <v>3331.3501144164757</v>
          </cell>
          <cell r="J2236">
            <v>13110</v>
          </cell>
          <cell r="K2236">
            <v>16000</v>
          </cell>
          <cell r="L2236">
            <v>4331</v>
          </cell>
          <cell r="M2236">
            <v>5240</v>
          </cell>
          <cell r="N2236">
            <v>3665</v>
          </cell>
          <cell r="O2236">
            <v>4165</v>
          </cell>
          <cell r="P2236">
            <v>4998</v>
          </cell>
          <cell r="Q2236" t="str">
            <v>S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PRBMCI16</v>
          </cell>
          <cell r="B2237" t="str">
            <v>TPU IPH 16 MAGNETICO TRANS COLOR</v>
          </cell>
          <cell r="C2237">
            <v>1.594896331738437</v>
          </cell>
          <cell r="D2237">
            <v>7.7192982456140351</v>
          </cell>
          <cell r="E2237">
            <v>2.0733652312599684</v>
          </cell>
          <cell r="F2237">
            <v>1.7543859649122808</v>
          </cell>
          <cell r="G2237">
            <v>1.9936204146730463</v>
          </cell>
          <cell r="H2237">
            <v>2.3923444976076556</v>
          </cell>
          <cell r="I2237">
            <v>2001.5948963317385</v>
          </cell>
          <cell r="J2237">
            <v>7790</v>
          </cell>
          <cell r="K2237">
            <v>9500</v>
          </cell>
          <cell r="L2237">
            <v>2602</v>
          </cell>
          <cell r="M2237">
            <v>3149</v>
          </cell>
          <cell r="N2237">
            <v>2202</v>
          </cell>
          <cell r="O2237">
            <v>2502</v>
          </cell>
          <cell r="P2237">
            <v>3003</v>
          </cell>
          <cell r="Q2237" t="str">
            <v>S</v>
          </cell>
          <cell r="R2237">
            <v>38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PRMIP16C</v>
          </cell>
          <cell r="B2238" t="str">
            <v>TPU IPH 16 MAGNETICO TRANS COLORES</v>
          </cell>
          <cell r="C2238">
            <v>1.594896331738437</v>
          </cell>
          <cell r="D2238">
            <v>7.7192982456140351</v>
          </cell>
          <cell r="E2238">
            <v>2.0733652312599684</v>
          </cell>
          <cell r="F2238">
            <v>1.7543859649122808</v>
          </cell>
          <cell r="G2238">
            <v>1.9936204146730463</v>
          </cell>
          <cell r="H2238">
            <v>2.3923444976076556</v>
          </cell>
          <cell r="I2238">
            <v>2001.5948963317385</v>
          </cell>
          <cell r="J2238">
            <v>7790</v>
          </cell>
          <cell r="K2238">
            <v>9500</v>
          </cell>
          <cell r="L2238">
            <v>2602</v>
          </cell>
          <cell r="M2238">
            <v>3149</v>
          </cell>
          <cell r="N2238">
            <v>2202</v>
          </cell>
          <cell r="O2238">
            <v>2502</v>
          </cell>
          <cell r="P2238">
            <v>3003</v>
          </cell>
          <cell r="Q2238" t="str">
            <v>S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TBCSIP16P</v>
          </cell>
          <cell r="B2239" t="str">
            <v>TPU IPH 16 PRO BORDER COLOR SOFT</v>
          </cell>
          <cell r="C2239">
            <v>1.1599246049006815</v>
          </cell>
          <cell r="D2239">
            <v>5.6140350877192979</v>
          </cell>
          <cell r="E2239">
            <v>1.507901986370886</v>
          </cell>
          <cell r="F2239">
            <v>1.2759170653907497</v>
          </cell>
          <cell r="G2239">
            <v>1.4499057561258519</v>
          </cell>
          <cell r="H2239">
            <v>1.7398869073510221</v>
          </cell>
          <cell r="I2239">
            <v>1455.7053791503554</v>
          </cell>
          <cell r="J2239">
            <v>5740</v>
          </cell>
          <cell r="K2239">
            <v>7000</v>
          </cell>
          <cell r="L2239">
            <v>1892</v>
          </cell>
          <cell r="M2239">
            <v>2290</v>
          </cell>
          <cell r="N2239">
            <v>1602</v>
          </cell>
          <cell r="O2239">
            <v>1820</v>
          </cell>
          <cell r="P2239">
            <v>2184</v>
          </cell>
          <cell r="Q2239" t="str">
            <v>V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puDFI16P</v>
          </cell>
          <cell r="B2240" t="str">
            <v>TPU IPH 16 PRO BORDER DIFUMADO REF</v>
          </cell>
          <cell r="C2240">
            <v>1.2324198927069741</v>
          </cell>
          <cell r="D2240">
            <v>5.9649122807017543</v>
          </cell>
          <cell r="E2240">
            <v>1.6021458605190664</v>
          </cell>
          <cell r="F2240">
            <v>1.3556618819776716</v>
          </cell>
          <cell r="G2240">
            <v>1.5405248658837176</v>
          </cell>
          <cell r="H2240">
            <v>1.848629839060461</v>
          </cell>
          <cell r="I2240">
            <v>1546.6869653472525</v>
          </cell>
          <cell r="J2240">
            <v>6150</v>
          </cell>
          <cell r="K2240">
            <v>7500</v>
          </cell>
          <cell r="L2240">
            <v>2011</v>
          </cell>
          <cell r="M2240">
            <v>2433</v>
          </cell>
          <cell r="N2240">
            <v>1702</v>
          </cell>
          <cell r="O2240">
            <v>1934</v>
          </cell>
          <cell r="P2240">
            <v>2321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TRBBIP16P</v>
          </cell>
          <cell r="B2241" t="str">
            <v>TPU IPH 16 PRO BUBBLE</v>
          </cell>
          <cell r="C2241">
            <v>0.96984860557768926</v>
          </cell>
          <cell r="D2241">
            <v>4.6940672509960155</v>
          </cell>
          <cell r="E2241">
            <v>1.2608031872509962</v>
          </cell>
          <cell r="F2241">
            <v>1.0668334661354584</v>
          </cell>
          <cell r="G2241">
            <v>1.2123107569721117</v>
          </cell>
          <cell r="H2241">
            <v>1.4547729083665339</v>
          </cell>
          <cell r="I2241">
            <v>1217.1600000000001</v>
          </cell>
          <cell r="J2241">
            <v>4920</v>
          </cell>
          <cell r="K2241">
            <v>6000</v>
          </cell>
          <cell r="L2241">
            <v>1582</v>
          </cell>
          <cell r="M2241">
            <v>1915</v>
          </cell>
          <cell r="N2241">
            <v>1339</v>
          </cell>
          <cell r="O2241">
            <v>1522</v>
          </cell>
          <cell r="P2241">
            <v>1826</v>
          </cell>
          <cell r="Q2241" t="str">
            <v>D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TCRIP6P</v>
          </cell>
          <cell r="B2242" t="str">
            <v>TPU IPH 16 PRO CUERO</v>
          </cell>
          <cell r="C2242">
            <v>2.4561403508771931</v>
          </cell>
          <cell r="D2242">
            <v>12.184912280701754</v>
          </cell>
          <cell r="E2242">
            <v>3.192982456140351</v>
          </cell>
          <cell r="F2242">
            <v>2.7017543859649127</v>
          </cell>
          <cell r="G2242">
            <v>3.0701754385964914</v>
          </cell>
          <cell r="H2242">
            <v>3.6842105263157894</v>
          </cell>
          <cell r="I2242">
            <v>3082.4561403508774</v>
          </cell>
          <cell r="J2242">
            <v>12700</v>
          </cell>
          <cell r="K2242">
            <v>15500</v>
          </cell>
          <cell r="L2242">
            <v>4007</v>
          </cell>
          <cell r="M2242">
            <v>4849</v>
          </cell>
          <cell r="N2242">
            <v>3391</v>
          </cell>
          <cell r="O2242">
            <v>3854</v>
          </cell>
          <cell r="P2242">
            <v>4624</v>
          </cell>
          <cell r="Q2242" t="str">
            <v>L</v>
          </cell>
          <cell r="R2242">
            <v>39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PRBMI16P</v>
          </cell>
          <cell r="B2243" t="str">
            <v>TPU IPH 16 PRO MAGNETICO TRANS</v>
          </cell>
          <cell r="C2243">
            <v>2.9473684210526314</v>
          </cell>
          <cell r="D2243">
            <v>14.265263157894736</v>
          </cell>
          <cell r="E2243">
            <v>3.831578947368421</v>
          </cell>
          <cell r="F2243">
            <v>3.2421052631578946</v>
          </cell>
          <cell r="G2243">
            <v>3.6842105263157894</v>
          </cell>
          <cell r="H2243">
            <v>4.4210526315789469</v>
          </cell>
          <cell r="I2243">
            <v>3698.9473684210525</v>
          </cell>
          <cell r="J2243">
            <v>14750</v>
          </cell>
          <cell r="K2243">
            <v>18000</v>
          </cell>
          <cell r="L2243">
            <v>4809</v>
          </cell>
          <cell r="M2243">
            <v>5818</v>
          </cell>
          <cell r="N2243">
            <v>4069</v>
          </cell>
          <cell r="O2243">
            <v>4624</v>
          </cell>
          <cell r="P2243">
            <v>5549</v>
          </cell>
          <cell r="Q2243" t="str">
            <v>S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PRBMI16PB</v>
          </cell>
          <cell r="B2244" t="str">
            <v>TPU IPH 16 PRO MAGNETICO TRANS BRILLO</v>
          </cell>
          <cell r="C2244">
            <v>2.654462242562929</v>
          </cell>
          <cell r="D2244">
            <v>12.847597254004576</v>
          </cell>
          <cell r="E2244">
            <v>3.4508009153318078</v>
          </cell>
          <cell r="F2244">
            <v>2.9199084668192219</v>
          </cell>
          <cell r="G2244">
            <v>3.3180778032036611</v>
          </cell>
          <cell r="H2244">
            <v>3.9816933638443937</v>
          </cell>
          <cell r="I2244">
            <v>3331.3501144164757</v>
          </cell>
          <cell r="J2244">
            <v>13110</v>
          </cell>
          <cell r="K2244">
            <v>16000</v>
          </cell>
          <cell r="L2244">
            <v>4331</v>
          </cell>
          <cell r="M2244">
            <v>5240</v>
          </cell>
          <cell r="N2244">
            <v>3665</v>
          </cell>
          <cell r="O2244">
            <v>4165</v>
          </cell>
          <cell r="P2244">
            <v>4998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PRBMCI16P</v>
          </cell>
          <cell r="B2245" t="str">
            <v>TPU IPH 16 PRO MAGNETICO TRANS COLOR</v>
          </cell>
          <cell r="C2245">
            <v>1.594896331738437</v>
          </cell>
          <cell r="D2245">
            <v>7.7192982456140351</v>
          </cell>
          <cell r="E2245">
            <v>2.0733652312599684</v>
          </cell>
          <cell r="F2245">
            <v>1.7543859649122808</v>
          </cell>
          <cell r="G2245">
            <v>1.9936204146730463</v>
          </cell>
          <cell r="H2245">
            <v>2.3923444976076556</v>
          </cell>
          <cell r="I2245">
            <v>2001.5948963317385</v>
          </cell>
          <cell r="J2245">
            <v>7790</v>
          </cell>
          <cell r="K2245">
            <v>9500</v>
          </cell>
          <cell r="L2245">
            <v>2602</v>
          </cell>
          <cell r="M2245">
            <v>3149</v>
          </cell>
          <cell r="N2245">
            <v>2202</v>
          </cell>
          <cell r="O2245">
            <v>2502</v>
          </cell>
          <cell r="P2245">
            <v>3003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PRMIP16PC</v>
          </cell>
          <cell r="B2246" t="str">
            <v>TPU IPH 16 PRO MAGNETICO TRANS COLORES</v>
          </cell>
          <cell r="C2246">
            <v>1.594896331738437</v>
          </cell>
          <cell r="D2246">
            <v>7.7192982456140351</v>
          </cell>
          <cell r="E2246">
            <v>2.0733652312599684</v>
          </cell>
          <cell r="F2246">
            <v>1.7543859649122808</v>
          </cell>
          <cell r="G2246">
            <v>1.9936204146730463</v>
          </cell>
          <cell r="H2246">
            <v>2.3923444976076556</v>
          </cell>
          <cell r="I2246">
            <v>2001.5948963317385</v>
          </cell>
          <cell r="J2246">
            <v>7790</v>
          </cell>
          <cell r="K2246">
            <v>9500</v>
          </cell>
          <cell r="L2246">
            <v>2602</v>
          </cell>
          <cell r="M2246">
            <v>3149</v>
          </cell>
          <cell r="N2246">
            <v>2202</v>
          </cell>
          <cell r="O2246">
            <v>2502</v>
          </cell>
          <cell r="P2246">
            <v>3003</v>
          </cell>
          <cell r="Q2246" t="str">
            <v>S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TBCSIP16M</v>
          </cell>
          <cell r="B2247" t="str">
            <v>TPU IPH 16 PRO MAX BORDER COLOR SOFT</v>
          </cell>
          <cell r="C2247">
            <v>1.1599246049006815</v>
          </cell>
          <cell r="D2247">
            <v>5.6140350877192979</v>
          </cell>
          <cell r="E2247">
            <v>1.507901986370886</v>
          </cell>
          <cell r="F2247">
            <v>1.2759170653907497</v>
          </cell>
          <cell r="G2247">
            <v>1.4499057561258519</v>
          </cell>
          <cell r="H2247">
            <v>1.7398869073510221</v>
          </cell>
          <cell r="I2247">
            <v>1455.7053791503554</v>
          </cell>
          <cell r="J2247">
            <v>5740</v>
          </cell>
          <cell r="K2247">
            <v>7000</v>
          </cell>
          <cell r="L2247">
            <v>1892</v>
          </cell>
          <cell r="M2247">
            <v>2290</v>
          </cell>
          <cell r="N2247">
            <v>1602</v>
          </cell>
          <cell r="O2247">
            <v>1820</v>
          </cell>
          <cell r="P2247">
            <v>2184</v>
          </cell>
          <cell r="Q2247" t="str">
            <v>V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puDFI16M</v>
          </cell>
          <cell r="B2248" t="str">
            <v>TPU IPH 16 PRO MAX BORDER DIFUMADO REF</v>
          </cell>
          <cell r="C2248">
            <v>1.2324198927069741</v>
          </cell>
          <cell r="D2248">
            <v>5.9649122807017543</v>
          </cell>
          <cell r="E2248">
            <v>1.6021458605190664</v>
          </cell>
          <cell r="F2248">
            <v>1.3556618819776716</v>
          </cell>
          <cell r="G2248">
            <v>1.5405248658837176</v>
          </cell>
          <cell r="H2248">
            <v>1.848629839060461</v>
          </cell>
          <cell r="I2248">
            <v>1546.6869653472525</v>
          </cell>
          <cell r="J2248">
            <v>6150</v>
          </cell>
          <cell r="K2248">
            <v>7500</v>
          </cell>
          <cell r="L2248">
            <v>2011</v>
          </cell>
          <cell r="M2248">
            <v>2433</v>
          </cell>
          <cell r="N2248">
            <v>1702</v>
          </cell>
          <cell r="O2248">
            <v>1934</v>
          </cell>
          <cell r="P2248">
            <v>2321</v>
          </cell>
          <cell r="Q2248" t="str">
            <v>S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TRBBIP16M</v>
          </cell>
          <cell r="B2249" t="str">
            <v>TPU IPH 16 PRO MAX BUBBLE</v>
          </cell>
          <cell r="C2249">
            <v>0.96984860557768926</v>
          </cell>
          <cell r="D2249">
            <v>4.6940672509960155</v>
          </cell>
          <cell r="E2249">
            <v>1.2608031872509962</v>
          </cell>
          <cell r="F2249">
            <v>1.0668334661354584</v>
          </cell>
          <cell r="G2249">
            <v>1.2123107569721117</v>
          </cell>
          <cell r="H2249">
            <v>1.4547729083665339</v>
          </cell>
          <cell r="I2249">
            <v>1217.1600000000001</v>
          </cell>
          <cell r="J2249">
            <v>4920</v>
          </cell>
          <cell r="K2249">
            <v>6000</v>
          </cell>
          <cell r="L2249">
            <v>1582</v>
          </cell>
          <cell r="M2249">
            <v>1915</v>
          </cell>
          <cell r="N2249">
            <v>1339</v>
          </cell>
          <cell r="O2249">
            <v>1522</v>
          </cell>
          <cell r="P2249">
            <v>1826</v>
          </cell>
          <cell r="Q2249" t="str">
            <v>D</v>
          </cell>
          <cell r="R2249">
            <v>38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TCRIP6M</v>
          </cell>
          <cell r="B2250" t="str">
            <v>TPU IPH 16 PRO MAX CUERO</v>
          </cell>
          <cell r="C2250">
            <v>2.4561403508771931</v>
          </cell>
          <cell r="D2250">
            <v>12.184912280701754</v>
          </cell>
          <cell r="E2250">
            <v>3.192982456140351</v>
          </cell>
          <cell r="F2250">
            <v>2.7017543859649127</v>
          </cell>
          <cell r="G2250">
            <v>3.0701754385964914</v>
          </cell>
          <cell r="H2250">
            <v>3.6842105263157894</v>
          </cell>
          <cell r="I2250">
            <v>3082.4561403508774</v>
          </cell>
          <cell r="J2250">
            <v>12700</v>
          </cell>
          <cell r="K2250">
            <v>15500</v>
          </cell>
          <cell r="L2250">
            <v>4007</v>
          </cell>
          <cell r="M2250">
            <v>4849</v>
          </cell>
          <cell r="N2250">
            <v>3391</v>
          </cell>
          <cell r="O2250">
            <v>3854</v>
          </cell>
          <cell r="P2250">
            <v>4624</v>
          </cell>
          <cell r="Q2250" t="str">
            <v>L</v>
          </cell>
          <cell r="R2250">
            <v>39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PRBMI16MB</v>
          </cell>
          <cell r="B2251" t="str">
            <v>TPU IPH 16 PRO MAX MAGNETICO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PRBMCI16M</v>
          </cell>
          <cell r="B2252" t="str">
            <v>TPU IPH 16 PRO MAX MAGNETICO TRANS COLOR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PRMIP16MC</v>
          </cell>
          <cell r="B2253" t="str">
            <v>TPU IPH 16 PRO MAX MAGNETICO TRANS COLORES</v>
          </cell>
          <cell r="C2253">
            <v>1.594896331738437</v>
          </cell>
          <cell r="D2253">
            <v>7.7192982456140351</v>
          </cell>
          <cell r="E2253">
            <v>2.0733652312599684</v>
          </cell>
          <cell r="F2253">
            <v>1.7543859649122808</v>
          </cell>
          <cell r="G2253">
            <v>1.9936204146730463</v>
          </cell>
          <cell r="H2253">
            <v>2.3923444976076556</v>
          </cell>
          <cell r="I2253">
            <v>2001.5948963317385</v>
          </cell>
          <cell r="J2253">
            <v>7790</v>
          </cell>
          <cell r="K2253">
            <v>9500</v>
          </cell>
          <cell r="L2253">
            <v>2602</v>
          </cell>
          <cell r="M2253">
            <v>3149</v>
          </cell>
          <cell r="N2253">
            <v>2202</v>
          </cell>
          <cell r="O2253">
            <v>2502</v>
          </cell>
          <cell r="P2253">
            <v>3003</v>
          </cell>
          <cell r="Q2253" t="str">
            <v>S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PASK'IPH16PMT</v>
          </cell>
          <cell r="B2254" t="str">
            <v>TPU IPH 16 PRO MAX TRANS</v>
          </cell>
          <cell r="C2254">
            <v>1.0923295194508009</v>
          </cell>
          <cell r="D2254">
            <v>5.2868748741418763</v>
          </cell>
          <cell r="E2254">
            <v>1.4200283752860412</v>
          </cell>
          <cell r="F2254">
            <v>1.201562471395881</v>
          </cell>
          <cell r="G2254">
            <v>1.3654118993135012</v>
          </cell>
          <cell r="H2254">
            <v>1.6384942791762014</v>
          </cell>
          <cell r="I2254">
            <v>1370.8735469107551</v>
          </cell>
          <cell r="J2254">
            <v>5330</v>
          </cell>
          <cell r="K2254">
            <v>6500</v>
          </cell>
          <cell r="L2254">
            <v>1782</v>
          </cell>
          <cell r="M2254">
            <v>2156</v>
          </cell>
          <cell r="N2254">
            <v>1508</v>
          </cell>
          <cell r="O2254">
            <v>1714</v>
          </cell>
          <cell r="P2254">
            <v>2057</v>
          </cell>
          <cell r="Q2254" t="str">
            <v>V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TSMIPH16P</v>
          </cell>
          <cell r="B2255" t="str">
            <v>TPU IPH 16 PRO SILICONA C/MARCA</v>
          </cell>
          <cell r="C2255">
            <v>1.8438642125712028</v>
          </cell>
          <cell r="D2255">
            <v>8.7011952191235054</v>
          </cell>
          <cell r="E2255">
            <v>2.3970234763425635</v>
          </cell>
          <cell r="F2255">
            <v>2.028250633828323</v>
          </cell>
          <cell r="G2255">
            <v>2.3048302657140036</v>
          </cell>
          <cell r="H2255">
            <v>2.765796318856804</v>
          </cell>
          <cell r="I2255">
            <v>2314.0495867768595</v>
          </cell>
          <cell r="J2255">
            <v>9020</v>
          </cell>
          <cell r="K2255">
            <v>11000</v>
          </cell>
          <cell r="L2255">
            <v>3008</v>
          </cell>
          <cell r="M2255">
            <v>3640</v>
          </cell>
          <cell r="N2255">
            <v>2546</v>
          </cell>
          <cell r="O2255">
            <v>2893</v>
          </cell>
          <cell r="P2255">
            <v>3472</v>
          </cell>
          <cell r="Q2255" t="str">
            <v>V</v>
          </cell>
          <cell r="R2255">
            <v>37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PASK'IPH16PT</v>
          </cell>
          <cell r="B2256" t="str">
            <v>TPU IPH 16 PRO TRANS</v>
          </cell>
          <cell r="C2256">
            <v>1.0923295194508009</v>
          </cell>
          <cell r="D2256">
            <v>5.2868748741418763</v>
          </cell>
          <cell r="E2256">
            <v>1.4200283752860412</v>
          </cell>
          <cell r="F2256">
            <v>1.201562471395881</v>
          </cell>
          <cell r="G2256">
            <v>1.3654118993135012</v>
          </cell>
          <cell r="H2256">
            <v>1.6384942791762014</v>
          </cell>
          <cell r="I2256">
            <v>1370.8735469107551</v>
          </cell>
          <cell r="J2256">
            <v>5330</v>
          </cell>
          <cell r="K2256">
            <v>6500</v>
          </cell>
          <cell r="L2256">
            <v>1782</v>
          </cell>
          <cell r="M2256">
            <v>2156</v>
          </cell>
          <cell r="N2256">
            <v>1508</v>
          </cell>
          <cell r="O2256">
            <v>1714</v>
          </cell>
          <cell r="P2256">
            <v>2057</v>
          </cell>
          <cell r="Q2256" t="str">
            <v>V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TSMIPH16</v>
          </cell>
          <cell r="B2257" t="str">
            <v>TPU IPH 16 SILICONA C/MARCA</v>
          </cell>
          <cell r="C2257">
            <v>1.8438642125712028</v>
          </cell>
          <cell r="D2257">
            <v>8.7011952191235054</v>
          </cell>
          <cell r="E2257">
            <v>2.3970234763425635</v>
          </cell>
          <cell r="F2257">
            <v>2.028250633828323</v>
          </cell>
          <cell r="G2257">
            <v>2.3048302657140036</v>
          </cell>
          <cell r="H2257">
            <v>2.765796318856804</v>
          </cell>
          <cell r="I2257">
            <v>2314.0495867768595</v>
          </cell>
          <cell r="J2257">
            <v>9020</v>
          </cell>
          <cell r="K2257">
            <v>11000</v>
          </cell>
          <cell r="L2257">
            <v>3008</v>
          </cell>
          <cell r="M2257">
            <v>3640</v>
          </cell>
          <cell r="N2257">
            <v>2546</v>
          </cell>
          <cell r="O2257">
            <v>2893</v>
          </cell>
          <cell r="P2257">
            <v>3472</v>
          </cell>
          <cell r="Q2257" t="str">
            <v>V</v>
          </cell>
          <cell r="R2257">
            <v>37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PASK'IPH16T</v>
          </cell>
          <cell r="B2258" t="str">
            <v>TPU IPH 16 TRANS</v>
          </cell>
          <cell r="C2258">
            <v>1.0923295194508009</v>
          </cell>
          <cell r="D2258">
            <v>5.2868748741418763</v>
          </cell>
          <cell r="E2258">
            <v>1.4200283752860412</v>
          </cell>
          <cell r="F2258">
            <v>1.201562471395881</v>
          </cell>
          <cell r="G2258">
            <v>1.3654118993135012</v>
          </cell>
          <cell r="H2258">
            <v>1.6384942791762014</v>
          </cell>
          <cell r="I2258">
            <v>1370.8735469107551</v>
          </cell>
          <cell r="J2258">
            <v>5330</v>
          </cell>
          <cell r="K2258">
            <v>6500</v>
          </cell>
          <cell r="L2258">
            <v>1782</v>
          </cell>
          <cell r="M2258">
            <v>2156</v>
          </cell>
          <cell r="N2258">
            <v>1508</v>
          </cell>
          <cell r="O2258">
            <v>1714</v>
          </cell>
          <cell r="P2258">
            <v>2057</v>
          </cell>
          <cell r="Q2258" t="str">
            <v>V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PSC'IPH5</v>
          </cell>
          <cell r="B2259" t="str">
            <v>TPU IPH 5 DIS. CROCCO</v>
          </cell>
          <cell r="C2259">
            <v>0.46851674641148328</v>
          </cell>
          <cell r="D2259">
            <v>2.2676210526315792</v>
          </cell>
          <cell r="E2259">
            <v>0.60907177033492832</v>
          </cell>
          <cell r="F2259">
            <v>0.5153684210526317</v>
          </cell>
          <cell r="G2259">
            <v>0.58564593301435408</v>
          </cell>
          <cell r="H2259">
            <v>0.70277511961722494</v>
          </cell>
          <cell r="I2259">
            <v>587.98851674641151</v>
          </cell>
          <cell r="J2259">
            <v>2460</v>
          </cell>
          <cell r="K2259">
            <v>3000</v>
          </cell>
          <cell r="L2259">
            <v>764</v>
          </cell>
          <cell r="M2259">
            <v>925</v>
          </cell>
          <cell r="N2259">
            <v>647</v>
          </cell>
          <cell r="O2259">
            <v>735</v>
          </cell>
          <cell r="P2259">
            <v>882</v>
          </cell>
          <cell r="Q2259" t="str">
            <v>S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21GTMCIPH5</v>
          </cell>
          <cell r="B2260" t="str">
            <v>TPU IPH 5 DIS. MYSTIC</v>
          </cell>
          <cell r="C2260">
            <v>0.46851674641148328</v>
          </cell>
          <cell r="D2260">
            <v>2.2676210526315792</v>
          </cell>
          <cell r="E2260">
            <v>0.60907177033492832</v>
          </cell>
          <cell r="F2260">
            <v>0.5153684210526317</v>
          </cell>
          <cell r="G2260">
            <v>0.58564593301435408</v>
          </cell>
          <cell r="H2260">
            <v>0.70277511961722494</v>
          </cell>
          <cell r="I2260">
            <v>587.98851674641151</v>
          </cell>
          <cell r="J2260">
            <v>2460</v>
          </cell>
          <cell r="K2260">
            <v>3000</v>
          </cell>
          <cell r="L2260">
            <v>764</v>
          </cell>
          <cell r="M2260">
            <v>925</v>
          </cell>
          <cell r="N2260">
            <v>647</v>
          </cell>
          <cell r="O2260">
            <v>735</v>
          </cell>
          <cell r="P2260">
            <v>882</v>
          </cell>
          <cell r="Q2260" t="str">
            <v>L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PGS'IPH5FU</v>
          </cell>
          <cell r="B2261" t="str">
            <v>TPU IPH 5 FUCSIA DIS. GLOSSY</v>
          </cell>
          <cell r="C2261">
            <v>0.46851674641148328</v>
          </cell>
          <cell r="D2261">
            <v>2.2676210526315792</v>
          </cell>
          <cell r="E2261">
            <v>0.60907177033492832</v>
          </cell>
          <cell r="F2261">
            <v>0.5153684210526317</v>
          </cell>
          <cell r="G2261">
            <v>0.58564593301435408</v>
          </cell>
          <cell r="H2261">
            <v>0.70277511961722494</v>
          </cell>
          <cell r="I2261">
            <v>587.98851674641151</v>
          </cell>
          <cell r="J2261">
            <v>2460</v>
          </cell>
          <cell r="K2261">
            <v>3000</v>
          </cell>
          <cell r="L2261">
            <v>764</v>
          </cell>
          <cell r="M2261">
            <v>925</v>
          </cell>
          <cell r="N2261">
            <v>647</v>
          </cell>
          <cell r="O2261">
            <v>735</v>
          </cell>
          <cell r="P2261">
            <v>882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TPUIPH5SC</v>
          </cell>
          <cell r="B2262" t="str">
            <v>TPU IPH 5 SILICONA FELPA</v>
          </cell>
          <cell r="C2262">
            <v>0.46851674641148328</v>
          </cell>
          <cell r="D2262">
            <v>2.2676210526315792</v>
          </cell>
          <cell r="E2262">
            <v>0.60907177033492832</v>
          </cell>
          <cell r="F2262">
            <v>0.5153684210526317</v>
          </cell>
          <cell r="G2262">
            <v>0.58564593301435408</v>
          </cell>
          <cell r="H2262">
            <v>0.70277511961722494</v>
          </cell>
          <cell r="I2262">
            <v>587.98851674641151</v>
          </cell>
          <cell r="J2262">
            <v>2460</v>
          </cell>
          <cell r="K2262">
            <v>3000</v>
          </cell>
          <cell r="L2262">
            <v>764</v>
          </cell>
          <cell r="M2262">
            <v>925</v>
          </cell>
          <cell r="N2262">
            <v>647</v>
          </cell>
          <cell r="O2262">
            <v>735</v>
          </cell>
          <cell r="P2262">
            <v>882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TPU'IPH6VI</v>
          </cell>
          <cell r="B2263" t="str">
            <v>TPU IPH 6 (4,7") VIOLETA</v>
          </cell>
          <cell r="C2263">
            <v>0.46851674641148328</v>
          </cell>
          <cell r="D2263">
            <v>2.2676210526315792</v>
          </cell>
          <cell r="E2263">
            <v>0.60907177033492832</v>
          </cell>
          <cell r="F2263">
            <v>0.5153684210526317</v>
          </cell>
          <cell r="G2263">
            <v>0.58564593301435408</v>
          </cell>
          <cell r="H2263">
            <v>0.70277511961722494</v>
          </cell>
          <cell r="I2263">
            <v>587.98851674641151</v>
          </cell>
          <cell r="J2263">
            <v>2460</v>
          </cell>
          <cell r="K2263">
            <v>3000</v>
          </cell>
          <cell r="L2263">
            <v>764</v>
          </cell>
          <cell r="M2263">
            <v>925</v>
          </cell>
          <cell r="N2263">
            <v>647</v>
          </cell>
          <cell r="O2263">
            <v>735</v>
          </cell>
          <cell r="P2263">
            <v>882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pbc'iph6ro</v>
          </cell>
          <cell r="B2264" t="str">
            <v>TPU IPH 6 BORDER COLOR</v>
          </cell>
          <cell r="C2264">
            <v>0.46851674641148328</v>
          </cell>
          <cell r="D2264">
            <v>2.2676210526315792</v>
          </cell>
          <cell r="E2264">
            <v>0.60907177033492832</v>
          </cell>
          <cell r="F2264">
            <v>0.5153684210526317</v>
          </cell>
          <cell r="G2264">
            <v>0.58564593301435408</v>
          </cell>
          <cell r="H2264">
            <v>0.70277511961722494</v>
          </cell>
          <cell r="I2264">
            <v>587.98851674641151</v>
          </cell>
          <cell r="J2264">
            <v>2460</v>
          </cell>
          <cell r="K2264">
            <v>3000</v>
          </cell>
          <cell r="L2264">
            <v>764</v>
          </cell>
          <cell r="M2264">
            <v>925</v>
          </cell>
          <cell r="N2264">
            <v>647</v>
          </cell>
          <cell r="O2264">
            <v>735</v>
          </cell>
          <cell r="P2264">
            <v>882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pbc'iph6rs</v>
          </cell>
          <cell r="B2265" t="str">
            <v>TPU IPH 6 BORDER COLOR</v>
          </cell>
          <cell r="C2265">
            <v>0.46851674641148328</v>
          </cell>
          <cell r="D2265">
            <v>2.2676210526315792</v>
          </cell>
          <cell r="E2265">
            <v>0.60907177033492832</v>
          </cell>
          <cell r="F2265">
            <v>0.5153684210526317</v>
          </cell>
          <cell r="G2265">
            <v>0.58564593301435408</v>
          </cell>
          <cell r="H2265">
            <v>0.70277511961722494</v>
          </cell>
          <cell r="I2265">
            <v>587.98851674641151</v>
          </cell>
          <cell r="J2265">
            <v>2460</v>
          </cell>
          <cell r="K2265">
            <v>3000</v>
          </cell>
          <cell r="L2265">
            <v>764</v>
          </cell>
          <cell r="M2265">
            <v>925</v>
          </cell>
          <cell r="N2265">
            <v>647</v>
          </cell>
          <cell r="O2265">
            <v>735</v>
          </cell>
          <cell r="P2265">
            <v>882</v>
          </cell>
          <cell r="Q2265" t="str">
            <v>S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TPUFD'IPH6D01</v>
          </cell>
          <cell r="B2266" t="str">
            <v>TPU IPH 6 C/FRENTE</v>
          </cell>
          <cell r="C2266">
            <v>0.46851674641148328</v>
          </cell>
          <cell r="D2266">
            <v>2.2676210526315792</v>
          </cell>
          <cell r="E2266">
            <v>0.60907177033492832</v>
          </cell>
          <cell r="F2266">
            <v>0.5153684210526317</v>
          </cell>
          <cell r="G2266">
            <v>0.58564593301435408</v>
          </cell>
          <cell r="H2266">
            <v>0.70277511961722494</v>
          </cell>
          <cell r="I2266">
            <v>587.98851674641151</v>
          </cell>
          <cell r="J2266">
            <v>2460</v>
          </cell>
          <cell r="K2266">
            <v>3000</v>
          </cell>
          <cell r="L2266">
            <v>764</v>
          </cell>
          <cell r="M2266">
            <v>925</v>
          </cell>
          <cell r="N2266">
            <v>647</v>
          </cell>
          <cell r="O2266">
            <v>735</v>
          </cell>
          <cell r="P2266">
            <v>882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TPUFD'IPH6D02</v>
          </cell>
          <cell r="B2267" t="str">
            <v>TPU IPH 6 C/FRENTE</v>
          </cell>
          <cell r="C2267">
            <v>0.46851674641148328</v>
          </cell>
          <cell r="D2267">
            <v>2.2676210526315792</v>
          </cell>
          <cell r="E2267">
            <v>0.60907177033492832</v>
          </cell>
          <cell r="F2267">
            <v>0.5153684210526317</v>
          </cell>
          <cell r="G2267">
            <v>0.58564593301435408</v>
          </cell>
          <cell r="H2267">
            <v>0.70277511961722494</v>
          </cell>
          <cell r="I2267">
            <v>587.98851674641151</v>
          </cell>
          <cell r="J2267">
            <v>2460</v>
          </cell>
          <cell r="K2267">
            <v>3000</v>
          </cell>
          <cell r="L2267">
            <v>764</v>
          </cell>
          <cell r="M2267">
            <v>925</v>
          </cell>
          <cell r="N2267">
            <v>647</v>
          </cell>
          <cell r="O2267">
            <v>735</v>
          </cell>
          <cell r="P2267">
            <v>882</v>
          </cell>
          <cell r="Q2267" t="str">
            <v>S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TPUFD'IPH6D03</v>
          </cell>
          <cell r="B2268" t="str">
            <v>TPU IPH 6 C/FRENTE</v>
          </cell>
          <cell r="C2268">
            <v>0.46851674641148328</v>
          </cell>
          <cell r="D2268">
            <v>2.2676210526315792</v>
          </cell>
          <cell r="E2268">
            <v>0.60907177033492832</v>
          </cell>
          <cell r="F2268">
            <v>0.5153684210526317</v>
          </cell>
          <cell r="G2268">
            <v>0.58564593301435408</v>
          </cell>
          <cell r="H2268">
            <v>0.70277511961722494</v>
          </cell>
          <cell r="I2268">
            <v>587.98851674641151</v>
          </cell>
          <cell r="J2268">
            <v>2460</v>
          </cell>
          <cell r="K2268">
            <v>3000</v>
          </cell>
          <cell r="L2268">
            <v>764</v>
          </cell>
          <cell r="M2268">
            <v>925</v>
          </cell>
          <cell r="N2268">
            <v>647</v>
          </cell>
          <cell r="O2268">
            <v>735</v>
          </cell>
          <cell r="P2268">
            <v>882</v>
          </cell>
          <cell r="Q2268" t="str">
            <v>S</v>
          </cell>
          <cell r="R2268">
            <v>38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TPUFD'IPH6D04</v>
          </cell>
          <cell r="B2269" t="str">
            <v>TPU IPH 6 C/FRENTE</v>
          </cell>
          <cell r="C2269">
            <v>0.46851674641148328</v>
          </cell>
          <cell r="D2269">
            <v>2.2676210526315792</v>
          </cell>
          <cell r="E2269">
            <v>0.60907177033492832</v>
          </cell>
          <cell r="F2269">
            <v>0.5153684210526317</v>
          </cell>
          <cell r="G2269">
            <v>0.58564593301435408</v>
          </cell>
          <cell r="H2269">
            <v>0.70277511961722494</v>
          </cell>
          <cell r="I2269">
            <v>587.98851674641151</v>
          </cell>
          <cell r="J2269">
            <v>2460</v>
          </cell>
          <cell r="K2269">
            <v>3000</v>
          </cell>
          <cell r="L2269">
            <v>764</v>
          </cell>
          <cell r="M2269">
            <v>925</v>
          </cell>
          <cell r="N2269">
            <v>647</v>
          </cell>
          <cell r="O2269">
            <v>735</v>
          </cell>
          <cell r="P2269">
            <v>882</v>
          </cell>
          <cell r="Q2269" t="str">
            <v>S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tpuf'iph6</v>
          </cell>
          <cell r="B2270" t="str">
            <v>TPU IPH 6 C/FRENTE</v>
          </cell>
          <cell r="C2270">
            <v>0.46851674641148328</v>
          </cell>
          <cell r="D2270">
            <v>2.2676210526315792</v>
          </cell>
          <cell r="E2270">
            <v>0.60907177033492832</v>
          </cell>
          <cell r="F2270">
            <v>0.5153684210526317</v>
          </cell>
          <cell r="G2270">
            <v>0.58564593301435408</v>
          </cell>
          <cell r="H2270">
            <v>0.70277511961722494</v>
          </cell>
          <cell r="I2270">
            <v>587.98851674641151</v>
          </cell>
          <cell r="J2270">
            <v>2460</v>
          </cell>
          <cell r="K2270">
            <v>3000</v>
          </cell>
          <cell r="L2270">
            <v>764</v>
          </cell>
          <cell r="M2270">
            <v>925</v>
          </cell>
          <cell r="N2270">
            <v>647</v>
          </cell>
          <cell r="O2270">
            <v>735</v>
          </cell>
          <cell r="P2270">
            <v>882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PSC'IPH6</v>
          </cell>
          <cell r="B2271" t="str">
            <v>TPU IPH 6 DIS. CROCCO</v>
          </cell>
          <cell r="C2271">
            <v>0.46851674641148328</v>
          </cell>
          <cell r="D2271">
            <v>2.2676210526315792</v>
          </cell>
          <cell r="E2271">
            <v>0.60907177033492832</v>
          </cell>
          <cell r="F2271">
            <v>0.5153684210526317</v>
          </cell>
          <cell r="G2271">
            <v>0.58564593301435408</v>
          </cell>
          <cell r="H2271">
            <v>0.70277511961722494</v>
          </cell>
          <cell r="I2271">
            <v>587.98851674641151</v>
          </cell>
          <cell r="J2271">
            <v>2460</v>
          </cell>
          <cell r="K2271">
            <v>3000</v>
          </cell>
          <cell r="L2271">
            <v>764</v>
          </cell>
          <cell r="M2271">
            <v>925</v>
          </cell>
          <cell r="N2271">
            <v>647</v>
          </cell>
          <cell r="O2271">
            <v>735</v>
          </cell>
          <cell r="P2271">
            <v>882</v>
          </cell>
          <cell r="Q2271" t="str">
            <v>S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tpuice'iph6d01</v>
          </cell>
          <cell r="B2272" t="str">
            <v>TPU IPH 6 DIS. ICE CREAM</v>
          </cell>
          <cell r="C2272">
            <v>0.46851674641148328</v>
          </cell>
          <cell r="D2272">
            <v>2.2676210526315792</v>
          </cell>
          <cell r="E2272">
            <v>0.60907177033492832</v>
          </cell>
          <cell r="F2272">
            <v>0.5153684210526317</v>
          </cell>
          <cell r="G2272">
            <v>0.58564593301435408</v>
          </cell>
          <cell r="H2272">
            <v>0.70277511961722494</v>
          </cell>
          <cell r="I2272">
            <v>587.98851674641151</v>
          </cell>
          <cell r="J2272">
            <v>2460</v>
          </cell>
          <cell r="K2272">
            <v>3000</v>
          </cell>
          <cell r="L2272">
            <v>764</v>
          </cell>
          <cell r="M2272">
            <v>925</v>
          </cell>
          <cell r="N2272">
            <v>647</v>
          </cell>
          <cell r="O2272">
            <v>735</v>
          </cell>
          <cell r="P2272">
            <v>882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tpuice'iph6d02</v>
          </cell>
          <cell r="B2273" t="str">
            <v>TPU IPH 6 DIS. ICE CREAM</v>
          </cell>
          <cell r="C2273">
            <v>0.46851674641148328</v>
          </cell>
          <cell r="D2273">
            <v>2.2676210526315792</v>
          </cell>
          <cell r="E2273">
            <v>0.60907177033492832</v>
          </cell>
          <cell r="F2273">
            <v>0.5153684210526317</v>
          </cell>
          <cell r="G2273">
            <v>0.58564593301435408</v>
          </cell>
          <cell r="H2273">
            <v>0.70277511961722494</v>
          </cell>
          <cell r="I2273">
            <v>587.98851674641151</v>
          </cell>
          <cell r="J2273">
            <v>2460</v>
          </cell>
          <cell r="K2273">
            <v>3000</v>
          </cell>
          <cell r="L2273">
            <v>764</v>
          </cell>
          <cell r="M2273">
            <v>925</v>
          </cell>
          <cell r="N2273">
            <v>647</v>
          </cell>
          <cell r="O2273">
            <v>735</v>
          </cell>
          <cell r="P2273">
            <v>882</v>
          </cell>
          <cell r="Q2273" t="str">
            <v>S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tpuice'iph6d03</v>
          </cell>
          <cell r="B2274" t="str">
            <v>TPU IPH 6 DIS. ICE CREAM</v>
          </cell>
          <cell r="C2274">
            <v>0.46851674641148328</v>
          </cell>
          <cell r="D2274">
            <v>2.2676210526315792</v>
          </cell>
          <cell r="E2274">
            <v>0.60907177033492832</v>
          </cell>
          <cell r="F2274">
            <v>0.5153684210526317</v>
          </cell>
          <cell r="G2274">
            <v>0.58564593301435408</v>
          </cell>
          <cell r="H2274">
            <v>0.70277511961722494</v>
          </cell>
          <cell r="I2274">
            <v>587.98851674641151</v>
          </cell>
          <cell r="J2274">
            <v>2460</v>
          </cell>
          <cell r="K2274">
            <v>3000</v>
          </cell>
          <cell r="L2274">
            <v>764</v>
          </cell>
          <cell r="M2274">
            <v>925</v>
          </cell>
          <cell r="N2274">
            <v>647</v>
          </cell>
          <cell r="O2274">
            <v>735</v>
          </cell>
          <cell r="P2274">
            <v>882</v>
          </cell>
          <cell r="Q2274" t="str">
            <v>S</v>
          </cell>
          <cell r="R2274">
            <v>38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tpuice'iph6d04</v>
          </cell>
          <cell r="B2275" t="str">
            <v>TPU IPH 6 DIS. ICE CREAM</v>
          </cell>
          <cell r="C2275">
            <v>0.46851674641148328</v>
          </cell>
          <cell r="D2275">
            <v>2.2676210526315792</v>
          </cell>
          <cell r="E2275">
            <v>0.60907177033492832</v>
          </cell>
          <cell r="F2275">
            <v>0.5153684210526317</v>
          </cell>
          <cell r="G2275">
            <v>0.58564593301435408</v>
          </cell>
          <cell r="H2275">
            <v>0.70277511961722494</v>
          </cell>
          <cell r="I2275">
            <v>587.98851674641151</v>
          </cell>
          <cell r="J2275">
            <v>2460</v>
          </cell>
          <cell r="K2275">
            <v>3000</v>
          </cell>
          <cell r="L2275">
            <v>764</v>
          </cell>
          <cell r="M2275">
            <v>925</v>
          </cell>
          <cell r="N2275">
            <v>647</v>
          </cell>
          <cell r="O2275">
            <v>735</v>
          </cell>
          <cell r="P2275">
            <v>882</v>
          </cell>
          <cell r="Q2275" t="str">
            <v>S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21GTMCIPH6</v>
          </cell>
          <cell r="B2276" t="str">
            <v>TPU IPH 6 DIS. MYSTIC</v>
          </cell>
          <cell r="C2276">
            <v>0.46851674641148328</v>
          </cell>
          <cell r="D2276">
            <v>2.2676210526315792</v>
          </cell>
          <cell r="E2276">
            <v>0.60907177033492832</v>
          </cell>
          <cell r="F2276">
            <v>0.5153684210526317</v>
          </cell>
          <cell r="G2276">
            <v>0.58564593301435408</v>
          </cell>
          <cell r="H2276">
            <v>0.70277511961722494</v>
          </cell>
          <cell r="I2276">
            <v>587.98851674641151</v>
          </cell>
          <cell r="J2276">
            <v>2460</v>
          </cell>
          <cell r="K2276">
            <v>3000</v>
          </cell>
          <cell r="L2276">
            <v>764</v>
          </cell>
          <cell r="M2276">
            <v>925</v>
          </cell>
          <cell r="N2276">
            <v>647</v>
          </cell>
          <cell r="O2276">
            <v>735</v>
          </cell>
          <cell r="P2276">
            <v>882</v>
          </cell>
          <cell r="Q2276" t="str">
            <v>L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TPUIP6DS</v>
          </cell>
          <cell r="B2277" t="str">
            <v>TPU IPH 6 DIS. SUMMER</v>
          </cell>
          <cell r="C2277">
            <v>0.46851674641148328</v>
          </cell>
          <cell r="D2277">
            <v>2.2676210526315792</v>
          </cell>
          <cell r="E2277">
            <v>0.60907177033492832</v>
          </cell>
          <cell r="F2277">
            <v>0.5153684210526317</v>
          </cell>
          <cell r="G2277">
            <v>0.58564593301435408</v>
          </cell>
          <cell r="H2277">
            <v>0.70277511961722494</v>
          </cell>
          <cell r="I2277">
            <v>587.98851674641151</v>
          </cell>
          <cell r="J2277">
            <v>2460</v>
          </cell>
          <cell r="K2277">
            <v>3000</v>
          </cell>
          <cell r="L2277">
            <v>764</v>
          </cell>
          <cell r="M2277">
            <v>925</v>
          </cell>
          <cell r="N2277">
            <v>647</v>
          </cell>
          <cell r="O2277">
            <v>735</v>
          </cell>
          <cell r="P2277">
            <v>882</v>
          </cell>
          <cell r="Q2277" t="str">
            <v>V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tpuuv'iph6d09</v>
          </cell>
          <cell r="B2278" t="str">
            <v>TPU IPH 6 DIS. UV</v>
          </cell>
          <cell r="C2278">
            <v>0.46851674641148328</v>
          </cell>
          <cell r="D2278">
            <v>2.2676210526315792</v>
          </cell>
          <cell r="E2278">
            <v>0.60907177033492832</v>
          </cell>
          <cell r="F2278">
            <v>0.5153684210526317</v>
          </cell>
          <cell r="G2278">
            <v>0.58564593301435408</v>
          </cell>
          <cell r="H2278">
            <v>0.70277511961722494</v>
          </cell>
          <cell r="I2278">
            <v>587.98851674641151</v>
          </cell>
          <cell r="J2278">
            <v>2460</v>
          </cell>
          <cell r="K2278">
            <v>3000</v>
          </cell>
          <cell r="L2278">
            <v>764</v>
          </cell>
          <cell r="M2278">
            <v>925</v>
          </cell>
          <cell r="N2278">
            <v>647</v>
          </cell>
          <cell r="O2278">
            <v>735</v>
          </cell>
          <cell r="P2278">
            <v>882</v>
          </cell>
          <cell r="Q2278" t="str">
            <v>V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tpuuv'iph6d10</v>
          </cell>
          <cell r="B2279" t="str">
            <v>TPU IPH 6 DIS. UV</v>
          </cell>
          <cell r="C2279">
            <v>0.46851674641148328</v>
          </cell>
          <cell r="D2279">
            <v>2.2676210526315792</v>
          </cell>
          <cell r="E2279">
            <v>0.60907177033492832</v>
          </cell>
          <cell r="F2279">
            <v>0.5153684210526317</v>
          </cell>
          <cell r="G2279">
            <v>0.58564593301435408</v>
          </cell>
          <cell r="H2279">
            <v>0.70277511961722494</v>
          </cell>
          <cell r="I2279">
            <v>587.98851674641151</v>
          </cell>
          <cell r="J2279">
            <v>2460</v>
          </cell>
          <cell r="K2279">
            <v>3000</v>
          </cell>
          <cell r="L2279">
            <v>764</v>
          </cell>
          <cell r="M2279">
            <v>925</v>
          </cell>
          <cell r="N2279">
            <v>647</v>
          </cell>
          <cell r="O2279">
            <v>735</v>
          </cell>
          <cell r="P2279">
            <v>882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tpuuv'iph6d12</v>
          </cell>
          <cell r="B2280" t="str">
            <v>TPU IPH 6 DIS. UV</v>
          </cell>
          <cell r="C2280">
            <v>0.46851674641148328</v>
          </cell>
          <cell r="D2280">
            <v>2.2676210526315792</v>
          </cell>
          <cell r="E2280">
            <v>0.60907177033492832</v>
          </cell>
          <cell r="F2280">
            <v>0.5153684210526317</v>
          </cell>
          <cell r="G2280">
            <v>0.58564593301435408</v>
          </cell>
          <cell r="H2280">
            <v>0.70277511961722494</v>
          </cell>
          <cell r="I2280">
            <v>587.98851674641151</v>
          </cell>
          <cell r="J2280">
            <v>2460</v>
          </cell>
          <cell r="K2280">
            <v>3000</v>
          </cell>
          <cell r="L2280">
            <v>764</v>
          </cell>
          <cell r="M2280">
            <v>925</v>
          </cell>
          <cell r="N2280">
            <v>647</v>
          </cell>
          <cell r="O2280">
            <v>735</v>
          </cell>
          <cell r="P2280">
            <v>882</v>
          </cell>
          <cell r="Q2280" t="str">
            <v>S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tpu4'iph6pfu</v>
          </cell>
          <cell r="B2281" t="str">
            <v>TPU IPH 6 PLUS 4 PUNTOS</v>
          </cell>
          <cell r="C2281">
            <v>0.46851674641148328</v>
          </cell>
          <cell r="D2281">
            <v>2.2676210526315792</v>
          </cell>
          <cell r="E2281">
            <v>0.60907177033492832</v>
          </cell>
          <cell r="F2281">
            <v>0.5153684210526317</v>
          </cell>
          <cell r="G2281">
            <v>0.58564593301435408</v>
          </cell>
          <cell r="H2281">
            <v>0.70277511961722494</v>
          </cell>
          <cell r="I2281">
            <v>587.98851674641151</v>
          </cell>
          <cell r="J2281">
            <v>2460</v>
          </cell>
          <cell r="K2281">
            <v>3000</v>
          </cell>
          <cell r="L2281">
            <v>764</v>
          </cell>
          <cell r="M2281">
            <v>925</v>
          </cell>
          <cell r="N2281">
            <v>647</v>
          </cell>
          <cell r="O2281">
            <v>735</v>
          </cell>
          <cell r="P2281">
            <v>882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tpu4'iph6pvi</v>
          </cell>
          <cell r="B2282" t="str">
            <v>TPU IPH 6 PLUS 4 PUNTOS</v>
          </cell>
          <cell r="C2282">
            <v>0.46851674641148328</v>
          </cell>
          <cell r="D2282">
            <v>2.2676210526315792</v>
          </cell>
          <cell r="E2282">
            <v>0.60907177033492832</v>
          </cell>
          <cell r="F2282">
            <v>0.5153684210526317</v>
          </cell>
          <cell r="G2282">
            <v>0.58564593301435408</v>
          </cell>
          <cell r="H2282">
            <v>0.70277511961722494</v>
          </cell>
          <cell r="I2282">
            <v>587.98851674641151</v>
          </cell>
          <cell r="J2282">
            <v>2460</v>
          </cell>
          <cell r="K2282">
            <v>3000</v>
          </cell>
          <cell r="L2282">
            <v>764</v>
          </cell>
          <cell r="M2282">
            <v>925</v>
          </cell>
          <cell r="N2282">
            <v>647</v>
          </cell>
          <cell r="O2282">
            <v>735</v>
          </cell>
          <cell r="P2282">
            <v>882</v>
          </cell>
          <cell r="Q2282" t="str">
            <v>S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21VIP6PDEP</v>
          </cell>
          <cell r="B2283" t="str">
            <v>TPU IPH 6 PLUS DIS. LIQUIDO</v>
          </cell>
          <cell r="C2283">
            <v>0.46851674641148328</v>
          </cell>
          <cell r="D2283">
            <v>2.2676210526315792</v>
          </cell>
          <cell r="E2283">
            <v>0.60907177033492832</v>
          </cell>
          <cell r="F2283">
            <v>0.5153684210526317</v>
          </cell>
          <cell r="G2283">
            <v>0.58564593301435408</v>
          </cell>
          <cell r="H2283">
            <v>0.70277511961722494</v>
          </cell>
          <cell r="I2283">
            <v>587.98851674641151</v>
          </cell>
          <cell r="J2283">
            <v>2460</v>
          </cell>
          <cell r="K2283">
            <v>3000</v>
          </cell>
          <cell r="L2283">
            <v>764</v>
          </cell>
          <cell r="M2283">
            <v>925</v>
          </cell>
          <cell r="N2283">
            <v>647</v>
          </cell>
          <cell r="O2283">
            <v>735</v>
          </cell>
          <cell r="P2283">
            <v>882</v>
          </cell>
          <cell r="Q2283" t="str">
            <v>V</v>
          </cell>
          <cell r="R2283">
            <v>38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21GTMCIPH6P</v>
          </cell>
          <cell r="B2284" t="str">
            <v>TPU IPH 6 PLUS DIS. MYSTIC</v>
          </cell>
          <cell r="C2284">
            <v>0.46851674641148328</v>
          </cell>
          <cell r="D2284">
            <v>2.2676210526315792</v>
          </cell>
          <cell r="E2284">
            <v>0.60907177033492832</v>
          </cell>
          <cell r="F2284">
            <v>0.5153684210526317</v>
          </cell>
          <cell r="G2284">
            <v>0.58564593301435408</v>
          </cell>
          <cell r="H2284">
            <v>0.70277511961722494</v>
          </cell>
          <cell r="I2284">
            <v>587.98851674641151</v>
          </cell>
          <cell r="J2284">
            <v>2460</v>
          </cell>
          <cell r="K2284">
            <v>3000</v>
          </cell>
          <cell r="L2284">
            <v>764</v>
          </cell>
          <cell r="M2284">
            <v>925</v>
          </cell>
          <cell r="N2284">
            <v>647</v>
          </cell>
          <cell r="O2284">
            <v>735</v>
          </cell>
          <cell r="P2284">
            <v>882</v>
          </cell>
          <cell r="Q2284" t="str">
            <v>L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PMB'IPH6PPL</v>
          </cell>
          <cell r="B2285" t="str">
            <v>TPU IPH 6 PLUS PLATA BUMPER METAL</v>
          </cell>
          <cell r="C2285">
            <v>0.46851674641148328</v>
          </cell>
          <cell r="D2285">
            <v>2.2676210526315792</v>
          </cell>
          <cell r="E2285">
            <v>0.60907177033492832</v>
          </cell>
          <cell r="F2285">
            <v>0.5153684210526317</v>
          </cell>
          <cell r="G2285">
            <v>0.58564593301435408</v>
          </cell>
          <cell r="H2285">
            <v>0.70277511961722494</v>
          </cell>
          <cell r="I2285">
            <v>587.98851674641151</v>
          </cell>
          <cell r="J2285">
            <v>2460</v>
          </cell>
          <cell r="K2285">
            <v>3000</v>
          </cell>
          <cell r="L2285">
            <v>764</v>
          </cell>
          <cell r="M2285">
            <v>925</v>
          </cell>
          <cell r="N2285">
            <v>647</v>
          </cell>
          <cell r="O2285">
            <v>735</v>
          </cell>
          <cell r="P2285">
            <v>882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TPUIPH6PSC</v>
          </cell>
          <cell r="B2286" t="str">
            <v>TPU IPH 6 PLUS SILICONA FELPA</v>
          </cell>
          <cell r="C2286">
            <v>1.5129172405393649</v>
          </cell>
          <cell r="D2286">
            <v>7.3225194442105259</v>
          </cell>
          <cell r="E2286">
            <v>1.9667924127011744</v>
          </cell>
          <cell r="F2286">
            <v>1.6642089645933016</v>
          </cell>
          <cell r="G2286">
            <v>1.8911465506742062</v>
          </cell>
          <cell r="H2286">
            <v>2.2693758608090473</v>
          </cell>
          <cell r="I2286">
            <v>1898.7111368769031</v>
          </cell>
          <cell r="J2286">
            <v>7380</v>
          </cell>
          <cell r="K2286">
            <v>9000</v>
          </cell>
          <cell r="L2286">
            <v>2468</v>
          </cell>
          <cell r="M2286">
            <v>2987</v>
          </cell>
          <cell r="N2286">
            <v>2089</v>
          </cell>
          <cell r="O2286">
            <v>2374</v>
          </cell>
          <cell r="P2286">
            <v>2849</v>
          </cell>
          <cell r="Q2286" t="str">
            <v>D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TPUAG'IPH6T</v>
          </cell>
          <cell r="B2287" t="str">
            <v>TPU IPH 6 TRANS</v>
          </cell>
          <cell r="C2287">
            <v>0.46851674641148328</v>
          </cell>
          <cell r="D2287">
            <v>2.2676210526315792</v>
          </cell>
          <cell r="E2287">
            <v>0.60907177033492832</v>
          </cell>
          <cell r="F2287">
            <v>0.5153684210526317</v>
          </cell>
          <cell r="G2287">
            <v>0.58564593301435408</v>
          </cell>
          <cell r="H2287">
            <v>0.70277511961722494</v>
          </cell>
          <cell r="I2287">
            <v>587.98851674641151</v>
          </cell>
          <cell r="J2287">
            <v>2460</v>
          </cell>
          <cell r="K2287">
            <v>3000</v>
          </cell>
          <cell r="L2287">
            <v>764</v>
          </cell>
          <cell r="M2287">
            <v>925</v>
          </cell>
          <cell r="N2287">
            <v>647</v>
          </cell>
          <cell r="O2287">
            <v>735</v>
          </cell>
          <cell r="P2287">
            <v>882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PSA'IPH6D01</v>
          </cell>
          <cell r="B2288" t="str">
            <v>TPU IPH 6/7/8 SILICONA ANIMADA</v>
          </cell>
          <cell r="C2288">
            <v>1.8740669856459331</v>
          </cell>
          <cell r="D2288">
            <v>9.0704842105263168</v>
          </cell>
          <cell r="E2288">
            <v>2.4362870813397133</v>
          </cell>
          <cell r="F2288">
            <v>2.0614736842105268</v>
          </cell>
          <cell r="G2288">
            <v>2.3425837320574163</v>
          </cell>
          <cell r="H2288">
            <v>2.8111004784688998</v>
          </cell>
          <cell r="I2288">
            <v>2351.954066985646</v>
          </cell>
          <cell r="J2288">
            <v>9430</v>
          </cell>
          <cell r="K2288">
            <v>11500</v>
          </cell>
          <cell r="L2288">
            <v>3058</v>
          </cell>
          <cell r="M2288">
            <v>3700</v>
          </cell>
          <cell r="N2288">
            <v>2588</v>
          </cell>
          <cell r="O2288">
            <v>2940</v>
          </cell>
          <cell r="P2288">
            <v>3528</v>
          </cell>
          <cell r="Q2288" t="str">
            <v>S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PSA'IPH6D02</v>
          </cell>
          <cell r="B2289" t="str">
            <v>TPU IPH 6/7/8 SILICONA ANIMADA</v>
          </cell>
          <cell r="C2289">
            <v>1.8740669856459331</v>
          </cell>
          <cell r="D2289">
            <v>9.0704842105263168</v>
          </cell>
          <cell r="E2289">
            <v>2.4362870813397133</v>
          </cell>
          <cell r="F2289">
            <v>2.0614736842105268</v>
          </cell>
          <cell r="G2289">
            <v>2.3425837320574163</v>
          </cell>
          <cell r="H2289">
            <v>2.8111004784688998</v>
          </cell>
          <cell r="I2289">
            <v>2351.954066985646</v>
          </cell>
          <cell r="J2289">
            <v>9430</v>
          </cell>
          <cell r="K2289">
            <v>11500</v>
          </cell>
          <cell r="L2289">
            <v>3058</v>
          </cell>
          <cell r="M2289">
            <v>3700</v>
          </cell>
          <cell r="N2289">
            <v>2588</v>
          </cell>
          <cell r="O2289">
            <v>2940</v>
          </cell>
          <cell r="P2289">
            <v>3528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PSA'IPH6D03</v>
          </cell>
          <cell r="B2290" t="str">
            <v>TPU IPH 6/7/8 SILICONA ANIMADA</v>
          </cell>
          <cell r="C2290">
            <v>1.8740669856459331</v>
          </cell>
          <cell r="D2290">
            <v>9.0704842105263168</v>
          </cell>
          <cell r="E2290">
            <v>2.4362870813397133</v>
          </cell>
          <cell r="F2290">
            <v>2.0614736842105268</v>
          </cell>
          <cell r="G2290">
            <v>2.3425837320574163</v>
          </cell>
          <cell r="H2290">
            <v>2.8111004784688998</v>
          </cell>
          <cell r="I2290">
            <v>2351.954066985646</v>
          </cell>
          <cell r="J2290">
            <v>9430</v>
          </cell>
          <cell r="K2290">
            <v>11500</v>
          </cell>
          <cell r="L2290">
            <v>3058</v>
          </cell>
          <cell r="M2290">
            <v>3700</v>
          </cell>
          <cell r="N2290">
            <v>2588</v>
          </cell>
          <cell r="O2290">
            <v>2940</v>
          </cell>
          <cell r="P2290">
            <v>3528</v>
          </cell>
          <cell r="Q2290" t="str">
            <v>V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PSA'IPH6D04</v>
          </cell>
          <cell r="B2291" t="str">
            <v>TPU IPH 6/7/8 SILICONA ANIMADA</v>
          </cell>
          <cell r="C2291">
            <v>1.8740669856459331</v>
          </cell>
          <cell r="D2291">
            <v>9.0704842105263168</v>
          </cell>
          <cell r="E2291">
            <v>2.4362870813397133</v>
          </cell>
          <cell r="F2291">
            <v>2.0614736842105268</v>
          </cell>
          <cell r="G2291">
            <v>2.3425837320574163</v>
          </cell>
          <cell r="H2291">
            <v>2.8111004784688998</v>
          </cell>
          <cell r="I2291">
            <v>2351.954066985646</v>
          </cell>
          <cell r="J2291">
            <v>9430</v>
          </cell>
          <cell r="K2291">
            <v>11500</v>
          </cell>
          <cell r="L2291">
            <v>3058</v>
          </cell>
          <cell r="M2291">
            <v>3700</v>
          </cell>
          <cell r="N2291">
            <v>2588</v>
          </cell>
          <cell r="O2291">
            <v>2940</v>
          </cell>
          <cell r="P2291">
            <v>3528</v>
          </cell>
          <cell r="Q2291" t="str">
            <v>S</v>
          </cell>
          <cell r="R2291">
            <v>38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PBCIPH7</v>
          </cell>
          <cell r="B2292" t="str">
            <v>TPU IPH 7/8 BORDER COLOR</v>
          </cell>
          <cell r="C2292">
            <v>1.5738499730317532</v>
          </cell>
          <cell r="D2292">
            <v>7.6174338694736852</v>
          </cell>
          <cell r="E2292">
            <v>2.0460049649412793</v>
          </cell>
          <cell r="F2292">
            <v>1.7312349703349288</v>
          </cell>
          <cell r="G2292">
            <v>1.9673124662896915</v>
          </cell>
          <cell r="H2292">
            <v>2.3607749595476299</v>
          </cell>
          <cell r="I2292">
            <v>1975.1817161548504</v>
          </cell>
          <cell r="J2292">
            <v>7790</v>
          </cell>
          <cell r="K2292">
            <v>9500</v>
          </cell>
          <cell r="L2292">
            <v>2568</v>
          </cell>
          <cell r="M2292">
            <v>3107</v>
          </cell>
          <cell r="N2292">
            <v>2173</v>
          </cell>
          <cell r="O2292">
            <v>2469</v>
          </cell>
          <cell r="P2292">
            <v>2963</v>
          </cell>
          <cell r="Q2292" t="str">
            <v>V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PBC'IPH7DO</v>
          </cell>
          <cell r="B2293" t="str">
            <v>TPU IPH 7/8 BORDER COLOR DORADO</v>
          </cell>
          <cell r="C2293">
            <v>1.5738499730317532</v>
          </cell>
          <cell r="D2293">
            <v>7.6174338694736852</v>
          </cell>
          <cell r="E2293">
            <v>2.0460049649412793</v>
          </cell>
          <cell r="F2293">
            <v>1.7312349703349288</v>
          </cell>
          <cell r="G2293">
            <v>1.9673124662896915</v>
          </cell>
          <cell r="H2293">
            <v>2.3607749595476299</v>
          </cell>
          <cell r="I2293">
            <v>1975.1817161548504</v>
          </cell>
          <cell r="J2293">
            <v>7790</v>
          </cell>
          <cell r="K2293">
            <v>9500</v>
          </cell>
          <cell r="L2293">
            <v>2568</v>
          </cell>
          <cell r="M2293">
            <v>3107</v>
          </cell>
          <cell r="N2293">
            <v>2173</v>
          </cell>
          <cell r="O2293">
            <v>2469</v>
          </cell>
          <cell r="P2293">
            <v>2963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PBCM'IPH7FU</v>
          </cell>
          <cell r="B2294" t="str">
            <v>TPU IPH 7/8 BORDER COLOR FUCSIA</v>
          </cell>
          <cell r="C2294">
            <v>1.5738499730317532</v>
          </cell>
          <cell r="D2294">
            <v>7.6174338694736852</v>
          </cell>
          <cell r="E2294">
            <v>2.0460049649412793</v>
          </cell>
          <cell r="F2294">
            <v>1.7312349703349288</v>
          </cell>
          <cell r="G2294">
            <v>1.9673124662896915</v>
          </cell>
          <cell r="H2294">
            <v>2.3607749595476299</v>
          </cell>
          <cell r="I2294">
            <v>1975.1817161548504</v>
          </cell>
          <cell r="J2294">
            <v>7790</v>
          </cell>
          <cell r="K2294">
            <v>9500</v>
          </cell>
          <cell r="L2294">
            <v>2568</v>
          </cell>
          <cell r="M2294">
            <v>3107</v>
          </cell>
          <cell r="N2294">
            <v>2173</v>
          </cell>
          <cell r="O2294">
            <v>2469</v>
          </cell>
          <cell r="P2294">
            <v>2963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PBCM'IPH7NE</v>
          </cell>
          <cell r="B2295" t="str">
            <v>TPU IPH 7/8 BORDER COLOR NEGRO</v>
          </cell>
          <cell r="C2295">
            <v>1.5738499730317532</v>
          </cell>
          <cell r="D2295">
            <v>7.6174338694736852</v>
          </cell>
          <cell r="E2295">
            <v>2.0460049649412793</v>
          </cell>
          <cell r="F2295">
            <v>1.7312349703349288</v>
          </cell>
          <cell r="G2295">
            <v>1.9673124662896915</v>
          </cell>
          <cell r="H2295">
            <v>2.3607749595476299</v>
          </cell>
          <cell r="I2295">
            <v>1975.1817161548504</v>
          </cell>
          <cell r="J2295">
            <v>7790</v>
          </cell>
          <cell r="K2295">
            <v>9500</v>
          </cell>
          <cell r="L2295">
            <v>2568</v>
          </cell>
          <cell r="M2295">
            <v>3107</v>
          </cell>
          <cell r="N2295">
            <v>2173</v>
          </cell>
          <cell r="O2295">
            <v>2469</v>
          </cell>
          <cell r="P2295">
            <v>2963</v>
          </cell>
          <cell r="Q2295" t="str">
            <v>S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PBC'IPH7RS</v>
          </cell>
          <cell r="B2296" t="str">
            <v>TPU IPH 7/8 BORDER COLOR ROSA</v>
          </cell>
          <cell r="C2296">
            <v>1.5738499730317532</v>
          </cell>
          <cell r="D2296">
            <v>7.6174338694736852</v>
          </cell>
          <cell r="E2296">
            <v>2.0460049649412793</v>
          </cell>
          <cell r="F2296">
            <v>1.7312349703349288</v>
          </cell>
          <cell r="G2296">
            <v>1.9673124662896915</v>
          </cell>
          <cell r="H2296">
            <v>2.3607749595476299</v>
          </cell>
          <cell r="I2296">
            <v>1975.1817161548504</v>
          </cell>
          <cell r="J2296">
            <v>7790</v>
          </cell>
          <cell r="K2296">
            <v>9500</v>
          </cell>
          <cell r="L2296">
            <v>2568</v>
          </cell>
          <cell r="M2296">
            <v>3107</v>
          </cell>
          <cell r="N2296">
            <v>2173</v>
          </cell>
          <cell r="O2296">
            <v>2469</v>
          </cell>
          <cell r="P2296">
            <v>2963</v>
          </cell>
          <cell r="Q2296" t="str">
            <v>S</v>
          </cell>
          <cell r="R2296">
            <v>38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PBC'IPH7TU</v>
          </cell>
          <cell r="B2297" t="str">
            <v>TPU IPH 7/8 BORDER COLOR TURQUESA</v>
          </cell>
          <cell r="C2297">
            <v>1.5738499730317532</v>
          </cell>
          <cell r="D2297">
            <v>7.6174338694736852</v>
          </cell>
          <cell r="E2297">
            <v>2.0460049649412793</v>
          </cell>
          <cell r="F2297">
            <v>1.7312349703349288</v>
          </cell>
          <cell r="G2297">
            <v>1.9673124662896915</v>
          </cell>
          <cell r="H2297">
            <v>2.3607749595476299</v>
          </cell>
          <cell r="I2297">
            <v>1975.1817161548504</v>
          </cell>
          <cell r="J2297">
            <v>7790</v>
          </cell>
          <cell r="K2297">
            <v>9500</v>
          </cell>
          <cell r="L2297">
            <v>2568</v>
          </cell>
          <cell r="M2297">
            <v>3107</v>
          </cell>
          <cell r="N2297">
            <v>2173</v>
          </cell>
          <cell r="O2297">
            <v>2469</v>
          </cell>
          <cell r="P2297">
            <v>2963</v>
          </cell>
          <cell r="Q2297" t="str">
            <v>S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21GTCIPH7</v>
          </cell>
          <cell r="B2298" t="str">
            <v>TPU IPH 7/8 CEREZA</v>
          </cell>
          <cell r="C2298">
            <v>1.3154508649245489</v>
          </cell>
          <cell r="D2298">
            <v>6.3667821862348166</v>
          </cell>
          <cell r="E2298">
            <v>1.7100861244019137</v>
          </cell>
          <cell r="F2298">
            <v>1.4469959514170039</v>
          </cell>
          <cell r="G2298">
            <v>1.6443135811556862</v>
          </cell>
          <cell r="H2298">
            <v>1.9731762973868232</v>
          </cell>
          <cell r="I2298">
            <v>1650.8908354803089</v>
          </cell>
          <cell r="J2298">
            <v>6560</v>
          </cell>
          <cell r="K2298">
            <v>8000</v>
          </cell>
          <cell r="L2298">
            <v>2146</v>
          </cell>
          <cell r="M2298">
            <v>2597</v>
          </cell>
          <cell r="N2298">
            <v>1816</v>
          </cell>
          <cell r="O2298">
            <v>2064</v>
          </cell>
          <cell r="P2298">
            <v>2477</v>
          </cell>
          <cell r="Q2298" t="str">
            <v>G</v>
          </cell>
          <cell r="R2298">
            <v>38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TPUIPH7DA</v>
          </cell>
          <cell r="B2299" t="str">
            <v>TPU IPH 7/8 DIS. ART</v>
          </cell>
          <cell r="C2299">
            <v>1.3154508649245489</v>
          </cell>
          <cell r="D2299">
            <v>6.3667821862348166</v>
          </cell>
          <cell r="E2299">
            <v>1.7100861244019137</v>
          </cell>
          <cell r="F2299">
            <v>1.4469959514170039</v>
          </cell>
          <cell r="G2299">
            <v>1.6443135811556862</v>
          </cell>
          <cell r="H2299">
            <v>1.9731762973868232</v>
          </cell>
          <cell r="I2299">
            <v>1650.8908354803089</v>
          </cell>
          <cell r="J2299">
            <v>6560</v>
          </cell>
          <cell r="K2299">
            <v>8000</v>
          </cell>
          <cell r="L2299">
            <v>2146</v>
          </cell>
          <cell r="M2299">
            <v>2597</v>
          </cell>
          <cell r="N2299">
            <v>1816</v>
          </cell>
          <cell r="O2299">
            <v>2064</v>
          </cell>
          <cell r="P2299">
            <v>2477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TIPH7BH</v>
          </cell>
          <cell r="B2300" t="str">
            <v>TPU IPH 7/8 DIS. BOKKEN</v>
          </cell>
          <cell r="C2300">
            <v>1.3154508649245489</v>
          </cell>
          <cell r="D2300">
            <v>6.3667821862348166</v>
          </cell>
          <cell r="E2300">
            <v>1.7100861244019137</v>
          </cell>
          <cell r="F2300">
            <v>1.4469959514170039</v>
          </cell>
          <cell r="G2300">
            <v>1.6443135811556862</v>
          </cell>
          <cell r="H2300">
            <v>1.9731762973868232</v>
          </cell>
          <cell r="I2300">
            <v>1650.8908354803089</v>
          </cell>
          <cell r="J2300">
            <v>6560</v>
          </cell>
          <cell r="K2300">
            <v>8000</v>
          </cell>
          <cell r="L2300">
            <v>2146</v>
          </cell>
          <cell r="M2300">
            <v>2597</v>
          </cell>
          <cell r="N2300">
            <v>1816</v>
          </cell>
          <cell r="O2300">
            <v>2064</v>
          </cell>
          <cell r="P2300">
            <v>2477</v>
          </cell>
          <cell r="Q2300" t="str">
            <v>Z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ip7bR2r</v>
          </cell>
          <cell r="B2301" t="str">
            <v>TPU IPH 7/8 DIS. BRILLO</v>
          </cell>
          <cell r="C2301">
            <v>1.3154508649245489</v>
          </cell>
          <cell r="D2301">
            <v>6.3667821862348166</v>
          </cell>
          <cell r="E2301">
            <v>1.7100861244019137</v>
          </cell>
          <cell r="F2301">
            <v>1.4469959514170039</v>
          </cell>
          <cell r="G2301">
            <v>1.6443135811556862</v>
          </cell>
          <cell r="H2301">
            <v>1.9731762973868232</v>
          </cell>
          <cell r="I2301">
            <v>1650.8908354803089</v>
          </cell>
          <cell r="J2301">
            <v>6560</v>
          </cell>
          <cell r="K2301">
            <v>8000</v>
          </cell>
          <cell r="L2301">
            <v>2146</v>
          </cell>
          <cell r="M2301">
            <v>2597</v>
          </cell>
          <cell r="N2301">
            <v>1816</v>
          </cell>
          <cell r="O2301">
            <v>2064</v>
          </cell>
          <cell r="P2301">
            <v>2477</v>
          </cell>
          <cell r="Q2301" t="str">
            <v>Z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ip7bR3r</v>
          </cell>
          <cell r="B2302" t="str">
            <v>TPU IPH 7/8 DIS. BRILLO</v>
          </cell>
          <cell r="C2302">
            <v>1.3154508649245489</v>
          </cell>
          <cell r="D2302">
            <v>6.3667821862348166</v>
          </cell>
          <cell r="E2302">
            <v>1.7100861244019137</v>
          </cell>
          <cell r="F2302">
            <v>1.4469959514170039</v>
          </cell>
          <cell r="G2302">
            <v>1.6443135811556862</v>
          </cell>
          <cell r="H2302">
            <v>1.9731762973868232</v>
          </cell>
          <cell r="I2302">
            <v>1650.8908354803089</v>
          </cell>
          <cell r="J2302">
            <v>6560</v>
          </cell>
          <cell r="K2302">
            <v>8000</v>
          </cell>
          <cell r="L2302">
            <v>2146</v>
          </cell>
          <cell r="M2302">
            <v>2597</v>
          </cell>
          <cell r="N2302">
            <v>1816</v>
          </cell>
          <cell r="O2302">
            <v>2064</v>
          </cell>
          <cell r="P2302">
            <v>2477</v>
          </cell>
          <cell r="Q2302" t="str">
            <v>Z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PM31D'IPH7</v>
          </cell>
          <cell r="B2303" t="str">
            <v>TPU IPH 7/8 DIS. CLICK</v>
          </cell>
          <cell r="C2303">
            <v>1.3154508649245489</v>
          </cell>
          <cell r="D2303">
            <v>6.3667821862348166</v>
          </cell>
          <cell r="E2303">
            <v>1.7100861244019137</v>
          </cell>
          <cell r="F2303">
            <v>1.4469959514170039</v>
          </cell>
          <cell r="G2303">
            <v>1.6443135811556862</v>
          </cell>
          <cell r="H2303">
            <v>1.9731762973868232</v>
          </cell>
          <cell r="I2303">
            <v>1650.8908354803089</v>
          </cell>
          <cell r="J2303">
            <v>6560</v>
          </cell>
          <cell r="K2303">
            <v>8000</v>
          </cell>
          <cell r="L2303">
            <v>2146</v>
          </cell>
          <cell r="M2303">
            <v>2597</v>
          </cell>
          <cell r="N2303">
            <v>1816</v>
          </cell>
          <cell r="O2303">
            <v>2064</v>
          </cell>
          <cell r="P2303">
            <v>2477</v>
          </cell>
          <cell r="Q2303" t="str">
            <v>S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TPUIP7DFL</v>
          </cell>
          <cell r="B2304" t="str">
            <v>TPU IPH 7/8 DIS. FLOWERS</v>
          </cell>
          <cell r="C2304">
            <v>0.56222009569377984</v>
          </cell>
          <cell r="D2304">
            <v>2.7211452631578945</v>
          </cell>
          <cell r="E2304">
            <v>0.73088612440191381</v>
          </cell>
          <cell r="F2304">
            <v>0.6184421052631579</v>
          </cell>
          <cell r="G2304">
            <v>0.70277511961722483</v>
          </cell>
          <cell r="H2304">
            <v>0.84333014354066971</v>
          </cell>
          <cell r="I2304">
            <v>705.58622009569365</v>
          </cell>
          <cell r="J2304">
            <v>2870</v>
          </cell>
          <cell r="K2304">
            <v>3500</v>
          </cell>
          <cell r="L2304">
            <v>917</v>
          </cell>
          <cell r="M2304">
            <v>1110</v>
          </cell>
          <cell r="N2304">
            <v>777</v>
          </cell>
          <cell r="O2304">
            <v>882</v>
          </cell>
          <cell r="P2304">
            <v>1059</v>
          </cell>
          <cell r="Q2304" t="str">
            <v>V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PESD'IPH8D04</v>
          </cell>
          <cell r="B2305" t="str">
            <v xml:space="preserve">TPU IPH 7/8 DIS. GLOW </v>
          </cell>
          <cell r="C2305">
            <v>1.3154508649245489</v>
          </cell>
          <cell r="D2305">
            <v>6.3667821862348166</v>
          </cell>
          <cell r="E2305">
            <v>1.7100861244019137</v>
          </cell>
          <cell r="F2305">
            <v>1.4469959514170039</v>
          </cell>
          <cell r="G2305">
            <v>1.6443135811556862</v>
          </cell>
          <cell r="H2305">
            <v>1.9731762973868232</v>
          </cell>
          <cell r="I2305">
            <v>1650.8908354803089</v>
          </cell>
          <cell r="J2305">
            <v>6560</v>
          </cell>
          <cell r="K2305">
            <v>8000</v>
          </cell>
          <cell r="L2305">
            <v>2146</v>
          </cell>
          <cell r="M2305">
            <v>2597</v>
          </cell>
          <cell r="N2305">
            <v>1816</v>
          </cell>
          <cell r="O2305">
            <v>2064</v>
          </cell>
          <cell r="P2305">
            <v>2477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PESD'IPH8D05</v>
          </cell>
          <cell r="B2306" t="str">
            <v xml:space="preserve">TPU IPH 7/8 DIS. GLOW </v>
          </cell>
          <cell r="C2306">
            <v>1.3154508649245489</v>
          </cell>
          <cell r="D2306">
            <v>6.3667821862348166</v>
          </cell>
          <cell r="E2306">
            <v>1.7100861244019137</v>
          </cell>
          <cell r="F2306">
            <v>1.4469959514170039</v>
          </cell>
          <cell r="G2306">
            <v>1.6443135811556862</v>
          </cell>
          <cell r="H2306">
            <v>1.9731762973868232</v>
          </cell>
          <cell r="I2306">
            <v>1650.8908354803089</v>
          </cell>
          <cell r="J2306">
            <v>6560</v>
          </cell>
          <cell r="K2306">
            <v>8000</v>
          </cell>
          <cell r="L2306">
            <v>2146</v>
          </cell>
          <cell r="M2306">
            <v>2597</v>
          </cell>
          <cell r="N2306">
            <v>1816</v>
          </cell>
          <cell r="O2306">
            <v>2064</v>
          </cell>
          <cell r="P2306">
            <v>2477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pcr'iph7d02</v>
          </cell>
          <cell r="B2307" t="str">
            <v>TPU IPH 7/8 DIS. GLOW 3D</v>
          </cell>
          <cell r="C2307">
            <v>1.3154508649245489</v>
          </cell>
          <cell r="D2307">
            <v>6.3667821862348166</v>
          </cell>
          <cell r="E2307">
            <v>1.7100861244019137</v>
          </cell>
          <cell r="F2307">
            <v>1.4469959514170039</v>
          </cell>
          <cell r="G2307">
            <v>1.6443135811556862</v>
          </cell>
          <cell r="H2307">
            <v>1.9731762973868232</v>
          </cell>
          <cell r="I2307">
            <v>1650.8908354803089</v>
          </cell>
          <cell r="J2307">
            <v>6560</v>
          </cell>
          <cell r="K2307">
            <v>8000</v>
          </cell>
          <cell r="L2307">
            <v>2146</v>
          </cell>
          <cell r="M2307">
            <v>2597</v>
          </cell>
          <cell r="N2307">
            <v>1816</v>
          </cell>
          <cell r="O2307">
            <v>2064</v>
          </cell>
          <cell r="P2307">
            <v>2477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pcr'iph7d04</v>
          </cell>
          <cell r="B2308" t="str">
            <v>TPU IPH 7/8 DIS. GLOW 3D</v>
          </cell>
          <cell r="C2308">
            <v>1.3154508649245489</v>
          </cell>
          <cell r="D2308">
            <v>6.3667821862348166</v>
          </cell>
          <cell r="E2308">
            <v>1.7100861244019137</v>
          </cell>
          <cell r="F2308">
            <v>1.4469959514170039</v>
          </cell>
          <cell r="G2308">
            <v>1.6443135811556862</v>
          </cell>
          <cell r="H2308">
            <v>1.9731762973868232</v>
          </cell>
          <cell r="I2308">
            <v>1650.8908354803089</v>
          </cell>
          <cell r="J2308">
            <v>6560</v>
          </cell>
          <cell r="K2308">
            <v>8000</v>
          </cell>
          <cell r="L2308">
            <v>2146</v>
          </cell>
          <cell r="M2308">
            <v>2597</v>
          </cell>
          <cell r="N2308">
            <v>1816</v>
          </cell>
          <cell r="O2308">
            <v>2064</v>
          </cell>
          <cell r="P2308">
            <v>2477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pcr'iph7d06</v>
          </cell>
          <cell r="B2309" t="str">
            <v>TPU IPH 7/8 DIS. GLOW 3D</v>
          </cell>
          <cell r="C2309">
            <v>1.3154508649245489</v>
          </cell>
          <cell r="D2309">
            <v>6.3667821862348166</v>
          </cell>
          <cell r="E2309">
            <v>1.7100861244019137</v>
          </cell>
          <cell r="F2309">
            <v>1.4469959514170039</v>
          </cell>
          <cell r="G2309">
            <v>1.6443135811556862</v>
          </cell>
          <cell r="H2309">
            <v>1.9731762973868232</v>
          </cell>
          <cell r="I2309">
            <v>1650.8908354803089</v>
          </cell>
          <cell r="J2309">
            <v>6560</v>
          </cell>
          <cell r="K2309">
            <v>8000</v>
          </cell>
          <cell r="L2309">
            <v>2146</v>
          </cell>
          <cell r="M2309">
            <v>2597</v>
          </cell>
          <cell r="N2309">
            <v>1816</v>
          </cell>
          <cell r="O2309">
            <v>2064</v>
          </cell>
          <cell r="P2309">
            <v>2477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21ZTMDIP7</v>
          </cell>
          <cell r="B2310" t="str">
            <v>TPU IPH 7/8 DIS. MANDALA</v>
          </cell>
          <cell r="C2310">
            <v>0.56222009569377984</v>
          </cell>
          <cell r="D2310">
            <v>2.7211452631578945</v>
          </cell>
          <cell r="E2310">
            <v>0.73088612440191381</v>
          </cell>
          <cell r="F2310">
            <v>0.6184421052631579</v>
          </cell>
          <cell r="G2310">
            <v>0.70277511961722483</v>
          </cell>
          <cell r="H2310">
            <v>0.84333014354066971</v>
          </cell>
          <cell r="I2310">
            <v>705.58622009569365</v>
          </cell>
          <cell r="J2310">
            <v>2870</v>
          </cell>
          <cell r="K2310">
            <v>3500</v>
          </cell>
          <cell r="L2310">
            <v>917</v>
          </cell>
          <cell r="M2310">
            <v>1110</v>
          </cell>
          <cell r="N2310">
            <v>777</v>
          </cell>
          <cell r="O2310">
            <v>882</v>
          </cell>
          <cell r="P2310">
            <v>1059</v>
          </cell>
          <cell r="Q2310" t="str">
            <v>H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TPUIP7DS</v>
          </cell>
          <cell r="B2311" t="str">
            <v>TPU IPH 7/8 DIS. SUMMER</v>
          </cell>
          <cell r="C2311">
            <v>1.3154508649245489</v>
          </cell>
          <cell r="D2311">
            <v>6.3667821862348166</v>
          </cell>
          <cell r="E2311">
            <v>1.7100861244019137</v>
          </cell>
          <cell r="F2311">
            <v>1.4469959514170039</v>
          </cell>
          <cell r="G2311">
            <v>1.6443135811556862</v>
          </cell>
          <cell r="H2311">
            <v>1.9731762973868232</v>
          </cell>
          <cell r="I2311">
            <v>1650.8908354803089</v>
          </cell>
          <cell r="J2311">
            <v>6560</v>
          </cell>
          <cell r="K2311">
            <v>8000</v>
          </cell>
          <cell r="L2311">
            <v>2146</v>
          </cell>
          <cell r="M2311">
            <v>2597</v>
          </cell>
          <cell r="N2311">
            <v>1816</v>
          </cell>
          <cell r="O2311">
            <v>2064</v>
          </cell>
          <cell r="P2311">
            <v>2477</v>
          </cell>
          <cell r="Q2311" t="str">
            <v>V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21GTCDAIPH7</v>
          </cell>
          <cell r="B2312" t="str">
            <v>TPU IPH 7/8 DIS. TXT</v>
          </cell>
          <cell r="C2312">
            <v>0.56222009569377984</v>
          </cell>
          <cell r="D2312">
            <v>2.7211452631578945</v>
          </cell>
          <cell r="E2312">
            <v>0.73088612440191381</v>
          </cell>
          <cell r="F2312">
            <v>0.6184421052631579</v>
          </cell>
          <cell r="G2312">
            <v>0.70277511961722483</v>
          </cell>
          <cell r="H2312">
            <v>0.84333014354066971</v>
          </cell>
          <cell r="I2312">
            <v>705.58622009569365</v>
          </cell>
          <cell r="J2312">
            <v>2870</v>
          </cell>
          <cell r="K2312">
            <v>3500</v>
          </cell>
          <cell r="L2312">
            <v>917</v>
          </cell>
          <cell r="M2312">
            <v>1110</v>
          </cell>
          <cell r="N2312">
            <v>777</v>
          </cell>
          <cell r="O2312">
            <v>882</v>
          </cell>
          <cell r="P2312">
            <v>1059</v>
          </cell>
          <cell r="Q2312" t="str">
            <v>Z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tpuuv'iph7d09</v>
          </cell>
          <cell r="B2313" t="str">
            <v>TPU IPH 7/8 DIS. UV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tpuuv'iph7d11</v>
          </cell>
          <cell r="B2314" t="str">
            <v>TPU IPH 7/8 DIS. UV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tpuuv'iph7d12</v>
          </cell>
          <cell r="B2315" t="str">
            <v>TPU IPH 7/8 DIS. UV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tpue'iph7az</v>
          </cell>
          <cell r="B2316" t="str">
            <v>TPU IPH 7/8 ELECTRO AZUL</v>
          </cell>
          <cell r="C2316">
            <v>0.56222009569377984</v>
          </cell>
          <cell r="D2316">
            <v>2.7211452631578945</v>
          </cell>
          <cell r="E2316">
            <v>0.73088612440191381</v>
          </cell>
          <cell r="F2316">
            <v>0.6184421052631579</v>
          </cell>
          <cell r="G2316">
            <v>0.70277511961722483</v>
          </cell>
          <cell r="H2316">
            <v>0.84333014354066971</v>
          </cell>
          <cell r="I2316">
            <v>705.58622009569365</v>
          </cell>
          <cell r="J2316">
            <v>2870</v>
          </cell>
          <cell r="K2316">
            <v>3500</v>
          </cell>
          <cell r="L2316">
            <v>917</v>
          </cell>
          <cell r="M2316">
            <v>1110</v>
          </cell>
          <cell r="N2316">
            <v>777</v>
          </cell>
          <cell r="O2316">
            <v>882</v>
          </cell>
          <cell r="P2316">
            <v>1059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tpue'iph7do</v>
          </cell>
          <cell r="B2317" t="str">
            <v>TPU IPH 7/8 ELECTRO DORADO</v>
          </cell>
          <cell r="C2317">
            <v>0.56222009569377984</v>
          </cell>
          <cell r="D2317">
            <v>2.7211452631578945</v>
          </cell>
          <cell r="E2317">
            <v>0.73088612440191381</v>
          </cell>
          <cell r="F2317">
            <v>0.6184421052631579</v>
          </cell>
          <cell r="G2317">
            <v>0.70277511961722483</v>
          </cell>
          <cell r="H2317">
            <v>0.84333014354066971</v>
          </cell>
          <cell r="I2317">
            <v>705.58622009569365</v>
          </cell>
          <cell r="J2317">
            <v>2870</v>
          </cell>
          <cell r="K2317">
            <v>3500</v>
          </cell>
          <cell r="L2317">
            <v>917</v>
          </cell>
          <cell r="M2317">
            <v>1110</v>
          </cell>
          <cell r="N2317">
            <v>777</v>
          </cell>
          <cell r="O2317">
            <v>882</v>
          </cell>
          <cell r="P2317">
            <v>1059</v>
          </cell>
          <cell r="Q2317" t="str">
            <v>S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tpue'iph7fu</v>
          </cell>
          <cell r="B2318" t="str">
            <v>TPU IPH 7/8 ELECTRO FUCSIA</v>
          </cell>
          <cell r="C2318">
            <v>0.56222009569377984</v>
          </cell>
          <cell r="D2318">
            <v>2.7211452631578945</v>
          </cell>
          <cell r="E2318">
            <v>0.73088612440191381</v>
          </cell>
          <cell r="F2318">
            <v>0.6184421052631579</v>
          </cell>
          <cell r="G2318">
            <v>0.70277511961722483</v>
          </cell>
          <cell r="H2318">
            <v>0.84333014354066971</v>
          </cell>
          <cell r="I2318">
            <v>705.58622009569365</v>
          </cell>
          <cell r="J2318">
            <v>2870</v>
          </cell>
          <cell r="K2318">
            <v>3500</v>
          </cell>
          <cell r="L2318">
            <v>917</v>
          </cell>
          <cell r="M2318">
            <v>1110</v>
          </cell>
          <cell r="N2318">
            <v>777</v>
          </cell>
          <cell r="O2318">
            <v>882</v>
          </cell>
          <cell r="P2318">
            <v>1059</v>
          </cell>
          <cell r="Q2318" t="str">
            <v>S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tpue'iph7ne</v>
          </cell>
          <cell r="B2319" t="str">
            <v>TPU IPH 7/8 ELECTRO NEGRO</v>
          </cell>
          <cell r="C2319">
            <v>0.56222009569377984</v>
          </cell>
          <cell r="D2319">
            <v>2.7211452631578945</v>
          </cell>
          <cell r="E2319">
            <v>0.73088612440191381</v>
          </cell>
          <cell r="F2319">
            <v>0.6184421052631579</v>
          </cell>
          <cell r="G2319">
            <v>0.70277511961722483</v>
          </cell>
          <cell r="H2319">
            <v>0.84333014354066971</v>
          </cell>
          <cell r="I2319">
            <v>705.58622009569365</v>
          </cell>
          <cell r="J2319">
            <v>2870</v>
          </cell>
          <cell r="K2319">
            <v>3500</v>
          </cell>
          <cell r="L2319">
            <v>917</v>
          </cell>
          <cell r="M2319">
            <v>1110</v>
          </cell>
          <cell r="N2319">
            <v>777</v>
          </cell>
          <cell r="O2319">
            <v>882</v>
          </cell>
          <cell r="P2319">
            <v>1059</v>
          </cell>
          <cell r="Q2319" t="str">
            <v>S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TFIPH8IN</v>
          </cell>
          <cell r="B2320" t="str">
            <v>TPU IPH 7/8 FUTBOL INDEPENDIENTE</v>
          </cell>
          <cell r="C2320">
            <v>1.9677703349282298</v>
          </cell>
          <cell r="D2320">
            <v>9.524008421052633</v>
          </cell>
          <cell r="E2320">
            <v>2.5581014354066989</v>
          </cell>
          <cell r="F2320">
            <v>2.164547368421053</v>
          </cell>
          <cell r="G2320">
            <v>2.4597129186602871</v>
          </cell>
          <cell r="H2320">
            <v>2.9516555023923448</v>
          </cell>
          <cell r="I2320">
            <v>2469.5517703349283</v>
          </cell>
          <cell r="J2320">
            <v>9840</v>
          </cell>
          <cell r="K2320">
            <v>12000</v>
          </cell>
          <cell r="L2320">
            <v>3210</v>
          </cell>
          <cell r="M2320">
            <v>3885</v>
          </cell>
          <cell r="N2320">
            <v>2717</v>
          </cell>
          <cell r="O2320">
            <v>3087</v>
          </cell>
          <cell r="P2320">
            <v>3705</v>
          </cell>
          <cell r="Q2320" t="str">
            <v>G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TFIPH8RV</v>
          </cell>
          <cell r="B2321" t="str">
            <v>TPU IPH 7/8 FUTBOL RIVER</v>
          </cell>
          <cell r="C2321">
            <v>1.9677703349282298</v>
          </cell>
          <cell r="D2321">
            <v>9.524008421052633</v>
          </cell>
          <cell r="E2321">
            <v>2.5581014354066989</v>
          </cell>
          <cell r="F2321">
            <v>2.164547368421053</v>
          </cell>
          <cell r="G2321">
            <v>2.4597129186602871</v>
          </cell>
          <cell r="H2321">
            <v>2.9516555023923448</v>
          </cell>
          <cell r="I2321">
            <v>2469.5517703349283</v>
          </cell>
          <cell r="J2321">
            <v>9840</v>
          </cell>
          <cell r="K2321">
            <v>12000</v>
          </cell>
          <cell r="L2321">
            <v>3210</v>
          </cell>
          <cell r="M2321">
            <v>3885</v>
          </cell>
          <cell r="N2321">
            <v>2717</v>
          </cell>
          <cell r="O2321">
            <v>3087</v>
          </cell>
          <cell r="P2321">
            <v>3705</v>
          </cell>
          <cell r="Q2321" t="str">
            <v>G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TFIPH8SL</v>
          </cell>
          <cell r="B2322" t="str">
            <v>TPU IPH 7/8 FUTBOL SAN LORENZO</v>
          </cell>
          <cell r="C2322">
            <v>1.9677703349282298</v>
          </cell>
          <cell r="D2322">
            <v>9.524008421052633</v>
          </cell>
          <cell r="E2322">
            <v>2.5581014354066989</v>
          </cell>
          <cell r="F2322">
            <v>2.164547368421053</v>
          </cell>
          <cell r="G2322">
            <v>2.4597129186602871</v>
          </cell>
          <cell r="H2322">
            <v>2.9516555023923448</v>
          </cell>
          <cell r="I2322">
            <v>2469.5517703349283</v>
          </cell>
          <cell r="J2322">
            <v>9840</v>
          </cell>
          <cell r="K2322">
            <v>12000</v>
          </cell>
          <cell r="L2322">
            <v>3210</v>
          </cell>
          <cell r="M2322">
            <v>3885</v>
          </cell>
          <cell r="N2322">
            <v>2717</v>
          </cell>
          <cell r="O2322">
            <v>3087</v>
          </cell>
          <cell r="P2322">
            <v>3705</v>
          </cell>
          <cell r="Q2322" t="str">
            <v>G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TPU'IPH7N</v>
          </cell>
          <cell r="B2323" t="str">
            <v>TPU IPH 7/8 NEGRO</v>
          </cell>
          <cell r="C2323">
            <v>0.41445712182554284</v>
          </cell>
          <cell r="D2323">
            <v>2.0059724696356271</v>
          </cell>
          <cell r="E2323">
            <v>0.53879425837320571</v>
          </cell>
          <cell r="F2323">
            <v>0.45590283400809717</v>
          </cell>
          <cell r="G2323">
            <v>0.51807140228192861</v>
          </cell>
          <cell r="H2323">
            <v>0.62168568273831426</v>
          </cell>
          <cell r="I2323">
            <v>520.14368789105629</v>
          </cell>
          <cell r="J2323">
            <v>2050</v>
          </cell>
          <cell r="K2323">
            <v>2500</v>
          </cell>
          <cell r="L2323">
            <v>676</v>
          </cell>
          <cell r="M2323">
            <v>818</v>
          </cell>
          <cell r="N2323">
            <v>573</v>
          </cell>
          <cell r="O2323">
            <v>651</v>
          </cell>
          <cell r="P2323">
            <v>781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TPUIP7NS</v>
          </cell>
          <cell r="B2324" t="str">
            <v>TPU IPH 7/8 NEW SOFT</v>
          </cell>
          <cell r="C2324">
            <v>1.3154508649245489</v>
          </cell>
          <cell r="D2324">
            <v>6.3667821862348166</v>
          </cell>
          <cell r="E2324">
            <v>1.7100861244019137</v>
          </cell>
          <cell r="F2324">
            <v>1.4469959514170039</v>
          </cell>
          <cell r="G2324">
            <v>1.6443135811556862</v>
          </cell>
          <cell r="H2324">
            <v>1.9731762973868232</v>
          </cell>
          <cell r="I2324">
            <v>1650.8908354803089</v>
          </cell>
          <cell r="J2324">
            <v>6560</v>
          </cell>
          <cell r="K2324">
            <v>8000</v>
          </cell>
          <cell r="L2324">
            <v>2146</v>
          </cell>
          <cell r="M2324">
            <v>2597</v>
          </cell>
          <cell r="N2324">
            <v>1816</v>
          </cell>
          <cell r="O2324">
            <v>2064</v>
          </cell>
          <cell r="P2324">
            <v>2477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pesd'iph7pd03</v>
          </cell>
          <cell r="B2325" t="str">
            <v xml:space="preserve">TPU IPH 7/8 PLUS  DIS. GLOW </v>
          </cell>
          <cell r="C2325">
            <v>1.3154508649245489</v>
          </cell>
          <cell r="D2325">
            <v>6.3667821862348166</v>
          </cell>
          <cell r="E2325">
            <v>1.7100861244019137</v>
          </cell>
          <cell r="F2325">
            <v>1.4469959514170039</v>
          </cell>
          <cell r="G2325">
            <v>1.6443135811556862</v>
          </cell>
          <cell r="H2325">
            <v>1.9731762973868232</v>
          </cell>
          <cell r="I2325">
            <v>1650.8908354803089</v>
          </cell>
          <cell r="J2325">
            <v>6560</v>
          </cell>
          <cell r="K2325">
            <v>8000</v>
          </cell>
          <cell r="L2325">
            <v>2146</v>
          </cell>
          <cell r="M2325">
            <v>2597</v>
          </cell>
          <cell r="N2325">
            <v>1816</v>
          </cell>
          <cell r="O2325">
            <v>2064</v>
          </cell>
          <cell r="P2325">
            <v>2477</v>
          </cell>
          <cell r="Q2325" t="str">
            <v>S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pesd'iph7pd05</v>
          </cell>
          <cell r="B2326" t="str">
            <v xml:space="preserve">TPU IPH 7/8 PLUS  DIS. GLOW </v>
          </cell>
          <cell r="C2326">
            <v>1.3154508649245489</v>
          </cell>
          <cell r="D2326">
            <v>6.3667821862348166</v>
          </cell>
          <cell r="E2326">
            <v>1.7100861244019137</v>
          </cell>
          <cell r="F2326">
            <v>1.4469959514170039</v>
          </cell>
          <cell r="G2326">
            <v>1.6443135811556862</v>
          </cell>
          <cell r="H2326">
            <v>1.9731762973868232</v>
          </cell>
          <cell r="I2326">
            <v>1650.8908354803089</v>
          </cell>
          <cell r="J2326">
            <v>6560</v>
          </cell>
          <cell r="K2326">
            <v>8000</v>
          </cell>
          <cell r="L2326">
            <v>2146</v>
          </cell>
          <cell r="M2326">
            <v>2597</v>
          </cell>
          <cell r="N2326">
            <v>1816</v>
          </cell>
          <cell r="O2326">
            <v>2064</v>
          </cell>
          <cell r="P2326">
            <v>2477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pesd'iph7pd06</v>
          </cell>
          <cell r="B2327" t="str">
            <v xml:space="preserve">TPU IPH 7/8 PLUS  DIS. GLOW </v>
          </cell>
          <cell r="C2327">
            <v>1.3154508649245489</v>
          </cell>
          <cell r="D2327">
            <v>6.3667821862348166</v>
          </cell>
          <cell r="E2327">
            <v>1.7100861244019137</v>
          </cell>
          <cell r="F2327">
            <v>1.4469959514170039</v>
          </cell>
          <cell r="G2327">
            <v>1.6443135811556862</v>
          </cell>
          <cell r="H2327">
            <v>1.9731762973868232</v>
          </cell>
          <cell r="I2327">
            <v>1650.8908354803089</v>
          </cell>
          <cell r="J2327">
            <v>6560</v>
          </cell>
          <cell r="K2327">
            <v>8000</v>
          </cell>
          <cell r="L2327">
            <v>2146</v>
          </cell>
          <cell r="M2327">
            <v>2597</v>
          </cell>
          <cell r="N2327">
            <v>1816</v>
          </cell>
          <cell r="O2327">
            <v>2064</v>
          </cell>
          <cell r="P2327">
            <v>2477</v>
          </cell>
          <cell r="Q2327" t="str">
            <v>S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TPIPIH8PDIR</v>
          </cell>
          <cell r="B2328" t="str">
            <v>TPU IPH 7/8 PLUS DIAMON</v>
          </cell>
          <cell r="C2328">
            <v>1.3729977116704806</v>
          </cell>
          <cell r="D2328">
            <v>6.6453089244851258</v>
          </cell>
          <cell r="E2328">
            <v>1.7848970251716247</v>
          </cell>
          <cell r="F2328">
            <v>1.5102974828375288</v>
          </cell>
          <cell r="G2328">
            <v>1.7162471395881007</v>
          </cell>
          <cell r="H2328">
            <v>2.0594965675057209</v>
          </cell>
          <cell r="I2328">
            <v>1723.1121281464532</v>
          </cell>
          <cell r="J2328">
            <v>6970</v>
          </cell>
          <cell r="K2328">
            <v>8500</v>
          </cell>
          <cell r="L2328">
            <v>2240</v>
          </cell>
          <cell r="M2328">
            <v>2710</v>
          </cell>
          <cell r="N2328">
            <v>1896</v>
          </cell>
          <cell r="O2328">
            <v>2154</v>
          </cell>
          <cell r="P2328">
            <v>2585</v>
          </cell>
          <cell r="Q2328" t="str">
            <v>V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21G360I7P</v>
          </cell>
          <cell r="B2329" t="str">
            <v>TPU IPH 7/8 PLUS DIS. 360° incl. glass</v>
          </cell>
          <cell r="C2329">
            <v>0.84333014354066971</v>
          </cell>
          <cell r="D2329">
            <v>3.7275192344497601</v>
          </cell>
          <cell r="E2329">
            <v>1.0963291866028706</v>
          </cell>
          <cell r="F2329">
            <v>0.92766315789473675</v>
          </cell>
          <cell r="G2329">
            <v>1.0541626794258372</v>
          </cell>
          <cell r="H2329">
            <v>1.2649952153110045</v>
          </cell>
          <cell r="I2329">
            <v>1058.3793301435405</v>
          </cell>
          <cell r="J2329">
            <v>3690</v>
          </cell>
          <cell r="K2329">
            <v>4500</v>
          </cell>
          <cell r="L2329">
            <v>1376</v>
          </cell>
          <cell r="M2329">
            <v>1520</v>
          </cell>
          <cell r="N2329">
            <v>1165</v>
          </cell>
          <cell r="O2329">
            <v>1323</v>
          </cell>
          <cell r="P2329">
            <v>1588</v>
          </cell>
          <cell r="Q2329" t="str">
            <v>Z</v>
          </cell>
          <cell r="R2329">
            <v>38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ip7pbR1r</v>
          </cell>
          <cell r="B2330" t="str">
            <v>TPU IPH 7/8 PLUS DIS. BRILLO</v>
          </cell>
          <cell r="C2330">
            <v>1.3154508649245489</v>
          </cell>
          <cell r="D2330">
            <v>6.3667821862348166</v>
          </cell>
          <cell r="E2330">
            <v>1.7100861244019137</v>
          </cell>
          <cell r="F2330">
            <v>1.4469959514170039</v>
          </cell>
          <cell r="G2330">
            <v>1.6443135811556862</v>
          </cell>
          <cell r="H2330">
            <v>1.9731762973868232</v>
          </cell>
          <cell r="I2330">
            <v>1650.8908354803089</v>
          </cell>
          <cell r="J2330">
            <v>6560</v>
          </cell>
          <cell r="K2330">
            <v>8000</v>
          </cell>
          <cell r="L2330">
            <v>2146</v>
          </cell>
          <cell r="M2330">
            <v>2597</v>
          </cell>
          <cell r="N2330">
            <v>1816</v>
          </cell>
          <cell r="O2330">
            <v>2064</v>
          </cell>
          <cell r="P2330">
            <v>2477</v>
          </cell>
          <cell r="Q2330" t="str">
            <v>Z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ptw'iph7pd03</v>
          </cell>
          <cell r="B2331" t="str">
            <v>TPU IPH 7/8 PLUS DIS. TWISTER</v>
          </cell>
          <cell r="C2331">
            <v>0.20614736842105261</v>
          </cell>
          <cell r="D2331">
            <v>0.91117136842105251</v>
          </cell>
          <cell r="E2331">
            <v>0.26799157894736841</v>
          </cell>
          <cell r="F2331">
            <v>0.22676210526315788</v>
          </cell>
          <cell r="G2331">
            <v>0.25768421052631574</v>
          </cell>
          <cell r="H2331">
            <v>0.3092210526315789</v>
          </cell>
          <cell r="I2331">
            <v>258.71494736842101</v>
          </cell>
          <cell r="J2331">
            <v>820</v>
          </cell>
          <cell r="K2331">
            <v>1000</v>
          </cell>
          <cell r="L2331">
            <v>336</v>
          </cell>
          <cell r="M2331">
            <v>372</v>
          </cell>
          <cell r="N2331">
            <v>285</v>
          </cell>
          <cell r="O2331">
            <v>324</v>
          </cell>
          <cell r="P2331">
            <v>389</v>
          </cell>
          <cell r="Q2331" t="str">
            <v>s</v>
          </cell>
          <cell r="R2331">
            <v>38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ptw'iph7pd06</v>
          </cell>
          <cell r="B2332" t="str">
            <v>TPU IPH 7/8 PLUS DIS. TWISTER</v>
          </cell>
          <cell r="C2332">
            <v>0.20614736842105261</v>
          </cell>
          <cell r="D2332">
            <v>0.91117136842105251</v>
          </cell>
          <cell r="E2332">
            <v>0.26799157894736841</v>
          </cell>
          <cell r="F2332">
            <v>0.22676210526315788</v>
          </cell>
          <cell r="G2332">
            <v>0.25768421052631574</v>
          </cell>
          <cell r="H2332">
            <v>0.3092210526315789</v>
          </cell>
          <cell r="I2332">
            <v>258.71494736842101</v>
          </cell>
          <cell r="J2332">
            <v>820</v>
          </cell>
          <cell r="K2332">
            <v>1000</v>
          </cell>
          <cell r="L2332">
            <v>336</v>
          </cell>
          <cell r="M2332">
            <v>372</v>
          </cell>
          <cell r="N2332">
            <v>285</v>
          </cell>
          <cell r="O2332">
            <v>324</v>
          </cell>
          <cell r="P2332">
            <v>389</v>
          </cell>
          <cell r="Q2332" t="str">
            <v>s</v>
          </cell>
          <cell r="R2332">
            <v>38</v>
          </cell>
          <cell r="S2332">
            <v>1.105</v>
          </cell>
          <cell r="T2332" t="str">
            <v>TPU</v>
          </cell>
          <cell r="U2332">
            <v>0</v>
          </cell>
        </row>
        <row r="2333">
          <cell r="A2333" t="str">
            <v>TPU'IPH7PN</v>
          </cell>
          <cell r="B2333" t="str">
            <v>TPU IPH 7/8 PLUS NEGRO</v>
          </cell>
          <cell r="C2333">
            <v>0.41445712182554284</v>
          </cell>
          <cell r="D2333">
            <v>2.0059724696356271</v>
          </cell>
          <cell r="E2333">
            <v>0.53879425837320571</v>
          </cell>
          <cell r="F2333">
            <v>0.45590283400809717</v>
          </cell>
          <cell r="G2333">
            <v>0.51807140228192861</v>
          </cell>
          <cell r="H2333">
            <v>0.62168568273831426</v>
          </cell>
          <cell r="I2333">
            <v>520.14368789105629</v>
          </cell>
          <cell r="J2333">
            <v>2050</v>
          </cell>
          <cell r="K2333">
            <v>2500</v>
          </cell>
          <cell r="L2333">
            <v>676</v>
          </cell>
          <cell r="M2333">
            <v>818</v>
          </cell>
          <cell r="N2333">
            <v>573</v>
          </cell>
          <cell r="O2333">
            <v>651</v>
          </cell>
          <cell r="P2333">
            <v>781</v>
          </cell>
          <cell r="Q2333" t="str">
            <v>s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TPUIP7PNS</v>
          </cell>
          <cell r="B2334" t="str">
            <v>TPU IPH 7/8 PLUS NEW SOFT</v>
          </cell>
          <cell r="C2334">
            <v>0.6</v>
          </cell>
          <cell r="D2334">
            <v>2.9039999999999999</v>
          </cell>
          <cell r="E2334">
            <v>0.78</v>
          </cell>
          <cell r="F2334">
            <v>0.66</v>
          </cell>
          <cell r="G2334">
            <v>0.75</v>
          </cell>
          <cell r="H2334">
            <v>0.89999999999999991</v>
          </cell>
          <cell r="I2334">
            <v>753</v>
          </cell>
          <cell r="J2334">
            <v>2870</v>
          </cell>
          <cell r="K2334">
            <v>3500</v>
          </cell>
          <cell r="L2334">
            <v>979</v>
          </cell>
          <cell r="M2334">
            <v>1184</v>
          </cell>
          <cell r="N2334">
            <v>829</v>
          </cell>
          <cell r="O2334">
            <v>942</v>
          </cell>
          <cell r="P2334">
            <v>1130</v>
          </cell>
          <cell r="Q2334" t="str">
            <v>V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TPURIH8P</v>
          </cell>
          <cell r="B2335" t="str">
            <v>TPU IPH 7/8 PLUS REF SOFT</v>
          </cell>
          <cell r="C2335">
            <v>1.545541539799913</v>
          </cell>
          <cell r="D2335">
            <v>7.4804210526315789</v>
          </cell>
          <cell r="E2335">
            <v>2.0092040017398869</v>
          </cell>
          <cell r="F2335">
            <v>1.7000956937799045</v>
          </cell>
          <cell r="G2335">
            <v>1.9319269247498914</v>
          </cell>
          <cell r="H2335">
            <v>2.3183123096998695</v>
          </cell>
          <cell r="I2335">
            <v>1939.6546324488909</v>
          </cell>
          <cell r="J2335">
            <v>7790</v>
          </cell>
          <cell r="K2335">
            <v>9500</v>
          </cell>
          <cell r="L2335">
            <v>2522</v>
          </cell>
          <cell r="M2335">
            <v>3051</v>
          </cell>
          <cell r="N2335">
            <v>2134</v>
          </cell>
          <cell r="O2335">
            <v>2425</v>
          </cell>
          <cell r="P2335">
            <v>2910</v>
          </cell>
          <cell r="Q2335" t="str">
            <v>L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TSMIPH8P</v>
          </cell>
          <cell r="B2336" t="str">
            <v>TPU IPH 7/8 PLUS SILICONA C/MARCA</v>
          </cell>
          <cell r="C2336">
            <v>1.712159625958974</v>
          </cell>
          <cell r="D2336">
            <v>8.0796812749003983</v>
          </cell>
          <cell r="E2336">
            <v>2.2258075137466662</v>
          </cell>
          <cell r="F2336">
            <v>1.8833755885548715</v>
          </cell>
          <cell r="G2336">
            <v>2.1401995324487175</v>
          </cell>
          <cell r="H2336">
            <v>2.5682394389384609</v>
          </cell>
          <cell r="I2336">
            <v>2148.7603305785124</v>
          </cell>
          <cell r="J2336">
            <v>8200</v>
          </cell>
          <cell r="K2336">
            <v>10000</v>
          </cell>
          <cell r="L2336">
            <v>2793</v>
          </cell>
          <cell r="M2336">
            <v>3380</v>
          </cell>
          <cell r="N2336">
            <v>2364</v>
          </cell>
          <cell r="O2336">
            <v>2686</v>
          </cell>
          <cell r="P2336">
            <v>3224</v>
          </cell>
          <cell r="Q2336" t="str">
            <v>V</v>
          </cell>
          <cell r="R2336">
            <v>37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TPUIPH8PSC</v>
          </cell>
          <cell r="B2337" t="str">
            <v>TPU IPH 7/8 PLUS SILICONA FELPA</v>
          </cell>
          <cell r="C2337">
            <v>1.5129172405393649</v>
          </cell>
          <cell r="D2337">
            <v>7.3225194442105259</v>
          </cell>
          <cell r="E2337">
            <v>1.9667924127011744</v>
          </cell>
          <cell r="F2337">
            <v>1.6642089645933016</v>
          </cell>
          <cell r="G2337">
            <v>1.8911465506742062</v>
          </cell>
          <cell r="H2337">
            <v>2.2693758608090473</v>
          </cell>
          <cell r="I2337">
            <v>1898.7111368769031</v>
          </cell>
          <cell r="J2337">
            <v>7380</v>
          </cell>
          <cell r="K2337">
            <v>9000</v>
          </cell>
          <cell r="L2337">
            <v>2468</v>
          </cell>
          <cell r="M2337">
            <v>2987</v>
          </cell>
          <cell r="N2337">
            <v>2089</v>
          </cell>
          <cell r="O2337">
            <v>2374</v>
          </cell>
          <cell r="P2337">
            <v>2849</v>
          </cell>
          <cell r="Q2337" t="str">
            <v>V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TPUIP8PTD</v>
          </cell>
          <cell r="B2338" t="str">
            <v>TPU IPH 7/8 PLUS TRANS DIS.</v>
          </cell>
          <cell r="C2338">
            <v>0.86124401913875603</v>
          </cell>
          <cell r="D2338">
            <v>4.1684210526315795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1080.8612440191389</v>
          </cell>
          <cell r="J2338">
            <v>4100</v>
          </cell>
          <cell r="K2338">
            <v>5000</v>
          </cell>
          <cell r="L2338">
            <v>1405</v>
          </cell>
          <cell r="M2338">
            <v>1700</v>
          </cell>
          <cell r="N2338">
            <v>1189</v>
          </cell>
          <cell r="O2338">
            <v>1352</v>
          </cell>
          <cell r="P2338">
            <v>1622</v>
          </cell>
          <cell r="Q2338" t="str">
            <v>V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TPU'IPH7PT</v>
          </cell>
          <cell r="B2339" t="str">
            <v>TPU IPH 7/8 PLUS TRANS.</v>
          </cell>
          <cell r="C2339">
            <v>0.86124401913875603</v>
          </cell>
          <cell r="D2339">
            <v>4.1684210526315795</v>
          </cell>
          <cell r="E2339">
            <v>1.1196172248803828</v>
          </cell>
          <cell r="F2339">
            <v>0.94736842105263175</v>
          </cell>
          <cell r="G2339">
            <v>1.0765550239234449</v>
          </cell>
          <cell r="H2339">
            <v>1.2918660287081341</v>
          </cell>
          <cell r="I2339">
            <v>1080.8612440191389</v>
          </cell>
          <cell r="J2339">
            <v>4100</v>
          </cell>
          <cell r="K2339">
            <v>5000</v>
          </cell>
          <cell r="L2339">
            <v>1405</v>
          </cell>
          <cell r="M2339">
            <v>1700</v>
          </cell>
          <cell r="N2339">
            <v>1189</v>
          </cell>
          <cell r="O2339">
            <v>1352</v>
          </cell>
          <cell r="P2339">
            <v>1622</v>
          </cell>
          <cell r="Q2339" t="str">
            <v>V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PSR'IPH8NE</v>
          </cell>
          <cell r="B2340" t="str">
            <v>TPU IPH 7/8 REF SLIM NEGRO</v>
          </cell>
          <cell r="C2340">
            <v>0.84333014354066971</v>
          </cell>
          <cell r="D2340">
            <v>3.7275192344497601</v>
          </cell>
          <cell r="E2340">
            <v>1.0963291866028706</v>
          </cell>
          <cell r="F2340">
            <v>0.92766315789473675</v>
          </cell>
          <cell r="G2340">
            <v>1.0541626794258372</v>
          </cell>
          <cell r="H2340">
            <v>1.2649952153110045</v>
          </cell>
          <cell r="I2340">
            <v>1058.3793301435405</v>
          </cell>
          <cell r="J2340">
            <v>3690</v>
          </cell>
          <cell r="K2340">
            <v>4500</v>
          </cell>
          <cell r="L2340">
            <v>1376</v>
          </cell>
          <cell r="M2340">
            <v>1520</v>
          </cell>
          <cell r="N2340">
            <v>1165</v>
          </cell>
          <cell r="O2340">
            <v>1323</v>
          </cell>
          <cell r="P2340">
            <v>1588</v>
          </cell>
          <cell r="Q2340" t="str">
            <v>S</v>
          </cell>
          <cell r="R2340">
            <v>38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tpurs'iph7aq</v>
          </cell>
          <cell r="B2341" t="str">
            <v>TPU IPH 7/8 REF SOFT</v>
          </cell>
          <cell r="C2341">
            <v>1.545541539799913</v>
          </cell>
          <cell r="D2341">
            <v>7.4804210526315789</v>
          </cell>
          <cell r="E2341">
            <v>2.0092040017398869</v>
          </cell>
          <cell r="F2341">
            <v>1.7000956937799045</v>
          </cell>
          <cell r="G2341">
            <v>1.9319269247498914</v>
          </cell>
          <cell r="H2341">
            <v>2.3183123096998695</v>
          </cell>
          <cell r="I2341">
            <v>1939.6546324488909</v>
          </cell>
          <cell r="J2341">
            <v>7790</v>
          </cell>
          <cell r="K2341">
            <v>9500</v>
          </cell>
          <cell r="L2341">
            <v>2522</v>
          </cell>
          <cell r="M2341">
            <v>3051</v>
          </cell>
          <cell r="N2341">
            <v>2134</v>
          </cell>
          <cell r="O2341">
            <v>2425</v>
          </cell>
          <cell r="P2341">
            <v>2910</v>
          </cell>
          <cell r="Q2341" t="str">
            <v>S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tpurs'iph7az</v>
          </cell>
          <cell r="B2342" t="str">
            <v>TPU IPH 7/8 REF SOFT</v>
          </cell>
          <cell r="C2342">
            <v>1.545541539799913</v>
          </cell>
          <cell r="D2342">
            <v>7.4804210526315789</v>
          </cell>
          <cell r="E2342">
            <v>2.0092040017398869</v>
          </cell>
          <cell r="F2342">
            <v>1.7000956937799045</v>
          </cell>
          <cell r="G2342">
            <v>1.9319269247498914</v>
          </cell>
          <cell r="H2342">
            <v>2.3183123096998695</v>
          </cell>
          <cell r="I2342">
            <v>1939.6546324488909</v>
          </cell>
          <cell r="J2342">
            <v>7790</v>
          </cell>
          <cell r="K2342">
            <v>9500</v>
          </cell>
          <cell r="L2342">
            <v>2522</v>
          </cell>
          <cell r="M2342">
            <v>3051</v>
          </cell>
          <cell r="N2342">
            <v>2134</v>
          </cell>
          <cell r="O2342">
            <v>2425</v>
          </cell>
          <cell r="P2342">
            <v>2910</v>
          </cell>
          <cell r="Q2342" t="str">
            <v>S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tpurs'iph7fu</v>
          </cell>
          <cell r="B2343" t="str">
            <v>TPU IPH 7/8 REF SOFT</v>
          </cell>
          <cell r="C2343">
            <v>1.545541539799913</v>
          </cell>
          <cell r="D2343">
            <v>7.4804210526315789</v>
          </cell>
          <cell r="E2343">
            <v>2.0092040017398869</v>
          </cell>
          <cell r="F2343">
            <v>1.7000956937799045</v>
          </cell>
          <cell r="G2343">
            <v>1.9319269247498914</v>
          </cell>
          <cell r="H2343">
            <v>2.3183123096998695</v>
          </cell>
          <cell r="I2343">
            <v>1939.6546324488909</v>
          </cell>
          <cell r="J2343">
            <v>7790</v>
          </cell>
          <cell r="K2343">
            <v>9500</v>
          </cell>
          <cell r="L2343">
            <v>2522</v>
          </cell>
          <cell r="M2343">
            <v>3051</v>
          </cell>
          <cell r="N2343">
            <v>2134</v>
          </cell>
          <cell r="O2343">
            <v>2425</v>
          </cell>
          <cell r="P2343">
            <v>2910</v>
          </cell>
          <cell r="Q2343" t="str">
            <v>S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tpurs'iph7ne</v>
          </cell>
          <cell r="B2344" t="str">
            <v>TPU IPH 7/8 REF SOFT</v>
          </cell>
          <cell r="C2344">
            <v>1.545541539799913</v>
          </cell>
          <cell r="D2344">
            <v>7.4804210526315789</v>
          </cell>
          <cell r="E2344">
            <v>2.0092040017398869</v>
          </cell>
          <cell r="F2344">
            <v>1.7000956937799045</v>
          </cell>
          <cell r="G2344">
            <v>1.9319269247498914</v>
          </cell>
          <cell r="H2344">
            <v>2.3183123096998695</v>
          </cell>
          <cell r="I2344">
            <v>1939.6546324488909</v>
          </cell>
          <cell r="J2344">
            <v>7790</v>
          </cell>
          <cell r="K2344">
            <v>9500</v>
          </cell>
          <cell r="L2344">
            <v>2522</v>
          </cell>
          <cell r="M2344">
            <v>3051</v>
          </cell>
          <cell r="N2344">
            <v>2134</v>
          </cell>
          <cell r="O2344">
            <v>2425</v>
          </cell>
          <cell r="P2344">
            <v>2910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tpurs'iph7vi</v>
          </cell>
          <cell r="B2345" t="str">
            <v>TPU IPH 7/8 REF SOFT</v>
          </cell>
          <cell r="C2345">
            <v>1.545541539799913</v>
          </cell>
          <cell r="D2345">
            <v>7.4804210526315789</v>
          </cell>
          <cell r="E2345">
            <v>2.0092040017398869</v>
          </cell>
          <cell r="F2345">
            <v>1.7000956937799045</v>
          </cell>
          <cell r="G2345">
            <v>1.9319269247498914</v>
          </cell>
          <cell r="H2345">
            <v>2.3183123096998695</v>
          </cell>
          <cell r="I2345">
            <v>1939.6546324488909</v>
          </cell>
          <cell r="J2345">
            <v>7790</v>
          </cell>
          <cell r="K2345">
            <v>9500</v>
          </cell>
          <cell r="L2345">
            <v>2522</v>
          </cell>
          <cell r="M2345">
            <v>3051</v>
          </cell>
          <cell r="N2345">
            <v>2134</v>
          </cell>
          <cell r="O2345">
            <v>2425</v>
          </cell>
          <cell r="P2345">
            <v>2910</v>
          </cell>
          <cell r="Q2345" t="str">
            <v>S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PRSI'IPH8FU</v>
          </cell>
          <cell r="B2346" t="str">
            <v>TPU IPH 7/8 SILICONA FELPA</v>
          </cell>
          <cell r="C2346">
            <v>1.5129172405393649</v>
          </cell>
          <cell r="D2346">
            <v>7.3225194442105259</v>
          </cell>
          <cell r="E2346">
            <v>1.9667924127011744</v>
          </cell>
          <cell r="F2346">
            <v>1.6642089645933016</v>
          </cell>
          <cell r="G2346">
            <v>1.8911465506742062</v>
          </cell>
          <cell r="H2346">
            <v>2.2693758608090473</v>
          </cell>
          <cell r="I2346">
            <v>1898.7111368769031</v>
          </cell>
          <cell r="J2346">
            <v>7380</v>
          </cell>
          <cell r="K2346">
            <v>9000</v>
          </cell>
          <cell r="L2346">
            <v>2468</v>
          </cell>
          <cell r="M2346">
            <v>2987</v>
          </cell>
          <cell r="N2346">
            <v>2089</v>
          </cell>
          <cell r="O2346">
            <v>2374</v>
          </cell>
          <cell r="P2346">
            <v>2849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PRSI'IPH8RO</v>
          </cell>
          <cell r="B2347" t="str">
            <v>TPU IPH 7/8 SILICONA FELPA</v>
          </cell>
          <cell r="C2347">
            <v>1.5129172405393649</v>
          </cell>
          <cell r="D2347">
            <v>7.3225194442105259</v>
          </cell>
          <cell r="E2347">
            <v>1.9667924127011744</v>
          </cell>
          <cell r="F2347">
            <v>1.6642089645933016</v>
          </cell>
          <cell r="G2347">
            <v>1.8911465506742062</v>
          </cell>
          <cell r="H2347">
            <v>2.2693758608090473</v>
          </cell>
          <cell r="I2347">
            <v>1898.7111368769031</v>
          </cell>
          <cell r="J2347">
            <v>7380</v>
          </cell>
          <cell r="K2347">
            <v>9000</v>
          </cell>
          <cell r="L2347">
            <v>2468</v>
          </cell>
          <cell r="M2347">
            <v>2987</v>
          </cell>
          <cell r="N2347">
            <v>2089</v>
          </cell>
          <cell r="O2347">
            <v>2374</v>
          </cell>
          <cell r="P2347">
            <v>2849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PRSI'IPH8RS</v>
          </cell>
          <cell r="B2348" t="str">
            <v>TPU IPH 7/8 SILICONA FELPA</v>
          </cell>
          <cell r="C2348">
            <v>1.5129172405393649</v>
          </cell>
          <cell r="D2348">
            <v>7.3225194442105259</v>
          </cell>
          <cell r="E2348">
            <v>1.9667924127011744</v>
          </cell>
          <cell r="F2348">
            <v>1.6642089645933016</v>
          </cell>
          <cell r="G2348">
            <v>1.8911465506742062</v>
          </cell>
          <cell r="H2348">
            <v>2.2693758608090473</v>
          </cell>
          <cell r="I2348">
            <v>1898.7111368769031</v>
          </cell>
          <cell r="J2348">
            <v>7380</v>
          </cell>
          <cell r="K2348">
            <v>9000</v>
          </cell>
          <cell r="L2348">
            <v>2468</v>
          </cell>
          <cell r="M2348">
            <v>2987</v>
          </cell>
          <cell r="N2348">
            <v>2089</v>
          </cell>
          <cell r="O2348">
            <v>2374</v>
          </cell>
          <cell r="P2348">
            <v>2849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TPUIPH8SC</v>
          </cell>
          <cell r="B2349" t="str">
            <v>TPU IPH 7/8 SILICONA FELPA</v>
          </cell>
          <cell r="C2349">
            <v>1.5129172405393649</v>
          </cell>
          <cell r="D2349">
            <v>7.3225194442105259</v>
          </cell>
          <cell r="E2349">
            <v>1.9667924127011744</v>
          </cell>
          <cell r="F2349">
            <v>1.6642089645933016</v>
          </cell>
          <cell r="G2349">
            <v>1.8911465506742062</v>
          </cell>
          <cell r="H2349">
            <v>2.2693758608090473</v>
          </cell>
          <cell r="I2349">
            <v>1898.7111368769031</v>
          </cell>
          <cell r="J2349">
            <v>7380</v>
          </cell>
          <cell r="K2349">
            <v>9000</v>
          </cell>
          <cell r="L2349">
            <v>2468</v>
          </cell>
          <cell r="M2349">
            <v>2987</v>
          </cell>
          <cell r="N2349">
            <v>2089</v>
          </cell>
          <cell r="O2349">
            <v>2374</v>
          </cell>
          <cell r="P2349">
            <v>2849</v>
          </cell>
          <cell r="Q2349" t="str">
            <v>L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si01083</v>
          </cell>
          <cell r="B2350" t="str">
            <v>TPU IPH 7/8 SILICONA PINK DIS.</v>
          </cell>
          <cell r="C2350">
            <v>1.8740669856459331</v>
          </cell>
          <cell r="D2350">
            <v>9.0704842105263168</v>
          </cell>
          <cell r="E2350">
            <v>2.4362870813397133</v>
          </cell>
          <cell r="F2350">
            <v>2.0614736842105268</v>
          </cell>
          <cell r="G2350">
            <v>2.3425837320574163</v>
          </cell>
          <cell r="H2350">
            <v>2.8111004784688998</v>
          </cell>
          <cell r="I2350">
            <v>2351.954066985646</v>
          </cell>
          <cell r="J2350">
            <v>9430</v>
          </cell>
          <cell r="K2350">
            <v>11500</v>
          </cell>
          <cell r="L2350">
            <v>3058</v>
          </cell>
          <cell r="M2350">
            <v>3700</v>
          </cell>
          <cell r="N2350">
            <v>2588</v>
          </cell>
          <cell r="O2350">
            <v>2940</v>
          </cell>
          <cell r="P2350">
            <v>3528</v>
          </cell>
          <cell r="Q2350" t="str">
            <v>V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PASK'IPH8T</v>
          </cell>
          <cell r="B2351" t="str">
            <v>TPU IPH 7/8 TRANS</v>
          </cell>
          <cell r="C2351">
            <v>0.86124401913875603</v>
          </cell>
          <cell r="D2351">
            <v>4.1684210526315795</v>
          </cell>
          <cell r="E2351">
            <v>1.1196172248803828</v>
          </cell>
          <cell r="F2351">
            <v>0.94736842105263175</v>
          </cell>
          <cell r="G2351">
            <v>1.0765550239234449</v>
          </cell>
          <cell r="H2351">
            <v>1.2918660287081341</v>
          </cell>
          <cell r="I2351">
            <v>1080.8612440191389</v>
          </cell>
          <cell r="J2351">
            <v>4100</v>
          </cell>
          <cell r="K2351">
            <v>5000</v>
          </cell>
          <cell r="L2351">
            <v>1405</v>
          </cell>
          <cell r="M2351">
            <v>1700</v>
          </cell>
          <cell r="N2351">
            <v>1189</v>
          </cell>
          <cell r="O2351">
            <v>1352</v>
          </cell>
          <cell r="P2351">
            <v>1622</v>
          </cell>
          <cell r="Q2351" t="str">
            <v>S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PASK'IPH8TR</v>
          </cell>
          <cell r="B2352" t="str">
            <v>TPU IPH 7/8 TRANS</v>
          </cell>
          <cell r="C2352">
            <v>0.86124401913875603</v>
          </cell>
          <cell r="D2352">
            <v>4.1684210526315795</v>
          </cell>
          <cell r="E2352">
            <v>1.1196172248803828</v>
          </cell>
          <cell r="F2352">
            <v>0.94736842105263175</v>
          </cell>
          <cell r="G2352">
            <v>1.0765550239234449</v>
          </cell>
          <cell r="H2352">
            <v>1.2918660287081341</v>
          </cell>
          <cell r="I2352">
            <v>1080.8612440191389</v>
          </cell>
          <cell r="J2352">
            <v>4100</v>
          </cell>
          <cell r="K2352">
            <v>5000</v>
          </cell>
          <cell r="L2352">
            <v>1405</v>
          </cell>
          <cell r="M2352">
            <v>1700</v>
          </cell>
          <cell r="N2352">
            <v>1189</v>
          </cell>
          <cell r="O2352">
            <v>1352</v>
          </cell>
          <cell r="P2352">
            <v>1622</v>
          </cell>
          <cell r="Q2352" t="str">
            <v>S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TPUIPH7DE</v>
          </cell>
          <cell r="B2353" t="str">
            <v>TPU IPH 7/8 TRANS</v>
          </cell>
          <cell r="C2353">
            <v>0.86124401913875603</v>
          </cell>
          <cell r="D2353">
            <v>4.1684210526315795</v>
          </cell>
          <cell r="E2353">
            <v>1.1196172248803828</v>
          </cell>
          <cell r="F2353">
            <v>0.94736842105263175</v>
          </cell>
          <cell r="G2353">
            <v>1.0765550239234449</v>
          </cell>
          <cell r="H2353">
            <v>1.2918660287081341</v>
          </cell>
          <cell r="I2353">
            <v>1080.8612440191389</v>
          </cell>
          <cell r="J2353">
            <v>4100</v>
          </cell>
          <cell r="K2353">
            <v>5000</v>
          </cell>
          <cell r="L2353">
            <v>1405</v>
          </cell>
          <cell r="M2353">
            <v>1700</v>
          </cell>
          <cell r="N2353">
            <v>1189</v>
          </cell>
          <cell r="O2353">
            <v>1352</v>
          </cell>
          <cell r="P2353">
            <v>1622</v>
          </cell>
          <cell r="Q2353" t="str">
            <v>V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TPU'IPH7T</v>
          </cell>
          <cell r="B2354" t="str">
            <v>TPU IPH 7/8 TRANS</v>
          </cell>
          <cell r="C2354">
            <v>0.86124401913875603</v>
          </cell>
          <cell r="D2354">
            <v>4.1684210526315795</v>
          </cell>
          <cell r="E2354">
            <v>1.1196172248803828</v>
          </cell>
          <cell r="F2354">
            <v>0.94736842105263175</v>
          </cell>
          <cell r="G2354">
            <v>1.0765550239234449</v>
          </cell>
          <cell r="H2354">
            <v>1.2918660287081341</v>
          </cell>
          <cell r="I2354">
            <v>1080.8612440191389</v>
          </cell>
          <cell r="J2354">
            <v>4100</v>
          </cell>
          <cell r="K2354">
            <v>5000</v>
          </cell>
          <cell r="L2354">
            <v>1405</v>
          </cell>
          <cell r="M2354">
            <v>1700</v>
          </cell>
          <cell r="N2354">
            <v>1189</v>
          </cell>
          <cell r="O2354">
            <v>1352</v>
          </cell>
          <cell r="P2354">
            <v>1622</v>
          </cell>
          <cell r="Q2354" t="str">
            <v>S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TPUCDIPH7</v>
          </cell>
          <cell r="B2355" t="str">
            <v>TPU IPH 7/8 TRANS DIS.</v>
          </cell>
          <cell r="C2355">
            <v>0.86124401913875603</v>
          </cell>
          <cell r="D2355">
            <v>4.1684210526315795</v>
          </cell>
          <cell r="E2355">
            <v>1.1196172248803828</v>
          </cell>
          <cell r="F2355">
            <v>0.94736842105263175</v>
          </cell>
          <cell r="G2355">
            <v>1.0765550239234449</v>
          </cell>
          <cell r="H2355">
            <v>1.2918660287081341</v>
          </cell>
          <cell r="I2355">
            <v>1080.8612440191389</v>
          </cell>
          <cell r="J2355">
            <v>4100</v>
          </cell>
          <cell r="K2355">
            <v>5000</v>
          </cell>
          <cell r="L2355">
            <v>1405</v>
          </cell>
          <cell r="M2355">
            <v>1700</v>
          </cell>
          <cell r="N2355">
            <v>1189</v>
          </cell>
          <cell r="O2355">
            <v>1352</v>
          </cell>
          <cell r="P2355">
            <v>1622</v>
          </cell>
          <cell r="Q2355" t="str">
            <v>G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SILFIPHSE</v>
          </cell>
          <cell r="B2356" t="str">
            <v>TPU IPH SE SILICONA FELPA</v>
          </cell>
          <cell r="C2356">
            <v>1.2178489702517163</v>
          </cell>
          <cell r="D2356">
            <v>5.894389016018307</v>
          </cell>
          <cell r="E2356">
            <v>1.5832036613272313</v>
          </cell>
          <cell r="F2356">
            <v>1.3396338672768882</v>
          </cell>
          <cell r="G2356">
            <v>1.5223112128146454</v>
          </cell>
          <cell r="H2356">
            <v>1.8267734553775745</v>
          </cell>
          <cell r="I2356">
            <v>1528.400457665904</v>
          </cell>
          <cell r="J2356">
            <v>6150</v>
          </cell>
          <cell r="K2356">
            <v>7500</v>
          </cell>
          <cell r="L2356">
            <v>1987</v>
          </cell>
          <cell r="M2356">
            <v>2404</v>
          </cell>
          <cell r="N2356">
            <v>1682</v>
          </cell>
          <cell r="O2356">
            <v>1911</v>
          </cell>
          <cell r="P2356">
            <v>2293</v>
          </cell>
          <cell r="Q2356" t="str">
            <v>V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TPURS'IPHXRO</v>
          </cell>
          <cell r="B2357" t="str">
            <v>TPU IPH X REF SOFT</v>
          </cell>
          <cell r="C2357">
            <v>1.545541539799913</v>
          </cell>
          <cell r="D2357">
            <v>7.4804210526315789</v>
          </cell>
          <cell r="E2357">
            <v>2.0092040017398869</v>
          </cell>
          <cell r="F2357">
            <v>1.7000956937799045</v>
          </cell>
          <cell r="G2357">
            <v>1.9319269247498914</v>
          </cell>
          <cell r="H2357">
            <v>2.3183123096998695</v>
          </cell>
          <cell r="I2357">
            <v>1939.6546324488909</v>
          </cell>
          <cell r="J2357">
            <v>7790</v>
          </cell>
          <cell r="K2357">
            <v>9500</v>
          </cell>
          <cell r="L2357">
            <v>2522</v>
          </cell>
          <cell r="M2357">
            <v>3051</v>
          </cell>
          <cell r="N2357">
            <v>2134</v>
          </cell>
          <cell r="O2357">
            <v>2425</v>
          </cell>
          <cell r="P2357">
            <v>2910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PRMIPHXR</v>
          </cell>
          <cell r="B2358" t="str">
            <v>TPU IPH XR MAGNETICO TRANS</v>
          </cell>
          <cell r="C2358">
            <v>1.0983981693363845</v>
          </cell>
          <cell r="D2358">
            <v>6.2465903890160188</v>
          </cell>
          <cell r="E2358">
            <v>1.4279176201372998</v>
          </cell>
          <cell r="F2358">
            <v>1.208237986270023</v>
          </cell>
          <cell r="G2358">
            <v>1.3729977116704806</v>
          </cell>
          <cell r="H2358">
            <v>1.6475972540045767</v>
          </cell>
          <cell r="I2358">
            <v>1378.4897025171624</v>
          </cell>
          <cell r="J2358">
            <v>6560</v>
          </cell>
          <cell r="K2358">
            <v>8000</v>
          </cell>
          <cell r="L2358">
            <v>1792</v>
          </cell>
          <cell r="M2358">
            <v>2168</v>
          </cell>
          <cell r="N2358">
            <v>1517</v>
          </cell>
          <cell r="O2358">
            <v>1724</v>
          </cell>
          <cell r="P2358">
            <v>2068</v>
          </cell>
          <cell r="Q2358" t="str">
            <v>S</v>
          </cell>
          <cell r="R2358">
            <v>45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TSMIPHXR</v>
          </cell>
          <cell r="B2359" t="str">
            <v>TPU IPH XR SILICONA C/MARCA</v>
          </cell>
          <cell r="C2359">
            <v>1.712159625958974</v>
          </cell>
          <cell r="D2359">
            <v>8.0796812749003983</v>
          </cell>
          <cell r="E2359">
            <v>2.2258075137466662</v>
          </cell>
          <cell r="F2359">
            <v>1.8833755885548715</v>
          </cell>
          <cell r="G2359">
            <v>2.1401995324487175</v>
          </cell>
          <cell r="H2359">
            <v>2.5682394389384609</v>
          </cell>
          <cell r="I2359">
            <v>2148.7603305785124</v>
          </cell>
          <cell r="J2359">
            <v>8200</v>
          </cell>
          <cell r="K2359">
            <v>10000</v>
          </cell>
          <cell r="L2359">
            <v>2793</v>
          </cell>
          <cell r="M2359">
            <v>3380</v>
          </cell>
          <cell r="N2359">
            <v>2364</v>
          </cell>
          <cell r="O2359">
            <v>2686</v>
          </cell>
          <cell r="P2359">
            <v>3224</v>
          </cell>
          <cell r="Q2359" t="str">
            <v>V</v>
          </cell>
          <cell r="R2359">
            <v>37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SILFIPHXR</v>
          </cell>
          <cell r="B2360" t="str">
            <v>TPU IPH XR SILICONA FELPA</v>
          </cell>
          <cell r="C2360">
            <v>1.2178489702517163</v>
          </cell>
          <cell r="D2360">
            <v>5.894389016018307</v>
          </cell>
          <cell r="E2360">
            <v>1.5832036613272313</v>
          </cell>
          <cell r="F2360">
            <v>1.3396338672768882</v>
          </cell>
          <cell r="G2360">
            <v>1.5223112128146454</v>
          </cell>
          <cell r="H2360">
            <v>1.8267734553775745</v>
          </cell>
          <cell r="I2360">
            <v>1528.400457665904</v>
          </cell>
          <cell r="J2360">
            <v>6150</v>
          </cell>
          <cell r="K2360">
            <v>7500</v>
          </cell>
          <cell r="L2360">
            <v>1987</v>
          </cell>
          <cell r="M2360">
            <v>2404</v>
          </cell>
          <cell r="N2360">
            <v>1682</v>
          </cell>
          <cell r="O2360">
            <v>1911</v>
          </cell>
          <cell r="P2360">
            <v>2293</v>
          </cell>
          <cell r="Q2360" t="str">
            <v>V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PASK'IPHXRTR</v>
          </cell>
          <cell r="B2361" t="str">
            <v>TPU IPH XR TRANS</v>
          </cell>
          <cell r="C2361">
            <v>0.86124401913875603</v>
          </cell>
          <cell r="D2361">
            <v>4.1684210526315795</v>
          </cell>
          <cell r="E2361">
            <v>1.1196172248803828</v>
          </cell>
          <cell r="F2361">
            <v>0.94736842105263175</v>
          </cell>
          <cell r="G2361">
            <v>1.0765550239234449</v>
          </cell>
          <cell r="H2361">
            <v>1.2918660287081341</v>
          </cell>
          <cell r="I2361">
            <v>1080.8612440191389</v>
          </cell>
          <cell r="J2361">
            <v>4100</v>
          </cell>
          <cell r="K2361">
            <v>5000</v>
          </cell>
          <cell r="L2361">
            <v>1405</v>
          </cell>
          <cell r="M2361">
            <v>1700</v>
          </cell>
          <cell r="N2361">
            <v>1189</v>
          </cell>
          <cell r="O2361">
            <v>1352</v>
          </cell>
          <cell r="P2361">
            <v>1622</v>
          </cell>
          <cell r="Q2361" t="str">
            <v>S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TPUIPXRT</v>
          </cell>
          <cell r="B2362" t="str">
            <v xml:space="preserve">TPU IPH XR TRANS </v>
          </cell>
          <cell r="C2362">
            <v>0.86124401913875603</v>
          </cell>
          <cell r="D2362">
            <v>4.1684210526315795</v>
          </cell>
          <cell r="E2362">
            <v>1.1196172248803828</v>
          </cell>
          <cell r="F2362">
            <v>0.94736842105263175</v>
          </cell>
          <cell r="G2362">
            <v>1.0765550239234449</v>
          </cell>
          <cell r="H2362">
            <v>1.2918660287081341</v>
          </cell>
          <cell r="I2362">
            <v>1080.8612440191389</v>
          </cell>
          <cell r="J2362">
            <v>4100</v>
          </cell>
          <cell r="K2362">
            <v>5000</v>
          </cell>
          <cell r="L2362">
            <v>1405</v>
          </cell>
          <cell r="M2362">
            <v>1700</v>
          </cell>
          <cell r="N2362">
            <v>1189</v>
          </cell>
          <cell r="O2362">
            <v>1352</v>
          </cell>
          <cell r="P2362">
            <v>1622</v>
          </cell>
          <cell r="Q2362" t="str">
            <v>L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SILFIPHXSM</v>
          </cell>
          <cell r="B2363" t="str">
            <v>TPU IPH XS MAX SILICONA FELPA</v>
          </cell>
          <cell r="C2363">
            <v>1.2178489702517163</v>
          </cell>
          <cell r="D2363">
            <v>5.894389016018307</v>
          </cell>
          <cell r="E2363">
            <v>1.5832036613272313</v>
          </cell>
          <cell r="F2363">
            <v>1.3396338672768882</v>
          </cell>
          <cell r="G2363">
            <v>1.5223112128146454</v>
          </cell>
          <cell r="H2363">
            <v>1.8267734553775745</v>
          </cell>
          <cell r="I2363">
            <v>1528.400457665904</v>
          </cell>
          <cell r="J2363">
            <v>6150</v>
          </cell>
          <cell r="K2363">
            <v>7500</v>
          </cell>
          <cell r="L2363">
            <v>1987</v>
          </cell>
          <cell r="M2363">
            <v>2404</v>
          </cell>
          <cell r="N2363">
            <v>1682</v>
          </cell>
          <cell r="O2363">
            <v>1911</v>
          </cell>
          <cell r="P2363">
            <v>2293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TPURS'IPHXSMNE</v>
          </cell>
          <cell r="B2364" t="str">
            <v>TPU IPH XS REF SOFT</v>
          </cell>
          <cell r="C2364">
            <v>1.545541539799913</v>
          </cell>
          <cell r="D2364">
            <v>7.4804210526315789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1939.6546324488909</v>
          </cell>
          <cell r="J2364">
            <v>7790</v>
          </cell>
          <cell r="K2364">
            <v>9500</v>
          </cell>
          <cell r="L2364">
            <v>2522</v>
          </cell>
          <cell r="M2364">
            <v>3051</v>
          </cell>
          <cell r="N2364">
            <v>2134</v>
          </cell>
          <cell r="O2364">
            <v>2425</v>
          </cell>
          <cell r="P2364">
            <v>2910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SILFIPHXS</v>
          </cell>
          <cell r="B2365" t="str">
            <v>TPU IPH XS SILICONA FELPA</v>
          </cell>
          <cell r="C2365">
            <v>1.2178489702517163</v>
          </cell>
          <cell r="D2365">
            <v>5.894389016018307</v>
          </cell>
          <cell r="E2365">
            <v>1.5832036613272313</v>
          </cell>
          <cell r="F2365">
            <v>1.3396338672768882</v>
          </cell>
          <cell r="G2365">
            <v>1.5223112128146454</v>
          </cell>
          <cell r="H2365">
            <v>1.8267734553775745</v>
          </cell>
          <cell r="I2365">
            <v>1528.400457665904</v>
          </cell>
          <cell r="J2365">
            <v>6150</v>
          </cell>
          <cell r="K2365">
            <v>7500</v>
          </cell>
          <cell r="L2365">
            <v>1987</v>
          </cell>
          <cell r="M2365">
            <v>2404</v>
          </cell>
          <cell r="N2365">
            <v>1682</v>
          </cell>
          <cell r="O2365">
            <v>1911</v>
          </cell>
          <cell r="P2365">
            <v>2293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ACC'CASENE</v>
          </cell>
          <cell r="B2366" t="str">
            <v xml:space="preserve">TPU IPOD i12 SILICONA Bag Imusic </v>
          </cell>
          <cell r="C2366">
            <v>0.88943042339983736</v>
          </cell>
          <cell r="D2366">
            <v>4.3048432492552129</v>
          </cell>
          <cell r="E2366">
            <v>1.1562595504197886</v>
          </cell>
          <cell r="F2366">
            <v>0.9783734657398212</v>
          </cell>
          <cell r="G2366">
            <v>1.1117880292497966</v>
          </cell>
          <cell r="H2366">
            <v>1.334145635099756</v>
          </cell>
          <cell r="I2366">
            <v>1116.2351813667958</v>
          </cell>
          <cell r="J2366">
            <v>4510</v>
          </cell>
          <cell r="K2366">
            <v>5500</v>
          </cell>
          <cell r="L2366">
            <v>1451</v>
          </cell>
          <cell r="M2366">
            <v>1756</v>
          </cell>
          <cell r="N2366">
            <v>1228</v>
          </cell>
          <cell r="O2366">
            <v>1396</v>
          </cell>
          <cell r="P2366">
            <v>1675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TPU'D693VI</v>
          </cell>
          <cell r="B2367" t="str">
            <v xml:space="preserve">TPU LG G3 STYLUS </v>
          </cell>
          <cell r="C2367">
            <v>0.18019874861980123</v>
          </cell>
          <cell r="D2367">
            <v>0.34886477732793519</v>
          </cell>
          <cell r="E2367">
            <v>0.23425837320574161</v>
          </cell>
          <cell r="F2367">
            <v>0.19821862348178138</v>
          </cell>
          <cell r="G2367">
            <v>0.22524843577475154</v>
          </cell>
          <cell r="H2367">
            <v>0.27029812292970185</v>
          </cell>
          <cell r="I2367">
            <v>226.14942951785054</v>
          </cell>
          <cell r="J2367">
            <v>410</v>
          </cell>
          <cell r="K2367">
            <v>500</v>
          </cell>
          <cell r="L2367">
            <v>294</v>
          </cell>
          <cell r="M2367">
            <v>356</v>
          </cell>
          <cell r="N2367">
            <v>249</v>
          </cell>
          <cell r="O2367">
            <v>283</v>
          </cell>
          <cell r="P2367">
            <v>340</v>
          </cell>
          <cell r="Q2367" t="str">
            <v>S</v>
          </cell>
          <cell r="R2367">
            <v>4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TPU'H735AZ</v>
          </cell>
          <cell r="B2368" t="str">
            <v>TPU LG G4 BEAT AZUL</v>
          </cell>
          <cell r="C2368">
            <v>0.28298411483253583</v>
          </cell>
          <cell r="D2368">
            <v>0.54785724631578936</v>
          </cell>
          <cell r="E2368">
            <v>0.3678793492822966</v>
          </cell>
          <cell r="F2368">
            <v>0.31128252631578945</v>
          </cell>
          <cell r="G2368">
            <v>0.35373014354066978</v>
          </cell>
          <cell r="H2368">
            <v>0.42447617224880374</v>
          </cell>
          <cell r="I2368">
            <v>355.14506411483245</v>
          </cell>
          <cell r="J2368">
            <v>410</v>
          </cell>
          <cell r="K2368">
            <v>500</v>
          </cell>
          <cell r="L2368">
            <v>462</v>
          </cell>
          <cell r="M2368">
            <v>559</v>
          </cell>
          <cell r="N2368">
            <v>391</v>
          </cell>
          <cell r="O2368">
            <v>444</v>
          </cell>
          <cell r="P2368">
            <v>533</v>
          </cell>
          <cell r="Q2368" t="str">
            <v>S</v>
          </cell>
          <cell r="R2368">
            <v>4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TPUFD'H735D01</v>
          </cell>
          <cell r="B2369" t="str">
            <v>TPU LG G4 BEAT C/FRENTE</v>
          </cell>
          <cell r="C2369">
            <v>0.28298411483253583</v>
          </cell>
          <cell r="D2369">
            <v>0.54785724631578936</v>
          </cell>
          <cell r="E2369">
            <v>0.3678793492822966</v>
          </cell>
          <cell r="F2369">
            <v>0.31128252631578945</v>
          </cell>
          <cell r="G2369">
            <v>0.35373014354066978</v>
          </cell>
          <cell r="H2369">
            <v>0.42447617224880374</v>
          </cell>
          <cell r="I2369">
            <v>355.14506411483245</v>
          </cell>
          <cell r="J2369">
            <v>410</v>
          </cell>
          <cell r="K2369">
            <v>500</v>
          </cell>
          <cell r="L2369">
            <v>462</v>
          </cell>
          <cell r="M2369">
            <v>559</v>
          </cell>
          <cell r="N2369">
            <v>391</v>
          </cell>
          <cell r="O2369">
            <v>444</v>
          </cell>
          <cell r="P2369">
            <v>533</v>
          </cell>
          <cell r="Q2369" t="str">
            <v>S</v>
          </cell>
          <cell r="R2369">
            <v>4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TPUFD'H735D03</v>
          </cell>
          <cell r="B2370" t="str">
            <v>TPU LG G4 BEAT C/FRENTE</v>
          </cell>
          <cell r="C2370">
            <v>0.28298411483253583</v>
          </cell>
          <cell r="D2370">
            <v>0.54785724631578936</v>
          </cell>
          <cell r="E2370">
            <v>0.3678793492822966</v>
          </cell>
          <cell r="F2370">
            <v>0.31128252631578945</v>
          </cell>
          <cell r="G2370">
            <v>0.35373014354066978</v>
          </cell>
          <cell r="H2370">
            <v>0.42447617224880374</v>
          </cell>
          <cell r="I2370">
            <v>355.14506411483245</v>
          </cell>
          <cell r="J2370">
            <v>410</v>
          </cell>
          <cell r="K2370">
            <v>500</v>
          </cell>
          <cell r="L2370">
            <v>462</v>
          </cell>
          <cell r="M2370">
            <v>559</v>
          </cell>
          <cell r="N2370">
            <v>391</v>
          </cell>
          <cell r="O2370">
            <v>444</v>
          </cell>
          <cell r="P2370">
            <v>533</v>
          </cell>
          <cell r="Q2370" t="str">
            <v>S</v>
          </cell>
          <cell r="R2370">
            <v>4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TPUFD'H735D04</v>
          </cell>
          <cell r="B2371" t="str">
            <v>TPU LG G4 BEAT C/FRENTE</v>
          </cell>
          <cell r="C2371">
            <v>0.28298411483253583</v>
          </cell>
          <cell r="D2371">
            <v>0.54785724631578936</v>
          </cell>
          <cell r="E2371">
            <v>0.3678793492822966</v>
          </cell>
          <cell r="F2371">
            <v>0.31128252631578945</v>
          </cell>
          <cell r="G2371">
            <v>0.35373014354066978</v>
          </cell>
          <cell r="H2371">
            <v>0.42447617224880374</v>
          </cell>
          <cell r="I2371">
            <v>355.14506411483245</v>
          </cell>
          <cell r="J2371">
            <v>410</v>
          </cell>
          <cell r="K2371">
            <v>500</v>
          </cell>
          <cell r="L2371">
            <v>462</v>
          </cell>
          <cell r="M2371">
            <v>559</v>
          </cell>
          <cell r="N2371">
            <v>391</v>
          </cell>
          <cell r="O2371">
            <v>444</v>
          </cell>
          <cell r="P2371">
            <v>533</v>
          </cell>
          <cell r="Q2371" t="str">
            <v>S</v>
          </cell>
          <cell r="R2371">
            <v>4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TPUF'H735</v>
          </cell>
          <cell r="B2372" t="str">
            <v>TPU LG G4 BEAT C/FRENTE</v>
          </cell>
          <cell r="C2372">
            <v>0.28298411483253583</v>
          </cell>
          <cell r="D2372">
            <v>0.54785724631578936</v>
          </cell>
          <cell r="E2372">
            <v>0.3678793492822966</v>
          </cell>
          <cell r="F2372">
            <v>0.31128252631578945</v>
          </cell>
          <cell r="G2372">
            <v>0.35373014354066978</v>
          </cell>
          <cell r="H2372">
            <v>0.42447617224880374</v>
          </cell>
          <cell r="I2372">
            <v>355.14506411483245</v>
          </cell>
          <cell r="J2372">
            <v>410</v>
          </cell>
          <cell r="K2372">
            <v>500</v>
          </cell>
          <cell r="L2372">
            <v>462</v>
          </cell>
          <cell r="M2372">
            <v>559</v>
          </cell>
          <cell r="N2372">
            <v>391</v>
          </cell>
          <cell r="O2372">
            <v>444</v>
          </cell>
          <cell r="P2372">
            <v>533</v>
          </cell>
          <cell r="Q2372" t="str">
            <v>S</v>
          </cell>
          <cell r="R2372">
            <v>4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PGS'H735AZ</v>
          </cell>
          <cell r="B2373" t="str">
            <v>TPU LG G4 BEAT DIS. GLOSSY</v>
          </cell>
          <cell r="C2373">
            <v>0.28298411483253583</v>
          </cell>
          <cell r="D2373">
            <v>0.54785724631578936</v>
          </cell>
          <cell r="E2373">
            <v>0.3678793492822966</v>
          </cell>
          <cell r="F2373">
            <v>0.31128252631578945</v>
          </cell>
          <cell r="G2373">
            <v>0.35373014354066978</v>
          </cell>
          <cell r="H2373">
            <v>0.42447617224880374</v>
          </cell>
          <cell r="I2373">
            <v>355.14506411483245</v>
          </cell>
          <cell r="J2373">
            <v>410</v>
          </cell>
          <cell r="K2373">
            <v>500</v>
          </cell>
          <cell r="L2373">
            <v>462</v>
          </cell>
          <cell r="M2373">
            <v>559</v>
          </cell>
          <cell r="N2373">
            <v>391</v>
          </cell>
          <cell r="O2373">
            <v>444</v>
          </cell>
          <cell r="P2373">
            <v>533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21VLG4BEDEP</v>
          </cell>
          <cell r="B2374" t="str">
            <v>TPU LG G4 BEAT DIS. LIQUIDO</v>
          </cell>
          <cell r="C2374">
            <v>0.28298411483253583</v>
          </cell>
          <cell r="D2374">
            <v>0.54785724631578936</v>
          </cell>
          <cell r="E2374">
            <v>0.3678793492822966</v>
          </cell>
          <cell r="F2374">
            <v>0.31128252631578945</v>
          </cell>
          <cell r="G2374">
            <v>0.35373014354066978</v>
          </cell>
          <cell r="H2374">
            <v>0.42447617224880374</v>
          </cell>
          <cell r="I2374">
            <v>355.14506411483245</v>
          </cell>
          <cell r="J2374">
            <v>410</v>
          </cell>
          <cell r="K2374">
            <v>500</v>
          </cell>
          <cell r="L2374">
            <v>462</v>
          </cell>
          <cell r="M2374">
            <v>559</v>
          </cell>
          <cell r="N2374">
            <v>391</v>
          </cell>
          <cell r="O2374">
            <v>444</v>
          </cell>
          <cell r="P2374">
            <v>533</v>
          </cell>
          <cell r="Q2374" t="str">
            <v>D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21THASLG4B</v>
          </cell>
          <cell r="B2375" t="str">
            <v>TPU LG G4 BEAT HARD 2IN1 ALUMINIO</v>
          </cell>
          <cell r="C2375">
            <v>0.28298411483253583</v>
          </cell>
          <cell r="D2375">
            <v>0.54785724631578936</v>
          </cell>
          <cell r="E2375">
            <v>0.3678793492822966</v>
          </cell>
          <cell r="F2375">
            <v>0.31128252631578945</v>
          </cell>
          <cell r="G2375">
            <v>0.35373014354066978</v>
          </cell>
          <cell r="H2375">
            <v>0.42447617224880374</v>
          </cell>
          <cell r="I2375">
            <v>355.14506411483245</v>
          </cell>
          <cell r="J2375">
            <v>410</v>
          </cell>
          <cell r="K2375">
            <v>500</v>
          </cell>
          <cell r="L2375">
            <v>462</v>
          </cell>
          <cell r="M2375">
            <v>559</v>
          </cell>
          <cell r="N2375">
            <v>391</v>
          </cell>
          <cell r="O2375">
            <v>444</v>
          </cell>
          <cell r="P2375">
            <v>533</v>
          </cell>
          <cell r="Q2375" t="str">
            <v>L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TPU'H635T</v>
          </cell>
          <cell r="B2376" t="str">
            <v>TPU LG G4 STYLUS TRANS</v>
          </cell>
          <cell r="C2376">
            <v>0.28298411483253583</v>
          </cell>
          <cell r="D2376">
            <v>0.54785724631578936</v>
          </cell>
          <cell r="E2376">
            <v>0.3678793492822966</v>
          </cell>
          <cell r="F2376">
            <v>0.31128252631578945</v>
          </cell>
          <cell r="G2376">
            <v>0.35373014354066978</v>
          </cell>
          <cell r="H2376">
            <v>0.42447617224880374</v>
          </cell>
          <cell r="I2376">
            <v>355.14506411483245</v>
          </cell>
          <cell r="J2376">
            <v>410</v>
          </cell>
          <cell r="K2376">
            <v>500</v>
          </cell>
          <cell r="L2376">
            <v>462</v>
          </cell>
          <cell r="M2376">
            <v>559</v>
          </cell>
          <cell r="N2376">
            <v>391</v>
          </cell>
          <cell r="O2376">
            <v>444</v>
          </cell>
          <cell r="P2376">
            <v>533</v>
          </cell>
          <cell r="Q2376" t="str">
            <v>S</v>
          </cell>
          <cell r="R2376">
            <v>4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TPU'H815T</v>
          </cell>
          <cell r="B2377" t="str">
            <v>TPU LG G4 TRANS</v>
          </cell>
          <cell r="C2377">
            <v>0.28298411483253583</v>
          </cell>
          <cell r="D2377">
            <v>0.54785724631578936</v>
          </cell>
          <cell r="E2377">
            <v>0.3678793492822966</v>
          </cell>
          <cell r="F2377">
            <v>0.31128252631578945</v>
          </cell>
          <cell r="G2377">
            <v>0.35373014354066978</v>
          </cell>
          <cell r="H2377">
            <v>0.42447617224880374</v>
          </cell>
          <cell r="I2377">
            <v>355.14506411483245</v>
          </cell>
          <cell r="J2377">
            <v>410</v>
          </cell>
          <cell r="K2377">
            <v>500</v>
          </cell>
          <cell r="L2377">
            <v>462</v>
          </cell>
          <cell r="M2377">
            <v>559</v>
          </cell>
          <cell r="N2377">
            <v>391</v>
          </cell>
          <cell r="O2377">
            <v>444</v>
          </cell>
          <cell r="P2377">
            <v>533</v>
          </cell>
          <cell r="Q2377" t="str">
            <v>S</v>
          </cell>
          <cell r="R2377">
            <v>4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21ZTWINLGG5</v>
          </cell>
          <cell r="B2378" t="str">
            <v>TPU LG G5 DIS. TWIN</v>
          </cell>
          <cell r="C2378">
            <v>0.28298411483253583</v>
          </cell>
          <cell r="D2378">
            <v>0.54785724631578936</v>
          </cell>
          <cell r="E2378">
            <v>0.3678793492822966</v>
          </cell>
          <cell r="F2378">
            <v>0.31128252631578945</v>
          </cell>
          <cell r="G2378">
            <v>0.35373014354066978</v>
          </cell>
          <cell r="H2378">
            <v>0.42447617224880374</v>
          </cell>
          <cell r="I2378">
            <v>355.14506411483245</v>
          </cell>
          <cell r="J2378">
            <v>410</v>
          </cell>
          <cell r="K2378">
            <v>500</v>
          </cell>
          <cell r="L2378">
            <v>462</v>
          </cell>
          <cell r="M2378">
            <v>559</v>
          </cell>
          <cell r="N2378">
            <v>391</v>
          </cell>
          <cell r="O2378">
            <v>444</v>
          </cell>
          <cell r="P2378">
            <v>533</v>
          </cell>
          <cell r="Q2378" t="str">
            <v>Z</v>
          </cell>
          <cell r="R2378">
            <v>4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tpu'h840fu</v>
          </cell>
          <cell r="B2379" t="str">
            <v>TPU LG G5 FUCSIA</v>
          </cell>
          <cell r="C2379">
            <v>0.28298411483253583</v>
          </cell>
          <cell r="D2379">
            <v>0.54785724631578936</v>
          </cell>
          <cell r="E2379">
            <v>0.3678793492822966</v>
          </cell>
          <cell r="F2379">
            <v>0.31128252631578945</v>
          </cell>
          <cell r="G2379">
            <v>0.35373014354066978</v>
          </cell>
          <cell r="H2379">
            <v>0.42447617224880374</v>
          </cell>
          <cell r="I2379">
            <v>355.14506411483245</v>
          </cell>
          <cell r="J2379">
            <v>410</v>
          </cell>
          <cell r="K2379">
            <v>500</v>
          </cell>
          <cell r="L2379">
            <v>462</v>
          </cell>
          <cell r="M2379">
            <v>559</v>
          </cell>
          <cell r="N2379">
            <v>391</v>
          </cell>
          <cell r="O2379">
            <v>444</v>
          </cell>
          <cell r="P2379">
            <v>533</v>
          </cell>
          <cell r="Q2379" t="str">
            <v>S</v>
          </cell>
          <cell r="R2379">
            <v>4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tpu'h840n</v>
          </cell>
          <cell r="B2380" t="str">
            <v>TPU LG G5 NEGRO</v>
          </cell>
          <cell r="C2380">
            <v>0.28298411483253583</v>
          </cell>
          <cell r="D2380">
            <v>0.54785724631578936</v>
          </cell>
          <cell r="E2380">
            <v>0.3678793492822966</v>
          </cell>
          <cell r="F2380">
            <v>0.31128252631578945</v>
          </cell>
          <cell r="G2380">
            <v>0.35373014354066978</v>
          </cell>
          <cell r="H2380">
            <v>0.42447617224880374</v>
          </cell>
          <cell r="I2380">
            <v>355.14506411483245</v>
          </cell>
          <cell r="J2380">
            <v>410</v>
          </cell>
          <cell r="K2380">
            <v>500</v>
          </cell>
          <cell r="L2380">
            <v>462</v>
          </cell>
          <cell r="M2380">
            <v>559</v>
          </cell>
          <cell r="N2380">
            <v>391</v>
          </cell>
          <cell r="O2380">
            <v>444</v>
          </cell>
          <cell r="P2380">
            <v>533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tpuag'g850fu</v>
          </cell>
          <cell r="B2381" t="str">
            <v>TPU LG G5 TRANS</v>
          </cell>
          <cell r="C2381">
            <v>0.28298411483253583</v>
          </cell>
          <cell r="D2381">
            <v>0.54785724631578936</v>
          </cell>
          <cell r="E2381">
            <v>0.3678793492822966</v>
          </cell>
          <cell r="F2381">
            <v>0.31128252631578945</v>
          </cell>
          <cell r="G2381">
            <v>0.35373014354066978</v>
          </cell>
          <cell r="H2381">
            <v>0.42447617224880374</v>
          </cell>
          <cell r="I2381">
            <v>355.14506411483245</v>
          </cell>
          <cell r="J2381">
            <v>410</v>
          </cell>
          <cell r="K2381">
            <v>500</v>
          </cell>
          <cell r="L2381">
            <v>462</v>
          </cell>
          <cell r="M2381">
            <v>559</v>
          </cell>
          <cell r="N2381">
            <v>391</v>
          </cell>
          <cell r="O2381">
            <v>444</v>
          </cell>
          <cell r="P2381">
            <v>533</v>
          </cell>
          <cell r="Q2381" t="str">
            <v>S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tpu'h840t</v>
          </cell>
          <cell r="B2382" t="str">
            <v>TPU LG G5 TRANS</v>
          </cell>
          <cell r="C2382">
            <v>0.28298411483253583</v>
          </cell>
          <cell r="D2382">
            <v>0.54785724631578936</v>
          </cell>
          <cell r="E2382">
            <v>0.3678793492822966</v>
          </cell>
          <cell r="F2382">
            <v>0.31128252631578945</v>
          </cell>
          <cell r="G2382">
            <v>0.35373014354066978</v>
          </cell>
          <cell r="H2382">
            <v>0.42447617224880374</v>
          </cell>
          <cell r="I2382">
            <v>355.14506411483245</v>
          </cell>
          <cell r="J2382">
            <v>410</v>
          </cell>
          <cell r="K2382">
            <v>500</v>
          </cell>
          <cell r="L2382">
            <v>462</v>
          </cell>
          <cell r="M2382">
            <v>559</v>
          </cell>
          <cell r="N2382">
            <v>391</v>
          </cell>
          <cell r="O2382">
            <v>444</v>
          </cell>
          <cell r="P2382">
            <v>533</v>
          </cell>
          <cell r="Q2382" t="str">
            <v>S</v>
          </cell>
          <cell r="R2382">
            <v>4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21GTCDLH850</v>
          </cell>
          <cell r="B2383" t="str">
            <v>TPU LG G5 TXT</v>
          </cell>
          <cell r="C2383">
            <v>0.28298411483253583</v>
          </cell>
          <cell r="D2383">
            <v>0.54785724631578936</v>
          </cell>
          <cell r="E2383">
            <v>0.3678793492822966</v>
          </cell>
          <cell r="F2383">
            <v>0.31128252631578945</v>
          </cell>
          <cell r="G2383">
            <v>0.35373014354066978</v>
          </cell>
          <cell r="H2383">
            <v>0.42447617224880374</v>
          </cell>
          <cell r="I2383">
            <v>355.14506411483245</v>
          </cell>
          <cell r="J2383">
            <v>410</v>
          </cell>
          <cell r="K2383">
            <v>500</v>
          </cell>
          <cell r="L2383">
            <v>462</v>
          </cell>
          <cell r="M2383">
            <v>559</v>
          </cell>
          <cell r="N2383">
            <v>391</v>
          </cell>
          <cell r="O2383">
            <v>444</v>
          </cell>
          <cell r="P2383">
            <v>533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tpu'h840vi</v>
          </cell>
          <cell r="B2384" t="str">
            <v>TPU LG G5 VIOLETA</v>
          </cell>
          <cell r="C2384">
            <v>0.28298411483253583</v>
          </cell>
          <cell r="D2384">
            <v>0.54785724631578936</v>
          </cell>
          <cell r="E2384">
            <v>0.3678793492822966</v>
          </cell>
          <cell r="F2384">
            <v>0.31128252631578945</v>
          </cell>
          <cell r="G2384">
            <v>0.35373014354066978</v>
          </cell>
          <cell r="H2384">
            <v>0.42447617224880374</v>
          </cell>
          <cell r="I2384">
            <v>355.14506411483245</v>
          </cell>
          <cell r="J2384">
            <v>410</v>
          </cell>
          <cell r="K2384">
            <v>500</v>
          </cell>
          <cell r="L2384">
            <v>462</v>
          </cell>
          <cell r="M2384">
            <v>559</v>
          </cell>
          <cell r="N2384">
            <v>391</v>
          </cell>
          <cell r="O2384">
            <v>444</v>
          </cell>
          <cell r="P2384">
            <v>533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21DTPLGH340</v>
          </cell>
          <cell r="B2385" t="str">
            <v>TPU LG H340 LEON</v>
          </cell>
          <cell r="C2385">
            <v>0.28298411483253583</v>
          </cell>
          <cell r="D2385">
            <v>0.54785724631578936</v>
          </cell>
          <cell r="E2385">
            <v>0.3678793492822966</v>
          </cell>
          <cell r="F2385">
            <v>0.31128252631578945</v>
          </cell>
          <cell r="G2385">
            <v>0.35373014354066978</v>
          </cell>
          <cell r="H2385">
            <v>0.42447617224880374</v>
          </cell>
          <cell r="I2385">
            <v>355.14506411483245</v>
          </cell>
          <cell r="J2385">
            <v>410</v>
          </cell>
          <cell r="K2385">
            <v>500</v>
          </cell>
          <cell r="L2385">
            <v>462</v>
          </cell>
          <cell r="M2385">
            <v>559</v>
          </cell>
          <cell r="N2385">
            <v>391</v>
          </cell>
          <cell r="O2385">
            <v>444</v>
          </cell>
          <cell r="P2385">
            <v>533</v>
          </cell>
          <cell r="Q2385" t="str">
            <v>L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TPU'H340R</v>
          </cell>
          <cell r="B2386" t="str">
            <v>TPU LG H340 LEON ROJO</v>
          </cell>
          <cell r="C2386">
            <v>0.28298411483253583</v>
          </cell>
          <cell r="D2386">
            <v>0.54785724631578936</v>
          </cell>
          <cell r="E2386">
            <v>0.3678793492822966</v>
          </cell>
          <cell r="F2386">
            <v>0.31128252631578945</v>
          </cell>
          <cell r="G2386">
            <v>0.35373014354066978</v>
          </cell>
          <cell r="H2386">
            <v>0.42447617224880374</v>
          </cell>
          <cell r="I2386">
            <v>355.14506411483245</v>
          </cell>
          <cell r="J2386">
            <v>410</v>
          </cell>
          <cell r="K2386">
            <v>500</v>
          </cell>
          <cell r="L2386">
            <v>462</v>
          </cell>
          <cell r="M2386">
            <v>559</v>
          </cell>
          <cell r="N2386">
            <v>391</v>
          </cell>
          <cell r="O2386">
            <v>444</v>
          </cell>
          <cell r="P2386">
            <v>533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TPU'H340V</v>
          </cell>
          <cell r="B2387" t="str">
            <v>TPU LG H340 LEON VIOLETA</v>
          </cell>
          <cell r="C2387">
            <v>0.28298411483253583</v>
          </cell>
          <cell r="D2387">
            <v>0.54785724631578936</v>
          </cell>
          <cell r="E2387">
            <v>0.3678793492822966</v>
          </cell>
          <cell r="F2387">
            <v>0.31128252631578945</v>
          </cell>
          <cell r="G2387">
            <v>0.35373014354066978</v>
          </cell>
          <cell r="H2387">
            <v>0.42447617224880374</v>
          </cell>
          <cell r="I2387">
            <v>355.14506411483245</v>
          </cell>
          <cell r="J2387">
            <v>410</v>
          </cell>
          <cell r="K2387">
            <v>500</v>
          </cell>
          <cell r="L2387">
            <v>462</v>
          </cell>
          <cell r="M2387">
            <v>559</v>
          </cell>
          <cell r="N2387">
            <v>391</v>
          </cell>
          <cell r="O2387">
            <v>444</v>
          </cell>
          <cell r="P2387">
            <v>533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TPULGK10DFL</v>
          </cell>
          <cell r="B2388" t="str">
            <v>TPU LG K10 2017 DIS. FLOWERS</v>
          </cell>
          <cell r="C2388">
            <v>0.45399272727272721</v>
          </cell>
          <cell r="D2388">
            <v>1.0986623999999998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569.76087272727261</v>
          </cell>
          <cell r="J2388">
            <v>1230</v>
          </cell>
          <cell r="K2388">
            <v>1500</v>
          </cell>
          <cell r="L2388">
            <v>741</v>
          </cell>
          <cell r="M2388">
            <v>896</v>
          </cell>
          <cell r="N2388">
            <v>627</v>
          </cell>
          <cell r="O2388">
            <v>713</v>
          </cell>
          <cell r="P2388">
            <v>855</v>
          </cell>
          <cell r="Q2388" t="str">
            <v>V</v>
          </cell>
          <cell r="R2388">
            <v>11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14919</v>
          </cell>
          <cell r="B2389" t="str">
            <v>TPU LG K10 2017 DIS. GARAGE</v>
          </cell>
          <cell r="C2389">
            <v>0.45399272727272721</v>
          </cell>
          <cell r="D2389">
            <v>1.0986623999999998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569.76087272727261</v>
          </cell>
          <cell r="J2389">
            <v>1230</v>
          </cell>
          <cell r="K2389">
            <v>1500</v>
          </cell>
          <cell r="L2389">
            <v>741</v>
          </cell>
          <cell r="M2389">
            <v>896</v>
          </cell>
          <cell r="N2389">
            <v>627</v>
          </cell>
          <cell r="O2389">
            <v>713</v>
          </cell>
          <cell r="P2389">
            <v>855</v>
          </cell>
          <cell r="Q2389" t="str">
            <v>X</v>
          </cell>
          <cell r="R2389">
            <v>11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14921</v>
          </cell>
          <cell r="B2390" t="str">
            <v>TPU LG K10 2017 DIS. GARAGE</v>
          </cell>
          <cell r="C2390">
            <v>0.45399272727272721</v>
          </cell>
          <cell r="D2390">
            <v>1.0986623999999998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569.76087272727261</v>
          </cell>
          <cell r="J2390">
            <v>1230</v>
          </cell>
          <cell r="K2390">
            <v>1500</v>
          </cell>
          <cell r="L2390">
            <v>741</v>
          </cell>
          <cell r="M2390">
            <v>896</v>
          </cell>
          <cell r="N2390">
            <v>627</v>
          </cell>
          <cell r="O2390">
            <v>713</v>
          </cell>
          <cell r="P2390">
            <v>855</v>
          </cell>
          <cell r="Q2390" t="str">
            <v>X</v>
          </cell>
          <cell r="R2390">
            <v>11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21ZTJK102</v>
          </cell>
          <cell r="B2391" t="str">
            <v>TPU LG K10 2017 DIS. JEAN</v>
          </cell>
          <cell r="C2391">
            <v>0.45399272727272721</v>
          </cell>
          <cell r="D2391">
            <v>1.0986623999999998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569.76087272727261</v>
          </cell>
          <cell r="J2391">
            <v>1230</v>
          </cell>
          <cell r="K2391">
            <v>1500</v>
          </cell>
          <cell r="L2391">
            <v>741</v>
          </cell>
          <cell r="M2391">
            <v>896</v>
          </cell>
          <cell r="N2391">
            <v>627</v>
          </cell>
          <cell r="O2391">
            <v>713</v>
          </cell>
          <cell r="P2391">
            <v>855</v>
          </cell>
          <cell r="Q2391" t="str">
            <v>Z</v>
          </cell>
          <cell r="R2391">
            <v>11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TPULGK10DM</v>
          </cell>
          <cell r="B2392" t="str">
            <v>TPU LG K10 2017 DIS. MADERA</v>
          </cell>
          <cell r="C2392">
            <v>0.45399272727272721</v>
          </cell>
          <cell r="D2392">
            <v>1.0986623999999998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569.76087272727261</v>
          </cell>
          <cell r="J2392">
            <v>1230</v>
          </cell>
          <cell r="K2392">
            <v>1500</v>
          </cell>
          <cell r="L2392">
            <v>741</v>
          </cell>
          <cell r="M2392">
            <v>896</v>
          </cell>
          <cell r="N2392">
            <v>627</v>
          </cell>
          <cell r="O2392">
            <v>713</v>
          </cell>
          <cell r="P2392">
            <v>855</v>
          </cell>
          <cell r="Q2392" t="str">
            <v>v</v>
          </cell>
          <cell r="R2392">
            <v>11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21ZTMDK12</v>
          </cell>
          <cell r="B2393" t="str">
            <v>TPU LG K10 2017 DIS. MANDALA</v>
          </cell>
          <cell r="C2393">
            <v>0.45399272727272721</v>
          </cell>
          <cell r="D2393">
            <v>1.0986623999999998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569.76087272727261</v>
          </cell>
          <cell r="J2393">
            <v>1230</v>
          </cell>
          <cell r="K2393">
            <v>1500</v>
          </cell>
          <cell r="L2393">
            <v>741</v>
          </cell>
          <cell r="M2393">
            <v>896</v>
          </cell>
          <cell r="N2393">
            <v>627</v>
          </cell>
          <cell r="O2393">
            <v>713</v>
          </cell>
          <cell r="P2393">
            <v>855</v>
          </cell>
          <cell r="Q2393" t="str">
            <v>Z</v>
          </cell>
          <cell r="R2393">
            <v>11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TPULGK10DPL</v>
          </cell>
          <cell r="B2394" t="str">
            <v>TPU LG K10 2017 DIS. PLAY</v>
          </cell>
          <cell r="C2394">
            <v>0.45399272727272721</v>
          </cell>
          <cell r="D2394">
            <v>1.0986623999999998</v>
          </cell>
          <cell r="E2394">
            <v>0.59019054545454541</v>
          </cell>
          <cell r="F2394">
            <v>0.499392</v>
          </cell>
          <cell r="G2394">
            <v>0.56749090909090905</v>
          </cell>
          <cell r="H2394">
            <v>0.68098909090909077</v>
          </cell>
          <cell r="I2394">
            <v>569.76087272727261</v>
          </cell>
          <cell r="J2394">
            <v>1230</v>
          </cell>
          <cell r="K2394">
            <v>1500</v>
          </cell>
          <cell r="L2394">
            <v>741</v>
          </cell>
          <cell r="M2394">
            <v>896</v>
          </cell>
          <cell r="N2394">
            <v>627</v>
          </cell>
          <cell r="O2394">
            <v>713</v>
          </cell>
          <cell r="P2394">
            <v>855</v>
          </cell>
          <cell r="Q2394" t="str">
            <v>V</v>
          </cell>
          <cell r="R2394">
            <v>11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TPULGK10DS</v>
          </cell>
          <cell r="B2395" t="str">
            <v>TPU LG K10 2017 DIS. SUMMER</v>
          </cell>
          <cell r="C2395">
            <v>0.45399272727272721</v>
          </cell>
          <cell r="D2395">
            <v>1.0986623999999998</v>
          </cell>
          <cell r="E2395">
            <v>0.59019054545454541</v>
          </cell>
          <cell r="F2395">
            <v>0.499392</v>
          </cell>
          <cell r="G2395">
            <v>0.56749090909090905</v>
          </cell>
          <cell r="H2395">
            <v>0.68098909090909077</v>
          </cell>
          <cell r="I2395">
            <v>569.76087272727261</v>
          </cell>
          <cell r="J2395">
            <v>1230</v>
          </cell>
          <cell r="K2395">
            <v>1500</v>
          </cell>
          <cell r="L2395">
            <v>741</v>
          </cell>
          <cell r="M2395">
            <v>896</v>
          </cell>
          <cell r="N2395">
            <v>627</v>
          </cell>
          <cell r="O2395">
            <v>713</v>
          </cell>
          <cell r="P2395">
            <v>855</v>
          </cell>
          <cell r="Q2395" t="str">
            <v>V</v>
          </cell>
          <cell r="R2395">
            <v>11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21GDTLM250</v>
          </cell>
          <cell r="B2396" t="str">
            <v>TPU LG K10 2017 DIS. TXT</v>
          </cell>
          <cell r="C2396">
            <v>0.45399272727272721</v>
          </cell>
          <cell r="D2396">
            <v>1.0986623999999998</v>
          </cell>
          <cell r="E2396">
            <v>0.59019054545454541</v>
          </cell>
          <cell r="F2396">
            <v>0.499392</v>
          </cell>
          <cell r="G2396">
            <v>0.56749090909090905</v>
          </cell>
          <cell r="H2396">
            <v>0.68098909090909077</v>
          </cell>
          <cell r="I2396">
            <v>569.76087272727261</v>
          </cell>
          <cell r="J2396">
            <v>1230</v>
          </cell>
          <cell r="K2396">
            <v>1500</v>
          </cell>
          <cell r="L2396">
            <v>741</v>
          </cell>
          <cell r="M2396">
            <v>896</v>
          </cell>
          <cell r="N2396">
            <v>627</v>
          </cell>
          <cell r="O2396">
            <v>713</v>
          </cell>
          <cell r="P2396">
            <v>855</v>
          </cell>
          <cell r="Q2396" t="str">
            <v>L</v>
          </cell>
          <cell r="R2396">
            <v>11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tpu'm250fu</v>
          </cell>
          <cell r="B2397" t="str">
            <v>TPU LG K10 2017 FUCSIA</v>
          </cell>
          <cell r="C2397">
            <v>0.45399272727272721</v>
          </cell>
          <cell r="D2397">
            <v>1.0986623999999998</v>
          </cell>
          <cell r="E2397">
            <v>0.59019054545454541</v>
          </cell>
          <cell r="F2397">
            <v>0.499392</v>
          </cell>
          <cell r="G2397">
            <v>0.56749090909090905</v>
          </cell>
          <cell r="H2397">
            <v>0.68098909090909077</v>
          </cell>
          <cell r="I2397">
            <v>569.76087272727261</v>
          </cell>
          <cell r="J2397">
            <v>1230</v>
          </cell>
          <cell r="K2397">
            <v>1500</v>
          </cell>
          <cell r="L2397">
            <v>741</v>
          </cell>
          <cell r="M2397">
            <v>896</v>
          </cell>
          <cell r="N2397">
            <v>627</v>
          </cell>
          <cell r="O2397">
            <v>713</v>
          </cell>
          <cell r="P2397">
            <v>855</v>
          </cell>
          <cell r="Q2397" t="str">
            <v>S</v>
          </cell>
          <cell r="R2397">
            <v>11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tpu'm250n</v>
          </cell>
          <cell r="B2398" t="str">
            <v>TPU LG K10 2017 NEGRO</v>
          </cell>
          <cell r="C2398">
            <v>0.45399272727272721</v>
          </cell>
          <cell r="D2398">
            <v>1.0986623999999998</v>
          </cell>
          <cell r="E2398">
            <v>0.59019054545454541</v>
          </cell>
          <cell r="F2398">
            <v>0.499392</v>
          </cell>
          <cell r="G2398">
            <v>0.56749090909090905</v>
          </cell>
          <cell r="H2398">
            <v>0.68098909090909077</v>
          </cell>
          <cell r="I2398">
            <v>569.76087272727261</v>
          </cell>
          <cell r="J2398">
            <v>1230</v>
          </cell>
          <cell r="K2398">
            <v>1500</v>
          </cell>
          <cell r="L2398">
            <v>741</v>
          </cell>
          <cell r="M2398">
            <v>896</v>
          </cell>
          <cell r="N2398">
            <v>627</v>
          </cell>
          <cell r="O2398">
            <v>713</v>
          </cell>
          <cell r="P2398">
            <v>855</v>
          </cell>
          <cell r="Q2398" t="str">
            <v>S</v>
          </cell>
          <cell r="R2398">
            <v>11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pmt'm250n</v>
          </cell>
          <cell r="B2399" t="str">
            <v>TPU LG K10 2017 SOFT MATE NEGRO</v>
          </cell>
          <cell r="C2399">
            <v>0.30922105263157895</v>
          </cell>
          <cell r="D2399">
            <v>0.74831494736842108</v>
          </cell>
          <cell r="E2399">
            <v>0.40198736842105265</v>
          </cell>
          <cell r="F2399">
            <v>0.34014315789473687</v>
          </cell>
          <cell r="G2399">
            <v>0.38652631578947372</v>
          </cell>
          <cell r="H2399">
            <v>0.46383157894736843</v>
          </cell>
          <cell r="I2399">
            <v>388.07242105263157</v>
          </cell>
          <cell r="J2399">
            <v>820</v>
          </cell>
          <cell r="K2399">
            <v>1000</v>
          </cell>
          <cell r="L2399">
            <v>504</v>
          </cell>
          <cell r="M2399">
            <v>610</v>
          </cell>
          <cell r="N2399">
            <v>427</v>
          </cell>
          <cell r="O2399">
            <v>486</v>
          </cell>
          <cell r="P2399">
            <v>583</v>
          </cell>
          <cell r="Q2399" t="str">
            <v>S</v>
          </cell>
          <cell r="R2399">
            <v>11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pmt'm250r</v>
          </cell>
          <cell r="B2400" t="str">
            <v>TPU LG K10 2017 SOFT MATE ROJO</v>
          </cell>
          <cell r="C2400">
            <v>0.30922105263157895</v>
          </cell>
          <cell r="D2400">
            <v>0.74831494736842108</v>
          </cell>
          <cell r="E2400">
            <v>0.40198736842105265</v>
          </cell>
          <cell r="F2400">
            <v>0.34014315789473687</v>
          </cell>
          <cell r="G2400">
            <v>0.38652631578947372</v>
          </cell>
          <cell r="H2400">
            <v>0.46383157894736843</v>
          </cell>
          <cell r="I2400">
            <v>388.07242105263157</v>
          </cell>
          <cell r="J2400">
            <v>820</v>
          </cell>
          <cell r="K2400">
            <v>1000</v>
          </cell>
          <cell r="L2400">
            <v>504</v>
          </cell>
          <cell r="M2400">
            <v>610</v>
          </cell>
          <cell r="N2400">
            <v>427</v>
          </cell>
          <cell r="O2400">
            <v>486</v>
          </cell>
          <cell r="P2400">
            <v>583</v>
          </cell>
          <cell r="Q2400" t="str">
            <v>S</v>
          </cell>
          <cell r="R2400">
            <v>11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tpu'M250t</v>
          </cell>
          <cell r="B2401" t="str">
            <v>TPU LG K10 2017 TRANS</v>
          </cell>
          <cell r="C2401">
            <v>0.45399272727272721</v>
          </cell>
          <cell r="D2401">
            <v>1.0986623999999998</v>
          </cell>
          <cell r="E2401">
            <v>0.59019054545454541</v>
          </cell>
          <cell r="F2401">
            <v>0.499392</v>
          </cell>
          <cell r="G2401">
            <v>0.56749090909090905</v>
          </cell>
          <cell r="H2401">
            <v>0.68098909090909077</v>
          </cell>
          <cell r="I2401">
            <v>569.76087272727261</v>
          </cell>
          <cell r="J2401">
            <v>1230</v>
          </cell>
          <cell r="K2401">
            <v>1500</v>
          </cell>
          <cell r="L2401">
            <v>741</v>
          </cell>
          <cell r="M2401">
            <v>896</v>
          </cell>
          <cell r="N2401">
            <v>627</v>
          </cell>
          <cell r="O2401">
            <v>713</v>
          </cell>
          <cell r="P2401">
            <v>855</v>
          </cell>
          <cell r="Q2401" t="str">
            <v>S</v>
          </cell>
          <cell r="R2401">
            <v>11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pur'm250fu</v>
          </cell>
          <cell r="B2402" t="str">
            <v>TPU LG K10 2017 ULTRAFINO REF. FUCSIA</v>
          </cell>
          <cell r="C2402">
            <v>0.30922105263157895</v>
          </cell>
          <cell r="D2402">
            <v>0.74831494736842108</v>
          </cell>
          <cell r="E2402">
            <v>0.40198736842105265</v>
          </cell>
          <cell r="F2402">
            <v>0.34014315789473687</v>
          </cell>
          <cell r="G2402">
            <v>0.38652631578947372</v>
          </cell>
          <cell r="H2402">
            <v>0.46383157894736843</v>
          </cell>
          <cell r="I2402">
            <v>388.07242105263157</v>
          </cell>
          <cell r="J2402">
            <v>820</v>
          </cell>
          <cell r="K2402">
            <v>1000</v>
          </cell>
          <cell r="L2402">
            <v>504</v>
          </cell>
          <cell r="M2402">
            <v>610</v>
          </cell>
          <cell r="N2402">
            <v>427</v>
          </cell>
          <cell r="O2402">
            <v>486</v>
          </cell>
          <cell r="P2402">
            <v>583</v>
          </cell>
          <cell r="Q2402" t="str">
            <v>S</v>
          </cell>
          <cell r="R2402">
            <v>11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TPU'M250VI</v>
          </cell>
          <cell r="B2403" t="str">
            <v>TPU LG K10 2017 violeta</v>
          </cell>
          <cell r="C2403">
            <v>0.28298411483253583</v>
          </cell>
          <cell r="D2403">
            <v>0.68482155789473664</v>
          </cell>
          <cell r="E2403">
            <v>0.3678793492822966</v>
          </cell>
          <cell r="F2403">
            <v>0.31128252631578945</v>
          </cell>
          <cell r="G2403">
            <v>0.35373014354066978</v>
          </cell>
          <cell r="H2403">
            <v>0.42447617224880374</v>
          </cell>
          <cell r="I2403">
            <v>355.14506411483245</v>
          </cell>
          <cell r="J2403">
            <v>820</v>
          </cell>
          <cell r="K2403">
            <v>1000</v>
          </cell>
          <cell r="L2403">
            <v>462</v>
          </cell>
          <cell r="M2403">
            <v>559</v>
          </cell>
          <cell r="N2403">
            <v>391</v>
          </cell>
          <cell r="O2403">
            <v>444</v>
          </cell>
          <cell r="P2403">
            <v>533</v>
          </cell>
          <cell r="Q2403" t="str">
            <v>S</v>
          </cell>
          <cell r="R2403">
            <v>11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21GTCLK10</v>
          </cell>
          <cell r="B2404" t="str">
            <v>TPU LG K10 CEREZA</v>
          </cell>
          <cell r="C2404">
            <v>0.28298411483253583</v>
          </cell>
          <cell r="D2404">
            <v>0.54785724631578936</v>
          </cell>
          <cell r="E2404">
            <v>0.3678793492822966</v>
          </cell>
          <cell r="F2404">
            <v>0.31128252631578945</v>
          </cell>
          <cell r="G2404">
            <v>0.35373014354066978</v>
          </cell>
          <cell r="H2404">
            <v>0.42447617224880374</v>
          </cell>
          <cell r="I2404">
            <v>355.14506411483245</v>
          </cell>
          <cell r="J2404">
            <v>410</v>
          </cell>
          <cell r="K2404">
            <v>500</v>
          </cell>
          <cell r="L2404">
            <v>462</v>
          </cell>
          <cell r="M2404">
            <v>559</v>
          </cell>
          <cell r="N2404">
            <v>391</v>
          </cell>
          <cell r="O2404">
            <v>444</v>
          </cell>
          <cell r="P2404">
            <v>533</v>
          </cell>
          <cell r="Q2404" t="str">
            <v>G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pm31'k430</v>
          </cell>
          <cell r="B2405" t="str">
            <v>TPU LG K10 DIS. CLICK</v>
          </cell>
          <cell r="C2405">
            <v>0.28298411483253583</v>
          </cell>
          <cell r="D2405">
            <v>0.54785724631578936</v>
          </cell>
          <cell r="E2405">
            <v>0.3678793492822966</v>
          </cell>
          <cell r="F2405">
            <v>0.31128252631578945</v>
          </cell>
          <cell r="G2405">
            <v>0.35373014354066978</v>
          </cell>
          <cell r="H2405">
            <v>0.42447617224880374</v>
          </cell>
          <cell r="I2405">
            <v>355.14506411483245</v>
          </cell>
          <cell r="J2405">
            <v>410</v>
          </cell>
          <cell r="K2405">
            <v>500</v>
          </cell>
          <cell r="L2405">
            <v>462</v>
          </cell>
          <cell r="M2405">
            <v>559</v>
          </cell>
          <cell r="N2405">
            <v>391</v>
          </cell>
          <cell r="O2405">
            <v>444</v>
          </cell>
          <cell r="P2405">
            <v>533</v>
          </cell>
          <cell r="Q2405" t="str">
            <v>s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tpuce'k430d02</v>
          </cell>
          <cell r="B2406" t="str">
            <v>TPU LG K10 DIS. CRAZY EYES</v>
          </cell>
          <cell r="C2406">
            <v>0.28298411483253583</v>
          </cell>
          <cell r="D2406">
            <v>0.54785724631578936</v>
          </cell>
          <cell r="E2406">
            <v>0.3678793492822966</v>
          </cell>
          <cell r="F2406">
            <v>0.31128252631578945</v>
          </cell>
          <cell r="G2406">
            <v>0.35373014354066978</v>
          </cell>
          <cell r="H2406">
            <v>0.42447617224880374</v>
          </cell>
          <cell r="I2406">
            <v>355.14506411483245</v>
          </cell>
          <cell r="J2406">
            <v>410</v>
          </cell>
          <cell r="K2406">
            <v>500</v>
          </cell>
          <cell r="L2406">
            <v>462</v>
          </cell>
          <cell r="M2406">
            <v>559</v>
          </cell>
          <cell r="N2406">
            <v>391</v>
          </cell>
          <cell r="O2406">
            <v>444</v>
          </cell>
          <cell r="P2406">
            <v>533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tpuce'k430d07</v>
          </cell>
          <cell r="B2407" t="str">
            <v>TPU LG K10 DIS. CRAZY EYES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355.14506411483245</v>
          </cell>
          <cell r="J2407">
            <v>410</v>
          </cell>
          <cell r="K2407">
            <v>500</v>
          </cell>
          <cell r="L2407">
            <v>462</v>
          </cell>
          <cell r="M2407">
            <v>559</v>
          </cell>
          <cell r="N2407">
            <v>391</v>
          </cell>
          <cell r="O2407">
            <v>444</v>
          </cell>
          <cell r="P2407">
            <v>533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tpuce'k430d08</v>
          </cell>
          <cell r="B2408" t="str">
            <v>TPU LG K10 DIS. CRAZY EYES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355.14506411483245</v>
          </cell>
          <cell r="J2408">
            <v>410</v>
          </cell>
          <cell r="K2408">
            <v>500</v>
          </cell>
          <cell r="L2408">
            <v>462</v>
          </cell>
          <cell r="M2408">
            <v>559</v>
          </cell>
          <cell r="N2408">
            <v>391</v>
          </cell>
          <cell r="O2408">
            <v>444</v>
          </cell>
          <cell r="P2408">
            <v>533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tpu'k10n</v>
          </cell>
          <cell r="B2409" t="str">
            <v>TPU LG K10 NEGRO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21GTCDLK430</v>
          </cell>
          <cell r="B2410" t="str">
            <v>TPU LG K10 TXT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G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TPULK11SC</v>
          </cell>
          <cell r="B2411" t="str">
            <v>TPU LG K11 PLUS SILICONA FELPA</v>
          </cell>
          <cell r="C2411">
            <v>0.76</v>
          </cell>
          <cell r="D2411">
            <v>3.6783999999999999</v>
          </cell>
          <cell r="E2411">
            <v>0.9880000000000001</v>
          </cell>
          <cell r="F2411">
            <v>0.83600000000000008</v>
          </cell>
          <cell r="G2411">
            <v>0.95</v>
          </cell>
          <cell r="H2411">
            <v>1.1400000000000001</v>
          </cell>
          <cell r="I2411">
            <v>953.8</v>
          </cell>
          <cell r="J2411">
            <v>3690</v>
          </cell>
          <cell r="K2411">
            <v>4500</v>
          </cell>
          <cell r="L2411">
            <v>1240</v>
          </cell>
          <cell r="M2411">
            <v>1500</v>
          </cell>
          <cell r="N2411">
            <v>1050</v>
          </cell>
          <cell r="O2411">
            <v>1193</v>
          </cell>
          <cell r="P2411">
            <v>1431</v>
          </cell>
          <cell r="Q2411" t="str">
            <v>D</v>
          </cell>
          <cell r="R2411">
            <v>38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TLK22RS</v>
          </cell>
          <cell r="B2412" t="str">
            <v>TPU LG K22 - K22 PLUS REF SOFT</v>
          </cell>
          <cell r="C2412">
            <v>1.2320124811721949</v>
          </cell>
          <cell r="D2412">
            <v>2.9814702044367114</v>
          </cell>
          <cell r="E2412">
            <v>1.6016162255238533</v>
          </cell>
          <cell r="F2412">
            <v>1.3552137292894144</v>
          </cell>
          <cell r="G2412">
            <v>1.5400156014652435</v>
          </cell>
          <cell r="H2412">
            <v>1.8480187217582924</v>
          </cell>
          <cell r="I2412">
            <v>1546.1756638711045</v>
          </cell>
          <cell r="J2412">
            <v>2870</v>
          </cell>
          <cell r="K2412">
            <v>3500</v>
          </cell>
          <cell r="L2412">
            <v>2010</v>
          </cell>
          <cell r="M2412">
            <v>2432</v>
          </cell>
          <cell r="N2412">
            <v>1701</v>
          </cell>
          <cell r="O2412">
            <v>1933</v>
          </cell>
          <cell r="P2412">
            <v>2320</v>
          </cell>
          <cell r="Q2412" t="str">
            <v>L</v>
          </cell>
          <cell r="R2412">
            <v>11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TLK22RD</v>
          </cell>
          <cell r="B2413" t="str">
            <v>TPU LG K22 - K22 PLUS REF. DIS.</v>
          </cell>
          <cell r="C2413">
            <v>1.2320124811721949</v>
          </cell>
          <cell r="D2413">
            <v>2.9814702044367114</v>
          </cell>
          <cell r="E2413">
            <v>1.6016162255238533</v>
          </cell>
          <cell r="F2413">
            <v>1.3552137292894144</v>
          </cell>
          <cell r="G2413">
            <v>1.5400156014652435</v>
          </cell>
          <cell r="H2413">
            <v>1.8480187217582924</v>
          </cell>
          <cell r="I2413">
            <v>1546.1756638711045</v>
          </cell>
          <cell r="J2413">
            <v>2870</v>
          </cell>
          <cell r="K2413">
            <v>3500</v>
          </cell>
          <cell r="L2413">
            <v>2010</v>
          </cell>
          <cell r="M2413">
            <v>2432</v>
          </cell>
          <cell r="N2413">
            <v>1701</v>
          </cell>
          <cell r="O2413">
            <v>1933</v>
          </cell>
          <cell r="P2413">
            <v>2320</v>
          </cell>
          <cell r="Q2413" t="str">
            <v>L</v>
          </cell>
          <cell r="R2413">
            <v>11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TPULK22T</v>
          </cell>
          <cell r="B2414" t="str">
            <v xml:space="preserve">TPU LG K22 - K22 PLUS TRANS </v>
          </cell>
          <cell r="C2414">
            <v>0.84480855851807646</v>
          </cell>
          <cell r="D2414">
            <v>1.6355493692909959</v>
          </cell>
          <cell r="E2414">
            <v>1.0982511260734995</v>
          </cell>
          <cell r="F2414">
            <v>0.92928941436988421</v>
          </cell>
          <cell r="G2414">
            <v>1.0560106981475956</v>
          </cell>
          <cell r="H2414">
            <v>1.2672128377771146</v>
          </cell>
          <cell r="I2414">
            <v>1060.2347409401859</v>
          </cell>
          <cell r="J2414">
            <v>1640</v>
          </cell>
          <cell r="K2414">
            <v>2000</v>
          </cell>
          <cell r="L2414">
            <v>1378</v>
          </cell>
          <cell r="M2414">
            <v>1668</v>
          </cell>
          <cell r="N2414">
            <v>1167</v>
          </cell>
          <cell r="O2414">
            <v>1326</v>
          </cell>
          <cell r="P2414">
            <v>1591</v>
          </cell>
          <cell r="Q2414" t="str">
            <v>L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PESD'X230D04</v>
          </cell>
          <cell r="B2415" t="str">
            <v>TPU LG K4 2017 DIS. GOW</v>
          </cell>
          <cell r="C2415">
            <v>0.45399272727272721</v>
          </cell>
          <cell r="D2415">
            <v>1.0986623999999998</v>
          </cell>
          <cell r="E2415">
            <v>0.59019054545454541</v>
          </cell>
          <cell r="F2415">
            <v>0.499392</v>
          </cell>
          <cell r="G2415">
            <v>0.56749090909090905</v>
          </cell>
          <cell r="H2415">
            <v>0.68098909090909077</v>
          </cell>
          <cell r="I2415">
            <v>569.76087272727261</v>
          </cell>
          <cell r="J2415">
            <v>1230</v>
          </cell>
          <cell r="K2415">
            <v>1500</v>
          </cell>
          <cell r="L2415">
            <v>741</v>
          </cell>
          <cell r="M2415">
            <v>896</v>
          </cell>
          <cell r="N2415">
            <v>627</v>
          </cell>
          <cell r="O2415">
            <v>713</v>
          </cell>
          <cell r="P2415">
            <v>855</v>
          </cell>
          <cell r="Q2415" t="str">
            <v>S</v>
          </cell>
          <cell r="R2415">
            <v>11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21ZTMDK42</v>
          </cell>
          <cell r="B2416" t="str">
            <v>TPU LG K4 2017 DIS. MANDALA</v>
          </cell>
          <cell r="C2416">
            <v>0.45399272727272721</v>
          </cell>
          <cell r="D2416">
            <v>1.0986623999999998</v>
          </cell>
          <cell r="E2416">
            <v>0.59019054545454541</v>
          </cell>
          <cell r="F2416">
            <v>0.499392</v>
          </cell>
          <cell r="G2416">
            <v>0.56749090909090905</v>
          </cell>
          <cell r="H2416">
            <v>0.68098909090909077</v>
          </cell>
          <cell r="I2416">
            <v>569.76087272727261</v>
          </cell>
          <cell r="J2416">
            <v>1230</v>
          </cell>
          <cell r="K2416">
            <v>1500</v>
          </cell>
          <cell r="L2416">
            <v>741</v>
          </cell>
          <cell r="M2416">
            <v>896</v>
          </cell>
          <cell r="N2416">
            <v>627</v>
          </cell>
          <cell r="O2416">
            <v>713</v>
          </cell>
          <cell r="P2416">
            <v>855</v>
          </cell>
          <cell r="Q2416" t="str">
            <v>Z</v>
          </cell>
          <cell r="R2416">
            <v>11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14840</v>
          </cell>
          <cell r="B2417" t="str">
            <v>TPU LG K4 2017 DIS. PAINT</v>
          </cell>
          <cell r="C2417">
            <v>0.45399272727272721</v>
          </cell>
          <cell r="D2417">
            <v>1.0986623999999998</v>
          </cell>
          <cell r="E2417">
            <v>0.59019054545454541</v>
          </cell>
          <cell r="F2417">
            <v>0.499392</v>
          </cell>
          <cell r="G2417">
            <v>0.56749090909090905</v>
          </cell>
          <cell r="H2417">
            <v>0.68098909090909077</v>
          </cell>
          <cell r="I2417">
            <v>569.76087272727261</v>
          </cell>
          <cell r="J2417">
            <v>1230</v>
          </cell>
          <cell r="K2417">
            <v>1500</v>
          </cell>
          <cell r="L2417">
            <v>741</v>
          </cell>
          <cell r="M2417">
            <v>896</v>
          </cell>
          <cell r="N2417">
            <v>627</v>
          </cell>
          <cell r="O2417">
            <v>713</v>
          </cell>
          <cell r="P2417">
            <v>855</v>
          </cell>
          <cell r="Q2417" t="str">
            <v>X</v>
          </cell>
          <cell r="R2417">
            <v>11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14842</v>
          </cell>
          <cell r="B2418" t="str">
            <v>TPU LG K4 2017 DIS. PAINT</v>
          </cell>
          <cell r="C2418">
            <v>0.45399272727272721</v>
          </cell>
          <cell r="D2418">
            <v>1.0986623999999998</v>
          </cell>
          <cell r="E2418">
            <v>0.59019054545454541</v>
          </cell>
          <cell r="F2418">
            <v>0.499392</v>
          </cell>
          <cell r="G2418">
            <v>0.56749090909090905</v>
          </cell>
          <cell r="H2418">
            <v>0.68098909090909077</v>
          </cell>
          <cell r="I2418">
            <v>569.76087272727261</v>
          </cell>
          <cell r="J2418">
            <v>1230</v>
          </cell>
          <cell r="K2418">
            <v>1500</v>
          </cell>
          <cell r="L2418">
            <v>741</v>
          </cell>
          <cell r="M2418">
            <v>896</v>
          </cell>
          <cell r="N2418">
            <v>627</v>
          </cell>
          <cell r="O2418">
            <v>713</v>
          </cell>
          <cell r="P2418">
            <v>855</v>
          </cell>
          <cell r="Q2418" t="str">
            <v>X</v>
          </cell>
          <cell r="R2418">
            <v>11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21GDTLX230</v>
          </cell>
          <cell r="B2419" t="str">
            <v>TPU LG K4 2017 DIS. TXT</v>
          </cell>
          <cell r="C2419">
            <v>0.45399272727272721</v>
          </cell>
          <cell r="D2419">
            <v>1.0986623999999998</v>
          </cell>
          <cell r="E2419">
            <v>0.59019054545454541</v>
          </cell>
          <cell r="F2419">
            <v>0.499392</v>
          </cell>
          <cell r="G2419">
            <v>0.56749090909090905</v>
          </cell>
          <cell r="H2419">
            <v>0.68098909090909077</v>
          </cell>
          <cell r="I2419">
            <v>569.76087272727261</v>
          </cell>
          <cell r="J2419">
            <v>1230</v>
          </cell>
          <cell r="K2419">
            <v>1500</v>
          </cell>
          <cell r="L2419">
            <v>741</v>
          </cell>
          <cell r="M2419">
            <v>896</v>
          </cell>
          <cell r="N2419">
            <v>627</v>
          </cell>
          <cell r="O2419">
            <v>713</v>
          </cell>
          <cell r="P2419">
            <v>855</v>
          </cell>
          <cell r="Q2419" t="str">
            <v>L</v>
          </cell>
          <cell r="R2419">
            <v>11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P3DR'X230D05</v>
          </cell>
          <cell r="B2420" t="str">
            <v>TPU LG K4 2017 RELIEF DIS.</v>
          </cell>
          <cell r="C2420">
            <v>0.45399272727272721</v>
          </cell>
          <cell r="D2420">
            <v>1.0986623999999998</v>
          </cell>
          <cell r="E2420">
            <v>0.59019054545454541</v>
          </cell>
          <cell r="F2420">
            <v>0.499392</v>
          </cell>
          <cell r="G2420">
            <v>0.56749090909090905</v>
          </cell>
          <cell r="H2420">
            <v>0.68098909090909077</v>
          </cell>
          <cell r="I2420">
            <v>569.76087272727261</v>
          </cell>
          <cell r="J2420">
            <v>1230</v>
          </cell>
          <cell r="K2420">
            <v>1500</v>
          </cell>
          <cell r="L2420">
            <v>741</v>
          </cell>
          <cell r="M2420">
            <v>896</v>
          </cell>
          <cell r="N2420">
            <v>627</v>
          </cell>
          <cell r="O2420">
            <v>713</v>
          </cell>
          <cell r="P2420">
            <v>855</v>
          </cell>
          <cell r="Q2420" t="str">
            <v>s</v>
          </cell>
          <cell r="R2420">
            <v>11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PMTD'X230D03</v>
          </cell>
          <cell r="B2421" t="str">
            <v>TPU LG K4 2017 SOFT DIS.</v>
          </cell>
          <cell r="C2421">
            <v>0.45399272727272721</v>
          </cell>
          <cell r="D2421">
            <v>1.0986623999999998</v>
          </cell>
          <cell r="E2421">
            <v>0.59019054545454541</v>
          </cell>
          <cell r="F2421">
            <v>0.499392</v>
          </cell>
          <cell r="G2421">
            <v>0.56749090909090905</v>
          </cell>
          <cell r="H2421">
            <v>0.68098909090909077</v>
          </cell>
          <cell r="I2421">
            <v>569.76087272727261</v>
          </cell>
          <cell r="J2421">
            <v>1230</v>
          </cell>
          <cell r="K2421">
            <v>1500</v>
          </cell>
          <cell r="L2421">
            <v>741</v>
          </cell>
          <cell r="M2421">
            <v>896</v>
          </cell>
          <cell r="N2421">
            <v>627</v>
          </cell>
          <cell r="O2421">
            <v>713</v>
          </cell>
          <cell r="P2421">
            <v>855</v>
          </cell>
          <cell r="Q2421" t="str">
            <v>s</v>
          </cell>
          <cell r="R2421">
            <v>11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PMTD'X230D08</v>
          </cell>
          <cell r="B2422" t="str">
            <v>TPU LG K4 2017 SOFT DIS.</v>
          </cell>
          <cell r="C2422">
            <v>0.45399272727272721</v>
          </cell>
          <cell r="D2422">
            <v>1.0986623999999998</v>
          </cell>
          <cell r="E2422">
            <v>0.59019054545454541</v>
          </cell>
          <cell r="F2422">
            <v>0.499392</v>
          </cell>
          <cell r="G2422">
            <v>0.56749090909090905</v>
          </cell>
          <cell r="H2422">
            <v>0.68098909090909077</v>
          </cell>
          <cell r="I2422">
            <v>569.76087272727261</v>
          </cell>
          <cell r="J2422">
            <v>1230</v>
          </cell>
          <cell r="K2422">
            <v>1500</v>
          </cell>
          <cell r="L2422">
            <v>741</v>
          </cell>
          <cell r="M2422">
            <v>896</v>
          </cell>
          <cell r="N2422">
            <v>627</v>
          </cell>
          <cell r="O2422">
            <v>713</v>
          </cell>
          <cell r="P2422">
            <v>855</v>
          </cell>
          <cell r="Q2422" t="str">
            <v>S</v>
          </cell>
          <cell r="R2422">
            <v>11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PMTD'X230D12</v>
          </cell>
          <cell r="B2423" t="str">
            <v>TPU LG K4 2017 SOFT DIS.</v>
          </cell>
          <cell r="C2423">
            <v>0.45399272727272721</v>
          </cell>
          <cell r="D2423">
            <v>1.0986623999999998</v>
          </cell>
          <cell r="E2423">
            <v>0.59019054545454541</v>
          </cell>
          <cell r="F2423">
            <v>0.499392</v>
          </cell>
          <cell r="G2423">
            <v>0.56749090909090905</v>
          </cell>
          <cell r="H2423">
            <v>0.68098909090909077</v>
          </cell>
          <cell r="I2423">
            <v>569.76087272727261</v>
          </cell>
          <cell r="J2423">
            <v>1230</v>
          </cell>
          <cell r="K2423">
            <v>1500</v>
          </cell>
          <cell r="L2423">
            <v>741</v>
          </cell>
          <cell r="M2423">
            <v>896</v>
          </cell>
          <cell r="N2423">
            <v>627</v>
          </cell>
          <cell r="O2423">
            <v>713</v>
          </cell>
          <cell r="P2423">
            <v>855</v>
          </cell>
          <cell r="Q2423" t="str">
            <v>S</v>
          </cell>
          <cell r="R2423">
            <v>11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PMTD'X230D13</v>
          </cell>
          <cell r="B2424" t="str">
            <v>TPU LG K4 2017 SOFT DIS.</v>
          </cell>
          <cell r="C2424">
            <v>0.45399272727272721</v>
          </cell>
          <cell r="D2424">
            <v>1.0986623999999998</v>
          </cell>
          <cell r="E2424">
            <v>0.59019054545454541</v>
          </cell>
          <cell r="F2424">
            <v>0.499392</v>
          </cell>
          <cell r="G2424">
            <v>0.56749090909090905</v>
          </cell>
          <cell r="H2424">
            <v>0.68098909090909077</v>
          </cell>
          <cell r="I2424">
            <v>569.76087272727261</v>
          </cell>
          <cell r="J2424">
            <v>1230</v>
          </cell>
          <cell r="K2424">
            <v>1500</v>
          </cell>
          <cell r="L2424">
            <v>741</v>
          </cell>
          <cell r="M2424">
            <v>896</v>
          </cell>
          <cell r="N2424">
            <v>627</v>
          </cell>
          <cell r="O2424">
            <v>713</v>
          </cell>
          <cell r="P2424">
            <v>855</v>
          </cell>
          <cell r="Q2424" t="str">
            <v>S</v>
          </cell>
          <cell r="R2424">
            <v>11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tpu'x230t</v>
          </cell>
          <cell r="B2425" t="str">
            <v>TPU LG K4 2017 TRANS</v>
          </cell>
          <cell r="C2425">
            <v>0.45399272727272721</v>
          </cell>
          <cell r="D2425">
            <v>1.0986623999999998</v>
          </cell>
          <cell r="E2425">
            <v>0.59019054545454541</v>
          </cell>
          <cell r="F2425">
            <v>0.499392</v>
          </cell>
          <cell r="G2425">
            <v>0.56749090909090905</v>
          </cell>
          <cell r="H2425">
            <v>0.68098909090909077</v>
          </cell>
          <cell r="I2425">
            <v>569.76087272727261</v>
          </cell>
          <cell r="J2425">
            <v>1230</v>
          </cell>
          <cell r="K2425">
            <v>1500</v>
          </cell>
          <cell r="L2425">
            <v>741</v>
          </cell>
          <cell r="M2425">
            <v>896</v>
          </cell>
          <cell r="N2425">
            <v>627</v>
          </cell>
          <cell r="O2425">
            <v>713</v>
          </cell>
          <cell r="P2425">
            <v>855</v>
          </cell>
          <cell r="Q2425" t="str">
            <v>S</v>
          </cell>
          <cell r="R2425">
            <v>11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tpu3d'k120d01</v>
          </cell>
          <cell r="B2426" t="str">
            <v>TPU LG K4 3D DIS.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S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tpu3d'k120d04</v>
          </cell>
          <cell r="B2427" t="str">
            <v>TPU LG K4 3D DIS.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tpu3d'k120d05</v>
          </cell>
          <cell r="B2428" t="str">
            <v>TPU LG K4 3D DIS.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21GTCLK4</v>
          </cell>
          <cell r="B2429" t="str">
            <v>TPU LG K4 CEREZA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355.14506411483245</v>
          </cell>
          <cell r="J2429">
            <v>410</v>
          </cell>
          <cell r="K2429">
            <v>500</v>
          </cell>
          <cell r="L2429">
            <v>462</v>
          </cell>
          <cell r="M2429">
            <v>559</v>
          </cell>
          <cell r="N2429">
            <v>391</v>
          </cell>
          <cell r="O2429">
            <v>444</v>
          </cell>
          <cell r="P2429">
            <v>533</v>
          </cell>
          <cell r="Q2429" t="str">
            <v>G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tpuce'k120d03</v>
          </cell>
          <cell r="B2430" t="str">
            <v>TPU LG K4 DIS. CRAZY EYES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355.14506411483245</v>
          </cell>
          <cell r="J2430">
            <v>410</v>
          </cell>
          <cell r="K2430">
            <v>500</v>
          </cell>
          <cell r="L2430">
            <v>462</v>
          </cell>
          <cell r="M2430">
            <v>559</v>
          </cell>
          <cell r="N2430">
            <v>391</v>
          </cell>
          <cell r="O2430">
            <v>444</v>
          </cell>
          <cell r="P2430">
            <v>533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tpuce'k120d07</v>
          </cell>
          <cell r="B2431" t="str">
            <v>TPU LG K4 DIS. CRAZY EYES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355.14506411483245</v>
          </cell>
          <cell r="J2431">
            <v>410</v>
          </cell>
          <cell r="K2431">
            <v>500</v>
          </cell>
          <cell r="L2431">
            <v>462</v>
          </cell>
          <cell r="M2431">
            <v>559</v>
          </cell>
          <cell r="N2431">
            <v>391</v>
          </cell>
          <cell r="O2431">
            <v>444</v>
          </cell>
          <cell r="P2431">
            <v>533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tpuce'k120d08</v>
          </cell>
          <cell r="B2432" t="str">
            <v>TPU LG K4 DIS. CRAZY EYES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355.14506411483245</v>
          </cell>
          <cell r="J2432">
            <v>410</v>
          </cell>
          <cell r="K2432">
            <v>500</v>
          </cell>
          <cell r="L2432">
            <v>462</v>
          </cell>
          <cell r="M2432">
            <v>559</v>
          </cell>
          <cell r="N2432">
            <v>391</v>
          </cell>
          <cell r="O2432">
            <v>444</v>
          </cell>
          <cell r="P2432">
            <v>533</v>
          </cell>
          <cell r="Q2432" t="str">
            <v>S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tpuice'k120d03</v>
          </cell>
          <cell r="B2433" t="str">
            <v>TPU LG K4 DIS. ICE CREAM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355.14506411483245</v>
          </cell>
          <cell r="J2433">
            <v>410</v>
          </cell>
          <cell r="K2433">
            <v>500</v>
          </cell>
          <cell r="L2433">
            <v>462</v>
          </cell>
          <cell r="M2433">
            <v>559</v>
          </cell>
          <cell r="N2433">
            <v>391</v>
          </cell>
          <cell r="O2433">
            <v>444</v>
          </cell>
          <cell r="P2433">
            <v>533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21VLGK4DEP</v>
          </cell>
          <cell r="B2434" t="str">
            <v>TPU LG K4 DIS. LIQUIDO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355.14506411483245</v>
          </cell>
          <cell r="J2434">
            <v>410</v>
          </cell>
          <cell r="K2434">
            <v>500</v>
          </cell>
          <cell r="L2434">
            <v>462</v>
          </cell>
          <cell r="M2434">
            <v>559</v>
          </cell>
          <cell r="N2434">
            <v>391</v>
          </cell>
          <cell r="O2434">
            <v>444</v>
          </cell>
          <cell r="P2434">
            <v>533</v>
          </cell>
          <cell r="Q2434" t="str">
            <v>L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tpue'k120fu</v>
          </cell>
          <cell r="B2435" t="str">
            <v>TPU LG K4 ELECTRO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355.14506411483245</v>
          </cell>
          <cell r="J2435">
            <v>410</v>
          </cell>
          <cell r="K2435">
            <v>500</v>
          </cell>
          <cell r="L2435">
            <v>462</v>
          </cell>
          <cell r="M2435">
            <v>559</v>
          </cell>
          <cell r="N2435">
            <v>391</v>
          </cell>
          <cell r="O2435">
            <v>444</v>
          </cell>
          <cell r="P2435">
            <v>533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TPUELD'K120D04</v>
          </cell>
          <cell r="B2436" t="str">
            <v>TPU LG K4 ELECTRO LIQ</v>
          </cell>
          <cell r="C2436">
            <v>0.28298411483253583</v>
          </cell>
          <cell r="D2436">
            <v>0.54785724631578936</v>
          </cell>
          <cell r="E2436">
            <v>0.3678793492822966</v>
          </cell>
          <cell r="F2436">
            <v>0.31128252631578945</v>
          </cell>
          <cell r="G2436">
            <v>0.35373014354066978</v>
          </cell>
          <cell r="H2436">
            <v>0.42447617224880374</v>
          </cell>
          <cell r="I2436">
            <v>355.14506411483245</v>
          </cell>
          <cell r="J2436">
            <v>410</v>
          </cell>
          <cell r="K2436">
            <v>500</v>
          </cell>
          <cell r="L2436">
            <v>462</v>
          </cell>
          <cell r="M2436">
            <v>559</v>
          </cell>
          <cell r="N2436">
            <v>391</v>
          </cell>
          <cell r="O2436">
            <v>444</v>
          </cell>
          <cell r="P2436">
            <v>533</v>
          </cell>
          <cell r="Q2436" t="str">
            <v>s</v>
          </cell>
          <cell r="R2436">
            <v>4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TPU'K4FU</v>
          </cell>
          <cell r="B2437" t="str">
            <v>TPU LG K4 FUCSIA</v>
          </cell>
          <cell r="C2437">
            <v>0.28298411483253583</v>
          </cell>
          <cell r="D2437">
            <v>0.54785724631578936</v>
          </cell>
          <cell r="E2437">
            <v>0.3678793492822966</v>
          </cell>
          <cell r="F2437">
            <v>0.31128252631578945</v>
          </cell>
          <cell r="G2437">
            <v>0.35373014354066978</v>
          </cell>
          <cell r="H2437">
            <v>0.42447617224880374</v>
          </cell>
          <cell r="I2437">
            <v>355.14506411483245</v>
          </cell>
          <cell r="J2437">
            <v>410</v>
          </cell>
          <cell r="K2437">
            <v>500</v>
          </cell>
          <cell r="L2437">
            <v>462</v>
          </cell>
          <cell r="M2437">
            <v>559</v>
          </cell>
          <cell r="N2437">
            <v>391</v>
          </cell>
          <cell r="O2437">
            <v>444</v>
          </cell>
          <cell r="P2437">
            <v>533</v>
          </cell>
          <cell r="Q2437" t="str">
            <v>S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tpumd'k120d01oc</v>
          </cell>
          <cell r="B2438" t="str">
            <v>TPU LG K4 MIRROR FLOWERS</v>
          </cell>
          <cell r="C2438">
            <v>0.28298411483253583</v>
          </cell>
          <cell r="D2438">
            <v>0.54785724631578936</v>
          </cell>
          <cell r="E2438">
            <v>0.3678793492822966</v>
          </cell>
          <cell r="F2438">
            <v>0.31128252631578945</v>
          </cell>
          <cell r="G2438">
            <v>0.35373014354066978</v>
          </cell>
          <cell r="H2438">
            <v>0.42447617224880374</v>
          </cell>
          <cell r="I2438">
            <v>355.14506411483245</v>
          </cell>
          <cell r="J2438">
            <v>410</v>
          </cell>
          <cell r="K2438">
            <v>500</v>
          </cell>
          <cell r="L2438">
            <v>462</v>
          </cell>
          <cell r="M2438">
            <v>559</v>
          </cell>
          <cell r="N2438">
            <v>391</v>
          </cell>
          <cell r="O2438">
            <v>444</v>
          </cell>
          <cell r="P2438">
            <v>533</v>
          </cell>
          <cell r="Q2438" t="str">
            <v>S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tpumd'k120d01ve</v>
          </cell>
          <cell r="B2439" t="str">
            <v>TPU LG K4 MIRROR FLOWERS</v>
          </cell>
          <cell r="C2439">
            <v>0.28298411483253583</v>
          </cell>
          <cell r="D2439">
            <v>0.54785724631578936</v>
          </cell>
          <cell r="E2439">
            <v>0.3678793492822966</v>
          </cell>
          <cell r="F2439">
            <v>0.31128252631578945</v>
          </cell>
          <cell r="G2439">
            <v>0.35373014354066978</v>
          </cell>
          <cell r="H2439">
            <v>0.42447617224880374</v>
          </cell>
          <cell r="I2439">
            <v>355.14506411483245</v>
          </cell>
          <cell r="J2439">
            <v>410</v>
          </cell>
          <cell r="K2439">
            <v>500</v>
          </cell>
          <cell r="L2439">
            <v>462</v>
          </cell>
          <cell r="M2439">
            <v>559</v>
          </cell>
          <cell r="N2439">
            <v>391</v>
          </cell>
          <cell r="O2439">
            <v>444</v>
          </cell>
          <cell r="P2439">
            <v>533</v>
          </cell>
          <cell r="Q2439" t="str">
            <v>S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tpumd'k120d01vi</v>
          </cell>
          <cell r="B2440" t="str">
            <v>TPU LG K4 MIRROR FLOWERS</v>
          </cell>
          <cell r="C2440">
            <v>0.28298411483253583</v>
          </cell>
          <cell r="D2440">
            <v>0.54785724631578936</v>
          </cell>
          <cell r="E2440">
            <v>0.3678793492822966</v>
          </cell>
          <cell r="F2440">
            <v>0.31128252631578945</v>
          </cell>
          <cell r="G2440">
            <v>0.35373014354066978</v>
          </cell>
          <cell r="H2440">
            <v>0.42447617224880374</v>
          </cell>
          <cell r="I2440">
            <v>355.14506411483245</v>
          </cell>
          <cell r="J2440">
            <v>410</v>
          </cell>
          <cell r="K2440">
            <v>500</v>
          </cell>
          <cell r="L2440">
            <v>462</v>
          </cell>
          <cell r="M2440">
            <v>559</v>
          </cell>
          <cell r="N2440">
            <v>391</v>
          </cell>
          <cell r="O2440">
            <v>444</v>
          </cell>
          <cell r="P2440">
            <v>533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tpumd'k120d02oc</v>
          </cell>
          <cell r="B2441" t="str">
            <v>TPU LG K4 MIRROR STARS</v>
          </cell>
          <cell r="C2441">
            <v>0.28298411483253583</v>
          </cell>
          <cell r="D2441">
            <v>0.54785724631578936</v>
          </cell>
          <cell r="E2441">
            <v>0.3678793492822966</v>
          </cell>
          <cell r="F2441">
            <v>0.31128252631578945</v>
          </cell>
          <cell r="G2441">
            <v>0.35373014354066978</v>
          </cell>
          <cell r="H2441">
            <v>0.42447617224880374</v>
          </cell>
          <cell r="I2441">
            <v>355.14506411483245</v>
          </cell>
          <cell r="J2441">
            <v>410</v>
          </cell>
          <cell r="K2441">
            <v>500</v>
          </cell>
          <cell r="L2441">
            <v>462</v>
          </cell>
          <cell r="M2441">
            <v>559</v>
          </cell>
          <cell r="N2441">
            <v>391</v>
          </cell>
          <cell r="O2441">
            <v>444</v>
          </cell>
          <cell r="P2441">
            <v>533</v>
          </cell>
          <cell r="Q2441" t="str">
            <v>S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tpumd'k120d02rs</v>
          </cell>
          <cell r="B2442" t="str">
            <v>TPU LG K4 MIRROR STARS</v>
          </cell>
          <cell r="C2442">
            <v>0.28298411483253583</v>
          </cell>
          <cell r="D2442">
            <v>0.54785724631578936</v>
          </cell>
          <cell r="E2442">
            <v>0.3678793492822966</v>
          </cell>
          <cell r="F2442">
            <v>0.31128252631578945</v>
          </cell>
          <cell r="G2442">
            <v>0.35373014354066978</v>
          </cell>
          <cell r="H2442">
            <v>0.42447617224880374</v>
          </cell>
          <cell r="I2442">
            <v>355.14506411483245</v>
          </cell>
          <cell r="J2442">
            <v>410</v>
          </cell>
          <cell r="K2442">
            <v>500</v>
          </cell>
          <cell r="L2442">
            <v>462</v>
          </cell>
          <cell r="M2442">
            <v>559</v>
          </cell>
          <cell r="N2442">
            <v>391</v>
          </cell>
          <cell r="O2442">
            <v>444</v>
          </cell>
          <cell r="P2442">
            <v>533</v>
          </cell>
          <cell r="Q2442" t="str">
            <v>S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tpursd'k120</v>
          </cell>
          <cell r="B2443" t="str">
            <v xml:space="preserve">TPU LG K4 REF SOFT </v>
          </cell>
          <cell r="C2443">
            <v>0.28298411483253583</v>
          </cell>
          <cell r="D2443">
            <v>0.54785724631578936</v>
          </cell>
          <cell r="E2443">
            <v>0.3678793492822966</v>
          </cell>
          <cell r="F2443">
            <v>0.31128252631578945</v>
          </cell>
          <cell r="G2443">
            <v>0.35373014354066978</v>
          </cell>
          <cell r="H2443">
            <v>0.42447617224880374</v>
          </cell>
          <cell r="I2443">
            <v>355.14506411483245</v>
          </cell>
          <cell r="J2443">
            <v>410</v>
          </cell>
          <cell r="K2443">
            <v>500</v>
          </cell>
          <cell r="L2443">
            <v>462</v>
          </cell>
          <cell r="M2443">
            <v>559</v>
          </cell>
          <cell r="N2443">
            <v>391</v>
          </cell>
          <cell r="O2443">
            <v>444</v>
          </cell>
          <cell r="P2443">
            <v>533</v>
          </cell>
          <cell r="Q2443" t="str">
            <v>S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TPU'K4T</v>
          </cell>
          <cell r="B2444" t="str">
            <v>TPU LG K4 TRANS</v>
          </cell>
          <cell r="C2444">
            <v>0.28298411483253583</v>
          </cell>
          <cell r="D2444">
            <v>0.54785724631578936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410</v>
          </cell>
          <cell r="K2444">
            <v>500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tpum3d'k120d02</v>
          </cell>
          <cell r="B2445" t="str">
            <v xml:space="preserve">TPU LG K4 TRANS 3D 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tpum3d'k120d03</v>
          </cell>
          <cell r="B2446" t="str">
            <v xml:space="preserve">TPU LG K4 TRANS 3D 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tpum3d'k120d05</v>
          </cell>
          <cell r="B2447" t="str">
            <v xml:space="preserve">TPU LG K4 TRANS 3D 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tpum3d'k120d06</v>
          </cell>
          <cell r="B2448" t="str">
            <v xml:space="preserve">TPU LG K4 TRANS 3D 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21GTCDLK310</v>
          </cell>
          <cell r="B2449" t="str">
            <v>TPU LG K4 TXT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G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tpuuv'k4d09</v>
          </cell>
          <cell r="B2450" t="str">
            <v>TPU LG K4 UV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TPURS'X420NE</v>
          </cell>
          <cell r="B2451" t="str">
            <v>TPU LG K40 REF SOFT</v>
          </cell>
          <cell r="C2451">
            <v>0.95794637668551552</v>
          </cell>
          <cell r="D2451">
            <v>2.3182302315789474</v>
          </cell>
          <cell r="E2451">
            <v>1.2453302896911702</v>
          </cell>
          <cell r="F2451">
            <v>1.0537410143540671</v>
          </cell>
          <cell r="G2451">
            <v>1.1974329708568945</v>
          </cell>
          <cell r="H2451">
            <v>1.4369195650282733</v>
          </cell>
          <cell r="I2451">
            <v>1202.2227027403219</v>
          </cell>
          <cell r="J2451">
            <v>2460</v>
          </cell>
          <cell r="K2451">
            <v>3000</v>
          </cell>
          <cell r="L2451">
            <v>1563</v>
          </cell>
          <cell r="M2451">
            <v>1891</v>
          </cell>
          <cell r="N2451">
            <v>1323</v>
          </cell>
          <cell r="O2451">
            <v>1503</v>
          </cell>
          <cell r="P2451">
            <v>1804</v>
          </cell>
          <cell r="Q2451" t="str">
            <v>S</v>
          </cell>
          <cell r="R2451">
            <v>11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PAS'X430NE</v>
          </cell>
          <cell r="B2452" t="str">
            <v>TPU LG K40S ARMOR</v>
          </cell>
          <cell r="C2452">
            <v>1.1452423349282299</v>
          </cell>
          <cell r="D2452">
            <v>2.7714864505263161</v>
          </cell>
          <cell r="E2452">
            <v>1.4888150354066989</v>
          </cell>
          <cell r="F2452">
            <v>1.2597665684210531</v>
          </cell>
          <cell r="G2452">
            <v>1.4315529186602873</v>
          </cell>
          <cell r="H2452">
            <v>1.717863502392345</v>
          </cell>
          <cell r="I2452">
            <v>1437.2791303349286</v>
          </cell>
          <cell r="J2452">
            <v>2870</v>
          </cell>
          <cell r="K2452">
            <v>3500</v>
          </cell>
          <cell r="L2452">
            <v>1868</v>
          </cell>
          <cell r="M2452">
            <v>2261</v>
          </cell>
          <cell r="N2452">
            <v>1582</v>
          </cell>
          <cell r="O2452">
            <v>1797</v>
          </cell>
          <cell r="P2452">
            <v>2156</v>
          </cell>
          <cell r="Q2452" t="str">
            <v>S</v>
          </cell>
          <cell r="R2452">
            <v>11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TPURS'X430DI</v>
          </cell>
          <cell r="B2453" t="str">
            <v>TPU LG K40S REF DIS.</v>
          </cell>
          <cell r="C2453">
            <v>1.1456314039408924</v>
          </cell>
          <cell r="D2453">
            <v>2.7724279975369592</v>
          </cell>
          <cell r="E2453">
            <v>1.4893208251231602</v>
          </cell>
          <cell r="F2453">
            <v>1.2601945443349818</v>
          </cell>
          <cell r="G2453">
            <v>1.4320392549261154</v>
          </cell>
          <cell r="H2453">
            <v>1.7184471059113386</v>
          </cell>
          <cell r="I2453">
            <v>1437.76741194582</v>
          </cell>
          <cell r="J2453">
            <v>2870</v>
          </cell>
          <cell r="K2453">
            <v>3500</v>
          </cell>
          <cell r="L2453">
            <v>1869</v>
          </cell>
          <cell r="M2453">
            <v>2262</v>
          </cell>
          <cell r="N2453">
            <v>1582</v>
          </cell>
          <cell r="O2453">
            <v>1798</v>
          </cell>
          <cell r="P2453">
            <v>2157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TPURS'X430NE</v>
          </cell>
          <cell r="B2454" t="str">
            <v>TPU LG K40S REF SOFT</v>
          </cell>
          <cell r="C2454">
            <v>1.1016447220530665</v>
          </cell>
          <cell r="D2454">
            <v>2.6659802273684208</v>
          </cell>
          <cell r="E2454">
            <v>1.4321381386689864</v>
          </cell>
          <cell r="F2454">
            <v>1.2118091942583733</v>
          </cell>
          <cell r="G2454">
            <v>1.3770559025663331</v>
          </cell>
          <cell r="H2454">
            <v>1.6524670830795998</v>
          </cell>
          <cell r="I2454">
            <v>1382.5641261765984</v>
          </cell>
          <cell r="J2454">
            <v>2870</v>
          </cell>
          <cell r="K2454">
            <v>3500</v>
          </cell>
          <cell r="L2454">
            <v>1797</v>
          </cell>
          <cell r="M2454">
            <v>2175</v>
          </cell>
          <cell r="N2454">
            <v>1521</v>
          </cell>
          <cell r="O2454">
            <v>1729</v>
          </cell>
          <cell r="P2454">
            <v>2074</v>
          </cell>
          <cell r="Q2454" t="str">
            <v>S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TRRLK40S</v>
          </cell>
          <cell r="B2455" t="str">
            <v>TPU LG K40S RUBBER</v>
          </cell>
          <cell r="C2455">
            <v>1.2320124811721949</v>
          </cell>
          <cell r="D2455">
            <v>2.9814702044367114</v>
          </cell>
          <cell r="E2455">
            <v>1.6016162255238533</v>
          </cell>
          <cell r="F2455">
            <v>1.3552137292894144</v>
          </cell>
          <cell r="G2455">
            <v>1.5400156014652435</v>
          </cell>
          <cell r="H2455">
            <v>1.8480187217582924</v>
          </cell>
          <cell r="I2455">
            <v>1546.1756638711045</v>
          </cell>
          <cell r="J2455">
            <v>2870</v>
          </cell>
          <cell r="K2455">
            <v>3500</v>
          </cell>
          <cell r="L2455">
            <v>2010</v>
          </cell>
          <cell r="M2455">
            <v>2432</v>
          </cell>
          <cell r="N2455">
            <v>1701</v>
          </cell>
          <cell r="O2455">
            <v>1933</v>
          </cell>
          <cell r="P2455">
            <v>2320</v>
          </cell>
          <cell r="Q2455" t="str">
            <v>D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PRSI'X430RS</v>
          </cell>
          <cell r="B2456" t="str">
            <v>TPU LG K40S SILICONA FELPA</v>
          </cell>
          <cell r="C2456">
            <v>0.76</v>
          </cell>
          <cell r="D2456">
            <v>3.6783999999999999</v>
          </cell>
          <cell r="E2456">
            <v>0.9880000000000001</v>
          </cell>
          <cell r="F2456">
            <v>0.83600000000000008</v>
          </cell>
          <cell r="G2456">
            <v>0.95</v>
          </cell>
          <cell r="H2456">
            <v>1.1400000000000001</v>
          </cell>
          <cell r="I2456">
            <v>953.8</v>
          </cell>
          <cell r="J2456">
            <v>3690</v>
          </cell>
          <cell r="K2456">
            <v>4500</v>
          </cell>
          <cell r="L2456">
            <v>1240</v>
          </cell>
          <cell r="M2456">
            <v>1500</v>
          </cell>
          <cell r="N2456">
            <v>1050</v>
          </cell>
          <cell r="O2456">
            <v>1193</v>
          </cell>
          <cell r="P2456">
            <v>1431</v>
          </cell>
          <cell r="Q2456" t="str">
            <v>S</v>
          </cell>
          <cell r="R2456">
            <v>38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PRSI'X430NE</v>
          </cell>
          <cell r="B2457" t="str">
            <v>TPU LG K40S SILICONA FELPA</v>
          </cell>
          <cell r="C2457">
            <v>0.76</v>
          </cell>
          <cell r="D2457">
            <v>3.6783999999999999</v>
          </cell>
          <cell r="E2457">
            <v>0.9880000000000001</v>
          </cell>
          <cell r="F2457">
            <v>0.83600000000000008</v>
          </cell>
          <cell r="G2457">
            <v>0.95</v>
          </cell>
          <cell r="H2457">
            <v>1.1400000000000001</v>
          </cell>
          <cell r="I2457">
            <v>953.8</v>
          </cell>
          <cell r="J2457">
            <v>3690</v>
          </cell>
          <cell r="K2457">
            <v>4500</v>
          </cell>
          <cell r="L2457">
            <v>1240</v>
          </cell>
          <cell r="M2457">
            <v>1500</v>
          </cell>
          <cell r="N2457">
            <v>1050</v>
          </cell>
          <cell r="O2457">
            <v>1193</v>
          </cell>
          <cell r="P2457">
            <v>1431</v>
          </cell>
          <cell r="Q2457" t="str">
            <v>S</v>
          </cell>
          <cell r="R2457">
            <v>38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TRSJGK42</v>
          </cell>
          <cell r="B2458" t="str">
            <v>TPU LG K42 REF SOFT</v>
          </cell>
          <cell r="C2458">
            <v>1.1000000000000001</v>
          </cell>
          <cell r="D2458">
            <v>2.6619999999999999</v>
          </cell>
          <cell r="E2458">
            <v>1.4300000000000002</v>
          </cell>
          <cell r="F2458">
            <v>1.2100000000000002</v>
          </cell>
          <cell r="G2458">
            <v>1.375</v>
          </cell>
          <cell r="H2458">
            <v>1.6500000000000001</v>
          </cell>
          <cell r="I2458">
            <v>1380.5</v>
          </cell>
          <cell r="J2458">
            <v>2870</v>
          </cell>
          <cell r="K2458">
            <v>3500</v>
          </cell>
          <cell r="L2458">
            <v>1795</v>
          </cell>
          <cell r="M2458">
            <v>2172</v>
          </cell>
          <cell r="N2458">
            <v>1519</v>
          </cell>
          <cell r="O2458">
            <v>1726</v>
          </cell>
          <cell r="P2458">
            <v>2071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TPURS'X520AZ</v>
          </cell>
          <cell r="B2459" t="str">
            <v>TPU LG K50 REF SOFT</v>
          </cell>
          <cell r="C2459">
            <v>0.95794637668551552</v>
          </cell>
          <cell r="D2459">
            <v>2.3182302315789474</v>
          </cell>
          <cell r="E2459">
            <v>1.2453302896911702</v>
          </cell>
          <cell r="F2459">
            <v>1.0537410143540671</v>
          </cell>
          <cell r="G2459">
            <v>1.1974329708568945</v>
          </cell>
          <cell r="H2459">
            <v>1.4369195650282733</v>
          </cell>
          <cell r="I2459">
            <v>1202.2227027403219</v>
          </cell>
          <cell r="J2459">
            <v>2460</v>
          </cell>
          <cell r="K2459">
            <v>3000</v>
          </cell>
          <cell r="L2459">
            <v>1563</v>
          </cell>
          <cell r="M2459">
            <v>1891</v>
          </cell>
          <cell r="N2459">
            <v>1323</v>
          </cell>
          <cell r="O2459">
            <v>1503</v>
          </cell>
          <cell r="P2459">
            <v>1804</v>
          </cell>
          <cell r="Q2459" t="str">
            <v>S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TPURS'X520NE</v>
          </cell>
          <cell r="B2460" t="str">
            <v>TPU LG K50 REF SOFT</v>
          </cell>
          <cell r="C2460">
            <v>0.95794637668551552</v>
          </cell>
          <cell r="D2460">
            <v>2.3182302315789474</v>
          </cell>
          <cell r="E2460">
            <v>1.2453302896911702</v>
          </cell>
          <cell r="F2460">
            <v>1.0537410143540671</v>
          </cell>
          <cell r="G2460">
            <v>1.1974329708568945</v>
          </cell>
          <cell r="H2460">
            <v>1.4369195650282733</v>
          </cell>
          <cell r="I2460">
            <v>1202.2227027403219</v>
          </cell>
          <cell r="J2460">
            <v>2460</v>
          </cell>
          <cell r="K2460">
            <v>3000</v>
          </cell>
          <cell r="L2460">
            <v>1563</v>
          </cell>
          <cell r="M2460">
            <v>1891</v>
          </cell>
          <cell r="N2460">
            <v>1323</v>
          </cell>
          <cell r="O2460">
            <v>1503</v>
          </cell>
          <cell r="P2460">
            <v>1804</v>
          </cell>
          <cell r="Q2460" t="str">
            <v>S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TPURS'X520FU</v>
          </cell>
          <cell r="B2461" t="str">
            <v>TPU LG K50 REF SOFT</v>
          </cell>
          <cell r="C2461">
            <v>0.95794637668551552</v>
          </cell>
          <cell r="D2461">
            <v>2.3182302315789474</v>
          </cell>
          <cell r="E2461">
            <v>1.2453302896911702</v>
          </cell>
          <cell r="F2461">
            <v>1.0537410143540671</v>
          </cell>
          <cell r="G2461">
            <v>1.1974329708568945</v>
          </cell>
          <cell r="H2461">
            <v>1.4369195650282733</v>
          </cell>
          <cell r="I2461">
            <v>1202.2227027403219</v>
          </cell>
          <cell r="J2461">
            <v>2460</v>
          </cell>
          <cell r="K2461">
            <v>3000</v>
          </cell>
          <cell r="L2461">
            <v>1563</v>
          </cell>
          <cell r="M2461">
            <v>1891</v>
          </cell>
          <cell r="N2461">
            <v>1323</v>
          </cell>
          <cell r="O2461">
            <v>1503</v>
          </cell>
          <cell r="P2461">
            <v>1804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TPURS'X540DI</v>
          </cell>
          <cell r="B2462" t="str">
            <v>TPU LG K50S REF DIS.</v>
          </cell>
          <cell r="C2462">
            <v>1.2320124811721949</v>
          </cell>
          <cell r="D2462">
            <v>2.9814702044367114</v>
          </cell>
          <cell r="E2462">
            <v>1.6016162255238533</v>
          </cell>
          <cell r="F2462">
            <v>1.3552137292894144</v>
          </cell>
          <cell r="G2462">
            <v>1.5400156014652435</v>
          </cell>
          <cell r="H2462">
            <v>1.8480187217582924</v>
          </cell>
          <cell r="I2462">
            <v>1546.1756638711045</v>
          </cell>
          <cell r="J2462">
            <v>2870</v>
          </cell>
          <cell r="K2462">
            <v>3500</v>
          </cell>
          <cell r="L2462">
            <v>2010</v>
          </cell>
          <cell r="M2462">
            <v>2432</v>
          </cell>
          <cell r="N2462">
            <v>1701</v>
          </cell>
          <cell r="O2462">
            <v>1933</v>
          </cell>
          <cell r="P2462">
            <v>2320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TPURS'X540NE</v>
          </cell>
          <cell r="B2463" t="str">
            <v>TPU LG K50S REF SOFT</v>
          </cell>
          <cell r="C2463">
            <v>1.2320124811721949</v>
          </cell>
          <cell r="D2463">
            <v>2.9814702044367114</v>
          </cell>
          <cell r="E2463">
            <v>1.6016162255238533</v>
          </cell>
          <cell r="F2463">
            <v>1.3552137292894144</v>
          </cell>
          <cell r="G2463">
            <v>1.5400156014652435</v>
          </cell>
          <cell r="H2463">
            <v>1.8480187217582924</v>
          </cell>
          <cell r="I2463">
            <v>1546.1756638711045</v>
          </cell>
          <cell r="J2463">
            <v>2870</v>
          </cell>
          <cell r="K2463">
            <v>3500</v>
          </cell>
          <cell r="L2463">
            <v>2010</v>
          </cell>
          <cell r="M2463">
            <v>2432</v>
          </cell>
          <cell r="N2463">
            <v>1701</v>
          </cell>
          <cell r="O2463">
            <v>1933</v>
          </cell>
          <cell r="P2463">
            <v>2320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TPURS'X540FU</v>
          </cell>
          <cell r="B2464" t="str">
            <v>TPU LG K50S REF SOFT</v>
          </cell>
          <cell r="C2464">
            <v>1.2320124811721949</v>
          </cell>
          <cell r="D2464">
            <v>2.9814702044367114</v>
          </cell>
          <cell r="E2464">
            <v>1.6016162255238533</v>
          </cell>
          <cell r="F2464">
            <v>1.3552137292894144</v>
          </cell>
          <cell r="G2464">
            <v>1.5400156014652435</v>
          </cell>
          <cell r="H2464">
            <v>1.8480187217582924</v>
          </cell>
          <cell r="I2464">
            <v>1546.1756638711045</v>
          </cell>
          <cell r="J2464">
            <v>2870</v>
          </cell>
          <cell r="K2464">
            <v>3500</v>
          </cell>
          <cell r="L2464">
            <v>2010</v>
          </cell>
          <cell r="M2464">
            <v>2432</v>
          </cell>
          <cell r="N2464">
            <v>1701</v>
          </cell>
          <cell r="O2464">
            <v>1933</v>
          </cell>
          <cell r="P2464">
            <v>2320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TRRLK50S</v>
          </cell>
          <cell r="B2465" t="str">
            <v>TPU LG K50S RUBBER</v>
          </cell>
          <cell r="C2465">
            <v>1.2320124811721949</v>
          </cell>
          <cell r="D2465">
            <v>2.9814702044367114</v>
          </cell>
          <cell r="E2465">
            <v>1.6016162255238533</v>
          </cell>
          <cell r="F2465">
            <v>1.3552137292894144</v>
          </cell>
          <cell r="G2465">
            <v>1.5400156014652435</v>
          </cell>
          <cell r="H2465">
            <v>1.8480187217582924</v>
          </cell>
          <cell r="I2465">
            <v>1546.1756638711045</v>
          </cell>
          <cell r="J2465">
            <v>2870</v>
          </cell>
          <cell r="K2465">
            <v>3500</v>
          </cell>
          <cell r="L2465">
            <v>2010</v>
          </cell>
          <cell r="M2465">
            <v>2432</v>
          </cell>
          <cell r="N2465">
            <v>1701</v>
          </cell>
          <cell r="O2465">
            <v>1933</v>
          </cell>
          <cell r="P2465">
            <v>2320</v>
          </cell>
          <cell r="Q2465" t="str">
            <v>D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PRSI'X540NE</v>
          </cell>
          <cell r="B2466" t="str">
            <v>TPU LG K50S SILICONA FELPA</v>
          </cell>
          <cell r="C2466">
            <v>0.76</v>
          </cell>
          <cell r="D2466">
            <v>3.6783999999999999</v>
          </cell>
          <cell r="E2466">
            <v>0.9880000000000001</v>
          </cell>
          <cell r="F2466">
            <v>0.83600000000000008</v>
          </cell>
          <cell r="G2466">
            <v>0.95</v>
          </cell>
          <cell r="H2466">
            <v>1.1400000000000001</v>
          </cell>
          <cell r="I2466">
            <v>953.8</v>
          </cell>
          <cell r="J2466">
            <v>3690</v>
          </cell>
          <cell r="K2466">
            <v>4500</v>
          </cell>
          <cell r="L2466">
            <v>1240</v>
          </cell>
          <cell r="M2466">
            <v>1500</v>
          </cell>
          <cell r="N2466">
            <v>1050</v>
          </cell>
          <cell r="O2466">
            <v>1193</v>
          </cell>
          <cell r="P2466">
            <v>1431</v>
          </cell>
          <cell r="Q2466" t="str">
            <v>S</v>
          </cell>
          <cell r="R2466">
            <v>38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PRSI'X540RS</v>
          </cell>
          <cell r="B2467" t="str">
            <v>TPU LG K50S SILICONA FELPA</v>
          </cell>
          <cell r="C2467">
            <v>0.76</v>
          </cell>
          <cell r="D2467">
            <v>3.6783999999999999</v>
          </cell>
          <cell r="E2467">
            <v>0.9880000000000001</v>
          </cell>
          <cell r="F2467">
            <v>0.83600000000000008</v>
          </cell>
          <cell r="G2467">
            <v>0.95</v>
          </cell>
          <cell r="H2467">
            <v>1.1400000000000001</v>
          </cell>
          <cell r="I2467">
            <v>953.8</v>
          </cell>
          <cell r="J2467">
            <v>3690</v>
          </cell>
          <cell r="K2467">
            <v>4500</v>
          </cell>
          <cell r="L2467">
            <v>1240</v>
          </cell>
          <cell r="M2467">
            <v>1500</v>
          </cell>
          <cell r="N2467">
            <v>1050</v>
          </cell>
          <cell r="O2467">
            <v>1193</v>
          </cell>
          <cell r="P2467">
            <v>1431</v>
          </cell>
          <cell r="Q2467" t="str">
            <v>S</v>
          </cell>
          <cell r="R2467">
            <v>38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TLK51SRS</v>
          </cell>
          <cell r="B2468" t="str">
            <v>TPU LG K51S REF SOFT</v>
          </cell>
          <cell r="C2468">
            <v>1.2320124811721949</v>
          </cell>
          <cell r="D2468">
            <v>2.9814702044367114</v>
          </cell>
          <cell r="E2468">
            <v>1.6016162255238533</v>
          </cell>
          <cell r="F2468">
            <v>1.3552137292894144</v>
          </cell>
          <cell r="G2468">
            <v>1.5400156014652435</v>
          </cell>
          <cell r="H2468">
            <v>1.8480187217582924</v>
          </cell>
          <cell r="I2468">
            <v>1546.1756638711045</v>
          </cell>
          <cell r="J2468">
            <v>2870</v>
          </cell>
          <cell r="K2468">
            <v>3500</v>
          </cell>
          <cell r="L2468">
            <v>2010</v>
          </cell>
          <cell r="M2468">
            <v>2432</v>
          </cell>
          <cell r="N2468">
            <v>1701</v>
          </cell>
          <cell r="O2468">
            <v>1933</v>
          </cell>
          <cell r="P2468">
            <v>2320</v>
          </cell>
          <cell r="Q2468" t="str">
            <v>L</v>
          </cell>
          <cell r="R2468">
            <v>11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TLK51SRD</v>
          </cell>
          <cell r="B2469" t="str">
            <v>TPU LG K51S REF. DIS.</v>
          </cell>
          <cell r="C2469">
            <v>1.2320124811721949</v>
          </cell>
          <cell r="D2469">
            <v>2.9814702044367114</v>
          </cell>
          <cell r="E2469">
            <v>1.6016162255238533</v>
          </cell>
          <cell r="F2469">
            <v>1.3552137292894144</v>
          </cell>
          <cell r="G2469">
            <v>1.5400156014652435</v>
          </cell>
          <cell r="H2469">
            <v>1.8480187217582924</v>
          </cell>
          <cell r="I2469">
            <v>1546.1756638711045</v>
          </cell>
          <cell r="J2469">
            <v>2870</v>
          </cell>
          <cell r="K2469">
            <v>3500</v>
          </cell>
          <cell r="L2469">
            <v>2010</v>
          </cell>
          <cell r="M2469">
            <v>2432</v>
          </cell>
          <cell r="N2469">
            <v>1701</v>
          </cell>
          <cell r="O2469">
            <v>1933</v>
          </cell>
          <cell r="P2469">
            <v>2320</v>
          </cell>
          <cell r="Q2469" t="str">
            <v>L</v>
          </cell>
          <cell r="R2469">
            <v>11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TPULK61T</v>
          </cell>
          <cell r="B2470" t="str">
            <v>TPU LG K61 TRANS</v>
          </cell>
          <cell r="C2470">
            <v>0.91520927172791622</v>
          </cell>
          <cell r="D2470">
            <v>2.214806437581557</v>
          </cell>
          <cell r="E2470">
            <v>1.1897720532462912</v>
          </cell>
          <cell r="F2470">
            <v>1.006730198900708</v>
          </cell>
          <cell r="G2470">
            <v>1.1440115896598952</v>
          </cell>
          <cell r="H2470">
            <v>1.3728139075918744</v>
          </cell>
          <cell r="I2470">
            <v>1148.5876360185348</v>
          </cell>
          <cell r="J2470">
            <v>2460</v>
          </cell>
          <cell r="K2470">
            <v>3000</v>
          </cell>
          <cell r="L2470">
            <v>1493</v>
          </cell>
          <cell r="M2470">
            <v>1807</v>
          </cell>
          <cell r="N2470">
            <v>1264</v>
          </cell>
          <cell r="O2470">
            <v>1436</v>
          </cell>
          <cell r="P2470">
            <v>1723</v>
          </cell>
          <cell r="Q2470" t="str">
            <v>L</v>
          </cell>
          <cell r="R2470">
            <v>11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pas'x240vn</v>
          </cell>
          <cell r="B2471" t="str">
            <v>TPU LG K8 2017 ARMOR</v>
          </cell>
          <cell r="C2471">
            <v>0.45399272727272721</v>
          </cell>
          <cell r="D2471">
            <v>0.87892991999999992</v>
          </cell>
          <cell r="E2471">
            <v>0.59019054545454541</v>
          </cell>
          <cell r="F2471">
            <v>0.499392</v>
          </cell>
          <cell r="G2471">
            <v>0.56749090909090905</v>
          </cell>
          <cell r="H2471">
            <v>0.68098909090909077</v>
          </cell>
          <cell r="I2471">
            <v>569.76087272727261</v>
          </cell>
          <cell r="J2471">
            <v>820</v>
          </cell>
          <cell r="K2471">
            <v>1000</v>
          </cell>
          <cell r="L2471">
            <v>741</v>
          </cell>
          <cell r="M2471">
            <v>896</v>
          </cell>
          <cell r="N2471">
            <v>627</v>
          </cell>
          <cell r="O2471">
            <v>713</v>
          </cell>
          <cell r="P2471">
            <v>855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TPULGK8DFL</v>
          </cell>
          <cell r="B2472" t="str">
            <v>TPU LG K8 2017 DIS. FLOWERS</v>
          </cell>
          <cell r="C2472">
            <v>0.45399272727272721</v>
          </cell>
          <cell r="D2472">
            <v>0.87892991999999992</v>
          </cell>
          <cell r="E2472">
            <v>0.59019054545454541</v>
          </cell>
          <cell r="F2472">
            <v>0.499392</v>
          </cell>
          <cell r="G2472">
            <v>0.56749090909090905</v>
          </cell>
          <cell r="H2472">
            <v>0.68098909090909077</v>
          </cell>
          <cell r="I2472">
            <v>569.76087272727261</v>
          </cell>
          <cell r="J2472">
            <v>820</v>
          </cell>
          <cell r="K2472">
            <v>1000</v>
          </cell>
          <cell r="L2472">
            <v>741</v>
          </cell>
          <cell r="M2472">
            <v>896</v>
          </cell>
          <cell r="N2472">
            <v>627</v>
          </cell>
          <cell r="O2472">
            <v>713</v>
          </cell>
          <cell r="P2472">
            <v>855</v>
          </cell>
          <cell r="Q2472" t="str">
            <v>V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14918</v>
          </cell>
          <cell r="B2473" t="str">
            <v>TPU LG K8 2017 DIS. GARAGE</v>
          </cell>
          <cell r="C2473">
            <v>0.45399272727272721</v>
          </cell>
          <cell r="D2473">
            <v>0.87892991999999992</v>
          </cell>
          <cell r="E2473">
            <v>0.59019054545454541</v>
          </cell>
          <cell r="F2473">
            <v>0.499392</v>
          </cell>
          <cell r="G2473">
            <v>0.56749090909090905</v>
          </cell>
          <cell r="H2473">
            <v>0.68098909090909077</v>
          </cell>
          <cell r="I2473">
            <v>569.76087272727261</v>
          </cell>
          <cell r="J2473">
            <v>820</v>
          </cell>
          <cell r="K2473">
            <v>1000</v>
          </cell>
          <cell r="L2473">
            <v>741</v>
          </cell>
          <cell r="M2473">
            <v>896</v>
          </cell>
          <cell r="N2473">
            <v>627</v>
          </cell>
          <cell r="O2473">
            <v>713</v>
          </cell>
          <cell r="P2473">
            <v>855</v>
          </cell>
          <cell r="Q2473" t="str">
            <v>X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21ZTJK82</v>
          </cell>
          <cell r="B2474" t="str">
            <v>TPU LG K8 2017 DIS. JEAN</v>
          </cell>
          <cell r="C2474">
            <v>0.45399272727272721</v>
          </cell>
          <cell r="D2474">
            <v>0.87892991999999992</v>
          </cell>
          <cell r="E2474">
            <v>0.59019054545454541</v>
          </cell>
          <cell r="F2474">
            <v>0.499392</v>
          </cell>
          <cell r="G2474">
            <v>0.56749090909090905</v>
          </cell>
          <cell r="H2474">
            <v>0.68098909090909077</v>
          </cell>
          <cell r="I2474">
            <v>569.76087272727261</v>
          </cell>
          <cell r="J2474">
            <v>820</v>
          </cell>
          <cell r="K2474">
            <v>1000</v>
          </cell>
          <cell r="L2474">
            <v>741</v>
          </cell>
          <cell r="M2474">
            <v>896</v>
          </cell>
          <cell r="N2474">
            <v>627</v>
          </cell>
          <cell r="O2474">
            <v>713</v>
          </cell>
          <cell r="P2474">
            <v>855</v>
          </cell>
          <cell r="Q2474" t="str">
            <v>Z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TPULGK8DM</v>
          </cell>
          <cell r="B2475" t="str">
            <v>TPU LG K8 2017 DIS. MADERA</v>
          </cell>
          <cell r="C2475">
            <v>0.45399272727272721</v>
          </cell>
          <cell r="D2475">
            <v>0.87892991999999992</v>
          </cell>
          <cell r="E2475">
            <v>0.59019054545454541</v>
          </cell>
          <cell r="F2475">
            <v>0.499392</v>
          </cell>
          <cell r="G2475">
            <v>0.56749090909090905</v>
          </cell>
          <cell r="H2475">
            <v>0.68098909090909077</v>
          </cell>
          <cell r="I2475">
            <v>569.76087272727261</v>
          </cell>
          <cell r="J2475">
            <v>820</v>
          </cell>
          <cell r="K2475">
            <v>1000</v>
          </cell>
          <cell r="L2475">
            <v>741</v>
          </cell>
          <cell r="M2475">
            <v>896</v>
          </cell>
          <cell r="N2475">
            <v>627</v>
          </cell>
          <cell r="O2475">
            <v>713</v>
          </cell>
          <cell r="P2475">
            <v>855</v>
          </cell>
          <cell r="Q2475" t="str">
            <v>v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TPU'X240FU</v>
          </cell>
          <cell r="B2476" t="str">
            <v>TPU LG K8 2017 fucsia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569.76087272727261</v>
          </cell>
          <cell r="J2476">
            <v>820</v>
          </cell>
          <cell r="K2476">
            <v>1000</v>
          </cell>
          <cell r="L2476">
            <v>741</v>
          </cell>
          <cell r="M2476">
            <v>896</v>
          </cell>
          <cell r="N2476">
            <v>627</v>
          </cell>
          <cell r="O2476">
            <v>713</v>
          </cell>
          <cell r="P2476">
            <v>855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TPULGK817NS</v>
          </cell>
          <cell r="B2477" t="str">
            <v>TPU LG K8 2017 NEW SOFT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569.76087272727261</v>
          </cell>
          <cell r="J2477">
            <v>820</v>
          </cell>
          <cell r="K2477">
            <v>1000</v>
          </cell>
          <cell r="L2477">
            <v>741</v>
          </cell>
          <cell r="M2477">
            <v>896</v>
          </cell>
          <cell r="N2477">
            <v>627</v>
          </cell>
          <cell r="O2477">
            <v>713</v>
          </cell>
          <cell r="P2477">
            <v>855</v>
          </cell>
          <cell r="Q2477" t="str">
            <v>V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P3DR'X240D06</v>
          </cell>
          <cell r="B2478" t="str">
            <v>TPU LG K8 2017 RELIEF DIS.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569.76087272727261</v>
          </cell>
          <cell r="J2478">
            <v>820</v>
          </cell>
          <cell r="K2478">
            <v>1000</v>
          </cell>
          <cell r="L2478">
            <v>741</v>
          </cell>
          <cell r="M2478">
            <v>896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PMTD'X240D02</v>
          </cell>
          <cell r="B2479" t="str">
            <v>TPU LG K8 2017 SOFT DIS.</v>
          </cell>
          <cell r="C2479">
            <v>0.45399272727272721</v>
          </cell>
          <cell r="D2479">
            <v>0.87892991999999992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569.76087272727261</v>
          </cell>
          <cell r="J2479">
            <v>820</v>
          </cell>
          <cell r="K2479">
            <v>1000</v>
          </cell>
          <cell r="L2479">
            <v>741</v>
          </cell>
          <cell r="M2479">
            <v>896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PMTD'X240D07</v>
          </cell>
          <cell r="B2480" t="str">
            <v>TPU LG K8 2017 SOFT DIS.</v>
          </cell>
          <cell r="C2480">
            <v>0.45399272727272721</v>
          </cell>
          <cell r="D2480">
            <v>0.87892991999999992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569.76087272727261</v>
          </cell>
          <cell r="J2480">
            <v>820</v>
          </cell>
          <cell r="K2480">
            <v>1000</v>
          </cell>
          <cell r="L2480">
            <v>741</v>
          </cell>
          <cell r="M2480">
            <v>896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PMTD'X240D08</v>
          </cell>
          <cell r="B2481" t="str">
            <v>TPU LG K8 2017 SOFT DIS.</v>
          </cell>
          <cell r="C2481">
            <v>0.45399272727272721</v>
          </cell>
          <cell r="D2481">
            <v>0.87892991999999992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569.76087272727261</v>
          </cell>
          <cell r="J2481">
            <v>820</v>
          </cell>
          <cell r="K2481">
            <v>1000</v>
          </cell>
          <cell r="L2481">
            <v>741</v>
          </cell>
          <cell r="M2481">
            <v>896</v>
          </cell>
          <cell r="N2481">
            <v>627</v>
          </cell>
          <cell r="O2481">
            <v>713</v>
          </cell>
          <cell r="P2481">
            <v>855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PMTD'X240D09</v>
          </cell>
          <cell r="B2482" t="str">
            <v>TPU LG K8 2017 SOFT DIS.</v>
          </cell>
          <cell r="C2482">
            <v>0.45399272727272721</v>
          </cell>
          <cell r="D2482">
            <v>0.87892991999999992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569.76087272727261</v>
          </cell>
          <cell r="J2482">
            <v>820</v>
          </cell>
          <cell r="K2482">
            <v>1000</v>
          </cell>
          <cell r="L2482">
            <v>741</v>
          </cell>
          <cell r="M2482">
            <v>896</v>
          </cell>
          <cell r="N2482">
            <v>627</v>
          </cell>
          <cell r="O2482">
            <v>713</v>
          </cell>
          <cell r="P2482">
            <v>855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PMTD'X240D10</v>
          </cell>
          <cell r="B2483" t="str">
            <v>TPU LG K8 2017 SOFT DIS.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569.76087272727261</v>
          </cell>
          <cell r="J2483">
            <v>820</v>
          </cell>
          <cell r="K2483">
            <v>1000</v>
          </cell>
          <cell r="L2483">
            <v>741</v>
          </cell>
          <cell r="M2483">
            <v>896</v>
          </cell>
          <cell r="N2483">
            <v>627</v>
          </cell>
          <cell r="O2483">
            <v>713</v>
          </cell>
          <cell r="P2483">
            <v>855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PMTD'X240D12</v>
          </cell>
          <cell r="B2484" t="str">
            <v>TPU LG K8 2017 SOFT DIS.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569.76087272727261</v>
          </cell>
          <cell r="J2484">
            <v>820</v>
          </cell>
          <cell r="K2484">
            <v>1000</v>
          </cell>
          <cell r="L2484">
            <v>741</v>
          </cell>
          <cell r="M2484">
            <v>896</v>
          </cell>
          <cell r="N2484">
            <v>627</v>
          </cell>
          <cell r="O2484">
            <v>713</v>
          </cell>
          <cell r="P2484">
            <v>855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PMTD'X240D13</v>
          </cell>
          <cell r="B2485" t="str">
            <v>TPU LG K8 2017 SOFT DIS.</v>
          </cell>
          <cell r="C2485">
            <v>0.45399272727272721</v>
          </cell>
          <cell r="D2485">
            <v>0.87892991999999992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569.76087272727261</v>
          </cell>
          <cell r="J2485">
            <v>820</v>
          </cell>
          <cell r="K2485">
            <v>1000</v>
          </cell>
          <cell r="L2485">
            <v>741</v>
          </cell>
          <cell r="M2485">
            <v>896</v>
          </cell>
          <cell r="N2485">
            <v>627</v>
          </cell>
          <cell r="O2485">
            <v>713</v>
          </cell>
          <cell r="P2485">
            <v>855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PMTD'X240D14</v>
          </cell>
          <cell r="B2486" t="str">
            <v>TPU LG K8 2017 SOFT DIS.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569.76087272727261</v>
          </cell>
          <cell r="J2486">
            <v>820</v>
          </cell>
          <cell r="K2486">
            <v>1000</v>
          </cell>
          <cell r="L2486">
            <v>741</v>
          </cell>
          <cell r="M2486">
            <v>896</v>
          </cell>
          <cell r="N2486">
            <v>627</v>
          </cell>
          <cell r="O2486">
            <v>713</v>
          </cell>
          <cell r="P2486">
            <v>855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pmt'x240n</v>
          </cell>
          <cell r="B2487" t="str">
            <v>TPU LG K8 2017 SOFT MATE NEGRO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569.76087272727261</v>
          </cell>
          <cell r="J2487">
            <v>820</v>
          </cell>
          <cell r="K2487">
            <v>1000</v>
          </cell>
          <cell r="L2487">
            <v>741</v>
          </cell>
          <cell r="M2487">
            <v>896</v>
          </cell>
          <cell r="N2487">
            <v>627</v>
          </cell>
          <cell r="O2487">
            <v>713</v>
          </cell>
          <cell r="P2487">
            <v>855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pmt'x240r</v>
          </cell>
          <cell r="B2488" t="str">
            <v>TPU LG K8 2017 SOFT MATE ROJO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569.76087272727261</v>
          </cell>
          <cell r="J2488">
            <v>820</v>
          </cell>
          <cell r="K2488">
            <v>1000</v>
          </cell>
          <cell r="L2488">
            <v>741</v>
          </cell>
          <cell r="M2488">
            <v>896</v>
          </cell>
          <cell r="N2488">
            <v>627</v>
          </cell>
          <cell r="O2488">
            <v>713</v>
          </cell>
          <cell r="P2488">
            <v>855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TPU'X240T</v>
          </cell>
          <cell r="B2489" t="str">
            <v>TPU LG K8 2017 TRANS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569.76087272727261</v>
          </cell>
          <cell r="J2489">
            <v>820</v>
          </cell>
          <cell r="K2489">
            <v>1000</v>
          </cell>
          <cell r="L2489">
            <v>741</v>
          </cell>
          <cell r="M2489">
            <v>896</v>
          </cell>
          <cell r="N2489">
            <v>627</v>
          </cell>
          <cell r="O2489">
            <v>713</v>
          </cell>
          <cell r="P2489">
            <v>855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tpu3d'k340d01</v>
          </cell>
          <cell r="B2490" t="str">
            <v>TPU LG K8 3D DIS.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tpu3d'k340d03</v>
          </cell>
          <cell r="B2491" t="str">
            <v>TPU LG K8 3D DIS.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Q2491" t="str">
            <v>S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pm31d'k350</v>
          </cell>
          <cell r="B2492" t="str">
            <v>TPU LG K8 DIS. CLICK</v>
          </cell>
          <cell r="C2492">
            <v>0.28298411483253583</v>
          </cell>
          <cell r="D2492">
            <v>0.54785724631578936</v>
          </cell>
          <cell r="E2492">
            <v>0.3678793492822966</v>
          </cell>
          <cell r="F2492">
            <v>0.31128252631578945</v>
          </cell>
          <cell r="G2492">
            <v>0.35373014354066978</v>
          </cell>
          <cell r="H2492">
            <v>0.42447617224880374</v>
          </cell>
          <cell r="I2492">
            <v>355.14506411483245</v>
          </cell>
          <cell r="J2492">
            <v>410</v>
          </cell>
          <cell r="K2492">
            <v>500</v>
          </cell>
          <cell r="L2492">
            <v>462</v>
          </cell>
          <cell r="M2492">
            <v>559</v>
          </cell>
          <cell r="N2492">
            <v>391</v>
          </cell>
          <cell r="O2492">
            <v>444</v>
          </cell>
          <cell r="P2492">
            <v>533</v>
          </cell>
          <cell r="Q2492" t="str">
            <v>S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pm31'k350</v>
          </cell>
          <cell r="B2493" t="str">
            <v>TPU LG K8 DIS. CLICK</v>
          </cell>
          <cell r="C2493">
            <v>0.28298411483253583</v>
          </cell>
          <cell r="D2493">
            <v>0.54785724631578936</v>
          </cell>
          <cell r="E2493">
            <v>0.3678793492822966</v>
          </cell>
          <cell r="F2493">
            <v>0.31128252631578945</v>
          </cell>
          <cell r="G2493">
            <v>0.35373014354066978</v>
          </cell>
          <cell r="H2493">
            <v>0.42447617224880374</v>
          </cell>
          <cell r="I2493">
            <v>355.14506411483245</v>
          </cell>
          <cell r="J2493">
            <v>410</v>
          </cell>
          <cell r="K2493">
            <v>500</v>
          </cell>
          <cell r="L2493">
            <v>462</v>
          </cell>
          <cell r="M2493">
            <v>559</v>
          </cell>
          <cell r="N2493">
            <v>391</v>
          </cell>
          <cell r="O2493">
            <v>444</v>
          </cell>
          <cell r="P2493">
            <v>533</v>
          </cell>
          <cell r="Q2493" t="str">
            <v>s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tpuce'k340d03</v>
          </cell>
          <cell r="B2494" t="str">
            <v>TPU LG K8 DIS. CRAZY EYES</v>
          </cell>
          <cell r="C2494">
            <v>0.28298411483253583</v>
          </cell>
          <cell r="D2494">
            <v>0.54785724631578936</v>
          </cell>
          <cell r="E2494">
            <v>0.3678793492822966</v>
          </cell>
          <cell r="F2494">
            <v>0.31128252631578945</v>
          </cell>
          <cell r="G2494">
            <v>0.35373014354066978</v>
          </cell>
          <cell r="H2494">
            <v>0.42447617224880374</v>
          </cell>
          <cell r="I2494">
            <v>355.14506411483245</v>
          </cell>
          <cell r="J2494">
            <v>410</v>
          </cell>
          <cell r="K2494">
            <v>500</v>
          </cell>
          <cell r="L2494">
            <v>462</v>
          </cell>
          <cell r="M2494">
            <v>559</v>
          </cell>
          <cell r="N2494">
            <v>391</v>
          </cell>
          <cell r="O2494">
            <v>444</v>
          </cell>
          <cell r="P2494">
            <v>533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tpuce'k340d08</v>
          </cell>
          <cell r="B2495" t="str">
            <v>TPU LG K8 DIS. CRAZY EYES</v>
          </cell>
          <cell r="C2495">
            <v>0.28298411483253583</v>
          </cell>
          <cell r="D2495">
            <v>0.54785724631578936</v>
          </cell>
          <cell r="E2495">
            <v>0.3678793492822966</v>
          </cell>
          <cell r="F2495">
            <v>0.31128252631578945</v>
          </cell>
          <cell r="G2495">
            <v>0.35373014354066978</v>
          </cell>
          <cell r="H2495">
            <v>0.42447617224880374</v>
          </cell>
          <cell r="I2495">
            <v>355.14506411483245</v>
          </cell>
          <cell r="J2495">
            <v>410</v>
          </cell>
          <cell r="K2495">
            <v>500</v>
          </cell>
          <cell r="L2495">
            <v>462</v>
          </cell>
          <cell r="M2495">
            <v>559</v>
          </cell>
          <cell r="N2495">
            <v>391</v>
          </cell>
          <cell r="O2495">
            <v>444</v>
          </cell>
          <cell r="P2495">
            <v>533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tpu'k350fu</v>
          </cell>
          <cell r="B2496" t="str">
            <v>TPU LG K8 FUCSIA</v>
          </cell>
          <cell r="C2496">
            <v>0.28298411483253583</v>
          </cell>
          <cell r="D2496">
            <v>0.54785724631578936</v>
          </cell>
          <cell r="E2496">
            <v>0.3678793492822966</v>
          </cell>
          <cell r="F2496">
            <v>0.31128252631578945</v>
          </cell>
          <cell r="G2496">
            <v>0.35373014354066978</v>
          </cell>
          <cell r="H2496">
            <v>0.42447617224880374</v>
          </cell>
          <cell r="I2496">
            <v>355.14506411483245</v>
          </cell>
          <cell r="J2496">
            <v>410</v>
          </cell>
          <cell r="K2496">
            <v>500</v>
          </cell>
          <cell r="L2496">
            <v>462</v>
          </cell>
          <cell r="M2496">
            <v>559</v>
          </cell>
          <cell r="N2496">
            <v>391</v>
          </cell>
          <cell r="O2496">
            <v>444</v>
          </cell>
          <cell r="P2496">
            <v>533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tpu'k350n</v>
          </cell>
          <cell r="B2497" t="str">
            <v>TPU LG K8 NEGRO</v>
          </cell>
          <cell r="C2497">
            <v>0.28298411483253583</v>
          </cell>
          <cell r="D2497">
            <v>0.54785724631578936</v>
          </cell>
          <cell r="E2497">
            <v>0.3678793492822966</v>
          </cell>
          <cell r="F2497">
            <v>0.31128252631578945</v>
          </cell>
          <cell r="G2497">
            <v>0.35373014354066978</v>
          </cell>
          <cell r="H2497">
            <v>0.42447617224880374</v>
          </cell>
          <cell r="I2497">
            <v>355.14506411483245</v>
          </cell>
          <cell r="J2497">
            <v>410</v>
          </cell>
          <cell r="K2497">
            <v>500</v>
          </cell>
          <cell r="L2497">
            <v>462</v>
          </cell>
          <cell r="M2497">
            <v>559</v>
          </cell>
          <cell r="N2497">
            <v>391</v>
          </cell>
          <cell r="O2497">
            <v>444</v>
          </cell>
          <cell r="P2497">
            <v>533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tpu'k350r</v>
          </cell>
          <cell r="B2498" t="str">
            <v>TPU LG K8 ROJO</v>
          </cell>
          <cell r="C2498">
            <v>0.28298411483253583</v>
          </cell>
          <cell r="D2498">
            <v>0.54785724631578936</v>
          </cell>
          <cell r="E2498">
            <v>0.3678793492822966</v>
          </cell>
          <cell r="F2498">
            <v>0.31128252631578945</v>
          </cell>
          <cell r="G2498">
            <v>0.35373014354066978</v>
          </cell>
          <cell r="H2498">
            <v>0.42447617224880374</v>
          </cell>
          <cell r="I2498">
            <v>355.14506411483245</v>
          </cell>
          <cell r="J2498">
            <v>410</v>
          </cell>
          <cell r="K2498">
            <v>500</v>
          </cell>
          <cell r="L2498">
            <v>462</v>
          </cell>
          <cell r="M2498">
            <v>559</v>
          </cell>
          <cell r="N2498">
            <v>391</v>
          </cell>
          <cell r="O2498">
            <v>444</v>
          </cell>
          <cell r="P2498">
            <v>533</v>
          </cell>
          <cell r="Q2498" t="str">
            <v>s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tpu'k350t</v>
          </cell>
          <cell r="B2499" t="str">
            <v>TPU LG K8 TRANS</v>
          </cell>
          <cell r="C2499">
            <v>0.28298411483253583</v>
          </cell>
          <cell r="D2499">
            <v>0.54785724631578936</v>
          </cell>
          <cell r="E2499">
            <v>0.3678793492822966</v>
          </cell>
          <cell r="F2499">
            <v>0.31128252631578945</v>
          </cell>
          <cell r="G2499">
            <v>0.35373014354066978</v>
          </cell>
          <cell r="H2499">
            <v>0.42447617224880374</v>
          </cell>
          <cell r="I2499">
            <v>355.14506411483245</v>
          </cell>
          <cell r="J2499">
            <v>410</v>
          </cell>
          <cell r="K2499">
            <v>500</v>
          </cell>
          <cell r="L2499">
            <v>462</v>
          </cell>
          <cell r="M2499">
            <v>559</v>
          </cell>
          <cell r="N2499">
            <v>391</v>
          </cell>
          <cell r="O2499">
            <v>444</v>
          </cell>
          <cell r="P2499">
            <v>533</v>
          </cell>
          <cell r="Q2499" t="str">
            <v>S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21GTCDLK350</v>
          </cell>
          <cell r="B2500" t="str">
            <v>TPU LG K8 TXT</v>
          </cell>
          <cell r="C2500">
            <v>0.28298411483253583</v>
          </cell>
          <cell r="D2500">
            <v>0.54785724631578936</v>
          </cell>
          <cell r="E2500">
            <v>0.3678793492822966</v>
          </cell>
          <cell r="F2500">
            <v>0.31128252631578945</v>
          </cell>
          <cell r="G2500">
            <v>0.35373014354066978</v>
          </cell>
          <cell r="H2500">
            <v>0.42447617224880374</v>
          </cell>
          <cell r="I2500">
            <v>355.14506411483245</v>
          </cell>
          <cell r="J2500">
            <v>410</v>
          </cell>
          <cell r="K2500">
            <v>500</v>
          </cell>
          <cell r="L2500">
            <v>462</v>
          </cell>
          <cell r="M2500">
            <v>559</v>
          </cell>
          <cell r="N2500">
            <v>391</v>
          </cell>
          <cell r="O2500">
            <v>444</v>
          </cell>
          <cell r="P2500">
            <v>533</v>
          </cell>
          <cell r="Q2500" t="str">
            <v>G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tpu'k350vi</v>
          </cell>
          <cell r="B2501" t="str">
            <v>TPU LG K8 VIOLETA</v>
          </cell>
          <cell r="C2501">
            <v>0.28298411483253583</v>
          </cell>
          <cell r="D2501">
            <v>0.54785724631578936</v>
          </cell>
          <cell r="E2501">
            <v>0.3678793492822966</v>
          </cell>
          <cell r="F2501">
            <v>0.31128252631578945</v>
          </cell>
          <cell r="G2501">
            <v>0.35373014354066978</v>
          </cell>
          <cell r="H2501">
            <v>0.42447617224880374</v>
          </cell>
          <cell r="I2501">
            <v>355.14506411483245</v>
          </cell>
          <cell r="J2501">
            <v>410</v>
          </cell>
          <cell r="K2501">
            <v>500</v>
          </cell>
          <cell r="L2501">
            <v>462</v>
          </cell>
          <cell r="M2501">
            <v>559</v>
          </cell>
          <cell r="N2501">
            <v>391</v>
          </cell>
          <cell r="O2501">
            <v>444</v>
          </cell>
          <cell r="P2501">
            <v>533</v>
          </cell>
          <cell r="Q2501" t="str">
            <v>s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21DTPLGY30</v>
          </cell>
          <cell r="B2502" t="str">
            <v>TPU LG KITE</v>
          </cell>
          <cell r="C2502">
            <v>0.28298411483253583</v>
          </cell>
          <cell r="D2502">
            <v>0.54785724631578936</v>
          </cell>
          <cell r="E2502">
            <v>0.3678793492822966</v>
          </cell>
          <cell r="F2502">
            <v>0.31128252631578945</v>
          </cell>
          <cell r="G2502">
            <v>0.35373014354066978</v>
          </cell>
          <cell r="H2502">
            <v>0.42447617224880374</v>
          </cell>
          <cell r="I2502">
            <v>355.14506411483245</v>
          </cell>
          <cell r="J2502">
            <v>410</v>
          </cell>
          <cell r="K2502">
            <v>500</v>
          </cell>
          <cell r="L2502">
            <v>462</v>
          </cell>
          <cell r="M2502">
            <v>559</v>
          </cell>
          <cell r="N2502">
            <v>391</v>
          </cell>
          <cell r="O2502">
            <v>444</v>
          </cell>
          <cell r="P2502">
            <v>533</v>
          </cell>
          <cell r="Q2502" t="str">
            <v>L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tpue'h340az</v>
          </cell>
          <cell r="B2503" t="str">
            <v>TPU LG LEON  ELECTRO</v>
          </cell>
          <cell r="C2503">
            <v>0.28298411483253583</v>
          </cell>
          <cell r="D2503">
            <v>0.54785724631578936</v>
          </cell>
          <cell r="E2503">
            <v>0.3678793492822966</v>
          </cell>
          <cell r="F2503">
            <v>0.31128252631578945</v>
          </cell>
          <cell r="G2503">
            <v>0.35373014354066978</v>
          </cell>
          <cell r="H2503">
            <v>0.42447617224880374</v>
          </cell>
          <cell r="I2503">
            <v>355.14506411483245</v>
          </cell>
          <cell r="J2503">
            <v>410</v>
          </cell>
          <cell r="K2503">
            <v>500</v>
          </cell>
          <cell r="L2503">
            <v>462</v>
          </cell>
          <cell r="M2503">
            <v>559</v>
          </cell>
          <cell r="N2503">
            <v>391</v>
          </cell>
          <cell r="O2503">
            <v>444</v>
          </cell>
          <cell r="P2503">
            <v>533</v>
          </cell>
          <cell r="Q2503" t="str">
            <v>S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tpue'h340do</v>
          </cell>
          <cell r="B2504" t="str">
            <v>TPU LG LEON  ELECTRO</v>
          </cell>
          <cell r="C2504">
            <v>0.28298411483253583</v>
          </cell>
          <cell r="D2504">
            <v>0.54785724631578936</v>
          </cell>
          <cell r="E2504">
            <v>0.3678793492822966</v>
          </cell>
          <cell r="F2504">
            <v>0.31128252631578945</v>
          </cell>
          <cell r="G2504">
            <v>0.35373014354066978</v>
          </cell>
          <cell r="H2504">
            <v>0.42447617224880374</v>
          </cell>
          <cell r="I2504">
            <v>355.14506411483245</v>
          </cell>
          <cell r="J2504">
            <v>410</v>
          </cell>
          <cell r="K2504">
            <v>500</v>
          </cell>
          <cell r="L2504">
            <v>462</v>
          </cell>
          <cell r="M2504">
            <v>559</v>
          </cell>
          <cell r="N2504">
            <v>391</v>
          </cell>
          <cell r="O2504">
            <v>444</v>
          </cell>
          <cell r="P2504">
            <v>533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tpue'h340fu</v>
          </cell>
          <cell r="B2505" t="str">
            <v>TPU LG LEON  ELECTRO</v>
          </cell>
          <cell r="C2505">
            <v>0.28298411483253583</v>
          </cell>
          <cell r="D2505">
            <v>0.54785724631578936</v>
          </cell>
          <cell r="E2505">
            <v>0.3678793492822966</v>
          </cell>
          <cell r="F2505">
            <v>0.31128252631578945</v>
          </cell>
          <cell r="G2505">
            <v>0.35373014354066978</v>
          </cell>
          <cell r="H2505">
            <v>0.42447617224880374</v>
          </cell>
          <cell r="I2505">
            <v>355.14506411483245</v>
          </cell>
          <cell r="J2505">
            <v>410</v>
          </cell>
          <cell r="K2505">
            <v>500</v>
          </cell>
          <cell r="L2505">
            <v>462</v>
          </cell>
          <cell r="M2505">
            <v>559</v>
          </cell>
          <cell r="N2505">
            <v>391</v>
          </cell>
          <cell r="O2505">
            <v>444</v>
          </cell>
          <cell r="P2505">
            <v>533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tpue'h340ne</v>
          </cell>
          <cell r="B2506" t="str">
            <v>TPU LG LEON  ELECTRO</v>
          </cell>
          <cell r="C2506">
            <v>0.28298411483253583</v>
          </cell>
          <cell r="D2506">
            <v>0.54785724631578936</v>
          </cell>
          <cell r="E2506">
            <v>0.3678793492822966</v>
          </cell>
          <cell r="F2506">
            <v>0.31128252631578945</v>
          </cell>
          <cell r="G2506">
            <v>0.35373014354066978</v>
          </cell>
          <cell r="H2506">
            <v>0.42447617224880374</v>
          </cell>
          <cell r="I2506">
            <v>355.14506411483245</v>
          </cell>
          <cell r="J2506">
            <v>410</v>
          </cell>
          <cell r="K2506">
            <v>500</v>
          </cell>
          <cell r="L2506">
            <v>462</v>
          </cell>
          <cell r="M2506">
            <v>559</v>
          </cell>
          <cell r="N2506">
            <v>391</v>
          </cell>
          <cell r="O2506">
            <v>444</v>
          </cell>
          <cell r="P2506">
            <v>533</v>
          </cell>
          <cell r="Q2506" t="str">
            <v>S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TPUD'H340DI010</v>
          </cell>
          <cell r="B2507" t="str">
            <v>TPU LG LEON DIS. MADERA</v>
          </cell>
          <cell r="C2507">
            <v>0.28298411483253583</v>
          </cell>
          <cell r="D2507">
            <v>0.54785724631578936</v>
          </cell>
          <cell r="E2507">
            <v>0.3678793492822966</v>
          </cell>
          <cell r="F2507">
            <v>0.31128252631578945</v>
          </cell>
          <cell r="G2507">
            <v>0.35373014354066978</v>
          </cell>
          <cell r="H2507">
            <v>0.42447617224880374</v>
          </cell>
          <cell r="I2507">
            <v>355.14506411483245</v>
          </cell>
          <cell r="J2507">
            <v>410</v>
          </cell>
          <cell r="K2507">
            <v>500</v>
          </cell>
          <cell r="L2507">
            <v>462</v>
          </cell>
          <cell r="M2507">
            <v>559</v>
          </cell>
          <cell r="N2507">
            <v>391</v>
          </cell>
          <cell r="O2507">
            <v>444</v>
          </cell>
          <cell r="P2507">
            <v>533</v>
          </cell>
          <cell r="Q2507" t="str">
            <v>S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TPUD'H340DI003</v>
          </cell>
          <cell r="B2508" t="str">
            <v>TPU LG LEON DIS.03 ANIMAL PRINT</v>
          </cell>
          <cell r="C2508">
            <v>0.28298411483253583</v>
          </cell>
          <cell r="D2508">
            <v>0.54785724631578936</v>
          </cell>
          <cell r="E2508">
            <v>0.3678793492822966</v>
          </cell>
          <cell r="F2508">
            <v>0.31128252631578945</v>
          </cell>
          <cell r="G2508">
            <v>0.35373014354066978</v>
          </cell>
          <cell r="H2508">
            <v>0.42447617224880374</v>
          </cell>
          <cell r="I2508">
            <v>355.14506411483245</v>
          </cell>
          <cell r="J2508">
            <v>410</v>
          </cell>
          <cell r="K2508">
            <v>500</v>
          </cell>
          <cell r="L2508">
            <v>462</v>
          </cell>
          <cell r="M2508">
            <v>559</v>
          </cell>
          <cell r="N2508">
            <v>391</v>
          </cell>
          <cell r="O2508">
            <v>444</v>
          </cell>
          <cell r="P2508">
            <v>533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TPUD'H340DI005</v>
          </cell>
          <cell r="B2509" t="str">
            <v>TPU LG LEON DIS.05 BESOS</v>
          </cell>
          <cell r="C2509">
            <v>0.28298411483253583</v>
          </cell>
          <cell r="D2509">
            <v>0.54785724631578936</v>
          </cell>
          <cell r="E2509">
            <v>0.3678793492822966</v>
          </cell>
          <cell r="F2509">
            <v>0.31128252631578945</v>
          </cell>
          <cell r="G2509">
            <v>0.35373014354066978</v>
          </cell>
          <cell r="H2509">
            <v>0.42447617224880374</v>
          </cell>
          <cell r="I2509">
            <v>355.14506411483245</v>
          </cell>
          <cell r="J2509">
            <v>410</v>
          </cell>
          <cell r="K2509">
            <v>500</v>
          </cell>
          <cell r="L2509">
            <v>462</v>
          </cell>
          <cell r="M2509">
            <v>559</v>
          </cell>
          <cell r="N2509">
            <v>391</v>
          </cell>
          <cell r="O2509">
            <v>444</v>
          </cell>
          <cell r="P2509">
            <v>533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TPUD'H340DI007</v>
          </cell>
          <cell r="B2510" t="str">
            <v>TPU LG LEON DIS.07 FLORES</v>
          </cell>
          <cell r="C2510">
            <v>0.28298411483253583</v>
          </cell>
          <cell r="D2510">
            <v>0.54785724631578936</v>
          </cell>
          <cell r="E2510">
            <v>0.3678793492822966</v>
          </cell>
          <cell r="F2510">
            <v>0.31128252631578945</v>
          </cell>
          <cell r="G2510">
            <v>0.35373014354066978</v>
          </cell>
          <cell r="H2510">
            <v>0.42447617224880374</v>
          </cell>
          <cell r="I2510">
            <v>355.14506411483245</v>
          </cell>
          <cell r="J2510">
            <v>410</v>
          </cell>
          <cell r="K2510">
            <v>500</v>
          </cell>
          <cell r="L2510">
            <v>462</v>
          </cell>
          <cell r="M2510">
            <v>559</v>
          </cell>
          <cell r="N2510">
            <v>391</v>
          </cell>
          <cell r="O2510">
            <v>444</v>
          </cell>
          <cell r="P2510">
            <v>533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TPUD'H340DI008</v>
          </cell>
          <cell r="B2511" t="str">
            <v>TPU LG LEON DIS.08 GATOS</v>
          </cell>
          <cell r="C2511">
            <v>0.28298411483253583</v>
          </cell>
          <cell r="D2511">
            <v>0.54785724631578936</v>
          </cell>
          <cell r="E2511">
            <v>0.3678793492822966</v>
          </cell>
          <cell r="F2511">
            <v>0.31128252631578945</v>
          </cell>
          <cell r="G2511">
            <v>0.35373014354066978</v>
          </cell>
          <cell r="H2511">
            <v>0.42447617224880374</v>
          </cell>
          <cell r="I2511">
            <v>355.14506411483245</v>
          </cell>
          <cell r="J2511">
            <v>410</v>
          </cell>
          <cell r="K2511">
            <v>500</v>
          </cell>
          <cell r="L2511">
            <v>462</v>
          </cell>
          <cell r="M2511">
            <v>559</v>
          </cell>
          <cell r="N2511">
            <v>391</v>
          </cell>
          <cell r="O2511">
            <v>444</v>
          </cell>
          <cell r="P2511">
            <v>533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TPUD'H340DI009</v>
          </cell>
          <cell r="B2512" t="str">
            <v>TPU LG LEON DIS.09 GEOMÉTRICOS</v>
          </cell>
          <cell r="C2512">
            <v>0.28298411483253583</v>
          </cell>
          <cell r="D2512">
            <v>0.54785724631578936</v>
          </cell>
          <cell r="E2512">
            <v>0.3678793492822966</v>
          </cell>
          <cell r="F2512">
            <v>0.31128252631578945</v>
          </cell>
          <cell r="G2512">
            <v>0.35373014354066978</v>
          </cell>
          <cell r="H2512">
            <v>0.42447617224880374</v>
          </cell>
          <cell r="I2512">
            <v>355.14506411483245</v>
          </cell>
          <cell r="J2512">
            <v>410</v>
          </cell>
          <cell r="K2512">
            <v>500</v>
          </cell>
          <cell r="L2512">
            <v>462</v>
          </cell>
          <cell r="M2512">
            <v>559</v>
          </cell>
          <cell r="N2512">
            <v>391</v>
          </cell>
          <cell r="O2512">
            <v>444</v>
          </cell>
          <cell r="P2512">
            <v>533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TPUAG'H340FU</v>
          </cell>
          <cell r="B2513" t="str">
            <v>TPU LG LEON FUCSIA TRANS</v>
          </cell>
          <cell r="C2513">
            <v>0.28298411483253583</v>
          </cell>
          <cell r="D2513">
            <v>0.54785724631578936</v>
          </cell>
          <cell r="E2513">
            <v>0.3678793492822966</v>
          </cell>
          <cell r="F2513">
            <v>0.31128252631578945</v>
          </cell>
          <cell r="G2513">
            <v>0.35373014354066978</v>
          </cell>
          <cell r="H2513">
            <v>0.42447617224880374</v>
          </cell>
          <cell r="I2513">
            <v>355.14506411483245</v>
          </cell>
          <cell r="J2513">
            <v>410</v>
          </cell>
          <cell r="K2513">
            <v>500</v>
          </cell>
          <cell r="L2513">
            <v>462</v>
          </cell>
          <cell r="M2513">
            <v>559</v>
          </cell>
          <cell r="N2513">
            <v>391</v>
          </cell>
          <cell r="O2513">
            <v>444</v>
          </cell>
          <cell r="P2513">
            <v>533</v>
          </cell>
          <cell r="Q2513" t="str">
            <v>S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tpuag'h340t</v>
          </cell>
          <cell r="B2514" t="str">
            <v>TPU LG LEON TRANS</v>
          </cell>
          <cell r="C2514">
            <v>0.28298411483253583</v>
          </cell>
          <cell r="D2514">
            <v>0.54785724631578936</v>
          </cell>
          <cell r="E2514">
            <v>0.3678793492822966</v>
          </cell>
          <cell r="F2514">
            <v>0.31128252631578945</v>
          </cell>
          <cell r="G2514">
            <v>0.35373014354066978</v>
          </cell>
          <cell r="H2514">
            <v>0.42447617224880374</v>
          </cell>
          <cell r="I2514">
            <v>355.14506411483245</v>
          </cell>
          <cell r="J2514">
            <v>410</v>
          </cell>
          <cell r="K2514">
            <v>500</v>
          </cell>
          <cell r="L2514">
            <v>462</v>
          </cell>
          <cell r="M2514">
            <v>559</v>
          </cell>
          <cell r="N2514">
            <v>391</v>
          </cell>
          <cell r="O2514">
            <v>444</v>
          </cell>
          <cell r="P2514">
            <v>533</v>
          </cell>
          <cell r="Q2514" t="str">
            <v>S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tpuuf'h340t</v>
          </cell>
          <cell r="B2515" t="str">
            <v>TPU LG LEON ULTRA-FINO TRANS</v>
          </cell>
          <cell r="C2515">
            <v>0.28298411483253583</v>
          </cell>
          <cell r="D2515">
            <v>0.54785724631578936</v>
          </cell>
          <cell r="E2515">
            <v>0.3678793492822966</v>
          </cell>
          <cell r="F2515">
            <v>0.31128252631578945</v>
          </cell>
          <cell r="G2515">
            <v>0.35373014354066978</v>
          </cell>
          <cell r="H2515">
            <v>0.42447617224880374</v>
          </cell>
          <cell r="I2515">
            <v>355.14506411483245</v>
          </cell>
          <cell r="J2515">
            <v>410</v>
          </cell>
          <cell r="K2515">
            <v>500</v>
          </cell>
          <cell r="L2515">
            <v>462</v>
          </cell>
          <cell r="M2515">
            <v>559</v>
          </cell>
          <cell r="N2515">
            <v>391</v>
          </cell>
          <cell r="O2515">
            <v>444</v>
          </cell>
          <cell r="P2515">
            <v>533</v>
          </cell>
          <cell r="Q2515" t="str">
            <v>S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TPURS'X525NE</v>
          </cell>
          <cell r="B2516" t="str">
            <v>TPU LG Q60 REF SOFT</v>
          </cell>
          <cell r="C2516">
            <v>0.95794637668551552</v>
          </cell>
          <cell r="D2516">
            <v>1.8545841852631582</v>
          </cell>
          <cell r="E2516">
            <v>1.2453302896911702</v>
          </cell>
          <cell r="F2516">
            <v>1.0537410143540671</v>
          </cell>
          <cell r="G2516">
            <v>1.1974329708568945</v>
          </cell>
          <cell r="H2516">
            <v>1.4369195650282733</v>
          </cell>
          <cell r="I2516">
            <v>1202.2227027403219</v>
          </cell>
          <cell r="J2516">
            <v>2050</v>
          </cell>
          <cell r="K2516">
            <v>2500</v>
          </cell>
          <cell r="L2516">
            <v>1563</v>
          </cell>
          <cell r="M2516">
            <v>1891</v>
          </cell>
          <cell r="N2516">
            <v>1323</v>
          </cell>
          <cell r="O2516">
            <v>1503</v>
          </cell>
          <cell r="P2516">
            <v>1804</v>
          </cell>
          <cell r="Q2516" t="str">
            <v>S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TPU'X525T</v>
          </cell>
          <cell r="B2517" t="str">
            <v>TPU LG Q60 TRANS</v>
          </cell>
          <cell r="C2517">
            <v>0.28298411483253583</v>
          </cell>
          <cell r="D2517">
            <v>0.54785724631578936</v>
          </cell>
          <cell r="E2517">
            <v>0.3678793492822966</v>
          </cell>
          <cell r="F2517">
            <v>0.31128252631578945</v>
          </cell>
          <cell r="G2517">
            <v>0.35373014354066978</v>
          </cell>
          <cell r="H2517">
            <v>0.42447617224880374</v>
          </cell>
          <cell r="I2517">
            <v>355.14506411483245</v>
          </cell>
          <cell r="J2517">
            <v>410</v>
          </cell>
          <cell r="K2517">
            <v>500</v>
          </cell>
          <cell r="L2517">
            <v>462</v>
          </cell>
          <cell r="M2517">
            <v>559</v>
          </cell>
          <cell r="N2517">
            <v>391</v>
          </cell>
          <cell r="O2517">
            <v>444</v>
          </cell>
          <cell r="P2517">
            <v>533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21FLH440SAR</v>
          </cell>
          <cell r="B2518" t="str">
            <v>TPU LG SPIRIT ARMOR</v>
          </cell>
          <cell r="C2518">
            <v>0.28298411483253583</v>
          </cell>
          <cell r="D2518">
            <v>0.54785724631578936</v>
          </cell>
          <cell r="E2518">
            <v>0.3678793492822966</v>
          </cell>
          <cell r="F2518">
            <v>0.31128252631578945</v>
          </cell>
          <cell r="G2518">
            <v>0.35373014354066978</v>
          </cell>
          <cell r="H2518">
            <v>0.42447617224880374</v>
          </cell>
          <cell r="I2518">
            <v>355.14506411483245</v>
          </cell>
          <cell r="J2518">
            <v>410</v>
          </cell>
          <cell r="K2518">
            <v>500</v>
          </cell>
          <cell r="L2518">
            <v>462</v>
          </cell>
          <cell r="M2518">
            <v>559</v>
          </cell>
          <cell r="N2518">
            <v>391</v>
          </cell>
          <cell r="O2518">
            <v>444</v>
          </cell>
          <cell r="P2518">
            <v>533</v>
          </cell>
          <cell r="Q2518" t="str">
            <v>F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21ZTMDLXP</v>
          </cell>
          <cell r="B2519" t="str">
            <v>TPU LG X POWER DIS. MANDALA</v>
          </cell>
          <cell r="C2519">
            <v>0.28298411483253583</v>
          </cell>
          <cell r="D2519">
            <v>0.54785724631578936</v>
          </cell>
          <cell r="E2519">
            <v>0.3678793492822966</v>
          </cell>
          <cell r="F2519">
            <v>0.31128252631578945</v>
          </cell>
          <cell r="G2519">
            <v>0.35373014354066978</v>
          </cell>
          <cell r="H2519">
            <v>0.42447617224880374</v>
          </cell>
          <cell r="I2519">
            <v>355.14506411483245</v>
          </cell>
          <cell r="J2519">
            <v>410</v>
          </cell>
          <cell r="K2519">
            <v>500</v>
          </cell>
          <cell r="L2519">
            <v>462</v>
          </cell>
          <cell r="M2519">
            <v>559</v>
          </cell>
          <cell r="N2519">
            <v>391</v>
          </cell>
          <cell r="O2519">
            <v>444</v>
          </cell>
          <cell r="P2519">
            <v>533</v>
          </cell>
          <cell r="Q2519" t="str">
            <v>Z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tpu'k220n</v>
          </cell>
          <cell r="B2520" t="str">
            <v>TPU LG X POWER NEGRO</v>
          </cell>
          <cell r="C2520">
            <v>0.28298411483253583</v>
          </cell>
          <cell r="D2520">
            <v>0.54785724631578936</v>
          </cell>
          <cell r="E2520">
            <v>0.3678793492822966</v>
          </cell>
          <cell r="F2520">
            <v>0.31128252631578945</v>
          </cell>
          <cell r="G2520">
            <v>0.35373014354066978</v>
          </cell>
          <cell r="H2520">
            <v>0.42447617224880374</v>
          </cell>
          <cell r="I2520">
            <v>355.14506411483245</v>
          </cell>
          <cell r="J2520">
            <v>410</v>
          </cell>
          <cell r="K2520">
            <v>500</v>
          </cell>
          <cell r="L2520">
            <v>462</v>
          </cell>
          <cell r="M2520">
            <v>559</v>
          </cell>
          <cell r="N2520">
            <v>391</v>
          </cell>
          <cell r="O2520">
            <v>444</v>
          </cell>
          <cell r="P2520">
            <v>533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tpu'k220t</v>
          </cell>
          <cell r="B2521" t="str">
            <v>TPU LG X POWER TRANS</v>
          </cell>
          <cell r="C2521">
            <v>0.28298411483253583</v>
          </cell>
          <cell r="D2521">
            <v>0.54785724631578936</v>
          </cell>
          <cell r="E2521">
            <v>0.3678793492822966</v>
          </cell>
          <cell r="F2521">
            <v>0.31128252631578945</v>
          </cell>
          <cell r="G2521">
            <v>0.35373014354066978</v>
          </cell>
          <cell r="H2521">
            <v>0.42447617224880374</v>
          </cell>
          <cell r="I2521">
            <v>355.14506411483245</v>
          </cell>
          <cell r="J2521">
            <v>410</v>
          </cell>
          <cell r="K2521">
            <v>500</v>
          </cell>
          <cell r="L2521">
            <v>462</v>
          </cell>
          <cell r="M2521">
            <v>559</v>
          </cell>
          <cell r="N2521">
            <v>391</v>
          </cell>
          <cell r="O2521">
            <v>444</v>
          </cell>
          <cell r="P2521">
            <v>533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21ZTCZER</v>
          </cell>
          <cell r="B2522" t="str">
            <v>TPU LG ZERO DIS. CLOTH</v>
          </cell>
          <cell r="C2522">
            <v>0.28298411483253583</v>
          </cell>
          <cell r="D2522">
            <v>0.54785724631578936</v>
          </cell>
          <cell r="E2522">
            <v>0.3678793492822966</v>
          </cell>
          <cell r="F2522">
            <v>0.31128252631578945</v>
          </cell>
          <cell r="G2522">
            <v>0.35373014354066978</v>
          </cell>
          <cell r="H2522">
            <v>0.42447617224880374</v>
          </cell>
          <cell r="I2522">
            <v>355.14506411483245</v>
          </cell>
          <cell r="J2522">
            <v>410</v>
          </cell>
          <cell r="K2522">
            <v>500</v>
          </cell>
          <cell r="L2522">
            <v>462</v>
          </cell>
          <cell r="M2522">
            <v>559</v>
          </cell>
          <cell r="N2522">
            <v>391</v>
          </cell>
          <cell r="O2522">
            <v>444</v>
          </cell>
          <cell r="P2522">
            <v>533</v>
          </cell>
          <cell r="Q2522" t="str">
            <v>Z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21VLGZEDEP</v>
          </cell>
          <cell r="B2523" t="str">
            <v>TPU LG ZERO DIS. LIQUIDO</v>
          </cell>
          <cell r="C2523">
            <v>0.28298411483253583</v>
          </cell>
          <cell r="D2523">
            <v>0.54785724631578936</v>
          </cell>
          <cell r="E2523">
            <v>0.3678793492822966</v>
          </cell>
          <cell r="F2523">
            <v>0.31128252631578945</v>
          </cell>
          <cell r="G2523">
            <v>0.35373014354066978</v>
          </cell>
          <cell r="H2523">
            <v>0.42447617224880374</v>
          </cell>
          <cell r="I2523">
            <v>355.14506411483245</v>
          </cell>
          <cell r="J2523">
            <v>410</v>
          </cell>
          <cell r="K2523">
            <v>500</v>
          </cell>
          <cell r="L2523">
            <v>462</v>
          </cell>
          <cell r="M2523">
            <v>559</v>
          </cell>
          <cell r="N2523">
            <v>391</v>
          </cell>
          <cell r="O2523">
            <v>444</v>
          </cell>
          <cell r="P2523">
            <v>533</v>
          </cell>
          <cell r="Q2523" t="str">
            <v>L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21ZTMDLZR</v>
          </cell>
          <cell r="B2524" t="str">
            <v>TPU LG ZERO DIS. MANDALA</v>
          </cell>
          <cell r="C2524">
            <v>0.28298411483253583</v>
          </cell>
          <cell r="D2524">
            <v>0.54785724631578936</v>
          </cell>
          <cell r="E2524">
            <v>0.3678793492822966</v>
          </cell>
          <cell r="F2524">
            <v>0.31128252631578945</v>
          </cell>
          <cell r="G2524">
            <v>0.35373014354066978</v>
          </cell>
          <cell r="H2524">
            <v>0.42447617224880374</v>
          </cell>
          <cell r="I2524">
            <v>355.14506411483245</v>
          </cell>
          <cell r="J2524">
            <v>410</v>
          </cell>
          <cell r="K2524">
            <v>500</v>
          </cell>
          <cell r="L2524">
            <v>462</v>
          </cell>
          <cell r="M2524">
            <v>559</v>
          </cell>
          <cell r="N2524">
            <v>391</v>
          </cell>
          <cell r="O2524">
            <v>444</v>
          </cell>
          <cell r="P2524">
            <v>533</v>
          </cell>
          <cell r="Q2524" t="str">
            <v>Z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21THDLZER</v>
          </cell>
          <cell r="B2525" t="str">
            <v>TPU LG ZERO HARD 2IN1</v>
          </cell>
          <cell r="C2525">
            <v>0.28298411483253583</v>
          </cell>
          <cell r="D2525">
            <v>0.54785724631578936</v>
          </cell>
          <cell r="E2525">
            <v>0.3678793492822966</v>
          </cell>
          <cell r="F2525">
            <v>0.31128252631578945</v>
          </cell>
          <cell r="G2525">
            <v>0.35373014354066978</v>
          </cell>
          <cell r="H2525">
            <v>0.42447617224880374</v>
          </cell>
          <cell r="I2525">
            <v>355.14506411483245</v>
          </cell>
          <cell r="J2525">
            <v>410</v>
          </cell>
          <cell r="K2525">
            <v>500</v>
          </cell>
          <cell r="L2525">
            <v>462</v>
          </cell>
          <cell r="M2525">
            <v>559</v>
          </cell>
          <cell r="N2525">
            <v>391</v>
          </cell>
          <cell r="O2525">
            <v>444</v>
          </cell>
          <cell r="P2525">
            <v>533</v>
          </cell>
          <cell r="Q2525" t="str">
            <v>L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tpu'h650n</v>
          </cell>
          <cell r="B2526" t="str">
            <v>TPU LG ZERO NEGRO</v>
          </cell>
          <cell r="C2526">
            <v>0.28298411483253583</v>
          </cell>
          <cell r="D2526">
            <v>0.54785724631578936</v>
          </cell>
          <cell r="E2526">
            <v>0.3678793492822966</v>
          </cell>
          <cell r="F2526">
            <v>0.31128252631578945</v>
          </cell>
          <cell r="G2526">
            <v>0.35373014354066978</v>
          </cell>
          <cell r="H2526">
            <v>0.42447617224880374</v>
          </cell>
          <cell r="I2526">
            <v>355.14506411483245</v>
          </cell>
          <cell r="J2526">
            <v>410</v>
          </cell>
          <cell r="K2526">
            <v>500</v>
          </cell>
          <cell r="L2526">
            <v>462</v>
          </cell>
          <cell r="M2526">
            <v>559</v>
          </cell>
          <cell r="N2526">
            <v>391</v>
          </cell>
          <cell r="O2526">
            <v>444</v>
          </cell>
          <cell r="P2526">
            <v>533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tpu'h650t</v>
          </cell>
          <cell r="B2527" t="str">
            <v>TPU LG ZERO TRANS</v>
          </cell>
          <cell r="C2527">
            <v>0.28298411483253583</v>
          </cell>
          <cell r="D2527">
            <v>0.54785724631578936</v>
          </cell>
          <cell r="E2527">
            <v>0.3678793492822966</v>
          </cell>
          <cell r="F2527">
            <v>0.31128252631578945</v>
          </cell>
          <cell r="G2527">
            <v>0.35373014354066978</v>
          </cell>
          <cell r="H2527">
            <v>0.42447617224880374</v>
          </cell>
          <cell r="I2527">
            <v>355.14506411483245</v>
          </cell>
          <cell r="J2527">
            <v>410</v>
          </cell>
          <cell r="K2527">
            <v>500</v>
          </cell>
          <cell r="L2527">
            <v>462</v>
          </cell>
          <cell r="M2527">
            <v>559</v>
          </cell>
          <cell r="N2527">
            <v>391</v>
          </cell>
          <cell r="O2527">
            <v>444</v>
          </cell>
          <cell r="P2527">
            <v>533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14988</v>
          </cell>
          <cell r="B2528" t="str">
            <v>TPU MOT. C DIS. DARK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X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14989</v>
          </cell>
          <cell r="B2529" t="str">
            <v>TPU MOT. C DIS. DARK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X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14946</v>
          </cell>
          <cell r="B2530" t="str">
            <v>TPU MOT. C DIS. GARAGE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X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PESD'XT1750D04</v>
          </cell>
          <cell r="B2531" t="str">
            <v>TPU MOT. C DIS. GLOW</v>
          </cell>
          <cell r="C2531">
            <v>0.45399272727272721</v>
          </cell>
          <cell r="D2531">
            <v>0.87892991999999992</v>
          </cell>
          <cell r="E2531">
            <v>0.59019054545454541</v>
          </cell>
          <cell r="F2531">
            <v>0.499392</v>
          </cell>
          <cell r="G2531">
            <v>0.56749090909090905</v>
          </cell>
          <cell r="H2531">
            <v>0.68098909090909077</v>
          </cell>
          <cell r="I2531">
            <v>569.76087272727261</v>
          </cell>
          <cell r="J2531">
            <v>820</v>
          </cell>
          <cell r="K2531">
            <v>1000</v>
          </cell>
          <cell r="L2531">
            <v>741</v>
          </cell>
          <cell r="M2531">
            <v>896</v>
          </cell>
          <cell r="N2531">
            <v>627</v>
          </cell>
          <cell r="O2531">
            <v>713</v>
          </cell>
          <cell r="P2531">
            <v>855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prad'xt1750di06</v>
          </cell>
          <cell r="B2532" t="str">
            <v>TPU MOT. C DIS. GLOW</v>
          </cell>
          <cell r="C2532">
            <v>0.45399272727272721</v>
          </cell>
          <cell r="D2532">
            <v>0.87892991999999992</v>
          </cell>
          <cell r="E2532">
            <v>0.59019054545454541</v>
          </cell>
          <cell r="F2532">
            <v>0.499392</v>
          </cell>
          <cell r="G2532">
            <v>0.56749090909090905</v>
          </cell>
          <cell r="H2532">
            <v>0.68098909090909077</v>
          </cell>
          <cell r="I2532">
            <v>569.76087272727261</v>
          </cell>
          <cell r="J2532">
            <v>820</v>
          </cell>
          <cell r="K2532">
            <v>1000</v>
          </cell>
          <cell r="L2532">
            <v>741</v>
          </cell>
          <cell r="M2532">
            <v>896</v>
          </cell>
          <cell r="N2532">
            <v>627</v>
          </cell>
          <cell r="O2532">
            <v>713</v>
          </cell>
          <cell r="P2532">
            <v>855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TPUMOTCDS</v>
          </cell>
          <cell r="B2533" t="str">
            <v>TPU MOT. C DIS. SUMMER</v>
          </cell>
          <cell r="C2533">
            <v>0.45399272727272721</v>
          </cell>
          <cell r="D2533">
            <v>0.87892991999999992</v>
          </cell>
          <cell r="E2533">
            <v>0.59019054545454541</v>
          </cell>
          <cell r="F2533">
            <v>0.499392</v>
          </cell>
          <cell r="G2533">
            <v>0.56749090909090905</v>
          </cell>
          <cell r="H2533">
            <v>0.68098909090909077</v>
          </cell>
          <cell r="I2533">
            <v>569.76087272727261</v>
          </cell>
          <cell r="J2533">
            <v>820</v>
          </cell>
          <cell r="K2533">
            <v>1000</v>
          </cell>
          <cell r="L2533">
            <v>741</v>
          </cell>
          <cell r="M2533">
            <v>896</v>
          </cell>
          <cell r="N2533">
            <v>627</v>
          </cell>
          <cell r="O2533">
            <v>713</v>
          </cell>
          <cell r="P2533">
            <v>855</v>
          </cell>
          <cell r="Q2533" t="str">
            <v>V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21GDTMMTC</v>
          </cell>
          <cell r="B2534" t="str">
            <v>TPU MOT. C DIS. TXT</v>
          </cell>
          <cell r="C2534">
            <v>0.45399272727272721</v>
          </cell>
          <cell r="D2534">
            <v>0.87892991999999992</v>
          </cell>
          <cell r="E2534">
            <v>0.59019054545454541</v>
          </cell>
          <cell r="F2534">
            <v>0.499392</v>
          </cell>
          <cell r="G2534">
            <v>0.56749090909090905</v>
          </cell>
          <cell r="H2534">
            <v>0.68098909090909077</v>
          </cell>
          <cell r="I2534">
            <v>569.76087272727261</v>
          </cell>
          <cell r="J2534">
            <v>820</v>
          </cell>
          <cell r="K2534">
            <v>1000</v>
          </cell>
          <cell r="L2534">
            <v>741</v>
          </cell>
          <cell r="M2534">
            <v>896</v>
          </cell>
          <cell r="N2534">
            <v>627</v>
          </cell>
          <cell r="O2534">
            <v>713</v>
          </cell>
          <cell r="P2534">
            <v>855</v>
          </cell>
          <cell r="Q2534" t="str">
            <v>L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tpu'xt1750fu</v>
          </cell>
          <cell r="B2535" t="str">
            <v>TPU MOT. C FUCSIA</v>
          </cell>
          <cell r="C2535">
            <v>0.45399272727272721</v>
          </cell>
          <cell r="D2535">
            <v>0.87892991999999992</v>
          </cell>
          <cell r="E2535">
            <v>0.59019054545454541</v>
          </cell>
          <cell r="F2535">
            <v>0.499392</v>
          </cell>
          <cell r="G2535">
            <v>0.56749090909090905</v>
          </cell>
          <cell r="H2535">
            <v>0.68098909090909077</v>
          </cell>
          <cell r="I2535">
            <v>569.76087272727261</v>
          </cell>
          <cell r="J2535">
            <v>820</v>
          </cell>
          <cell r="K2535">
            <v>1000</v>
          </cell>
          <cell r="L2535">
            <v>741</v>
          </cell>
          <cell r="M2535">
            <v>896</v>
          </cell>
          <cell r="N2535">
            <v>627</v>
          </cell>
          <cell r="O2535">
            <v>713</v>
          </cell>
          <cell r="P2535">
            <v>855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21G360MCP</v>
          </cell>
          <cell r="B2536" t="str">
            <v>TPU MOT. C PLUS DIS. 360° incl. glass</v>
          </cell>
          <cell r="C2536">
            <v>0.45399272727272721</v>
          </cell>
          <cell r="D2536">
            <v>0.80265914181818176</v>
          </cell>
          <cell r="E2536">
            <v>0.59019054545454541</v>
          </cell>
          <cell r="F2536">
            <v>0.499392</v>
          </cell>
          <cell r="G2536">
            <v>0.56749090909090905</v>
          </cell>
          <cell r="H2536">
            <v>0.68098909090909077</v>
          </cell>
          <cell r="I2536">
            <v>569.76087272727261</v>
          </cell>
          <cell r="J2536">
            <v>820</v>
          </cell>
          <cell r="K2536">
            <v>1000</v>
          </cell>
          <cell r="L2536">
            <v>741</v>
          </cell>
          <cell r="M2536">
            <v>818</v>
          </cell>
          <cell r="N2536">
            <v>627</v>
          </cell>
          <cell r="O2536">
            <v>713</v>
          </cell>
          <cell r="P2536">
            <v>855</v>
          </cell>
          <cell r="Q2536" t="str">
            <v>Z</v>
          </cell>
          <cell r="R2536">
            <v>4</v>
          </cell>
          <cell r="S2536">
            <v>1.105</v>
          </cell>
          <cell r="T2536" t="str">
            <v>TPU</v>
          </cell>
          <cell r="U2536">
            <v>0</v>
          </cell>
        </row>
        <row r="2537">
          <cell r="A2537" t="str">
            <v>TPUMOTCPDFL</v>
          </cell>
          <cell r="B2537" t="str">
            <v>TPU MOT. C PLUS DIS. FLOWERS</v>
          </cell>
          <cell r="C2537">
            <v>0.45399272727272721</v>
          </cell>
          <cell r="D2537">
            <v>0.87892991999999992</v>
          </cell>
          <cell r="E2537">
            <v>0.59019054545454541</v>
          </cell>
          <cell r="F2537">
            <v>0.499392</v>
          </cell>
          <cell r="G2537">
            <v>0.56749090909090905</v>
          </cell>
          <cell r="H2537">
            <v>0.68098909090909077</v>
          </cell>
          <cell r="I2537">
            <v>569.76087272727261</v>
          </cell>
          <cell r="J2537">
            <v>820</v>
          </cell>
          <cell r="K2537">
            <v>1000</v>
          </cell>
          <cell r="L2537">
            <v>741</v>
          </cell>
          <cell r="M2537">
            <v>896</v>
          </cell>
          <cell r="N2537">
            <v>627</v>
          </cell>
          <cell r="O2537">
            <v>713</v>
          </cell>
          <cell r="P2537">
            <v>855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PESD'XT1726D04</v>
          </cell>
          <cell r="B2538" t="str">
            <v>TPU MOT. C PLUS DIS. GLOW</v>
          </cell>
          <cell r="C2538">
            <v>0.45399272727272721</v>
          </cell>
          <cell r="D2538">
            <v>0.87892991999999992</v>
          </cell>
          <cell r="E2538">
            <v>0.59019054545454541</v>
          </cell>
          <cell r="F2538">
            <v>0.499392</v>
          </cell>
          <cell r="G2538">
            <v>0.56749090909090905</v>
          </cell>
          <cell r="H2538">
            <v>0.68098909090909077</v>
          </cell>
          <cell r="I2538">
            <v>569.76087272727261</v>
          </cell>
          <cell r="J2538">
            <v>820</v>
          </cell>
          <cell r="K2538">
            <v>1000</v>
          </cell>
          <cell r="L2538">
            <v>741</v>
          </cell>
          <cell r="M2538">
            <v>896</v>
          </cell>
          <cell r="N2538">
            <v>627</v>
          </cell>
          <cell r="O2538">
            <v>713</v>
          </cell>
          <cell r="P2538">
            <v>855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PESD'XT1726D05</v>
          </cell>
          <cell r="B2539" t="str">
            <v>TPU MOT. C PLUS DIS. GLOW</v>
          </cell>
          <cell r="C2539">
            <v>0.45399272727272721</v>
          </cell>
          <cell r="D2539">
            <v>0.87892991999999992</v>
          </cell>
          <cell r="E2539">
            <v>0.59019054545454541</v>
          </cell>
          <cell r="F2539">
            <v>0.499392</v>
          </cell>
          <cell r="G2539">
            <v>0.56749090909090905</v>
          </cell>
          <cell r="H2539">
            <v>0.68098909090909077</v>
          </cell>
          <cell r="I2539">
            <v>569.76087272727261</v>
          </cell>
          <cell r="J2539">
            <v>820</v>
          </cell>
          <cell r="K2539">
            <v>1000</v>
          </cell>
          <cell r="L2539">
            <v>741</v>
          </cell>
          <cell r="M2539">
            <v>896</v>
          </cell>
          <cell r="N2539">
            <v>627</v>
          </cell>
          <cell r="O2539">
            <v>713</v>
          </cell>
          <cell r="P2539">
            <v>855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prad'xt1726di02</v>
          </cell>
          <cell r="B2540" t="str">
            <v>TPU MOT. C PLUS DIS. GLOW</v>
          </cell>
          <cell r="C2540">
            <v>0.45399272727272721</v>
          </cell>
          <cell r="D2540">
            <v>0.87892991999999992</v>
          </cell>
          <cell r="E2540">
            <v>0.59019054545454541</v>
          </cell>
          <cell r="F2540">
            <v>0.499392</v>
          </cell>
          <cell r="G2540">
            <v>0.56749090909090905</v>
          </cell>
          <cell r="H2540">
            <v>0.68098909090909077</v>
          </cell>
          <cell r="I2540">
            <v>569.76087272727261</v>
          </cell>
          <cell r="J2540">
            <v>820</v>
          </cell>
          <cell r="K2540">
            <v>1000</v>
          </cell>
          <cell r="L2540">
            <v>741</v>
          </cell>
          <cell r="M2540">
            <v>896</v>
          </cell>
          <cell r="N2540">
            <v>627</v>
          </cell>
          <cell r="O2540">
            <v>713</v>
          </cell>
          <cell r="P2540">
            <v>855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TPUMOTCPDM</v>
          </cell>
          <cell r="B2541" t="str">
            <v>TPU MOT. C PLUS DIS. MADERA</v>
          </cell>
          <cell r="C2541">
            <v>0.45399272727272721</v>
          </cell>
          <cell r="D2541">
            <v>0.87892991999999992</v>
          </cell>
          <cell r="E2541">
            <v>0.59019054545454541</v>
          </cell>
          <cell r="F2541">
            <v>0.499392</v>
          </cell>
          <cell r="G2541">
            <v>0.56749090909090905</v>
          </cell>
          <cell r="H2541">
            <v>0.68098909090909077</v>
          </cell>
          <cell r="I2541">
            <v>569.76087272727261</v>
          </cell>
          <cell r="J2541">
            <v>820</v>
          </cell>
          <cell r="K2541">
            <v>1000</v>
          </cell>
          <cell r="L2541">
            <v>741</v>
          </cell>
          <cell r="M2541">
            <v>896</v>
          </cell>
          <cell r="N2541">
            <v>627</v>
          </cell>
          <cell r="O2541">
            <v>713</v>
          </cell>
          <cell r="P2541">
            <v>855</v>
          </cell>
          <cell r="Q2541" t="str">
            <v>v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21ZTMDMCP</v>
          </cell>
          <cell r="B2542" t="str">
            <v>TPU MOT. C PLUS DIS. MANDALA</v>
          </cell>
          <cell r="C2542">
            <v>0.45399272727272721</v>
          </cell>
          <cell r="D2542">
            <v>0.87892991999999992</v>
          </cell>
          <cell r="E2542">
            <v>0.59019054545454541</v>
          </cell>
          <cell r="F2542">
            <v>0.499392</v>
          </cell>
          <cell r="G2542">
            <v>0.56749090909090905</v>
          </cell>
          <cell r="H2542">
            <v>0.68098909090909077</v>
          </cell>
          <cell r="I2542">
            <v>569.76087272727261</v>
          </cell>
          <cell r="J2542">
            <v>820</v>
          </cell>
          <cell r="K2542">
            <v>1000</v>
          </cell>
          <cell r="L2542">
            <v>741</v>
          </cell>
          <cell r="M2542">
            <v>896</v>
          </cell>
          <cell r="N2542">
            <v>627</v>
          </cell>
          <cell r="O2542">
            <v>713</v>
          </cell>
          <cell r="P2542">
            <v>855</v>
          </cell>
          <cell r="Q2542" t="str">
            <v>Z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tpumaMCP</v>
          </cell>
          <cell r="B2543" t="str">
            <v>TPU MOT. C PLUS DIS. MARBLE</v>
          </cell>
          <cell r="C2543">
            <v>0.45399272727272721</v>
          </cell>
          <cell r="D2543">
            <v>0.87892991999999992</v>
          </cell>
          <cell r="E2543">
            <v>0.59019054545454541</v>
          </cell>
          <cell r="F2543">
            <v>0.499392</v>
          </cell>
          <cell r="G2543">
            <v>0.56749090909090905</v>
          </cell>
          <cell r="H2543">
            <v>0.68098909090909077</v>
          </cell>
          <cell r="I2543">
            <v>569.76087272727261</v>
          </cell>
          <cell r="J2543">
            <v>820</v>
          </cell>
          <cell r="K2543">
            <v>1000</v>
          </cell>
          <cell r="L2543">
            <v>741</v>
          </cell>
          <cell r="M2543">
            <v>896</v>
          </cell>
          <cell r="N2543">
            <v>627</v>
          </cell>
          <cell r="O2543">
            <v>713</v>
          </cell>
          <cell r="P2543">
            <v>855</v>
          </cell>
          <cell r="Q2543" t="str">
            <v>Z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14733</v>
          </cell>
          <cell r="B2544" t="str">
            <v>TPU MOT. C PLUS DIS. PAINT</v>
          </cell>
          <cell r="C2544">
            <v>0.45399272727272721</v>
          </cell>
          <cell r="D2544">
            <v>0.87892991999999992</v>
          </cell>
          <cell r="E2544">
            <v>0.59019054545454541</v>
          </cell>
          <cell r="F2544">
            <v>0.499392</v>
          </cell>
          <cell r="G2544">
            <v>0.56749090909090905</v>
          </cell>
          <cell r="H2544">
            <v>0.68098909090909077</v>
          </cell>
          <cell r="I2544">
            <v>569.76087272727261</v>
          </cell>
          <cell r="J2544">
            <v>820</v>
          </cell>
          <cell r="K2544">
            <v>1000</v>
          </cell>
          <cell r="L2544">
            <v>741</v>
          </cell>
          <cell r="M2544">
            <v>896</v>
          </cell>
          <cell r="N2544">
            <v>627</v>
          </cell>
          <cell r="O2544">
            <v>713</v>
          </cell>
          <cell r="P2544">
            <v>855</v>
          </cell>
          <cell r="Q2544" t="str">
            <v>X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TPUMOTCPDS</v>
          </cell>
          <cell r="B2545" t="str">
            <v>TPU MOT. C PLUS DIS. SUMMER</v>
          </cell>
          <cell r="C2545">
            <v>0.45399272727272721</v>
          </cell>
          <cell r="D2545">
            <v>0.87892991999999992</v>
          </cell>
          <cell r="E2545">
            <v>0.59019054545454541</v>
          </cell>
          <cell r="F2545">
            <v>0.499392</v>
          </cell>
          <cell r="G2545">
            <v>0.56749090909090905</v>
          </cell>
          <cell r="H2545">
            <v>0.68098909090909077</v>
          </cell>
          <cell r="I2545">
            <v>569.76087272727261</v>
          </cell>
          <cell r="J2545">
            <v>820</v>
          </cell>
          <cell r="K2545">
            <v>1000</v>
          </cell>
          <cell r="L2545">
            <v>741</v>
          </cell>
          <cell r="M2545">
            <v>896</v>
          </cell>
          <cell r="N2545">
            <v>627</v>
          </cell>
          <cell r="O2545">
            <v>713</v>
          </cell>
          <cell r="P2545">
            <v>855</v>
          </cell>
          <cell r="Q2545" t="str">
            <v>V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21GDTMMTCP</v>
          </cell>
          <cell r="B2546" t="str">
            <v>TPU MOT. C PLUS DIS. TXT</v>
          </cell>
          <cell r="C2546">
            <v>0.45399272727272721</v>
          </cell>
          <cell r="D2546">
            <v>0.87892991999999992</v>
          </cell>
          <cell r="E2546">
            <v>0.59019054545454541</v>
          </cell>
          <cell r="F2546">
            <v>0.499392</v>
          </cell>
          <cell r="G2546">
            <v>0.56749090909090905</v>
          </cell>
          <cell r="H2546">
            <v>0.68098909090909077</v>
          </cell>
          <cell r="I2546">
            <v>569.76087272727261</v>
          </cell>
          <cell r="J2546">
            <v>820</v>
          </cell>
          <cell r="K2546">
            <v>1000</v>
          </cell>
          <cell r="L2546">
            <v>741</v>
          </cell>
          <cell r="M2546">
            <v>896</v>
          </cell>
          <cell r="N2546">
            <v>627</v>
          </cell>
          <cell r="O2546">
            <v>713</v>
          </cell>
          <cell r="P2546">
            <v>855</v>
          </cell>
          <cell r="Q2546" t="str">
            <v>G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tpu'xt1724fu</v>
          </cell>
          <cell r="B2547" t="str">
            <v>TPU MOT. C PLUS FUCSIA</v>
          </cell>
          <cell r="C2547">
            <v>0.45399272727272721</v>
          </cell>
          <cell r="D2547">
            <v>0.87892991999999992</v>
          </cell>
          <cell r="E2547">
            <v>0.59019054545454541</v>
          </cell>
          <cell r="F2547">
            <v>0.499392</v>
          </cell>
          <cell r="G2547">
            <v>0.56749090909090905</v>
          </cell>
          <cell r="H2547">
            <v>0.68098909090909077</v>
          </cell>
          <cell r="I2547">
            <v>569.76087272727261</v>
          </cell>
          <cell r="J2547">
            <v>820</v>
          </cell>
          <cell r="K2547">
            <v>1000</v>
          </cell>
          <cell r="L2547">
            <v>741</v>
          </cell>
          <cell r="M2547">
            <v>896</v>
          </cell>
          <cell r="N2547">
            <v>627</v>
          </cell>
          <cell r="O2547">
            <v>713</v>
          </cell>
          <cell r="P2547">
            <v>855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TPU'XT1724n</v>
          </cell>
          <cell r="B2548" t="str">
            <v>TPU MOT. C PLUS NEGRO</v>
          </cell>
          <cell r="C2548">
            <v>0.45399272727272721</v>
          </cell>
          <cell r="D2548">
            <v>0.87892991999999992</v>
          </cell>
          <cell r="E2548">
            <v>0.59019054545454541</v>
          </cell>
          <cell r="F2548">
            <v>0.499392</v>
          </cell>
          <cell r="G2548">
            <v>0.56749090909090905</v>
          </cell>
          <cell r="H2548">
            <v>0.68098909090909077</v>
          </cell>
          <cell r="I2548">
            <v>569.76087272727261</v>
          </cell>
          <cell r="J2548">
            <v>820</v>
          </cell>
          <cell r="K2548">
            <v>1000</v>
          </cell>
          <cell r="L2548">
            <v>741</v>
          </cell>
          <cell r="M2548">
            <v>896</v>
          </cell>
          <cell r="N2548">
            <v>627</v>
          </cell>
          <cell r="O2548">
            <v>713</v>
          </cell>
          <cell r="P2548">
            <v>855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tpu'xt1726n</v>
          </cell>
          <cell r="B2549" t="str">
            <v>TPU MOT. C PLUS NEGRO</v>
          </cell>
          <cell r="C2549">
            <v>0.45399272727272721</v>
          </cell>
          <cell r="D2549">
            <v>0.87892991999999992</v>
          </cell>
          <cell r="E2549">
            <v>0.59019054545454541</v>
          </cell>
          <cell r="F2549">
            <v>0.499392</v>
          </cell>
          <cell r="G2549">
            <v>0.56749090909090905</v>
          </cell>
          <cell r="H2549">
            <v>0.68098909090909077</v>
          </cell>
          <cell r="I2549">
            <v>569.76087272727261</v>
          </cell>
          <cell r="J2549">
            <v>820</v>
          </cell>
          <cell r="K2549">
            <v>1000</v>
          </cell>
          <cell r="L2549">
            <v>741</v>
          </cell>
          <cell r="M2549">
            <v>896</v>
          </cell>
          <cell r="N2549">
            <v>627</v>
          </cell>
          <cell r="O2549">
            <v>713</v>
          </cell>
          <cell r="P2549">
            <v>855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P3DR'XT1724D01</v>
          </cell>
          <cell r="B2550" t="str">
            <v>TPU MOT. C PLUS RELIEF DIS.</v>
          </cell>
          <cell r="C2550">
            <v>0.45399272727272721</v>
          </cell>
          <cell r="D2550">
            <v>0.87892991999999992</v>
          </cell>
          <cell r="E2550">
            <v>0.59019054545454541</v>
          </cell>
          <cell r="F2550">
            <v>0.499392</v>
          </cell>
          <cell r="G2550">
            <v>0.56749090909090905</v>
          </cell>
          <cell r="H2550">
            <v>0.68098909090909077</v>
          </cell>
          <cell r="I2550">
            <v>569.76087272727261</v>
          </cell>
          <cell r="J2550">
            <v>820</v>
          </cell>
          <cell r="K2550">
            <v>1000</v>
          </cell>
          <cell r="L2550">
            <v>741</v>
          </cell>
          <cell r="M2550">
            <v>896</v>
          </cell>
          <cell r="N2550">
            <v>627</v>
          </cell>
          <cell r="O2550">
            <v>713</v>
          </cell>
          <cell r="P2550">
            <v>855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P3DR'XT1724D03</v>
          </cell>
          <cell r="B2551" t="str">
            <v>TPU MOT. C PLUS RELIEF DIS.</v>
          </cell>
          <cell r="C2551">
            <v>0.45399272727272721</v>
          </cell>
          <cell r="D2551">
            <v>0.87892991999999992</v>
          </cell>
          <cell r="E2551">
            <v>0.59019054545454541</v>
          </cell>
          <cell r="F2551">
            <v>0.499392</v>
          </cell>
          <cell r="G2551">
            <v>0.56749090909090905</v>
          </cell>
          <cell r="H2551">
            <v>0.68098909090909077</v>
          </cell>
          <cell r="I2551">
            <v>569.76087272727261</v>
          </cell>
          <cell r="J2551">
            <v>820</v>
          </cell>
          <cell r="K2551">
            <v>1000</v>
          </cell>
          <cell r="L2551">
            <v>741</v>
          </cell>
          <cell r="M2551">
            <v>896</v>
          </cell>
          <cell r="N2551">
            <v>627</v>
          </cell>
          <cell r="O2551">
            <v>713</v>
          </cell>
          <cell r="P2551">
            <v>855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PMTD'XT1726D07</v>
          </cell>
          <cell r="B2552" t="str">
            <v>TPU MOT. C PLUS SOFT DIS.</v>
          </cell>
          <cell r="C2552">
            <v>0.45399272727272721</v>
          </cell>
          <cell r="D2552">
            <v>0.87892991999999992</v>
          </cell>
          <cell r="E2552">
            <v>0.59019054545454541</v>
          </cell>
          <cell r="F2552">
            <v>0.499392</v>
          </cell>
          <cell r="G2552">
            <v>0.56749090909090905</v>
          </cell>
          <cell r="H2552">
            <v>0.68098909090909077</v>
          </cell>
          <cell r="I2552">
            <v>569.76087272727261</v>
          </cell>
          <cell r="J2552">
            <v>820</v>
          </cell>
          <cell r="K2552">
            <v>1000</v>
          </cell>
          <cell r="L2552">
            <v>741</v>
          </cell>
          <cell r="M2552">
            <v>896</v>
          </cell>
          <cell r="N2552">
            <v>627</v>
          </cell>
          <cell r="O2552">
            <v>713</v>
          </cell>
          <cell r="P2552">
            <v>855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PMTD'XT1726D10</v>
          </cell>
          <cell r="B2553" t="str">
            <v>TPU MOT. C PLUS SOFT DIS.</v>
          </cell>
          <cell r="C2553">
            <v>0.45399272727272721</v>
          </cell>
          <cell r="D2553">
            <v>0.87892991999999992</v>
          </cell>
          <cell r="E2553">
            <v>0.59019054545454541</v>
          </cell>
          <cell r="F2553">
            <v>0.499392</v>
          </cell>
          <cell r="G2553">
            <v>0.56749090909090905</v>
          </cell>
          <cell r="H2553">
            <v>0.68098909090909077</v>
          </cell>
          <cell r="I2553">
            <v>569.76087272727261</v>
          </cell>
          <cell r="J2553">
            <v>820</v>
          </cell>
          <cell r="K2553">
            <v>1000</v>
          </cell>
          <cell r="L2553">
            <v>741</v>
          </cell>
          <cell r="M2553">
            <v>896</v>
          </cell>
          <cell r="N2553">
            <v>627</v>
          </cell>
          <cell r="O2553">
            <v>713</v>
          </cell>
          <cell r="P2553">
            <v>855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PMTD'XT1726D12</v>
          </cell>
          <cell r="B2554" t="str">
            <v>TPU MOT. C PLUS SOFT DIS.</v>
          </cell>
          <cell r="C2554">
            <v>0.45399272727272721</v>
          </cell>
          <cell r="D2554">
            <v>0.87892991999999992</v>
          </cell>
          <cell r="E2554">
            <v>0.59019054545454541</v>
          </cell>
          <cell r="F2554">
            <v>0.499392</v>
          </cell>
          <cell r="G2554">
            <v>0.56749090909090905</v>
          </cell>
          <cell r="H2554">
            <v>0.68098909090909077</v>
          </cell>
          <cell r="I2554">
            <v>569.76087272727261</v>
          </cell>
          <cell r="J2554">
            <v>820</v>
          </cell>
          <cell r="K2554">
            <v>1000</v>
          </cell>
          <cell r="L2554">
            <v>741</v>
          </cell>
          <cell r="M2554">
            <v>896</v>
          </cell>
          <cell r="N2554">
            <v>627</v>
          </cell>
          <cell r="O2554">
            <v>713</v>
          </cell>
          <cell r="P2554">
            <v>855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PMTD'XT1726D13</v>
          </cell>
          <cell r="B2555" t="str">
            <v>TPU MOT. C PLUS SOFT DIS.</v>
          </cell>
          <cell r="C2555">
            <v>0.45399272727272721</v>
          </cell>
          <cell r="D2555">
            <v>0.87892991999999992</v>
          </cell>
          <cell r="E2555">
            <v>0.59019054545454541</v>
          </cell>
          <cell r="F2555">
            <v>0.499392</v>
          </cell>
          <cell r="G2555">
            <v>0.56749090909090905</v>
          </cell>
          <cell r="H2555">
            <v>0.68098909090909077</v>
          </cell>
          <cell r="I2555">
            <v>569.76087272727261</v>
          </cell>
          <cell r="J2555">
            <v>820</v>
          </cell>
          <cell r="K2555">
            <v>1000</v>
          </cell>
          <cell r="L2555">
            <v>741</v>
          </cell>
          <cell r="M2555">
            <v>896</v>
          </cell>
          <cell r="N2555">
            <v>627</v>
          </cell>
          <cell r="O2555">
            <v>713</v>
          </cell>
          <cell r="P2555">
            <v>855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PMTD'XT1726D9</v>
          </cell>
          <cell r="B2556" t="str">
            <v>TPU MOT. C PLUS SOFT DIS.</v>
          </cell>
          <cell r="C2556">
            <v>0.45399272727272721</v>
          </cell>
          <cell r="D2556">
            <v>0.87892991999999992</v>
          </cell>
          <cell r="E2556">
            <v>0.59019054545454541</v>
          </cell>
          <cell r="F2556">
            <v>0.499392</v>
          </cell>
          <cell r="G2556">
            <v>0.56749090909090905</v>
          </cell>
          <cell r="H2556">
            <v>0.68098909090909077</v>
          </cell>
          <cell r="I2556">
            <v>569.76087272727261</v>
          </cell>
          <cell r="J2556">
            <v>820</v>
          </cell>
          <cell r="K2556">
            <v>1000</v>
          </cell>
          <cell r="L2556">
            <v>741</v>
          </cell>
          <cell r="M2556">
            <v>896</v>
          </cell>
          <cell r="N2556">
            <v>627</v>
          </cell>
          <cell r="O2556">
            <v>713</v>
          </cell>
          <cell r="P2556">
            <v>855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PMT'XT1726A</v>
          </cell>
          <cell r="B2557" t="str">
            <v>TPU MOT. C PLUS SOFT MATE AZUL</v>
          </cell>
          <cell r="C2557">
            <v>0.30922105263157895</v>
          </cell>
          <cell r="D2557">
            <v>0.59865195789473691</v>
          </cell>
          <cell r="E2557">
            <v>0.40198736842105265</v>
          </cell>
          <cell r="F2557">
            <v>0.34014315789473687</v>
          </cell>
          <cell r="G2557">
            <v>0.38652631578947372</v>
          </cell>
          <cell r="H2557">
            <v>0.46383157894736843</v>
          </cell>
          <cell r="I2557">
            <v>388.07242105263157</v>
          </cell>
          <cell r="J2557">
            <v>820</v>
          </cell>
          <cell r="K2557">
            <v>1000</v>
          </cell>
          <cell r="L2557">
            <v>504</v>
          </cell>
          <cell r="M2557">
            <v>610</v>
          </cell>
          <cell r="N2557">
            <v>427</v>
          </cell>
          <cell r="O2557">
            <v>486</v>
          </cell>
          <cell r="P2557">
            <v>583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pmt'xt1724N</v>
          </cell>
          <cell r="B2558" t="str">
            <v>TPU MOT. C PLUS SOFT MATE NEGRO</v>
          </cell>
          <cell r="C2558">
            <v>0.30922105263157895</v>
          </cell>
          <cell r="D2558">
            <v>0.59865195789473691</v>
          </cell>
          <cell r="E2558">
            <v>0.40198736842105265</v>
          </cell>
          <cell r="F2558">
            <v>0.34014315789473687</v>
          </cell>
          <cell r="G2558">
            <v>0.38652631578947372</v>
          </cell>
          <cell r="H2558">
            <v>0.46383157894736843</v>
          </cell>
          <cell r="I2558">
            <v>388.07242105263157</v>
          </cell>
          <cell r="J2558">
            <v>820</v>
          </cell>
          <cell r="K2558">
            <v>1000</v>
          </cell>
          <cell r="L2558">
            <v>504</v>
          </cell>
          <cell r="M2558">
            <v>610</v>
          </cell>
          <cell r="N2558">
            <v>427</v>
          </cell>
          <cell r="O2558">
            <v>486</v>
          </cell>
          <cell r="P2558">
            <v>583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PMT'XT1726NE</v>
          </cell>
          <cell r="B2559" t="str">
            <v>TPU MOT. C PLUS SOFT MATE NEGRO</v>
          </cell>
          <cell r="C2559">
            <v>0.30922105263157895</v>
          </cell>
          <cell r="D2559">
            <v>0.59865195789473691</v>
          </cell>
          <cell r="E2559">
            <v>0.40198736842105265</v>
          </cell>
          <cell r="F2559">
            <v>0.34014315789473687</v>
          </cell>
          <cell r="G2559">
            <v>0.38652631578947372</v>
          </cell>
          <cell r="H2559">
            <v>0.46383157894736843</v>
          </cell>
          <cell r="I2559">
            <v>388.07242105263157</v>
          </cell>
          <cell r="J2559">
            <v>820</v>
          </cell>
          <cell r="K2559">
            <v>1000</v>
          </cell>
          <cell r="L2559">
            <v>504</v>
          </cell>
          <cell r="M2559">
            <v>610</v>
          </cell>
          <cell r="N2559">
            <v>427</v>
          </cell>
          <cell r="O2559">
            <v>486</v>
          </cell>
          <cell r="P2559">
            <v>583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PMT'XT1726R</v>
          </cell>
          <cell r="B2560" t="str">
            <v>TPU MOT. C PLUS SOFT MATE ROJO</v>
          </cell>
          <cell r="C2560">
            <v>0.30922105263157895</v>
          </cell>
          <cell r="D2560">
            <v>0.59865195789473691</v>
          </cell>
          <cell r="E2560">
            <v>0.40198736842105265</v>
          </cell>
          <cell r="F2560">
            <v>0.34014315789473687</v>
          </cell>
          <cell r="G2560">
            <v>0.38652631578947372</v>
          </cell>
          <cell r="H2560">
            <v>0.46383157894736843</v>
          </cell>
          <cell r="I2560">
            <v>388.07242105263157</v>
          </cell>
          <cell r="J2560">
            <v>820</v>
          </cell>
          <cell r="K2560">
            <v>1000</v>
          </cell>
          <cell r="L2560">
            <v>504</v>
          </cell>
          <cell r="M2560">
            <v>610</v>
          </cell>
          <cell r="N2560">
            <v>427</v>
          </cell>
          <cell r="O2560">
            <v>486</v>
          </cell>
          <cell r="P2560">
            <v>583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PMT'XT1726RS</v>
          </cell>
          <cell r="B2561" t="str">
            <v>TPU MOT. C PLUS SOFT MATE ROSA</v>
          </cell>
          <cell r="C2561">
            <v>0.30922105263157895</v>
          </cell>
          <cell r="D2561">
            <v>0.59865195789473691</v>
          </cell>
          <cell r="E2561">
            <v>0.40198736842105265</v>
          </cell>
          <cell r="F2561">
            <v>0.34014315789473687</v>
          </cell>
          <cell r="G2561">
            <v>0.38652631578947372</v>
          </cell>
          <cell r="H2561">
            <v>0.46383157894736843</v>
          </cell>
          <cell r="I2561">
            <v>388.07242105263157</v>
          </cell>
          <cell r="J2561">
            <v>820</v>
          </cell>
          <cell r="K2561">
            <v>1000</v>
          </cell>
          <cell r="L2561">
            <v>504</v>
          </cell>
          <cell r="M2561">
            <v>610</v>
          </cell>
          <cell r="N2561">
            <v>427</v>
          </cell>
          <cell r="O2561">
            <v>486</v>
          </cell>
          <cell r="P2561">
            <v>583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PMT'XT1726VI</v>
          </cell>
          <cell r="B2562" t="str">
            <v>TPU MOT. C PLUS SOFT MATE VIOLETA</v>
          </cell>
          <cell r="C2562">
            <v>0.30922105263157895</v>
          </cell>
          <cell r="D2562">
            <v>0.59865195789473691</v>
          </cell>
          <cell r="E2562">
            <v>0.40198736842105265</v>
          </cell>
          <cell r="F2562">
            <v>0.34014315789473687</v>
          </cell>
          <cell r="G2562">
            <v>0.38652631578947372</v>
          </cell>
          <cell r="H2562">
            <v>0.46383157894736843</v>
          </cell>
          <cell r="I2562">
            <v>388.07242105263157</v>
          </cell>
          <cell r="J2562">
            <v>820</v>
          </cell>
          <cell r="K2562">
            <v>1000</v>
          </cell>
          <cell r="L2562">
            <v>504</v>
          </cell>
          <cell r="M2562">
            <v>610</v>
          </cell>
          <cell r="N2562">
            <v>427</v>
          </cell>
          <cell r="O2562">
            <v>486</v>
          </cell>
          <cell r="P2562">
            <v>583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TPU'XT1726T</v>
          </cell>
          <cell r="B2563" t="str">
            <v>TPU MOT. C PLUS TRANS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S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TPU'XT1724VI</v>
          </cell>
          <cell r="B2564" t="str">
            <v>TPU MOT. C PLUS VIOLETA</v>
          </cell>
          <cell r="C2564">
            <v>0.30922105263157895</v>
          </cell>
          <cell r="D2564">
            <v>0.59865195789473691</v>
          </cell>
          <cell r="E2564">
            <v>0.40198736842105265</v>
          </cell>
          <cell r="F2564">
            <v>0.34014315789473687</v>
          </cell>
          <cell r="G2564">
            <v>0.38652631578947372</v>
          </cell>
          <cell r="H2564">
            <v>0.46383157894736843</v>
          </cell>
          <cell r="I2564">
            <v>388.07242105263157</v>
          </cell>
          <cell r="J2564">
            <v>820</v>
          </cell>
          <cell r="K2564">
            <v>1000</v>
          </cell>
          <cell r="L2564">
            <v>504</v>
          </cell>
          <cell r="M2564">
            <v>610</v>
          </cell>
          <cell r="N2564">
            <v>427</v>
          </cell>
          <cell r="O2564">
            <v>486</v>
          </cell>
          <cell r="P2564">
            <v>583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P3DR'XT1750D06</v>
          </cell>
          <cell r="B2565" t="str">
            <v>TPU MOT. C RELIEF DIS.</v>
          </cell>
          <cell r="C2565">
            <v>0.45399272727272721</v>
          </cell>
          <cell r="D2565">
            <v>0.87892991999999992</v>
          </cell>
          <cell r="E2565">
            <v>0.59019054545454541</v>
          </cell>
          <cell r="F2565">
            <v>0.499392</v>
          </cell>
          <cell r="G2565">
            <v>0.56749090909090905</v>
          </cell>
          <cell r="H2565">
            <v>0.68098909090909077</v>
          </cell>
          <cell r="I2565">
            <v>569.76087272727261</v>
          </cell>
          <cell r="J2565">
            <v>820</v>
          </cell>
          <cell r="K2565">
            <v>1000</v>
          </cell>
          <cell r="L2565">
            <v>741</v>
          </cell>
          <cell r="M2565">
            <v>896</v>
          </cell>
          <cell r="N2565">
            <v>627</v>
          </cell>
          <cell r="O2565">
            <v>713</v>
          </cell>
          <cell r="P2565">
            <v>855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PMTD'XT1750D07</v>
          </cell>
          <cell r="B2566" t="str">
            <v>TPU MOT. C SOFT DIS.</v>
          </cell>
          <cell r="C2566">
            <v>0.45399272727272721</v>
          </cell>
          <cell r="D2566">
            <v>0.87892991999999992</v>
          </cell>
          <cell r="E2566">
            <v>0.59019054545454541</v>
          </cell>
          <cell r="F2566">
            <v>0.499392</v>
          </cell>
          <cell r="G2566">
            <v>0.56749090909090905</v>
          </cell>
          <cell r="H2566">
            <v>0.68098909090909077</v>
          </cell>
          <cell r="I2566">
            <v>569.76087272727261</v>
          </cell>
          <cell r="J2566">
            <v>820</v>
          </cell>
          <cell r="K2566">
            <v>1000</v>
          </cell>
          <cell r="L2566">
            <v>741</v>
          </cell>
          <cell r="M2566">
            <v>896</v>
          </cell>
          <cell r="N2566">
            <v>627</v>
          </cell>
          <cell r="O2566">
            <v>713</v>
          </cell>
          <cell r="P2566">
            <v>855</v>
          </cell>
          <cell r="Q2566" t="str">
            <v>S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PMTD'XT1750D08</v>
          </cell>
          <cell r="B2567" t="str">
            <v>TPU MOT. C SOFT DIS.</v>
          </cell>
          <cell r="C2567">
            <v>0.45399272727272721</v>
          </cell>
          <cell r="D2567">
            <v>0.87892991999999992</v>
          </cell>
          <cell r="E2567">
            <v>0.59019054545454541</v>
          </cell>
          <cell r="F2567">
            <v>0.499392</v>
          </cell>
          <cell r="G2567">
            <v>0.56749090909090905</v>
          </cell>
          <cell r="H2567">
            <v>0.68098909090909077</v>
          </cell>
          <cell r="I2567">
            <v>569.76087272727261</v>
          </cell>
          <cell r="J2567">
            <v>820</v>
          </cell>
          <cell r="K2567">
            <v>1000</v>
          </cell>
          <cell r="L2567">
            <v>741</v>
          </cell>
          <cell r="M2567">
            <v>896</v>
          </cell>
          <cell r="N2567">
            <v>627</v>
          </cell>
          <cell r="O2567">
            <v>713</v>
          </cell>
          <cell r="P2567">
            <v>855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PMT'XT1750R</v>
          </cell>
          <cell r="B2568" t="str">
            <v>TPU MOT. C SOFT MATE ROJO</v>
          </cell>
          <cell r="C2568">
            <v>0.30922105263157895</v>
          </cell>
          <cell r="D2568">
            <v>0.59865195789473691</v>
          </cell>
          <cell r="E2568">
            <v>0.40198736842105265</v>
          </cell>
          <cell r="F2568">
            <v>0.34014315789473687</v>
          </cell>
          <cell r="G2568">
            <v>0.38652631578947372</v>
          </cell>
          <cell r="H2568">
            <v>0.46383157894736843</v>
          </cell>
          <cell r="I2568">
            <v>388.07242105263157</v>
          </cell>
          <cell r="J2568">
            <v>820</v>
          </cell>
          <cell r="K2568">
            <v>1000</v>
          </cell>
          <cell r="L2568">
            <v>504</v>
          </cell>
          <cell r="M2568">
            <v>610</v>
          </cell>
          <cell r="N2568">
            <v>427</v>
          </cell>
          <cell r="O2568">
            <v>486</v>
          </cell>
          <cell r="P2568">
            <v>583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TPU'XT1750VI</v>
          </cell>
          <cell r="B2569" t="str">
            <v>TPU MOT. C VIOLETA</v>
          </cell>
          <cell r="C2569">
            <v>0.56222009569377984</v>
          </cell>
          <cell r="D2569">
            <v>1.0884581052631577</v>
          </cell>
          <cell r="E2569">
            <v>0.73088612440191381</v>
          </cell>
          <cell r="F2569">
            <v>0.6184421052631579</v>
          </cell>
          <cell r="G2569">
            <v>0.70277511961722483</v>
          </cell>
          <cell r="H2569">
            <v>0.84333014354066971</v>
          </cell>
          <cell r="I2569">
            <v>705.58622009569365</v>
          </cell>
          <cell r="J2569">
            <v>1230</v>
          </cell>
          <cell r="K2569">
            <v>1500</v>
          </cell>
          <cell r="L2569">
            <v>917</v>
          </cell>
          <cell r="M2569">
            <v>1110</v>
          </cell>
          <cell r="N2569">
            <v>777</v>
          </cell>
          <cell r="O2569">
            <v>882</v>
          </cell>
          <cell r="P2569">
            <v>1059</v>
          </cell>
          <cell r="Q2569" t="str">
            <v>S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TPU'XT1021AZ</v>
          </cell>
          <cell r="B2570" t="str">
            <v xml:space="preserve">TPU MOT. E AZUL </v>
          </cell>
          <cell r="C2570">
            <v>0.18019874861980123</v>
          </cell>
          <cell r="D2570">
            <v>0.34886477732793519</v>
          </cell>
          <cell r="E2570">
            <v>0.23425837320574161</v>
          </cell>
          <cell r="F2570">
            <v>0.19821862348178138</v>
          </cell>
          <cell r="G2570">
            <v>0.22524843577475154</v>
          </cell>
          <cell r="H2570">
            <v>0.27029812292970185</v>
          </cell>
          <cell r="I2570">
            <v>226.14942951785054</v>
          </cell>
          <cell r="J2570">
            <v>410</v>
          </cell>
          <cell r="K2570">
            <v>500</v>
          </cell>
          <cell r="L2570">
            <v>294</v>
          </cell>
          <cell r="M2570">
            <v>356</v>
          </cell>
          <cell r="N2570">
            <v>249</v>
          </cell>
          <cell r="O2570">
            <v>283</v>
          </cell>
          <cell r="P2570">
            <v>340</v>
          </cell>
          <cell r="Q2570" t="str">
            <v>S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tpu'motoen</v>
          </cell>
          <cell r="B2571" t="str">
            <v xml:space="preserve">TPU MOT. E NEGRO </v>
          </cell>
          <cell r="C2571">
            <v>0.18019874861980123</v>
          </cell>
          <cell r="D2571">
            <v>0.34886477732793519</v>
          </cell>
          <cell r="E2571">
            <v>0.23425837320574161</v>
          </cell>
          <cell r="F2571">
            <v>0.19821862348178138</v>
          </cell>
          <cell r="G2571">
            <v>0.22524843577475154</v>
          </cell>
          <cell r="H2571">
            <v>0.27029812292970185</v>
          </cell>
          <cell r="I2571">
            <v>226.14942951785054</v>
          </cell>
          <cell r="J2571">
            <v>410</v>
          </cell>
          <cell r="K2571">
            <v>500</v>
          </cell>
          <cell r="L2571">
            <v>294</v>
          </cell>
          <cell r="M2571">
            <v>356</v>
          </cell>
          <cell r="N2571">
            <v>249</v>
          </cell>
          <cell r="O2571">
            <v>283</v>
          </cell>
          <cell r="P2571">
            <v>340</v>
          </cell>
          <cell r="Q2571" t="str">
            <v>S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TPU'XT1021N</v>
          </cell>
          <cell r="B2572" t="str">
            <v xml:space="preserve">TPU MOT. E NEGRO </v>
          </cell>
          <cell r="C2572">
            <v>0.18019874861980123</v>
          </cell>
          <cell r="D2572">
            <v>0.34886477732793519</v>
          </cell>
          <cell r="E2572">
            <v>0.23425837320574161</v>
          </cell>
          <cell r="F2572">
            <v>0.19821862348178138</v>
          </cell>
          <cell r="G2572">
            <v>0.22524843577475154</v>
          </cell>
          <cell r="H2572">
            <v>0.27029812292970185</v>
          </cell>
          <cell r="I2572">
            <v>226.14942951785054</v>
          </cell>
          <cell r="J2572">
            <v>410</v>
          </cell>
          <cell r="K2572">
            <v>500</v>
          </cell>
          <cell r="L2572">
            <v>294</v>
          </cell>
          <cell r="M2572">
            <v>356</v>
          </cell>
          <cell r="N2572">
            <v>249</v>
          </cell>
          <cell r="O2572">
            <v>283</v>
          </cell>
          <cell r="P2572">
            <v>340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PBCM'XT2345AZ</v>
          </cell>
          <cell r="B2573" t="str">
            <v>TPU MOT. E13 BORDER COLOR</v>
          </cell>
          <cell r="C2573">
            <v>1.9</v>
          </cell>
          <cell r="D2573">
            <v>9.1959999999999997</v>
          </cell>
          <cell r="E2573">
            <v>2.4699999999999998</v>
          </cell>
          <cell r="F2573">
            <v>2.09</v>
          </cell>
          <cell r="G2573">
            <v>2.375</v>
          </cell>
          <cell r="H2573">
            <v>2.8499999999999996</v>
          </cell>
          <cell r="I2573">
            <v>2384.5</v>
          </cell>
          <cell r="J2573">
            <v>9430</v>
          </cell>
          <cell r="K2573">
            <v>11500</v>
          </cell>
          <cell r="L2573">
            <v>3100</v>
          </cell>
          <cell r="M2573">
            <v>3751</v>
          </cell>
          <cell r="N2573">
            <v>2623</v>
          </cell>
          <cell r="O2573">
            <v>2981</v>
          </cell>
          <cell r="P2573">
            <v>3577</v>
          </cell>
          <cell r="Q2573" t="str">
            <v>S</v>
          </cell>
          <cell r="R2573">
            <v>38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PBCM'XT2345RS</v>
          </cell>
          <cell r="B2574" t="str">
            <v>TPU MOT. E13 BORDER COLOR</v>
          </cell>
          <cell r="C2574">
            <v>1.9</v>
          </cell>
          <cell r="D2574">
            <v>9.1959999999999997</v>
          </cell>
          <cell r="E2574">
            <v>2.4699999999999998</v>
          </cell>
          <cell r="F2574">
            <v>2.09</v>
          </cell>
          <cell r="G2574">
            <v>2.375</v>
          </cell>
          <cell r="H2574">
            <v>2.8499999999999996</v>
          </cell>
          <cell r="I2574">
            <v>2384.5</v>
          </cell>
          <cell r="J2574">
            <v>9430</v>
          </cell>
          <cell r="K2574">
            <v>11500</v>
          </cell>
          <cell r="L2574">
            <v>3100</v>
          </cell>
          <cell r="M2574">
            <v>3751</v>
          </cell>
          <cell r="N2574">
            <v>2623</v>
          </cell>
          <cell r="O2574">
            <v>2981</v>
          </cell>
          <cell r="P2574">
            <v>3577</v>
          </cell>
          <cell r="Q2574" t="str">
            <v>S</v>
          </cell>
          <cell r="R2574">
            <v>38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PBCM'XT2345NE</v>
          </cell>
          <cell r="B2575" t="str">
            <v>TPU MOT. E13 BORDER COLOR</v>
          </cell>
          <cell r="C2575">
            <v>1.9</v>
          </cell>
          <cell r="D2575">
            <v>9.1959999999999997</v>
          </cell>
          <cell r="E2575">
            <v>2.4699999999999998</v>
          </cell>
          <cell r="F2575">
            <v>2.09</v>
          </cell>
          <cell r="G2575">
            <v>2.375</v>
          </cell>
          <cell r="H2575">
            <v>2.8499999999999996</v>
          </cell>
          <cell r="I2575">
            <v>2384.5</v>
          </cell>
          <cell r="J2575">
            <v>9430</v>
          </cell>
          <cell r="K2575">
            <v>11500</v>
          </cell>
          <cell r="L2575">
            <v>3100</v>
          </cell>
          <cell r="M2575">
            <v>3751</v>
          </cell>
          <cell r="N2575">
            <v>2623</v>
          </cell>
          <cell r="O2575">
            <v>2981</v>
          </cell>
          <cell r="P2575">
            <v>3577</v>
          </cell>
          <cell r="Q2575" t="str">
            <v>S</v>
          </cell>
          <cell r="R2575">
            <v>38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TBCBME13</v>
          </cell>
          <cell r="B2576" t="str">
            <v>TPU MOT. E13 BORDER COLOR BRILLO</v>
          </cell>
          <cell r="C2576">
            <v>1.1347088526202318</v>
          </cell>
          <cell r="D2576">
            <v>5.4919908466819214</v>
          </cell>
          <cell r="E2576">
            <v>1.4751215084063014</v>
          </cell>
          <cell r="F2576">
            <v>1.248179737882255</v>
          </cell>
          <cell r="G2576">
            <v>1.4183860657752898</v>
          </cell>
          <cell r="H2576">
            <v>1.7020632789303476</v>
          </cell>
          <cell r="I2576">
            <v>1424.0596100383909</v>
          </cell>
          <cell r="J2576">
            <v>5740</v>
          </cell>
          <cell r="K2576">
            <v>7000</v>
          </cell>
          <cell r="L2576">
            <v>1851</v>
          </cell>
          <cell r="M2576">
            <v>2240</v>
          </cell>
          <cell r="N2576">
            <v>1567</v>
          </cell>
          <cell r="O2576">
            <v>1781</v>
          </cell>
          <cell r="P2576">
            <v>2137</v>
          </cell>
          <cell r="Q2576" t="str">
            <v>S</v>
          </cell>
          <cell r="R2576">
            <v>38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TRBBE13</v>
          </cell>
          <cell r="B2577" t="str">
            <v>TPU MOT. E13 BUBBLE</v>
          </cell>
          <cell r="C2577">
            <v>0.96984860557768926</v>
          </cell>
          <cell r="D2577">
            <v>4.6940672509960155</v>
          </cell>
          <cell r="E2577">
            <v>1.2608031872509962</v>
          </cell>
          <cell r="F2577">
            <v>1.0668334661354584</v>
          </cell>
          <cell r="G2577">
            <v>1.2123107569721117</v>
          </cell>
          <cell r="H2577">
            <v>1.4547729083665339</v>
          </cell>
          <cell r="I2577">
            <v>1217.1600000000001</v>
          </cell>
          <cell r="J2577">
            <v>4920</v>
          </cell>
          <cell r="K2577">
            <v>6000</v>
          </cell>
          <cell r="L2577">
            <v>1582</v>
          </cell>
          <cell r="M2577">
            <v>1915</v>
          </cell>
          <cell r="N2577">
            <v>1339</v>
          </cell>
          <cell r="O2577">
            <v>1522</v>
          </cell>
          <cell r="P2577">
            <v>1826</v>
          </cell>
          <cell r="Q2577" t="str">
            <v>D</v>
          </cell>
          <cell r="R2577">
            <v>38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q93c2</v>
          </cell>
          <cell r="B2578" t="str">
            <v>TPU MOT. E13 FUTBOL MESSI INTER</v>
          </cell>
          <cell r="C2578">
            <v>1.5940619916906624</v>
          </cell>
          <cell r="D2578">
            <v>7.7152600397828062</v>
          </cell>
          <cell r="E2578">
            <v>2.0722805891978613</v>
          </cell>
          <cell r="F2578">
            <v>1.7534681908597287</v>
          </cell>
          <cell r="G2578">
            <v>1.9925774896133279</v>
          </cell>
          <cell r="H2578">
            <v>2.3910929875359939</v>
          </cell>
          <cell r="I2578">
            <v>2000.5477995717813</v>
          </cell>
          <cell r="J2578">
            <v>7790</v>
          </cell>
          <cell r="K2578">
            <v>9500</v>
          </cell>
          <cell r="L2578">
            <v>2601</v>
          </cell>
          <cell r="M2578">
            <v>3147</v>
          </cell>
          <cell r="N2578">
            <v>2201</v>
          </cell>
          <cell r="O2578">
            <v>2501</v>
          </cell>
          <cell r="P2578">
            <v>3001</v>
          </cell>
          <cell r="Q2578" t="str">
            <v>V</v>
          </cell>
          <cell r="R2578">
            <v>38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TE13MSA</v>
          </cell>
          <cell r="B2579" t="str">
            <v>TPU MOT. E13 FUTBOL ONDAS - MESSI INTER+ANILLO</v>
          </cell>
          <cell r="C2579">
            <v>1.5940619916906624</v>
          </cell>
          <cell r="D2579">
            <v>7.7152600397828062</v>
          </cell>
          <cell r="E2579">
            <v>2.0722805891978613</v>
          </cell>
          <cell r="F2579">
            <v>1.7534681908597287</v>
          </cell>
          <cell r="G2579">
            <v>1.9925774896133279</v>
          </cell>
          <cell r="H2579">
            <v>2.3910929875359939</v>
          </cell>
          <cell r="I2579">
            <v>2000.5477995717813</v>
          </cell>
          <cell r="J2579">
            <v>7790</v>
          </cell>
          <cell r="K2579">
            <v>9500</v>
          </cell>
          <cell r="L2579">
            <v>2601</v>
          </cell>
          <cell r="M2579">
            <v>3147</v>
          </cell>
          <cell r="N2579">
            <v>2201</v>
          </cell>
          <cell r="O2579">
            <v>2501</v>
          </cell>
          <cell r="P2579">
            <v>3001</v>
          </cell>
          <cell r="Q2579" t="str">
            <v>V</v>
          </cell>
          <cell r="R2579">
            <v>38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23414</v>
          </cell>
          <cell r="B2580" t="str">
            <v>TPU MOT. E13 PUFFER CASE</v>
          </cell>
          <cell r="C2580">
            <v>0.83</v>
          </cell>
          <cell r="D2580">
            <v>3.6685999999999996</v>
          </cell>
          <cell r="E2580">
            <v>1.079</v>
          </cell>
          <cell r="F2580">
            <v>0.91300000000000003</v>
          </cell>
          <cell r="G2580">
            <v>1.0374999999999999</v>
          </cell>
          <cell r="H2580">
            <v>1.2449999999999999</v>
          </cell>
          <cell r="I2580">
            <v>1041.6499999999999</v>
          </cell>
          <cell r="J2580">
            <v>3690</v>
          </cell>
          <cell r="K2580">
            <v>4500</v>
          </cell>
          <cell r="L2580">
            <v>1354</v>
          </cell>
          <cell r="M2580">
            <v>1496</v>
          </cell>
          <cell r="N2580">
            <v>1146</v>
          </cell>
          <cell r="O2580">
            <v>1303</v>
          </cell>
          <cell r="P2580">
            <v>1563</v>
          </cell>
          <cell r="Q2580" t="str">
            <v>V</v>
          </cell>
          <cell r="R2580">
            <v>38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34633013</v>
          </cell>
          <cell r="B2581" t="str">
            <v>TPU MOT. E13 PUFFER CASE DIS.</v>
          </cell>
          <cell r="C2581">
            <v>0.83</v>
          </cell>
          <cell r="D2581">
            <v>3.6685999999999996</v>
          </cell>
          <cell r="E2581">
            <v>1.079</v>
          </cell>
          <cell r="F2581">
            <v>0.91300000000000003</v>
          </cell>
          <cell r="G2581">
            <v>1.0374999999999999</v>
          </cell>
          <cell r="H2581">
            <v>1.2449999999999999</v>
          </cell>
          <cell r="I2581">
            <v>1041.6499999999999</v>
          </cell>
          <cell r="J2581">
            <v>3690</v>
          </cell>
          <cell r="K2581">
            <v>4500</v>
          </cell>
          <cell r="L2581">
            <v>1354</v>
          </cell>
          <cell r="M2581">
            <v>1496</v>
          </cell>
          <cell r="N2581">
            <v>1146</v>
          </cell>
          <cell r="O2581">
            <v>1303</v>
          </cell>
          <cell r="P2581">
            <v>1563</v>
          </cell>
          <cell r="Q2581" t="str">
            <v>V</v>
          </cell>
          <cell r="R2581">
            <v>38</v>
          </cell>
          <cell r="S2581">
            <v>1.105</v>
          </cell>
          <cell r="T2581" t="str">
            <v>TPU</v>
          </cell>
          <cell r="U2581">
            <v>0</v>
          </cell>
        </row>
        <row r="2582">
          <cell r="A2582" t="str">
            <v>FPME13</v>
          </cell>
          <cell r="B2582" t="str">
            <v>TPU MOT. E13 PUFFER IMP.</v>
          </cell>
          <cell r="C2582">
            <v>0.77225629290617859</v>
          </cell>
          <cell r="D2582">
            <v>3.7377204576659042</v>
          </cell>
          <cell r="E2582">
            <v>1.0039331807780323</v>
          </cell>
          <cell r="F2582">
            <v>0.84948192219679652</v>
          </cell>
          <cell r="G2582">
            <v>0.96532036613272321</v>
          </cell>
          <cell r="H2582">
            <v>1.1583844393592679</v>
          </cell>
          <cell r="I2582">
            <v>969.18164759725414</v>
          </cell>
          <cell r="J2582">
            <v>3690</v>
          </cell>
          <cell r="K2582">
            <v>4500</v>
          </cell>
          <cell r="L2582">
            <v>1260</v>
          </cell>
          <cell r="M2582">
            <v>1525</v>
          </cell>
          <cell r="N2582">
            <v>1067</v>
          </cell>
          <cell r="O2582">
            <v>1212</v>
          </cell>
          <cell r="P2582">
            <v>1454</v>
          </cell>
          <cell r="Q2582" t="str">
            <v>V</v>
          </cell>
          <cell r="R2582">
            <v>38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FPME13B</v>
          </cell>
          <cell r="B2583" t="str">
            <v>TPU MOT. E13 PUFFER IMP. BRILLO</v>
          </cell>
          <cell r="C2583">
            <v>2.6589960159362551</v>
          </cell>
          <cell r="D2583">
            <v>12.869540717131475</v>
          </cell>
          <cell r="E2583">
            <v>3.4566948207171317</v>
          </cell>
          <cell r="F2583">
            <v>2.9248956175298808</v>
          </cell>
          <cell r="G2583">
            <v>3.3237450199203189</v>
          </cell>
          <cell r="H2583">
            <v>3.9884940239043827</v>
          </cell>
          <cell r="I2583">
            <v>3337.04</v>
          </cell>
          <cell r="J2583">
            <v>13110</v>
          </cell>
          <cell r="K2583">
            <v>16000</v>
          </cell>
          <cell r="L2583">
            <v>4338</v>
          </cell>
          <cell r="M2583">
            <v>5249</v>
          </cell>
          <cell r="N2583">
            <v>3671</v>
          </cell>
          <cell r="O2583">
            <v>4172</v>
          </cell>
          <cell r="P2583">
            <v>5006</v>
          </cell>
          <cell r="Q2583" t="str">
            <v>V</v>
          </cell>
          <cell r="R2583">
            <v>38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FPCE13</v>
          </cell>
          <cell r="B2584" t="str">
            <v>TPU MOT. E13 PUFFER IMP. CORAZONES</v>
          </cell>
          <cell r="C2584">
            <v>1.1222270552414093</v>
          </cell>
          <cell r="D2584">
            <v>5.4315789473684211</v>
          </cell>
          <cell r="E2584">
            <v>1.4588951718138321</v>
          </cell>
          <cell r="F2584">
            <v>1.2344497607655502</v>
          </cell>
          <cell r="G2584">
            <v>1.4027838190517616</v>
          </cell>
          <cell r="H2584">
            <v>1.683340582862114</v>
          </cell>
          <cell r="I2584">
            <v>1408.3949543279687</v>
          </cell>
          <cell r="J2584">
            <v>5740</v>
          </cell>
          <cell r="K2584">
            <v>7000</v>
          </cell>
          <cell r="L2584">
            <v>1831</v>
          </cell>
          <cell r="M2584">
            <v>2215</v>
          </cell>
          <cell r="N2584">
            <v>1550</v>
          </cell>
          <cell r="O2584">
            <v>1761</v>
          </cell>
          <cell r="P2584">
            <v>2113</v>
          </cell>
          <cell r="Q2584" t="str">
            <v>V</v>
          </cell>
          <cell r="R2584">
            <v>38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FPDE13</v>
          </cell>
          <cell r="B2585" t="str">
            <v>TPU MOT. E13 PUFFER IMP. DISEÑO</v>
          </cell>
          <cell r="C2585">
            <v>1.3919095258808178</v>
          </cell>
          <cell r="D2585">
            <v>6.7368421052631584</v>
          </cell>
          <cell r="E2585">
            <v>1.8094823836450633</v>
          </cell>
          <cell r="F2585">
            <v>1.5311004784688997</v>
          </cell>
          <cell r="G2585">
            <v>1.7398869073510224</v>
          </cell>
          <cell r="H2585">
            <v>2.0878642888212267</v>
          </cell>
          <cell r="I2585">
            <v>1746.8464549804264</v>
          </cell>
          <cell r="J2585">
            <v>6970</v>
          </cell>
          <cell r="K2585">
            <v>8500</v>
          </cell>
          <cell r="L2585">
            <v>2271</v>
          </cell>
          <cell r="M2585">
            <v>2748</v>
          </cell>
          <cell r="N2585">
            <v>1922</v>
          </cell>
          <cell r="O2585">
            <v>2184</v>
          </cell>
          <cell r="P2585">
            <v>2621</v>
          </cell>
          <cell r="Q2585" t="str">
            <v>V</v>
          </cell>
          <cell r="R2585">
            <v>38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FPME13M</v>
          </cell>
          <cell r="B2586" t="str">
            <v>TPU MOT. E13 PUFFER IMP. METALIZADO</v>
          </cell>
          <cell r="C2586">
            <v>1.7848970251716247</v>
          </cell>
          <cell r="D2586">
            <v>8.6389016018306641</v>
          </cell>
          <cell r="E2586">
            <v>2.3203661327231124</v>
          </cell>
          <cell r="F2586">
            <v>1.9633867276887873</v>
          </cell>
          <cell r="G2586">
            <v>2.2311212814645307</v>
          </cell>
          <cell r="H2586">
            <v>2.6773455377574371</v>
          </cell>
          <cell r="I2586">
            <v>2240.0457665903891</v>
          </cell>
          <cell r="J2586">
            <v>9020</v>
          </cell>
          <cell r="K2586">
            <v>11000</v>
          </cell>
          <cell r="L2586">
            <v>2912</v>
          </cell>
          <cell r="M2586">
            <v>3524</v>
          </cell>
          <cell r="N2586">
            <v>2465</v>
          </cell>
          <cell r="O2586">
            <v>2801</v>
          </cell>
          <cell r="P2586">
            <v>3361</v>
          </cell>
          <cell r="Q2586" t="str">
            <v>V</v>
          </cell>
          <cell r="R2586">
            <v>38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5534125</v>
          </cell>
          <cell r="B2587" t="str">
            <v>TPU MOT. E13 PUFFER IMP. PLATEADAS</v>
          </cell>
          <cell r="C2587">
            <v>2.2883295194508011</v>
          </cell>
          <cell r="D2587">
            <v>11.075514874141877</v>
          </cell>
          <cell r="E2587">
            <v>2.9748283752860414</v>
          </cell>
          <cell r="F2587">
            <v>2.5171624713958813</v>
          </cell>
          <cell r="G2587">
            <v>2.8604118993135015</v>
          </cell>
          <cell r="H2587">
            <v>3.4324942791762014</v>
          </cell>
          <cell r="I2587">
            <v>2871.8535469107555</v>
          </cell>
          <cell r="J2587">
            <v>11480</v>
          </cell>
          <cell r="K2587">
            <v>14000</v>
          </cell>
          <cell r="L2587">
            <v>3733</v>
          </cell>
          <cell r="M2587">
            <v>4517</v>
          </cell>
          <cell r="N2587">
            <v>3160</v>
          </cell>
          <cell r="O2587">
            <v>3590</v>
          </cell>
          <cell r="P2587">
            <v>4308</v>
          </cell>
          <cell r="Q2587" t="str">
            <v>V</v>
          </cell>
          <cell r="R2587">
            <v>38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TRRME13</v>
          </cell>
          <cell r="B2588" t="str">
            <v>TPU MOT. E13 RUBBER</v>
          </cell>
          <cell r="C2588">
            <v>1.545541539799913</v>
          </cell>
          <cell r="D2588">
            <v>7.4804210526315789</v>
          </cell>
          <cell r="E2588">
            <v>2.0092040017398869</v>
          </cell>
          <cell r="F2588">
            <v>1.7000956937799045</v>
          </cell>
          <cell r="G2588">
            <v>1.9319269247498914</v>
          </cell>
          <cell r="H2588">
            <v>2.3183123096998695</v>
          </cell>
          <cell r="I2588">
            <v>1939.6546324488909</v>
          </cell>
          <cell r="J2588">
            <v>7790</v>
          </cell>
          <cell r="K2588">
            <v>9500</v>
          </cell>
          <cell r="L2588">
            <v>2522</v>
          </cell>
          <cell r="M2588">
            <v>3051</v>
          </cell>
          <cell r="N2588">
            <v>2134</v>
          </cell>
          <cell r="O2588">
            <v>2425</v>
          </cell>
          <cell r="P2588">
            <v>2910</v>
          </cell>
          <cell r="Q2588" t="str">
            <v>D</v>
          </cell>
          <cell r="R2588">
            <v>38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444136</v>
          </cell>
          <cell r="B2589" t="str">
            <v>TPU MOT. E13 SILICONA DIS. DK</v>
          </cell>
          <cell r="C2589">
            <v>0.76</v>
          </cell>
          <cell r="D2589">
            <v>3.3592</v>
          </cell>
          <cell r="E2589">
            <v>0.9880000000000001</v>
          </cell>
          <cell r="F2589">
            <v>0.83600000000000008</v>
          </cell>
          <cell r="G2589">
            <v>0.95</v>
          </cell>
          <cell r="H2589">
            <v>1.1400000000000001</v>
          </cell>
          <cell r="I2589">
            <v>953.8</v>
          </cell>
          <cell r="J2589">
            <v>3280</v>
          </cell>
          <cell r="K2589">
            <v>4000</v>
          </cell>
          <cell r="L2589">
            <v>1240</v>
          </cell>
          <cell r="M2589">
            <v>1370</v>
          </cell>
          <cell r="N2589">
            <v>1050</v>
          </cell>
          <cell r="O2589">
            <v>1193</v>
          </cell>
          <cell r="P2589">
            <v>1431</v>
          </cell>
          <cell r="Q2589" t="str">
            <v>V</v>
          </cell>
          <cell r="R2589">
            <v>38</v>
          </cell>
          <cell r="S2589">
            <v>1.105</v>
          </cell>
          <cell r="T2589" t="str">
            <v>TPU</v>
          </cell>
          <cell r="U2589">
            <v>0</v>
          </cell>
        </row>
        <row r="2590">
          <cell r="A2590" t="str">
            <v>SILFE13</v>
          </cell>
          <cell r="B2590" t="str">
            <v>TPU MOT. E13 SILICONA FELPA</v>
          </cell>
          <cell r="C2590">
            <v>1.0750631578947367</v>
          </cell>
          <cell r="D2590">
            <v>5.2033056842105259</v>
          </cell>
          <cell r="E2590">
            <v>1.3975821052631578</v>
          </cell>
          <cell r="F2590">
            <v>1.1825694736842105</v>
          </cell>
          <cell r="G2590">
            <v>1.3438289473684208</v>
          </cell>
          <cell r="H2590">
            <v>1.6125947368421052</v>
          </cell>
          <cell r="I2590">
            <v>1349.2042631578945</v>
          </cell>
          <cell r="J2590">
            <v>5330</v>
          </cell>
          <cell r="K2590">
            <v>6500</v>
          </cell>
          <cell r="L2590">
            <v>1754</v>
          </cell>
          <cell r="M2590">
            <v>2122</v>
          </cell>
          <cell r="N2590">
            <v>1485</v>
          </cell>
          <cell r="O2590">
            <v>1687</v>
          </cell>
          <cell r="P2590">
            <v>2024</v>
          </cell>
          <cell r="Q2590" t="str">
            <v>V</v>
          </cell>
          <cell r="R2590">
            <v>38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1513</v>
          </cell>
          <cell r="B2591" t="str">
            <v>TPU MOT. E13 SILICONA NAC.</v>
          </cell>
          <cell r="C2591">
            <v>0.76</v>
          </cell>
          <cell r="D2591">
            <v>3.3592</v>
          </cell>
          <cell r="E2591">
            <v>0.9880000000000001</v>
          </cell>
          <cell r="F2591">
            <v>0.83600000000000008</v>
          </cell>
          <cell r="G2591">
            <v>0.95</v>
          </cell>
          <cell r="H2591">
            <v>1.1400000000000001</v>
          </cell>
          <cell r="I2591">
            <v>953.8</v>
          </cell>
          <cell r="J2591">
            <v>3280</v>
          </cell>
          <cell r="K2591">
            <v>4000</v>
          </cell>
          <cell r="L2591">
            <v>1240</v>
          </cell>
          <cell r="M2591">
            <v>1370</v>
          </cell>
          <cell r="N2591">
            <v>1050</v>
          </cell>
          <cell r="O2591">
            <v>1193</v>
          </cell>
          <cell r="P2591">
            <v>1431</v>
          </cell>
          <cell r="Q2591" t="str">
            <v>V</v>
          </cell>
          <cell r="R2591">
            <v>38</v>
          </cell>
          <cell r="S2591">
            <v>1.105</v>
          </cell>
          <cell r="T2591" t="str">
            <v>TPU</v>
          </cell>
          <cell r="U2591">
            <v>0</v>
          </cell>
        </row>
        <row r="2592">
          <cell r="A2592" t="str">
            <v>113213</v>
          </cell>
          <cell r="B2592" t="str">
            <v>TPU MOT. E13 TRANS</v>
          </cell>
          <cell r="C2592">
            <v>0.86124401913875603</v>
          </cell>
          <cell r="D2592">
            <v>4.1684210526315795</v>
          </cell>
          <cell r="E2592">
            <v>1.1196172248803828</v>
          </cell>
          <cell r="F2592">
            <v>0.94736842105263175</v>
          </cell>
          <cell r="G2592">
            <v>1.0765550239234449</v>
          </cell>
          <cell r="H2592">
            <v>1.2918660287081341</v>
          </cell>
          <cell r="I2592">
            <v>1080.8612440191389</v>
          </cell>
          <cell r="J2592">
            <v>4100</v>
          </cell>
          <cell r="K2592">
            <v>5000</v>
          </cell>
          <cell r="L2592">
            <v>1405</v>
          </cell>
          <cell r="M2592">
            <v>1700</v>
          </cell>
          <cell r="N2592">
            <v>1189</v>
          </cell>
          <cell r="O2592">
            <v>1352</v>
          </cell>
          <cell r="P2592">
            <v>1622</v>
          </cell>
          <cell r="Q2592" t="str">
            <v>V</v>
          </cell>
          <cell r="R2592">
            <v>38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PASK'XT2345T</v>
          </cell>
          <cell r="B2593" t="str">
            <v>TPU MOT. E13 TRANS</v>
          </cell>
          <cell r="C2593">
            <v>0.86124401913875603</v>
          </cell>
          <cell r="D2593">
            <v>4.1684210526315795</v>
          </cell>
          <cell r="E2593">
            <v>1.1196172248803828</v>
          </cell>
          <cell r="F2593">
            <v>0.94736842105263175</v>
          </cell>
          <cell r="G2593">
            <v>1.0765550239234449</v>
          </cell>
          <cell r="H2593">
            <v>1.2918660287081341</v>
          </cell>
          <cell r="I2593">
            <v>1080.8612440191389</v>
          </cell>
          <cell r="J2593">
            <v>4100</v>
          </cell>
          <cell r="K2593">
            <v>5000</v>
          </cell>
          <cell r="L2593">
            <v>1405</v>
          </cell>
          <cell r="M2593">
            <v>1700</v>
          </cell>
          <cell r="N2593">
            <v>1189</v>
          </cell>
          <cell r="O2593">
            <v>1352</v>
          </cell>
          <cell r="P2593">
            <v>1622</v>
          </cell>
          <cell r="Q2593" t="str">
            <v>S</v>
          </cell>
          <cell r="R2593">
            <v>38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TBCBMG04</v>
          </cell>
          <cell r="B2594" t="str">
            <v>TPU MOT. E14 / G04 / G04S / G24 / G24 POWER BORDER COLOR</v>
          </cell>
          <cell r="C2594">
            <v>0.88900595963254425</v>
          </cell>
          <cell r="D2594">
            <v>4.3027888446215137</v>
          </cell>
          <cell r="E2594">
            <v>1.1557077475223076</v>
          </cell>
          <cell r="F2594">
            <v>0.97790655559579875</v>
          </cell>
          <cell r="G2594">
            <v>1.1112574495406804</v>
          </cell>
          <cell r="H2594">
            <v>1.3335089394488164</v>
          </cell>
          <cell r="I2594">
            <v>1115.702479338843</v>
          </cell>
          <cell r="J2594">
            <v>4510</v>
          </cell>
          <cell r="K2594">
            <v>5500</v>
          </cell>
          <cell r="L2594">
            <v>1450</v>
          </cell>
          <cell r="M2594">
            <v>1755</v>
          </cell>
          <cell r="N2594">
            <v>1228</v>
          </cell>
          <cell r="O2594">
            <v>1395</v>
          </cell>
          <cell r="P2594">
            <v>1674</v>
          </cell>
          <cell r="Q2594" t="str">
            <v>S</v>
          </cell>
          <cell r="R2594">
            <v>38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TRBBG04</v>
          </cell>
          <cell r="B2595" t="str">
            <v>TPU MOT. E14 / G04 / G04S / G24 / G24 POWER BUBBLE</v>
          </cell>
          <cell r="C2595">
            <v>0.96984860557768926</v>
          </cell>
          <cell r="D2595">
            <v>4.6940672509960155</v>
          </cell>
          <cell r="E2595">
            <v>1.2608031872509962</v>
          </cell>
          <cell r="F2595">
            <v>1.0668334661354584</v>
          </cell>
          <cell r="G2595">
            <v>1.2123107569721117</v>
          </cell>
          <cell r="H2595">
            <v>1.4547729083665339</v>
          </cell>
          <cell r="I2595">
            <v>1217.1600000000001</v>
          </cell>
          <cell r="J2595">
            <v>4920</v>
          </cell>
          <cell r="K2595">
            <v>6000</v>
          </cell>
          <cell r="L2595">
            <v>1582</v>
          </cell>
          <cell r="M2595">
            <v>1915</v>
          </cell>
          <cell r="N2595">
            <v>1339</v>
          </cell>
          <cell r="O2595">
            <v>1522</v>
          </cell>
          <cell r="P2595">
            <v>1826</v>
          </cell>
          <cell r="Q2595" t="str">
            <v>D</v>
          </cell>
          <cell r="R2595">
            <v>38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TRCRG24</v>
          </cell>
          <cell r="B2596" t="str">
            <v>TPU MOT. E14 / G04 / G04S / G24 / G24 POWER COMBO REF</v>
          </cell>
          <cell r="C2596">
            <v>2.3033864541832672</v>
          </cell>
          <cell r="D2596">
            <v>11.148390438247013</v>
          </cell>
          <cell r="E2596">
            <v>2.9944023904382475</v>
          </cell>
          <cell r="F2596">
            <v>2.5337250996015941</v>
          </cell>
          <cell r="G2596">
            <v>2.8792330677290838</v>
          </cell>
          <cell r="H2596">
            <v>3.4550796812749009</v>
          </cell>
          <cell r="I2596">
            <v>2890.7500000000005</v>
          </cell>
          <cell r="J2596">
            <v>11480</v>
          </cell>
          <cell r="K2596">
            <v>14000</v>
          </cell>
          <cell r="L2596">
            <v>3758</v>
          </cell>
          <cell r="M2596">
            <v>4547</v>
          </cell>
          <cell r="N2596">
            <v>3180</v>
          </cell>
          <cell r="O2596">
            <v>3614</v>
          </cell>
          <cell r="P2596">
            <v>4337</v>
          </cell>
          <cell r="Q2596" t="str">
            <v>D</v>
          </cell>
          <cell r="R2596">
            <v>38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TPISME14</v>
          </cell>
          <cell r="B2597" t="str">
            <v>TPU MOT. E14 / G04 / G04S / G24 / G24 POWER PUFFER INSIDE</v>
          </cell>
          <cell r="C2597">
            <v>0.92997711670480554</v>
          </cell>
          <cell r="D2597">
            <v>4.5010892448512587</v>
          </cell>
          <cell r="E2597">
            <v>1.2089702517162473</v>
          </cell>
          <cell r="F2597">
            <v>1.0229748283752862</v>
          </cell>
          <cell r="G2597">
            <v>1.1624713958810069</v>
          </cell>
          <cell r="H2597">
            <v>1.3949656750572084</v>
          </cell>
          <cell r="I2597">
            <v>1167.121281464531</v>
          </cell>
          <cell r="J2597">
            <v>4510</v>
          </cell>
          <cell r="K2597">
            <v>5500</v>
          </cell>
          <cell r="L2597">
            <v>1517</v>
          </cell>
          <cell r="M2597">
            <v>1836</v>
          </cell>
          <cell r="N2597">
            <v>1284</v>
          </cell>
          <cell r="O2597">
            <v>1459</v>
          </cell>
          <cell r="P2597">
            <v>1751</v>
          </cell>
          <cell r="Q2597" t="str">
            <v>V</v>
          </cell>
          <cell r="R2597">
            <v>38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TPISMG04</v>
          </cell>
          <cell r="B2598" t="str">
            <v>TPU MOT. E14 / G04 / G04S / G24 / G24 POWER PUFFER INSIDE</v>
          </cell>
          <cell r="C2598">
            <v>0.92997711670480554</v>
          </cell>
          <cell r="D2598">
            <v>4.5010892448512587</v>
          </cell>
          <cell r="E2598">
            <v>1.2089702517162473</v>
          </cell>
          <cell r="F2598">
            <v>1.0229748283752862</v>
          </cell>
          <cell r="G2598">
            <v>1.1624713958810069</v>
          </cell>
          <cell r="H2598">
            <v>1.3949656750572084</v>
          </cell>
          <cell r="I2598">
            <v>1167.121281464531</v>
          </cell>
          <cell r="J2598">
            <v>4510</v>
          </cell>
          <cell r="K2598">
            <v>5500</v>
          </cell>
          <cell r="L2598">
            <v>1517</v>
          </cell>
          <cell r="M2598">
            <v>1836</v>
          </cell>
          <cell r="N2598">
            <v>1284</v>
          </cell>
          <cell r="O2598">
            <v>1459</v>
          </cell>
          <cell r="P2598">
            <v>1751</v>
          </cell>
          <cell r="Q2598" t="str">
            <v>V</v>
          </cell>
          <cell r="R2598">
            <v>38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TPISMG04S</v>
          </cell>
          <cell r="B2599" t="str">
            <v>TPU MOT. E14 / G04 / G04S / G24 / G24 POWER PUFFER INSIDE</v>
          </cell>
          <cell r="C2599">
            <v>0.92997711670480554</v>
          </cell>
          <cell r="D2599">
            <v>4.5010892448512587</v>
          </cell>
          <cell r="E2599">
            <v>1.2089702517162473</v>
          </cell>
          <cell r="F2599">
            <v>1.0229748283752862</v>
          </cell>
          <cell r="G2599">
            <v>1.1624713958810069</v>
          </cell>
          <cell r="H2599">
            <v>1.3949656750572084</v>
          </cell>
          <cell r="I2599">
            <v>1167.121281464531</v>
          </cell>
          <cell r="J2599">
            <v>4510</v>
          </cell>
          <cell r="K2599">
            <v>5500</v>
          </cell>
          <cell r="L2599">
            <v>1517</v>
          </cell>
          <cell r="M2599">
            <v>1836</v>
          </cell>
          <cell r="N2599">
            <v>1284</v>
          </cell>
          <cell r="O2599">
            <v>1459</v>
          </cell>
          <cell r="P2599">
            <v>1751</v>
          </cell>
          <cell r="Q2599" t="str">
            <v>V</v>
          </cell>
          <cell r="R2599">
            <v>38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TPISMG24</v>
          </cell>
          <cell r="B2600" t="str">
            <v>TPU MOT. E14 / G04 / G04S / G24 / G24 POWER PUFFER INSIDE</v>
          </cell>
          <cell r="C2600">
            <v>0.92997711670480554</v>
          </cell>
          <cell r="D2600">
            <v>4.5010892448512587</v>
          </cell>
          <cell r="E2600">
            <v>1.2089702517162473</v>
          </cell>
          <cell r="F2600">
            <v>1.0229748283752862</v>
          </cell>
          <cell r="G2600">
            <v>1.1624713958810069</v>
          </cell>
          <cell r="H2600">
            <v>1.3949656750572084</v>
          </cell>
          <cell r="I2600">
            <v>1167.121281464531</v>
          </cell>
          <cell r="J2600">
            <v>4510</v>
          </cell>
          <cell r="K2600">
            <v>5500</v>
          </cell>
          <cell r="L2600">
            <v>1517</v>
          </cell>
          <cell r="M2600">
            <v>1836</v>
          </cell>
          <cell r="N2600">
            <v>1284</v>
          </cell>
          <cell r="O2600">
            <v>1459</v>
          </cell>
          <cell r="P2600">
            <v>1751</v>
          </cell>
          <cell r="Q2600" t="str">
            <v>V</v>
          </cell>
          <cell r="R2600">
            <v>38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pu50U</v>
          </cell>
          <cell r="B2601" t="str">
            <v>TPU MOT. E14 / G04 / G04S / G24 / G24 POWER SENA BRILLO + POP</v>
          </cell>
          <cell r="C2601">
            <v>1.4239450800915332</v>
          </cell>
          <cell r="D2601">
            <v>6.8918941876430209</v>
          </cell>
          <cell r="E2601">
            <v>1.8511286041189932</v>
          </cell>
          <cell r="F2601">
            <v>1.5663395881006867</v>
          </cell>
          <cell r="G2601">
            <v>1.7799313501144165</v>
          </cell>
          <cell r="H2601">
            <v>2.1359176201372998</v>
          </cell>
          <cell r="I2601">
            <v>1787.0510755148741</v>
          </cell>
          <cell r="J2601">
            <v>6970</v>
          </cell>
          <cell r="K2601">
            <v>8500</v>
          </cell>
          <cell r="L2601">
            <v>2323</v>
          </cell>
          <cell r="M2601">
            <v>2811</v>
          </cell>
          <cell r="N2601">
            <v>1966</v>
          </cell>
          <cell r="O2601">
            <v>2234</v>
          </cell>
          <cell r="P2601">
            <v>2681</v>
          </cell>
          <cell r="Q2601" t="str">
            <v>V</v>
          </cell>
          <cell r="R2601">
            <v>38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45645687280315</v>
          </cell>
          <cell r="B2602" t="str">
            <v>TPU MOT. E14 / G04 / G04S / G24 / G24 POWER SILICONA C/MARCA</v>
          </cell>
          <cell r="C2602">
            <v>1.8438247011952191</v>
          </cell>
          <cell r="D2602">
            <v>8.9241115537848597</v>
          </cell>
          <cell r="E2602">
            <v>2.3969721115537848</v>
          </cell>
          <cell r="F2602">
            <v>2.0282071713147412</v>
          </cell>
          <cell r="G2602">
            <v>2.3047808764940241</v>
          </cell>
          <cell r="H2602">
            <v>2.7657370517928288</v>
          </cell>
          <cell r="I2602">
            <v>2314</v>
          </cell>
          <cell r="J2602">
            <v>9020</v>
          </cell>
          <cell r="K2602">
            <v>11000</v>
          </cell>
          <cell r="L2602">
            <v>3008</v>
          </cell>
          <cell r="M2602">
            <v>3640</v>
          </cell>
          <cell r="N2602">
            <v>2546</v>
          </cell>
          <cell r="O2602">
            <v>2893</v>
          </cell>
          <cell r="P2602">
            <v>3471</v>
          </cell>
          <cell r="Q2602" t="str">
            <v>V</v>
          </cell>
          <cell r="R2602">
            <v>38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456456840506</v>
          </cell>
          <cell r="B2603" t="str">
            <v>TPU MOT. E14 / G04 / G04S / G24 / G24 POWER SILICONA C/MARCA</v>
          </cell>
          <cell r="C2603">
            <v>1.8438247011952191</v>
          </cell>
          <cell r="D2603">
            <v>8.9241115537848597</v>
          </cell>
          <cell r="E2603">
            <v>2.3969721115537848</v>
          </cell>
          <cell r="F2603">
            <v>2.0282071713147412</v>
          </cell>
          <cell r="G2603">
            <v>2.3047808764940241</v>
          </cell>
          <cell r="H2603">
            <v>2.7657370517928288</v>
          </cell>
          <cell r="I2603">
            <v>2314</v>
          </cell>
          <cell r="J2603">
            <v>9020</v>
          </cell>
          <cell r="K2603">
            <v>11000</v>
          </cell>
          <cell r="L2603">
            <v>3008</v>
          </cell>
          <cell r="M2603">
            <v>3640</v>
          </cell>
          <cell r="N2603">
            <v>2546</v>
          </cell>
          <cell r="O2603">
            <v>2893</v>
          </cell>
          <cell r="P2603">
            <v>3471</v>
          </cell>
          <cell r="Q2603" t="str">
            <v>V</v>
          </cell>
          <cell r="R2603">
            <v>38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456456880632</v>
          </cell>
          <cell r="B2604" t="str">
            <v>TPU MOT. E14 / G04 / G04S / G24 / G24 POWER SILICONA C/MARCA</v>
          </cell>
          <cell r="C2604">
            <v>1.8438247011952191</v>
          </cell>
          <cell r="D2604">
            <v>8.9241115537848597</v>
          </cell>
          <cell r="E2604">
            <v>2.3969721115537848</v>
          </cell>
          <cell r="F2604">
            <v>2.0282071713147412</v>
          </cell>
          <cell r="G2604">
            <v>2.3047808764940241</v>
          </cell>
          <cell r="H2604">
            <v>2.7657370517928288</v>
          </cell>
          <cell r="I2604">
            <v>2314</v>
          </cell>
          <cell r="J2604">
            <v>9020</v>
          </cell>
          <cell r="K2604">
            <v>11000</v>
          </cell>
          <cell r="L2604">
            <v>3008</v>
          </cell>
          <cell r="M2604">
            <v>3640</v>
          </cell>
          <cell r="N2604">
            <v>2546</v>
          </cell>
          <cell r="O2604">
            <v>2893</v>
          </cell>
          <cell r="P2604">
            <v>3471</v>
          </cell>
          <cell r="Q2604" t="str">
            <v>V</v>
          </cell>
          <cell r="R2604">
            <v>38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SILFMG24</v>
          </cell>
          <cell r="B2605" t="str">
            <v>TPU MOT. E14 / G04 / G04S / G24 / G24 POWER SILICONA FELPA</v>
          </cell>
          <cell r="C2605">
            <v>1.2178489702517163</v>
          </cell>
          <cell r="D2605">
            <v>5.894389016018307</v>
          </cell>
          <cell r="E2605">
            <v>1.5832036613272313</v>
          </cell>
          <cell r="F2605">
            <v>1.3396338672768882</v>
          </cell>
          <cell r="G2605">
            <v>1.5223112128146454</v>
          </cell>
          <cell r="H2605">
            <v>1.8267734553775745</v>
          </cell>
          <cell r="I2605">
            <v>1528.400457665904</v>
          </cell>
          <cell r="J2605">
            <v>6150</v>
          </cell>
          <cell r="K2605">
            <v>7500</v>
          </cell>
          <cell r="L2605">
            <v>1987</v>
          </cell>
          <cell r="M2605">
            <v>2404</v>
          </cell>
          <cell r="N2605">
            <v>1682</v>
          </cell>
          <cell r="O2605">
            <v>1911</v>
          </cell>
          <cell r="P2605">
            <v>2293</v>
          </cell>
          <cell r="Q2605" t="str">
            <v>V</v>
          </cell>
          <cell r="R2605">
            <v>38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SSFG04</v>
          </cell>
          <cell r="B2606" t="str">
            <v>TPU MOT. E14 / G04 / G04S / G24 / G24 POWER SILICONA FELPA (AAA)</v>
          </cell>
          <cell r="C2606">
            <v>1.6642396505096735</v>
          </cell>
          <cell r="D2606">
            <v>8.0549199084668199</v>
          </cell>
          <cell r="E2606">
            <v>2.1635115456625758</v>
          </cell>
          <cell r="F2606">
            <v>1.8306636155606411</v>
          </cell>
          <cell r="G2606">
            <v>2.0802995631370917</v>
          </cell>
          <cell r="H2606">
            <v>2.4963594757645104</v>
          </cell>
          <cell r="I2606">
            <v>2088.6207613896404</v>
          </cell>
          <cell r="J2606">
            <v>8200</v>
          </cell>
          <cell r="K2606">
            <v>10000</v>
          </cell>
          <cell r="L2606">
            <v>2715</v>
          </cell>
          <cell r="M2606">
            <v>3285</v>
          </cell>
          <cell r="N2606">
            <v>2298</v>
          </cell>
          <cell r="O2606">
            <v>2611</v>
          </cell>
          <cell r="P2606">
            <v>3133</v>
          </cell>
          <cell r="Q2606" t="str">
            <v>V</v>
          </cell>
          <cell r="R2606">
            <v>38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SILFBMG04</v>
          </cell>
          <cell r="B2607" t="str">
            <v>TPU MOT. E14 / G04 / G04S / G24 / G24 POWER SILICONA FELPA BRILLO</v>
          </cell>
          <cell r="C2607">
            <v>1.2178489702517163</v>
          </cell>
          <cell r="D2607">
            <v>5.894389016018307</v>
          </cell>
          <cell r="E2607">
            <v>1.5832036613272313</v>
          </cell>
          <cell r="F2607">
            <v>1.3396338672768882</v>
          </cell>
          <cell r="G2607">
            <v>1.5223112128146454</v>
          </cell>
          <cell r="H2607">
            <v>1.8267734553775745</v>
          </cell>
          <cell r="I2607">
            <v>1528.400457665904</v>
          </cell>
          <cell r="J2607">
            <v>6150</v>
          </cell>
          <cell r="K2607">
            <v>7500</v>
          </cell>
          <cell r="L2607">
            <v>1987</v>
          </cell>
          <cell r="M2607">
            <v>2404</v>
          </cell>
          <cell r="N2607">
            <v>1682</v>
          </cell>
          <cell r="O2607">
            <v>1911</v>
          </cell>
          <cell r="P2607">
            <v>2293</v>
          </cell>
          <cell r="Q2607" t="str">
            <v>V</v>
          </cell>
          <cell r="R2607">
            <v>38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21G04TR</v>
          </cell>
          <cell r="B2608" t="str">
            <v>TPU MOT. E14 / G04 / G04S / G24 / G24 POWER TRANS</v>
          </cell>
          <cell r="C2608">
            <v>0.86124401913875603</v>
          </cell>
          <cell r="D2608">
            <v>4.1684210526315795</v>
          </cell>
          <cell r="E2608">
            <v>1.1196172248803828</v>
          </cell>
          <cell r="F2608">
            <v>0.94736842105263175</v>
          </cell>
          <cell r="G2608">
            <v>1.0765550239234449</v>
          </cell>
          <cell r="H2608">
            <v>1.2918660287081341</v>
          </cell>
          <cell r="I2608">
            <v>1080.8612440191389</v>
          </cell>
          <cell r="J2608">
            <v>4100</v>
          </cell>
          <cell r="K2608">
            <v>5000</v>
          </cell>
          <cell r="L2608">
            <v>1405</v>
          </cell>
          <cell r="M2608">
            <v>1700</v>
          </cell>
          <cell r="N2608">
            <v>1189</v>
          </cell>
          <cell r="O2608">
            <v>1352</v>
          </cell>
          <cell r="P2608">
            <v>1622</v>
          </cell>
          <cell r="Q2608" t="str">
            <v>V</v>
          </cell>
          <cell r="R2608">
            <v>38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PASK'XT2421T</v>
          </cell>
          <cell r="B2609" t="str">
            <v>TPU MOT. E14 / G04 / G04S / G24 / G24 POWER TRANS</v>
          </cell>
          <cell r="C2609">
            <v>1.0923295194508009</v>
          </cell>
          <cell r="D2609">
            <v>5.2868748741418763</v>
          </cell>
          <cell r="E2609">
            <v>1.4200283752860412</v>
          </cell>
          <cell r="F2609">
            <v>1.201562471395881</v>
          </cell>
          <cell r="G2609">
            <v>1.3654118993135012</v>
          </cell>
          <cell r="H2609">
            <v>1.6384942791762014</v>
          </cell>
          <cell r="I2609">
            <v>1370.8735469107551</v>
          </cell>
          <cell r="J2609">
            <v>5330</v>
          </cell>
          <cell r="K2609">
            <v>6500</v>
          </cell>
          <cell r="L2609">
            <v>1782</v>
          </cell>
          <cell r="M2609">
            <v>2156</v>
          </cell>
          <cell r="N2609">
            <v>1508</v>
          </cell>
          <cell r="O2609">
            <v>1714</v>
          </cell>
          <cell r="P2609">
            <v>2057</v>
          </cell>
          <cell r="Q2609" t="str">
            <v>V</v>
          </cell>
          <cell r="R2609">
            <v>38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PASK'XT2423T</v>
          </cell>
          <cell r="B2610" t="str">
            <v>TPU MOT. E14 / G04 / G04S / G24 / G24 POWER TRANS</v>
          </cell>
          <cell r="C2610">
            <v>1.0923295194508009</v>
          </cell>
          <cell r="D2610">
            <v>5.2868748741418763</v>
          </cell>
          <cell r="E2610">
            <v>1.4200283752860412</v>
          </cell>
          <cell r="F2610">
            <v>1.201562471395881</v>
          </cell>
          <cell r="G2610">
            <v>1.3654118993135012</v>
          </cell>
          <cell r="H2610">
            <v>1.6384942791762014</v>
          </cell>
          <cell r="I2610">
            <v>1370.8735469107551</v>
          </cell>
          <cell r="J2610">
            <v>5330</v>
          </cell>
          <cell r="K2610">
            <v>6500</v>
          </cell>
          <cell r="L2610">
            <v>1782</v>
          </cell>
          <cell r="M2610">
            <v>2156</v>
          </cell>
          <cell r="N2610">
            <v>1508</v>
          </cell>
          <cell r="O2610">
            <v>1714</v>
          </cell>
          <cell r="P2610">
            <v>2057</v>
          </cell>
          <cell r="Q2610" t="str">
            <v>V</v>
          </cell>
          <cell r="R2610">
            <v>38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TTME14S</v>
          </cell>
          <cell r="B2611" t="str">
            <v>TPU MOT. E14 / G04 / G04S / G24 / G24 POWER TRANS</v>
          </cell>
          <cell r="C2611">
            <v>1.0923295194508009</v>
          </cell>
          <cell r="D2611">
            <v>5.2868748741418763</v>
          </cell>
          <cell r="E2611">
            <v>1.4200283752860412</v>
          </cell>
          <cell r="F2611">
            <v>1.201562471395881</v>
          </cell>
          <cell r="G2611">
            <v>1.3654118993135012</v>
          </cell>
          <cell r="H2611">
            <v>1.6384942791762014</v>
          </cell>
          <cell r="I2611">
            <v>1370.8735469107551</v>
          </cell>
          <cell r="J2611">
            <v>5330</v>
          </cell>
          <cell r="K2611">
            <v>6500</v>
          </cell>
          <cell r="L2611">
            <v>1782</v>
          </cell>
          <cell r="M2611">
            <v>2156</v>
          </cell>
          <cell r="N2611">
            <v>1508</v>
          </cell>
          <cell r="O2611">
            <v>1714</v>
          </cell>
          <cell r="P2611">
            <v>2057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PRPMG24P</v>
          </cell>
          <cell r="B2612" t="str">
            <v>TPU MOT. E14 / G04 / G04S / G24 / G24 POWER TRANS CLEAR PREMIUM REF</v>
          </cell>
          <cell r="C2612">
            <v>2.2883295194508011</v>
          </cell>
          <cell r="D2612">
            <v>11.075514874141877</v>
          </cell>
          <cell r="E2612">
            <v>2.9748283752860414</v>
          </cell>
          <cell r="F2612">
            <v>2.5171624713958813</v>
          </cell>
          <cell r="G2612">
            <v>2.8604118993135015</v>
          </cell>
          <cell r="H2612">
            <v>3.4324942791762014</v>
          </cell>
          <cell r="I2612">
            <v>2871.8535469107555</v>
          </cell>
          <cell r="J2612">
            <v>11480</v>
          </cell>
          <cell r="K2612">
            <v>14000</v>
          </cell>
          <cell r="L2612">
            <v>3733</v>
          </cell>
          <cell r="M2612">
            <v>4517</v>
          </cell>
          <cell r="N2612">
            <v>3160</v>
          </cell>
          <cell r="O2612">
            <v>3590</v>
          </cell>
          <cell r="P2612">
            <v>4308</v>
          </cell>
          <cell r="Q2612" t="str">
            <v>S</v>
          </cell>
          <cell r="R2612">
            <v>38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TTCDME14</v>
          </cell>
          <cell r="B2613" t="str">
            <v>TPU MOT. E14 / G04 / G04S / G24 / G24 POWER TRANS DISEÑO</v>
          </cell>
          <cell r="C2613">
            <v>1.2860033663029296</v>
          </cell>
          <cell r="D2613">
            <v>6.2242562929061789</v>
          </cell>
          <cell r="E2613">
            <v>1.6718043761938084</v>
          </cell>
          <cell r="F2613">
            <v>1.4146037029332226</v>
          </cell>
          <cell r="G2613">
            <v>1.6075042078786619</v>
          </cell>
          <cell r="H2613">
            <v>1.9290050494543944</v>
          </cell>
          <cell r="I2613">
            <v>1613.9342247101765</v>
          </cell>
          <cell r="J2613">
            <v>6560</v>
          </cell>
          <cell r="K2613">
            <v>8000</v>
          </cell>
          <cell r="L2613">
            <v>2098</v>
          </cell>
          <cell r="M2613">
            <v>2539</v>
          </cell>
          <cell r="N2613">
            <v>1776</v>
          </cell>
          <cell r="O2613">
            <v>2018</v>
          </cell>
          <cell r="P2613">
            <v>2421</v>
          </cell>
          <cell r="Q2613" t="str">
            <v>V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TTCCME14</v>
          </cell>
          <cell r="B2614" t="str">
            <v>TPU MOT. E14 / G04 / G04S / G24 / G24 POWER TRANS. CANDY CRISTAL</v>
          </cell>
          <cell r="C2614">
            <v>1.2384439359267734</v>
          </cell>
          <cell r="D2614">
            <v>5.9940686498855831</v>
          </cell>
          <cell r="E2614">
            <v>1.6099771167048054</v>
          </cell>
          <cell r="F2614">
            <v>1.3622883295194508</v>
          </cell>
          <cell r="G2614">
            <v>1.5480549199084668</v>
          </cell>
          <cell r="H2614">
            <v>1.85766590389016</v>
          </cell>
          <cell r="I2614">
            <v>1554.2471395881005</v>
          </cell>
          <cell r="J2614">
            <v>6150</v>
          </cell>
          <cell r="K2614">
            <v>7500</v>
          </cell>
          <cell r="L2614">
            <v>2021</v>
          </cell>
          <cell r="M2614">
            <v>2445</v>
          </cell>
          <cell r="N2614">
            <v>1710</v>
          </cell>
          <cell r="O2614">
            <v>1943</v>
          </cell>
          <cell r="P2614">
            <v>2332</v>
          </cell>
          <cell r="Q2614" t="str">
            <v>V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TTCCMG04</v>
          </cell>
          <cell r="B2615" t="str">
            <v>TPU MOT. E14 / G04 / G04S / G24 / G24 POWER TRANS. CANDY CRISTAL</v>
          </cell>
          <cell r="C2615">
            <v>1.2384439359267734</v>
          </cell>
          <cell r="D2615">
            <v>5.9940686498855831</v>
          </cell>
          <cell r="E2615">
            <v>1.6099771167048054</v>
          </cell>
          <cell r="F2615">
            <v>1.3622883295194508</v>
          </cell>
          <cell r="G2615">
            <v>1.5480549199084668</v>
          </cell>
          <cell r="H2615">
            <v>1.85766590389016</v>
          </cell>
          <cell r="I2615">
            <v>1554.2471395881005</v>
          </cell>
          <cell r="J2615">
            <v>6150</v>
          </cell>
          <cell r="K2615">
            <v>7500</v>
          </cell>
          <cell r="L2615">
            <v>2021</v>
          </cell>
          <cell r="M2615">
            <v>2445</v>
          </cell>
          <cell r="N2615">
            <v>1710</v>
          </cell>
          <cell r="O2615">
            <v>1943</v>
          </cell>
          <cell r="P2615">
            <v>2332</v>
          </cell>
          <cell r="Q2615" t="str">
            <v>V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TTCCMG24</v>
          </cell>
          <cell r="B2616" t="str">
            <v>TPU MOT. E14 / G04 / G04S / G24 / G24 POWER TRANS. CANDY CRISTAL</v>
          </cell>
          <cell r="C2616">
            <v>1.2384439359267734</v>
          </cell>
          <cell r="D2616">
            <v>5.9940686498855831</v>
          </cell>
          <cell r="E2616">
            <v>1.6099771167048054</v>
          </cell>
          <cell r="F2616">
            <v>1.3622883295194508</v>
          </cell>
          <cell r="G2616">
            <v>1.5480549199084668</v>
          </cell>
          <cell r="H2616">
            <v>1.85766590389016</v>
          </cell>
          <cell r="I2616">
            <v>1554.2471395881005</v>
          </cell>
          <cell r="J2616">
            <v>6150</v>
          </cell>
          <cell r="K2616">
            <v>7500</v>
          </cell>
          <cell r="L2616">
            <v>2021</v>
          </cell>
          <cell r="M2616">
            <v>2445</v>
          </cell>
          <cell r="N2616">
            <v>1710</v>
          </cell>
          <cell r="O2616">
            <v>1943</v>
          </cell>
          <cell r="P2616">
            <v>2332</v>
          </cell>
          <cell r="Q2616" t="str">
            <v>V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21VME2DEP</v>
          </cell>
          <cell r="B2617" t="str">
            <v>TPU MOT. E2 DIS. LIQUIDO</v>
          </cell>
          <cell r="C2617">
            <v>0.18019874861980123</v>
          </cell>
          <cell r="D2617">
            <v>0.34886477732793519</v>
          </cell>
          <cell r="E2617">
            <v>0.23425837320574161</v>
          </cell>
          <cell r="F2617">
            <v>0.19821862348178138</v>
          </cell>
          <cell r="G2617">
            <v>0.22524843577475154</v>
          </cell>
          <cell r="H2617">
            <v>0.27029812292970185</v>
          </cell>
          <cell r="I2617">
            <v>226.14942951785054</v>
          </cell>
          <cell r="J2617">
            <v>410</v>
          </cell>
          <cell r="K2617">
            <v>500</v>
          </cell>
          <cell r="L2617">
            <v>294</v>
          </cell>
          <cell r="M2617">
            <v>356</v>
          </cell>
          <cell r="N2617">
            <v>249</v>
          </cell>
          <cell r="O2617">
            <v>283</v>
          </cell>
          <cell r="P2617">
            <v>340</v>
          </cell>
          <cell r="Q2617" t="str">
            <v>D</v>
          </cell>
          <cell r="R2617">
            <v>4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21GTCDME2</v>
          </cell>
          <cell r="B2618" t="str">
            <v>TPU MOT. E2 DIS. TXT</v>
          </cell>
          <cell r="C2618">
            <v>0.18019874861980123</v>
          </cell>
          <cell r="D2618">
            <v>0.34886477732793519</v>
          </cell>
          <cell r="E2618">
            <v>0.23425837320574161</v>
          </cell>
          <cell r="F2618">
            <v>0.19821862348178138</v>
          </cell>
          <cell r="G2618">
            <v>0.22524843577475154</v>
          </cell>
          <cell r="H2618">
            <v>0.27029812292970185</v>
          </cell>
          <cell r="I2618">
            <v>226.14942951785054</v>
          </cell>
          <cell r="J2618">
            <v>410</v>
          </cell>
          <cell r="K2618">
            <v>500</v>
          </cell>
          <cell r="L2618">
            <v>294</v>
          </cell>
          <cell r="M2618">
            <v>356</v>
          </cell>
          <cell r="N2618">
            <v>249</v>
          </cell>
          <cell r="O2618">
            <v>283</v>
          </cell>
          <cell r="P2618">
            <v>340</v>
          </cell>
          <cell r="Q2618" t="str">
            <v>V</v>
          </cell>
          <cell r="R2618">
            <v>4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PBCC'XT2159TR</v>
          </cell>
          <cell r="B2619" t="str">
            <v>TPU MOT. E20/E40 BORDER COLOR</v>
          </cell>
          <cell r="C2619">
            <v>1.9</v>
          </cell>
          <cell r="D2619">
            <v>9.1959999999999997</v>
          </cell>
          <cell r="E2619">
            <v>2.4699999999999998</v>
          </cell>
          <cell r="F2619">
            <v>2.09</v>
          </cell>
          <cell r="G2619">
            <v>2.375</v>
          </cell>
          <cell r="H2619">
            <v>2.8499999999999996</v>
          </cell>
          <cell r="I2619">
            <v>2384.5</v>
          </cell>
          <cell r="J2619">
            <v>9430</v>
          </cell>
          <cell r="K2619">
            <v>11500</v>
          </cell>
          <cell r="L2619">
            <v>3100</v>
          </cell>
          <cell r="M2619">
            <v>3751</v>
          </cell>
          <cell r="N2619">
            <v>2623</v>
          </cell>
          <cell r="O2619">
            <v>2981</v>
          </cell>
          <cell r="P2619">
            <v>3577</v>
          </cell>
          <cell r="Q2619" t="str">
            <v>S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TPU3D'XT2159AM</v>
          </cell>
          <cell r="B2620" t="str">
            <v>TPU MOT. E20/E40 DIAMON</v>
          </cell>
          <cell r="C2620">
            <v>1.3729977116704806</v>
          </cell>
          <cell r="D2620">
            <v>6.6453089244851258</v>
          </cell>
          <cell r="E2620">
            <v>1.7848970251716247</v>
          </cell>
          <cell r="F2620">
            <v>1.5102974828375288</v>
          </cell>
          <cell r="G2620">
            <v>1.7162471395881007</v>
          </cell>
          <cell r="H2620">
            <v>2.0594965675057209</v>
          </cell>
          <cell r="I2620">
            <v>1723.1121281464532</v>
          </cell>
          <cell r="J2620">
            <v>6970</v>
          </cell>
          <cell r="K2620">
            <v>8500</v>
          </cell>
          <cell r="L2620">
            <v>2240</v>
          </cell>
          <cell r="M2620">
            <v>2710</v>
          </cell>
          <cell r="N2620">
            <v>1896</v>
          </cell>
          <cell r="O2620">
            <v>2154</v>
          </cell>
          <cell r="P2620">
            <v>2585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TPU3D'XT2159HU</v>
          </cell>
          <cell r="B2621" t="str">
            <v>TPU MOT. E20/E40 DIAMON</v>
          </cell>
          <cell r="C2621">
            <v>1.3729977116704806</v>
          </cell>
          <cell r="D2621">
            <v>6.6453089244851258</v>
          </cell>
          <cell r="E2621">
            <v>1.7848970251716247</v>
          </cell>
          <cell r="F2621">
            <v>1.5102974828375288</v>
          </cell>
          <cell r="G2621">
            <v>1.7162471395881007</v>
          </cell>
          <cell r="H2621">
            <v>2.0594965675057209</v>
          </cell>
          <cell r="I2621">
            <v>1723.1121281464532</v>
          </cell>
          <cell r="J2621">
            <v>6970</v>
          </cell>
          <cell r="K2621">
            <v>8500</v>
          </cell>
          <cell r="L2621">
            <v>2240</v>
          </cell>
          <cell r="M2621">
            <v>2710</v>
          </cell>
          <cell r="N2621">
            <v>1896</v>
          </cell>
          <cell r="O2621">
            <v>2154</v>
          </cell>
          <cell r="P2621">
            <v>2585</v>
          </cell>
          <cell r="Q2621" t="str">
            <v>V</v>
          </cell>
          <cell r="R2621">
            <v>38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TPU3D'XT2159VI</v>
          </cell>
          <cell r="B2622" t="str">
            <v>TPU MOT. E20/E40 DIAMON</v>
          </cell>
          <cell r="C2622">
            <v>1.3729977116704806</v>
          </cell>
          <cell r="D2622">
            <v>6.6453089244851258</v>
          </cell>
          <cell r="E2622">
            <v>1.7848970251716247</v>
          </cell>
          <cell r="F2622">
            <v>1.5102974828375288</v>
          </cell>
          <cell r="G2622">
            <v>1.7162471395881007</v>
          </cell>
          <cell r="H2622">
            <v>2.0594965675057209</v>
          </cell>
          <cell r="I2622">
            <v>1723.1121281464532</v>
          </cell>
          <cell r="J2622">
            <v>6970</v>
          </cell>
          <cell r="K2622">
            <v>8500</v>
          </cell>
          <cell r="L2622">
            <v>2240</v>
          </cell>
          <cell r="M2622">
            <v>2710</v>
          </cell>
          <cell r="N2622">
            <v>1896</v>
          </cell>
          <cell r="O2622">
            <v>2154</v>
          </cell>
          <cell r="P2622">
            <v>2585</v>
          </cell>
          <cell r="Q2622" t="str">
            <v>V</v>
          </cell>
          <cell r="R2622">
            <v>38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TPU3D'XT2159VE</v>
          </cell>
          <cell r="B2623" t="str">
            <v>TPU MOT. E20/E40 DIAMON</v>
          </cell>
          <cell r="C2623">
            <v>1.3729977116704806</v>
          </cell>
          <cell r="D2623">
            <v>6.6453089244851258</v>
          </cell>
          <cell r="E2623">
            <v>1.7848970251716247</v>
          </cell>
          <cell r="F2623">
            <v>1.5102974828375288</v>
          </cell>
          <cell r="G2623">
            <v>1.7162471395881007</v>
          </cell>
          <cell r="H2623">
            <v>2.0594965675057209</v>
          </cell>
          <cell r="I2623">
            <v>1723.1121281464532</v>
          </cell>
          <cell r="J2623">
            <v>6970</v>
          </cell>
          <cell r="K2623">
            <v>8500</v>
          </cell>
          <cell r="L2623">
            <v>2240</v>
          </cell>
          <cell r="M2623">
            <v>2710</v>
          </cell>
          <cell r="N2623">
            <v>1896</v>
          </cell>
          <cell r="O2623">
            <v>2154</v>
          </cell>
          <cell r="P2623">
            <v>2585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TPU3D'XT2159TR</v>
          </cell>
          <cell r="B2624" t="str">
            <v>TPU MOT. E20/E40 DIAMON</v>
          </cell>
          <cell r="C2624">
            <v>1.3729977116704806</v>
          </cell>
          <cell r="D2624">
            <v>6.6453089244851258</v>
          </cell>
          <cell r="E2624">
            <v>1.7848970251716247</v>
          </cell>
          <cell r="F2624">
            <v>1.5102974828375288</v>
          </cell>
          <cell r="G2624">
            <v>1.7162471395881007</v>
          </cell>
          <cell r="H2624">
            <v>2.0594965675057209</v>
          </cell>
          <cell r="I2624">
            <v>1723.1121281464532</v>
          </cell>
          <cell r="J2624">
            <v>6970</v>
          </cell>
          <cell r="K2624">
            <v>8500</v>
          </cell>
          <cell r="L2624">
            <v>2240</v>
          </cell>
          <cell r="M2624">
            <v>2710</v>
          </cell>
          <cell r="N2624">
            <v>1896</v>
          </cell>
          <cell r="O2624">
            <v>2154</v>
          </cell>
          <cell r="P2624">
            <v>2585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TPU3D'XT2159FU</v>
          </cell>
          <cell r="B2625" t="str">
            <v>TPU MOT. E20/E40 DIAMON</v>
          </cell>
          <cell r="C2625">
            <v>1.3729977116704806</v>
          </cell>
          <cell r="D2625">
            <v>6.6453089244851258</v>
          </cell>
          <cell r="E2625">
            <v>1.7848970251716247</v>
          </cell>
          <cell r="F2625">
            <v>1.5102974828375288</v>
          </cell>
          <cell r="G2625">
            <v>1.7162471395881007</v>
          </cell>
          <cell r="H2625">
            <v>2.0594965675057209</v>
          </cell>
          <cell r="I2625">
            <v>1723.1121281464532</v>
          </cell>
          <cell r="J2625">
            <v>6970</v>
          </cell>
          <cell r="K2625">
            <v>8500</v>
          </cell>
          <cell r="L2625">
            <v>2240</v>
          </cell>
          <cell r="M2625">
            <v>2710</v>
          </cell>
          <cell r="N2625">
            <v>1896</v>
          </cell>
          <cell r="O2625">
            <v>2154</v>
          </cell>
          <cell r="P2625">
            <v>2585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TDNME20</v>
          </cell>
          <cell r="B2626" t="str">
            <v>TPU MOT. E20/E40 DIS. NAC.</v>
          </cell>
          <cell r="C2626">
            <v>0.84</v>
          </cell>
          <cell r="D2626">
            <v>3.7127999999999997</v>
          </cell>
          <cell r="E2626">
            <v>1.0920000000000001</v>
          </cell>
          <cell r="F2626">
            <v>0.92400000000000004</v>
          </cell>
          <cell r="G2626">
            <v>1.05</v>
          </cell>
          <cell r="H2626">
            <v>1.26</v>
          </cell>
          <cell r="I2626">
            <v>1054.2</v>
          </cell>
          <cell r="J2626">
            <v>3690</v>
          </cell>
          <cell r="K2626">
            <v>4500</v>
          </cell>
          <cell r="L2626">
            <v>1370</v>
          </cell>
          <cell r="M2626">
            <v>1514</v>
          </cell>
          <cell r="N2626">
            <v>1160</v>
          </cell>
          <cell r="O2626">
            <v>1318</v>
          </cell>
          <cell r="P2626">
            <v>1582</v>
          </cell>
          <cell r="Q2626" t="str">
            <v>L</v>
          </cell>
          <cell r="R2626">
            <v>38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TDNME40</v>
          </cell>
          <cell r="B2627" t="str">
            <v>TPU MOT. E20/E40 DIS. NAC.</v>
          </cell>
          <cell r="C2627">
            <v>0.84</v>
          </cell>
          <cell r="D2627">
            <v>3.7127999999999997</v>
          </cell>
          <cell r="E2627">
            <v>1.0920000000000001</v>
          </cell>
          <cell r="F2627">
            <v>0.92400000000000004</v>
          </cell>
          <cell r="G2627">
            <v>1.05</v>
          </cell>
          <cell r="H2627">
            <v>1.26</v>
          </cell>
          <cell r="I2627">
            <v>1054.2</v>
          </cell>
          <cell r="J2627">
            <v>3690</v>
          </cell>
          <cell r="K2627">
            <v>4500</v>
          </cell>
          <cell r="L2627">
            <v>1370</v>
          </cell>
          <cell r="M2627">
            <v>1514</v>
          </cell>
          <cell r="N2627">
            <v>1160</v>
          </cell>
          <cell r="O2627">
            <v>1318</v>
          </cell>
          <cell r="P2627">
            <v>1582</v>
          </cell>
          <cell r="Q2627" t="str">
            <v>L</v>
          </cell>
          <cell r="R2627">
            <v>38</v>
          </cell>
          <cell r="S2627">
            <v>1.105</v>
          </cell>
          <cell r="T2627" t="str">
            <v>TPU</v>
          </cell>
          <cell r="U2627">
            <v>0</v>
          </cell>
        </row>
        <row r="2628">
          <cell r="A2628" t="str">
            <v>TE20POP</v>
          </cell>
          <cell r="B2628" t="str">
            <v>TPU MOT. E20/E40 DIS. POP IT</v>
          </cell>
          <cell r="C2628">
            <v>2.2419837695112426</v>
          </cell>
          <cell r="D2628">
            <v>10.851201444434414</v>
          </cell>
          <cell r="E2628">
            <v>2.9145789003646154</v>
          </cell>
          <cell r="F2628">
            <v>2.466182146462367</v>
          </cell>
          <cell r="G2628">
            <v>2.8024797118890534</v>
          </cell>
          <cell r="H2628">
            <v>3.3629756542668638</v>
          </cell>
          <cell r="I2628">
            <v>2813.6896307366096</v>
          </cell>
          <cell r="J2628">
            <v>11070</v>
          </cell>
          <cell r="K2628">
            <v>13500</v>
          </cell>
          <cell r="L2628">
            <v>3658</v>
          </cell>
          <cell r="M2628">
            <v>4426</v>
          </cell>
          <cell r="N2628">
            <v>3096</v>
          </cell>
          <cell r="O2628">
            <v>3518</v>
          </cell>
          <cell r="P2628">
            <v>4221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FUTME40</v>
          </cell>
          <cell r="B2629" t="str">
            <v>TPU MOT. E20/E40 FUTBOL</v>
          </cell>
          <cell r="C2629">
            <v>1.5940619916906624</v>
          </cell>
          <cell r="D2629">
            <v>7.7152600397828062</v>
          </cell>
          <cell r="E2629">
            <v>2.0722805891978613</v>
          </cell>
          <cell r="F2629">
            <v>1.7534681908597287</v>
          </cell>
          <cell r="G2629">
            <v>1.9925774896133279</v>
          </cell>
          <cell r="H2629">
            <v>2.3910929875359939</v>
          </cell>
          <cell r="I2629">
            <v>2000.5477995717813</v>
          </cell>
          <cell r="J2629">
            <v>7790</v>
          </cell>
          <cell r="K2629">
            <v>9500</v>
          </cell>
          <cell r="L2629">
            <v>2601</v>
          </cell>
          <cell r="M2629">
            <v>3147</v>
          </cell>
          <cell r="N2629">
            <v>2201</v>
          </cell>
          <cell r="O2629">
            <v>2501</v>
          </cell>
          <cell r="P2629">
            <v>3001</v>
          </cell>
          <cell r="Q2629" t="str">
            <v>V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TLNME40</v>
          </cell>
          <cell r="B2630" t="str">
            <v xml:space="preserve">TPU MOT. E20/E40 NAC. LISO </v>
          </cell>
          <cell r="C2630">
            <v>0.84</v>
          </cell>
          <cell r="D2630">
            <v>3.7127999999999997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1054.2</v>
          </cell>
          <cell r="J2630">
            <v>3690</v>
          </cell>
          <cell r="K2630">
            <v>4500</v>
          </cell>
          <cell r="L2630">
            <v>1370</v>
          </cell>
          <cell r="M2630">
            <v>1514</v>
          </cell>
          <cell r="N2630">
            <v>1160</v>
          </cell>
          <cell r="O2630">
            <v>1318</v>
          </cell>
          <cell r="P2630">
            <v>1582</v>
          </cell>
          <cell r="Q2630" t="str">
            <v>L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TPURS'XT2155NE</v>
          </cell>
          <cell r="B2631" t="str">
            <v>TPU MOT. E20/E40 REF SOFT</v>
          </cell>
          <cell r="C2631">
            <v>1.545541539799913</v>
          </cell>
          <cell r="D2631">
            <v>7.4804210526315789</v>
          </cell>
          <cell r="E2631">
            <v>2.0092040017398869</v>
          </cell>
          <cell r="F2631">
            <v>1.7000956937799045</v>
          </cell>
          <cell r="G2631">
            <v>1.9319269247498914</v>
          </cell>
          <cell r="H2631">
            <v>2.3183123096998695</v>
          </cell>
          <cell r="I2631">
            <v>1939.6546324488909</v>
          </cell>
          <cell r="J2631">
            <v>7790</v>
          </cell>
          <cell r="K2631">
            <v>9500</v>
          </cell>
          <cell r="L2631">
            <v>2522</v>
          </cell>
          <cell r="M2631">
            <v>3051</v>
          </cell>
          <cell r="N2631">
            <v>2134</v>
          </cell>
          <cell r="O2631">
            <v>2425</v>
          </cell>
          <cell r="P2631">
            <v>2910</v>
          </cell>
          <cell r="Q2631" t="str">
            <v>S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TPURS'E40FU</v>
          </cell>
          <cell r="B2632" t="str">
            <v>TPU MOT. E20/E40 REF SOFT</v>
          </cell>
          <cell r="C2632">
            <v>1.545541539799913</v>
          </cell>
          <cell r="D2632">
            <v>7.4804210526315789</v>
          </cell>
          <cell r="E2632">
            <v>2.0092040017398869</v>
          </cell>
          <cell r="F2632">
            <v>1.7000956937799045</v>
          </cell>
          <cell r="G2632">
            <v>1.9319269247498914</v>
          </cell>
          <cell r="H2632">
            <v>2.3183123096998695</v>
          </cell>
          <cell r="I2632">
            <v>1939.6546324488909</v>
          </cell>
          <cell r="J2632">
            <v>7790</v>
          </cell>
          <cell r="K2632">
            <v>9500</v>
          </cell>
          <cell r="L2632">
            <v>2522</v>
          </cell>
          <cell r="M2632">
            <v>3051</v>
          </cell>
          <cell r="N2632">
            <v>2134</v>
          </cell>
          <cell r="O2632">
            <v>2425</v>
          </cell>
          <cell r="P2632">
            <v>2910</v>
          </cell>
          <cell r="Q2632" t="str">
            <v>S</v>
          </cell>
          <cell r="R2632">
            <v>38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TPURS'E40NE</v>
          </cell>
          <cell r="B2633" t="str">
            <v>TPU MOT. E20/E40 REF SOFT</v>
          </cell>
          <cell r="C2633">
            <v>1.545541539799913</v>
          </cell>
          <cell r="D2633">
            <v>7.4804210526315789</v>
          </cell>
          <cell r="E2633">
            <v>2.0092040017398869</v>
          </cell>
          <cell r="F2633">
            <v>1.7000956937799045</v>
          </cell>
          <cell r="G2633">
            <v>1.9319269247498914</v>
          </cell>
          <cell r="H2633">
            <v>2.3183123096998695</v>
          </cell>
          <cell r="I2633">
            <v>1939.6546324488909</v>
          </cell>
          <cell r="J2633">
            <v>7790</v>
          </cell>
          <cell r="K2633">
            <v>9500</v>
          </cell>
          <cell r="L2633">
            <v>2522</v>
          </cell>
          <cell r="M2633">
            <v>3051</v>
          </cell>
          <cell r="N2633">
            <v>2134</v>
          </cell>
          <cell r="O2633">
            <v>2425</v>
          </cell>
          <cell r="P2633">
            <v>2910</v>
          </cell>
          <cell r="Q2633" t="str">
            <v>S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TPURS'E40TU</v>
          </cell>
          <cell r="B2634" t="str">
            <v>TPU MOT. E20/E40 REF SOFT</v>
          </cell>
          <cell r="C2634">
            <v>1.545541539799913</v>
          </cell>
          <cell r="D2634">
            <v>7.4804210526315789</v>
          </cell>
          <cell r="E2634">
            <v>2.0092040017398869</v>
          </cell>
          <cell r="F2634">
            <v>1.7000956937799045</v>
          </cell>
          <cell r="G2634">
            <v>1.9319269247498914</v>
          </cell>
          <cell r="H2634">
            <v>2.3183123096998695</v>
          </cell>
          <cell r="I2634">
            <v>1939.6546324488909</v>
          </cell>
          <cell r="J2634">
            <v>7790</v>
          </cell>
          <cell r="K2634">
            <v>9500</v>
          </cell>
          <cell r="L2634">
            <v>2522</v>
          </cell>
          <cell r="M2634">
            <v>3051</v>
          </cell>
          <cell r="N2634">
            <v>2134</v>
          </cell>
          <cell r="O2634">
            <v>2425</v>
          </cell>
          <cell r="P2634">
            <v>2910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1313</v>
          </cell>
          <cell r="B2635" t="str">
            <v>TPU MOT. E20/E40 REF. DIS. DK</v>
          </cell>
          <cell r="C2635">
            <v>1.5950365424049635</v>
          </cell>
          <cell r="D2635">
            <v>7.0500615174299384</v>
          </cell>
          <cell r="E2635">
            <v>2.0735475051264527</v>
          </cell>
          <cell r="F2635">
            <v>1.7545401966454599</v>
          </cell>
          <cell r="G2635">
            <v>1.9937956780062045</v>
          </cell>
          <cell r="H2635">
            <v>2.392554813607445</v>
          </cell>
          <cell r="I2635">
            <v>2001.7708607182292</v>
          </cell>
          <cell r="J2635">
            <v>7380</v>
          </cell>
          <cell r="K2635">
            <v>9000</v>
          </cell>
          <cell r="L2635">
            <v>2602</v>
          </cell>
          <cell r="M2635">
            <v>2876</v>
          </cell>
          <cell r="N2635">
            <v>2202</v>
          </cell>
          <cell r="O2635">
            <v>2503</v>
          </cell>
          <cell r="P2635">
            <v>3003</v>
          </cell>
          <cell r="Q2635" t="str">
            <v>V</v>
          </cell>
          <cell r="R2635">
            <v>38</v>
          </cell>
          <cell r="S2635">
            <v>1.105</v>
          </cell>
          <cell r="T2635" t="str">
            <v>TPU</v>
          </cell>
          <cell r="U2635">
            <v>0</v>
          </cell>
        </row>
        <row r="2636">
          <cell r="A2636" t="str">
            <v>1314</v>
          </cell>
          <cell r="B2636" t="str">
            <v>TPU MOT. E20/E40 REF. DIS. DK</v>
          </cell>
          <cell r="C2636">
            <v>1.5950365424049635</v>
          </cell>
          <cell r="D2636">
            <v>7.0500615174299384</v>
          </cell>
          <cell r="E2636">
            <v>2.0735475051264527</v>
          </cell>
          <cell r="F2636">
            <v>1.7545401966454599</v>
          </cell>
          <cell r="G2636">
            <v>1.9937956780062045</v>
          </cell>
          <cell r="H2636">
            <v>2.392554813607445</v>
          </cell>
          <cell r="I2636">
            <v>2001.7708607182292</v>
          </cell>
          <cell r="J2636">
            <v>7380</v>
          </cell>
          <cell r="K2636">
            <v>9000</v>
          </cell>
          <cell r="L2636">
            <v>2602</v>
          </cell>
          <cell r="M2636">
            <v>2876</v>
          </cell>
          <cell r="N2636">
            <v>2202</v>
          </cell>
          <cell r="O2636">
            <v>2503</v>
          </cell>
          <cell r="P2636">
            <v>3003</v>
          </cell>
          <cell r="Q2636" t="str">
            <v>V</v>
          </cell>
          <cell r="R2636">
            <v>38</v>
          </cell>
          <cell r="S2636">
            <v>1.105</v>
          </cell>
          <cell r="T2636" t="str">
            <v>TPU</v>
          </cell>
          <cell r="U2636">
            <v>0</v>
          </cell>
        </row>
        <row r="2637">
          <cell r="A2637" t="str">
            <v>T0001</v>
          </cell>
          <cell r="B2637" t="str">
            <v>TPU MOT. E20/E40 RUBBER</v>
          </cell>
          <cell r="C2637">
            <v>1.545541539799913</v>
          </cell>
          <cell r="D2637">
            <v>7.4804210526315789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1939.6546324488909</v>
          </cell>
          <cell r="J2637">
            <v>7790</v>
          </cell>
          <cell r="K2637">
            <v>9500</v>
          </cell>
          <cell r="L2637">
            <v>2522</v>
          </cell>
          <cell r="M2637">
            <v>3051</v>
          </cell>
          <cell r="N2637">
            <v>2134</v>
          </cell>
          <cell r="O2637">
            <v>2425</v>
          </cell>
          <cell r="P2637">
            <v>2910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456456889320</v>
          </cell>
          <cell r="B2638" t="str">
            <v>TPU MOT. E20/E40 SILICONA C/MARCA</v>
          </cell>
          <cell r="C2638">
            <v>1.8438247011952191</v>
          </cell>
          <cell r="D2638">
            <v>5.5775697211155384</v>
          </cell>
          <cell r="E2638">
            <v>2.3969721115537848</v>
          </cell>
          <cell r="F2638">
            <v>2.0282071713147412</v>
          </cell>
          <cell r="G2638">
            <v>2.3047808764940241</v>
          </cell>
          <cell r="H2638">
            <v>2.7657370517928288</v>
          </cell>
          <cell r="I2638">
            <v>2314</v>
          </cell>
          <cell r="J2638">
            <v>5740</v>
          </cell>
          <cell r="K2638">
            <v>7000</v>
          </cell>
          <cell r="L2638">
            <v>3008</v>
          </cell>
          <cell r="M2638">
            <v>3640</v>
          </cell>
          <cell r="N2638">
            <v>2546</v>
          </cell>
          <cell r="O2638">
            <v>2893</v>
          </cell>
          <cell r="P2638">
            <v>3471</v>
          </cell>
          <cell r="Q2638" t="str">
            <v>V</v>
          </cell>
          <cell r="R2638">
            <v>21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456456887690</v>
          </cell>
          <cell r="B2639" t="str">
            <v>TPU MOT. E20/E40 SILICONA C/MARCA</v>
          </cell>
          <cell r="C2639">
            <v>1.8438247011952191</v>
          </cell>
          <cell r="D2639">
            <v>5.5775697211155384</v>
          </cell>
          <cell r="E2639">
            <v>2.3969721115537848</v>
          </cell>
          <cell r="F2639">
            <v>2.0282071713147412</v>
          </cell>
          <cell r="G2639">
            <v>2.3047808764940241</v>
          </cell>
          <cell r="H2639">
            <v>2.7657370517928288</v>
          </cell>
          <cell r="I2639">
            <v>2314</v>
          </cell>
          <cell r="J2639">
            <v>5740</v>
          </cell>
          <cell r="K2639">
            <v>7000</v>
          </cell>
          <cell r="L2639">
            <v>3008</v>
          </cell>
          <cell r="M2639">
            <v>3640</v>
          </cell>
          <cell r="N2639">
            <v>2546</v>
          </cell>
          <cell r="O2639">
            <v>2893</v>
          </cell>
          <cell r="P2639">
            <v>3471</v>
          </cell>
          <cell r="Q2639" t="str">
            <v>V</v>
          </cell>
          <cell r="R2639">
            <v>21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TME20ST</v>
          </cell>
          <cell r="B2640" t="str">
            <v>TPU MOT. E20/E40 SILICONA C/TAPA</v>
          </cell>
          <cell r="C2640">
            <v>1.0307368421052632</v>
          </cell>
          <cell r="D2640">
            <v>4.9887663157894737</v>
          </cell>
          <cell r="E2640">
            <v>1.3399578947368422</v>
          </cell>
          <cell r="F2640">
            <v>1.1338105263157896</v>
          </cell>
          <cell r="G2640">
            <v>1.2884210526315789</v>
          </cell>
          <cell r="H2640">
            <v>1.5461052631578949</v>
          </cell>
          <cell r="I2640">
            <v>1293.5747368421053</v>
          </cell>
          <cell r="J2640">
            <v>5330</v>
          </cell>
          <cell r="K2640">
            <v>6500</v>
          </cell>
          <cell r="L2640">
            <v>1682</v>
          </cell>
          <cell r="M2640">
            <v>2035</v>
          </cell>
          <cell r="N2640">
            <v>1423</v>
          </cell>
          <cell r="O2640">
            <v>1617</v>
          </cell>
          <cell r="P2640">
            <v>1941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TME40ST</v>
          </cell>
          <cell r="B2641" t="str">
            <v>TPU MOT. E20/E40 SILICONA C/TAPA</v>
          </cell>
          <cell r="C2641">
            <v>1.0307368421052632</v>
          </cell>
          <cell r="D2641">
            <v>4.9887663157894737</v>
          </cell>
          <cell r="E2641">
            <v>1.3399578947368422</v>
          </cell>
          <cell r="F2641">
            <v>1.1338105263157896</v>
          </cell>
          <cell r="G2641">
            <v>1.2884210526315789</v>
          </cell>
          <cell r="H2641">
            <v>1.5461052631578949</v>
          </cell>
          <cell r="I2641">
            <v>1293.5747368421053</v>
          </cell>
          <cell r="J2641">
            <v>5330</v>
          </cell>
          <cell r="K2641">
            <v>6500</v>
          </cell>
          <cell r="L2641">
            <v>1682</v>
          </cell>
          <cell r="M2641">
            <v>2035</v>
          </cell>
          <cell r="N2641">
            <v>1423</v>
          </cell>
          <cell r="O2641">
            <v>1617</v>
          </cell>
          <cell r="P2641">
            <v>1941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0311222</v>
          </cell>
          <cell r="B2642" t="str">
            <v>TPU MOT. E20/E40 SILICONA DIS. DK</v>
          </cell>
          <cell r="C2642">
            <v>0.76</v>
          </cell>
          <cell r="D2642">
            <v>3.3592</v>
          </cell>
          <cell r="E2642">
            <v>0.9880000000000001</v>
          </cell>
          <cell r="F2642">
            <v>0.83600000000000008</v>
          </cell>
          <cell r="G2642">
            <v>0.95</v>
          </cell>
          <cell r="H2642">
            <v>1.1400000000000001</v>
          </cell>
          <cell r="I2642">
            <v>953.8</v>
          </cell>
          <cell r="J2642">
            <v>3280</v>
          </cell>
          <cell r="K2642">
            <v>4000</v>
          </cell>
          <cell r="L2642">
            <v>1240</v>
          </cell>
          <cell r="M2642">
            <v>1370</v>
          </cell>
          <cell r="N2642">
            <v>1050</v>
          </cell>
          <cell r="O2642">
            <v>1193</v>
          </cell>
          <cell r="P2642">
            <v>1431</v>
          </cell>
          <cell r="Q2642" t="str">
            <v>V</v>
          </cell>
          <cell r="R2642">
            <v>38</v>
          </cell>
          <cell r="S2642">
            <v>1.105</v>
          </cell>
          <cell r="T2642" t="str">
            <v>TPU</v>
          </cell>
          <cell r="U2642">
            <v>0</v>
          </cell>
        </row>
        <row r="2643">
          <cell r="A2643" t="str">
            <v>0311240</v>
          </cell>
          <cell r="B2643" t="str">
            <v>TPU MOT. E20/E40 SILICONA DIS. DK</v>
          </cell>
          <cell r="C2643">
            <v>0.76</v>
          </cell>
          <cell r="D2643">
            <v>3.3592</v>
          </cell>
          <cell r="E2643">
            <v>0.9880000000000001</v>
          </cell>
          <cell r="F2643">
            <v>0.83600000000000008</v>
          </cell>
          <cell r="G2643">
            <v>0.95</v>
          </cell>
          <cell r="H2643">
            <v>1.1400000000000001</v>
          </cell>
          <cell r="I2643">
            <v>953.8</v>
          </cell>
          <cell r="J2643">
            <v>3280</v>
          </cell>
          <cell r="K2643">
            <v>4000</v>
          </cell>
          <cell r="L2643">
            <v>1240</v>
          </cell>
          <cell r="M2643">
            <v>1370</v>
          </cell>
          <cell r="N2643">
            <v>1050</v>
          </cell>
          <cell r="O2643">
            <v>1193</v>
          </cell>
          <cell r="P2643">
            <v>1431</v>
          </cell>
          <cell r="Q2643" t="str">
            <v>V</v>
          </cell>
          <cell r="R2643">
            <v>38</v>
          </cell>
          <cell r="S2643">
            <v>1.105</v>
          </cell>
          <cell r="T2643" t="str">
            <v>TPU</v>
          </cell>
          <cell r="U2643">
            <v>0</v>
          </cell>
        </row>
        <row r="2644">
          <cell r="A2644" t="str">
            <v>SILFE40</v>
          </cell>
          <cell r="B2644" t="str">
            <v>TPU MOT. E20/E40 SILICONA FELPA</v>
          </cell>
          <cell r="C2644">
            <v>1.2103561094615807</v>
          </cell>
          <cell r="D2644">
            <v>5.8581235697940501</v>
          </cell>
          <cell r="E2644">
            <v>1.573462942300055</v>
          </cell>
          <cell r="F2644">
            <v>1.3313917204077388</v>
          </cell>
          <cell r="G2644">
            <v>1.5129451368269757</v>
          </cell>
          <cell r="H2644">
            <v>1.815534164192371</v>
          </cell>
          <cell r="I2644">
            <v>1518.9969173742838</v>
          </cell>
          <cell r="J2644">
            <v>6150</v>
          </cell>
          <cell r="K2644">
            <v>7500</v>
          </cell>
          <cell r="L2644">
            <v>1975</v>
          </cell>
          <cell r="M2644">
            <v>2389</v>
          </cell>
          <cell r="N2644">
            <v>1671</v>
          </cell>
          <cell r="O2644">
            <v>1899</v>
          </cell>
          <cell r="P2644">
            <v>2279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1320220</v>
          </cell>
          <cell r="B2645" t="str">
            <v>TPU MOT. E20/E40 SILICONA NAC.</v>
          </cell>
          <cell r="C2645">
            <v>0.76</v>
          </cell>
          <cell r="D2645">
            <v>3.3592</v>
          </cell>
          <cell r="E2645">
            <v>0.9880000000000001</v>
          </cell>
          <cell r="F2645">
            <v>0.83600000000000008</v>
          </cell>
          <cell r="G2645">
            <v>0.95</v>
          </cell>
          <cell r="H2645">
            <v>1.1400000000000001</v>
          </cell>
          <cell r="I2645">
            <v>953.8</v>
          </cell>
          <cell r="J2645">
            <v>3280</v>
          </cell>
          <cell r="K2645">
            <v>4000</v>
          </cell>
          <cell r="L2645">
            <v>1240</v>
          </cell>
          <cell r="M2645">
            <v>1370</v>
          </cell>
          <cell r="N2645">
            <v>1050</v>
          </cell>
          <cell r="O2645">
            <v>1193</v>
          </cell>
          <cell r="P2645">
            <v>1431</v>
          </cell>
          <cell r="Q2645" t="str">
            <v>V</v>
          </cell>
          <cell r="R2645">
            <v>38</v>
          </cell>
          <cell r="S2645">
            <v>1.105</v>
          </cell>
          <cell r="T2645" t="str">
            <v>TPU</v>
          </cell>
          <cell r="U2645">
            <v>0</v>
          </cell>
        </row>
        <row r="2646">
          <cell r="A2646" t="str">
            <v>1320240</v>
          </cell>
          <cell r="B2646" t="str">
            <v>TPU MOT. E20/E40 SILICONA NAC.</v>
          </cell>
          <cell r="C2646">
            <v>0.76</v>
          </cell>
          <cell r="D2646">
            <v>3.3592</v>
          </cell>
          <cell r="E2646">
            <v>0.9880000000000001</v>
          </cell>
          <cell r="F2646">
            <v>0.83600000000000008</v>
          </cell>
          <cell r="G2646">
            <v>0.95</v>
          </cell>
          <cell r="H2646">
            <v>1.1400000000000001</v>
          </cell>
          <cell r="I2646">
            <v>953.8</v>
          </cell>
          <cell r="J2646">
            <v>3280</v>
          </cell>
          <cell r="K2646">
            <v>4000</v>
          </cell>
          <cell r="L2646">
            <v>1240</v>
          </cell>
          <cell r="M2646">
            <v>1370</v>
          </cell>
          <cell r="N2646">
            <v>1050</v>
          </cell>
          <cell r="O2646">
            <v>1193</v>
          </cell>
          <cell r="P2646">
            <v>1431</v>
          </cell>
          <cell r="Q2646" t="str">
            <v>V</v>
          </cell>
          <cell r="R2646">
            <v>38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3320220</v>
          </cell>
          <cell r="B2647" t="str">
            <v>TPU MOT. E20/E40 TRANS</v>
          </cell>
          <cell r="C2647">
            <v>0.86124401913875603</v>
          </cell>
          <cell r="D2647">
            <v>4.1684210526315795</v>
          </cell>
          <cell r="E2647">
            <v>1.1196172248803828</v>
          </cell>
          <cell r="F2647">
            <v>0.94736842105263175</v>
          </cell>
          <cell r="G2647">
            <v>1.0765550239234449</v>
          </cell>
          <cell r="H2647">
            <v>1.2918660287081341</v>
          </cell>
          <cell r="I2647">
            <v>1080.8612440191389</v>
          </cell>
          <cell r="J2647">
            <v>4100</v>
          </cell>
          <cell r="K2647">
            <v>5000</v>
          </cell>
          <cell r="L2647">
            <v>1405</v>
          </cell>
          <cell r="M2647">
            <v>1700</v>
          </cell>
          <cell r="N2647">
            <v>1189</v>
          </cell>
          <cell r="O2647">
            <v>1352</v>
          </cell>
          <cell r="P2647">
            <v>1622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2320240</v>
          </cell>
          <cell r="B2648" t="str">
            <v>TPU MOT. E20/E40 TRANS</v>
          </cell>
          <cell r="C2648">
            <v>0.86124401913875603</v>
          </cell>
          <cell r="D2648">
            <v>4.1684210526315795</v>
          </cell>
          <cell r="E2648">
            <v>1.1196172248803828</v>
          </cell>
          <cell r="F2648">
            <v>0.94736842105263175</v>
          </cell>
          <cell r="G2648">
            <v>1.0765550239234449</v>
          </cell>
          <cell r="H2648">
            <v>1.2918660287081341</v>
          </cell>
          <cell r="I2648">
            <v>1080.8612440191389</v>
          </cell>
          <cell r="J2648">
            <v>4100</v>
          </cell>
          <cell r="K2648">
            <v>5000</v>
          </cell>
          <cell r="L2648">
            <v>1405</v>
          </cell>
          <cell r="M2648">
            <v>1700</v>
          </cell>
          <cell r="N2648">
            <v>1189</v>
          </cell>
          <cell r="O2648">
            <v>1352</v>
          </cell>
          <cell r="P2648">
            <v>1622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pu39h</v>
          </cell>
          <cell r="B2649" t="str">
            <v>TPU MOT. E22/E22i FUTBOL MESSI INTER</v>
          </cell>
          <cell r="C2649">
            <v>1.5940619916906624</v>
          </cell>
          <cell r="D2649">
            <v>7.7152600397828062</v>
          </cell>
          <cell r="E2649">
            <v>2.0722805891978613</v>
          </cell>
          <cell r="F2649">
            <v>1.7534681908597287</v>
          </cell>
          <cell r="G2649">
            <v>1.9925774896133279</v>
          </cell>
          <cell r="H2649">
            <v>2.3910929875359939</v>
          </cell>
          <cell r="I2649">
            <v>2000.5477995717813</v>
          </cell>
          <cell r="J2649">
            <v>7790</v>
          </cell>
          <cell r="K2649">
            <v>9500</v>
          </cell>
          <cell r="L2649">
            <v>2601</v>
          </cell>
          <cell r="M2649">
            <v>3147</v>
          </cell>
          <cell r="N2649">
            <v>2201</v>
          </cell>
          <cell r="O2649">
            <v>2501</v>
          </cell>
          <cell r="P2649">
            <v>3001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22522</v>
          </cell>
          <cell r="B2650" t="str">
            <v>TPU MOT. E22/E22i PUFFER CASE</v>
          </cell>
          <cell r="C2650">
            <v>0.83</v>
          </cell>
          <cell r="D2650">
            <v>3.6685999999999996</v>
          </cell>
          <cell r="E2650">
            <v>1.079</v>
          </cell>
          <cell r="F2650">
            <v>0.91300000000000003</v>
          </cell>
          <cell r="G2650">
            <v>1.0374999999999999</v>
          </cell>
          <cell r="H2650">
            <v>1.2449999999999999</v>
          </cell>
          <cell r="I2650">
            <v>1041.6499999999999</v>
          </cell>
          <cell r="J2650">
            <v>3690</v>
          </cell>
          <cell r="K2650">
            <v>4500</v>
          </cell>
          <cell r="L2650">
            <v>1354</v>
          </cell>
          <cell r="M2650">
            <v>1496</v>
          </cell>
          <cell r="N2650">
            <v>1146</v>
          </cell>
          <cell r="O2650">
            <v>1303</v>
          </cell>
          <cell r="P2650">
            <v>1563</v>
          </cell>
          <cell r="Q2650" t="str">
            <v>V</v>
          </cell>
          <cell r="R2650">
            <v>38</v>
          </cell>
          <cell r="S2650">
            <v>1.105</v>
          </cell>
          <cell r="T2650" t="str">
            <v>TPU</v>
          </cell>
          <cell r="U2650">
            <v>0</v>
          </cell>
        </row>
        <row r="2651">
          <cell r="A2651" t="str">
            <v>346332202</v>
          </cell>
          <cell r="B2651" t="str">
            <v>TPU MOT. E22/E22i PUFFER CASE DIS.</v>
          </cell>
          <cell r="C2651">
            <v>0.83</v>
          </cell>
          <cell r="D2651">
            <v>3.6685999999999996</v>
          </cell>
          <cell r="E2651">
            <v>1.079</v>
          </cell>
          <cell r="F2651">
            <v>0.91300000000000003</v>
          </cell>
          <cell r="G2651">
            <v>1.0374999999999999</v>
          </cell>
          <cell r="H2651">
            <v>1.2449999999999999</v>
          </cell>
          <cell r="I2651">
            <v>1041.6499999999999</v>
          </cell>
          <cell r="J2651">
            <v>3690</v>
          </cell>
          <cell r="K2651">
            <v>4500</v>
          </cell>
          <cell r="L2651">
            <v>1354</v>
          </cell>
          <cell r="M2651">
            <v>1496</v>
          </cell>
          <cell r="N2651">
            <v>1146</v>
          </cell>
          <cell r="O2651">
            <v>1303</v>
          </cell>
          <cell r="P2651">
            <v>1563</v>
          </cell>
          <cell r="Q2651" t="str">
            <v>V</v>
          </cell>
          <cell r="R2651">
            <v>38</v>
          </cell>
          <cell r="S2651">
            <v>1.105</v>
          </cell>
          <cell r="T2651" t="str">
            <v>TPU</v>
          </cell>
          <cell r="U2651">
            <v>0</v>
          </cell>
        </row>
        <row r="2652">
          <cell r="A2652" t="str">
            <v>FPME22</v>
          </cell>
          <cell r="B2652" t="str">
            <v>TPU MOT. E22/E22i PUFFER IMP.</v>
          </cell>
          <cell r="C2652">
            <v>0.77225629290617859</v>
          </cell>
          <cell r="D2652">
            <v>3.7377204576659042</v>
          </cell>
          <cell r="E2652">
            <v>1.0039331807780323</v>
          </cell>
          <cell r="F2652">
            <v>0.84948192219679652</v>
          </cell>
          <cell r="G2652">
            <v>0.96532036613272321</v>
          </cell>
          <cell r="H2652">
            <v>1.1583844393592679</v>
          </cell>
          <cell r="I2652">
            <v>969.18164759725414</v>
          </cell>
          <cell r="J2652">
            <v>3690</v>
          </cell>
          <cell r="K2652">
            <v>4500</v>
          </cell>
          <cell r="L2652">
            <v>1260</v>
          </cell>
          <cell r="M2652">
            <v>1525</v>
          </cell>
          <cell r="N2652">
            <v>1067</v>
          </cell>
          <cell r="O2652">
            <v>1212</v>
          </cell>
          <cell r="P2652">
            <v>1454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TRRME22</v>
          </cell>
          <cell r="B2653" t="str">
            <v>TPU MOT. E22/E22i RUBBER</v>
          </cell>
          <cell r="C2653">
            <v>1.545541539799913</v>
          </cell>
          <cell r="D2653">
            <v>7.4804210526315789</v>
          </cell>
          <cell r="E2653">
            <v>2.0092040017398869</v>
          </cell>
          <cell r="F2653">
            <v>1.7000956937799045</v>
          </cell>
          <cell r="G2653">
            <v>1.9319269247498914</v>
          </cell>
          <cell r="H2653">
            <v>2.3183123096998695</v>
          </cell>
          <cell r="I2653">
            <v>1939.6546324488909</v>
          </cell>
          <cell r="J2653">
            <v>7790</v>
          </cell>
          <cell r="K2653">
            <v>9500</v>
          </cell>
          <cell r="L2653">
            <v>2522</v>
          </cell>
          <cell r="M2653">
            <v>3051</v>
          </cell>
          <cell r="N2653">
            <v>2134</v>
          </cell>
          <cell r="O2653">
            <v>2425</v>
          </cell>
          <cell r="P2653">
            <v>2910</v>
          </cell>
          <cell r="Q2653" t="str">
            <v>D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pu38U</v>
          </cell>
          <cell r="B2654" t="str">
            <v>TPU MOT. E22/E22i SENA BRILLO + POP</v>
          </cell>
          <cell r="C2654">
            <v>1.4239450800915332</v>
          </cell>
          <cell r="D2654">
            <v>6.8918941876430209</v>
          </cell>
          <cell r="E2654">
            <v>1.8511286041189932</v>
          </cell>
          <cell r="F2654">
            <v>1.5663395881006867</v>
          </cell>
          <cell r="G2654">
            <v>1.7799313501144165</v>
          </cell>
          <cell r="H2654">
            <v>2.1359176201372998</v>
          </cell>
          <cell r="I2654">
            <v>1787.0510755148741</v>
          </cell>
          <cell r="J2654">
            <v>6970</v>
          </cell>
          <cell r="K2654">
            <v>8500</v>
          </cell>
          <cell r="L2654">
            <v>2323</v>
          </cell>
          <cell r="M2654">
            <v>2811</v>
          </cell>
          <cell r="N2654">
            <v>1966</v>
          </cell>
          <cell r="O2654">
            <v>2234</v>
          </cell>
          <cell r="P2654">
            <v>2681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985822</v>
          </cell>
          <cell r="B2655" t="str">
            <v>TPU MOT. E22/E22i SILICONA DIS. DK</v>
          </cell>
          <cell r="C2655">
            <v>0.76</v>
          </cell>
          <cell r="D2655">
            <v>3.3592</v>
          </cell>
          <cell r="E2655">
            <v>0.9880000000000001</v>
          </cell>
          <cell r="F2655">
            <v>0.83600000000000008</v>
          </cell>
          <cell r="G2655">
            <v>0.95</v>
          </cell>
          <cell r="H2655">
            <v>1.1400000000000001</v>
          </cell>
          <cell r="I2655">
            <v>953.8</v>
          </cell>
          <cell r="J2655">
            <v>3280</v>
          </cell>
          <cell r="K2655">
            <v>4000</v>
          </cell>
          <cell r="L2655">
            <v>1240</v>
          </cell>
          <cell r="M2655">
            <v>1370</v>
          </cell>
          <cell r="N2655">
            <v>1050</v>
          </cell>
          <cell r="O2655">
            <v>1193</v>
          </cell>
          <cell r="P2655">
            <v>1431</v>
          </cell>
          <cell r="Q2655" t="str">
            <v>V</v>
          </cell>
          <cell r="R2655">
            <v>38</v>
          </cell>
          <cell r="S2655">
            <v>1.105</v>
          </cell>
          <cell r="T2655" t="str">
            <v>TPU</v>
          </cell>
          <cell r="U2655">
            <v>0</v>
          </cell>
        </row>
        <row r="2656">
          <cell r="A2656" t="str">
            <v>SILFE22</v>
          </cell>
          <cell r="B2656" t="str">
            <v>TPU MOT. E22/E22i SILICONA FELPA</v>
          </cell>
          <cell r="C2656">
            <v>1.2103561094615807</v>
          </cell>
          <cell r="D2656">
            <v>5.8581235697940501</v>
          </cell>
          <cell r="E2656">
            <v>1.573462942300055</v>
          </cell>
          <cell r="F2656">
            <v>1.3313917204077388</v>
          </cell>
          <cell r="G2656">
            <v>1.5129451368269757</v>
          </cell>
          <cell r="H2656">
            <v>1.815534164192371</v>
          </cell>
          <cell r="I2656">
            <v>1518.9969173742838</v>
          </cell>
          <cell r="J2656">
            <v>6150</v>
          </cell>
          <cell r="K2656">
            <v>7500</v>
          </cell>
          <cell r="L2656">
            <v>1975</v>
          </cell>
          <cell r="M2656">
            <v>2389</v>
          </cell>
          <cell r="N2656">
            <v>1671</v>
          </cell>
          <cell r="O2656">
            <v>1899</v>
          </cell>
          <cell r="P2656">
            <v>2279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PRSI'XT2239AQ</v>
          </cell>
          <cell r="B2657" t="str">
            <v>TPU MOT. E22/E22i SILICONA FELPA</v>
          </cell>
          <cell r="C2657">
            <v>0.93483752860411895</v>
          </cell>
          <cell r="D2657">
            <v>4.5246136384439355</v>
          </cell>
          <cell r="E2657">
            <v>1.2152887871853546</v>
          </cell>
          <cell r="F2657">
            <v>1.0283212814645308</v>
          </cell>
          <cell r="G2657">
            <v>1.1685469107551487</v>
          </cell>
          <cell r="H2657">
            <v>1.4022562929061784</v>
          </cell>
          <cell r="I2657">
            <v>1173.2210983981693</v>
          </cell>
          <cell r="J2657">
            <v>4510</v>
          </cell>
          <cell r="K2657">
            <v>5500</v>
          </cell>
          <cell r="L2657">
            <v>1525</v>
          </cell>
          <cell r="M2657">
            <v>1845</v>
          </cell>
          <cell r="N2657">
            <v>1291</v>
          </cell>
          <cell r="O2657">
            <v>1467</v>
          </cell>
          <cell r="P2657">
            <v>1760</v>
          </cell>
          <cell r="Q2657" t="str">
            <v>S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PRSI'XT2239FU</v>
          </cell>
          <cell r="B2658" t="str">
            <v>TPU MOT. E22/E22i SILICONA FELPA</v>
          </cell>
          <cell r="C2658">
            <v>0.93483752860411895</v>
          </cell>
          <cell r="D2658">
            <v>4.5246136384439355</v>
          </cell>
          <cell r="E2658">
            <v>1.2152887871853546</v>
          </cell>
          <cell r="F2658">
            <v>1.0283212814645308</v>
          </cell>
          <cell r="G2658">
            <v>1.1685469107551487</v>
          </cell>
          <cell r="H2658">
            <v>1.4022562929061784</v>
          </cell>
          <cell r="I2658">
            <v>1173.2210983981693</v>
          </cell>
          <cell r="J2658">
            <v>4510</v>
          </cell>
          <cell r="K2658">
            <v>5500</v>
          </cell>
          <cell r="L2658">
            <v>1525</v>
          </cell>
          <cell r="M2658">
            <v>1845</v>
          </cell>
          <cell r="N2658">
            <v>1291</v>
          </cell>
          <cell r="O2658">
            <v>1467</v>
          </cell>
          <cell r="P2658">
            <v>1760</v>
          </cell>
          <cell r="Q2658" t="str">
            <v>S</v>
          </cell>
          <cell r="R2658">
            <v>38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PRSI'XT2239RO</v>
          </cell>
          <cell r="B2659" t="str">
            <v>TPU MOT. E22/E22i SILICONA FELPA</v>
          </cell>
          <cell r="C2659">
            <v>0.93483752860411895</v>
          </cell>
          <cell r="D2659">
            <v>4.5246136384439355</v>
          </cell>
          <cell r="E2659">
            <v>1.2152887871853546</v>
          </cell>
          <cell r="F2659">
            <v>1.0283212814645308</v>
          </cell>
          <cell r="G2659">
            <v>1.1685469107551487</v>
          </cell>
          <cell r="H2659">
            <v>1.4022562929061784</v>
          </cell>
          <cell r="I2659">
            <v>1173.2210983981693</v>
          </cell>
          <cell r="J2659">
            <v>4510</v>
          </cell>
          <cell r="K2659">
            <v>5500</v>
          </cell>
          <cell r="L2659">
            <v>1525</v>
          </cell>
          <cell r="M2659">
            <v>1845</v>
          </cell>
          <cell r="N2659">
            <v>1291</v>
          </cell>
          <cell r="O2659">
            <v>1467</v>
          </cell>
          <cell r="P2659">
            <v>1760</v>
          </cell>
          <cell r="Q2659" t="str">
            <v>S</v>
          </cell>
          <cell r="R2659">
            <v>38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PRSI'XT2239RS</v>
          </cell>
          <cell r="B2660" t="str">
            <v>TPU MOT. E22/E22i SILICONA FELPA</v>
          </cell>
          <cell r="C2660">
            <v>0.93483752860411895</v>
          </cell>
          <cell r="D2660">
            <v>4.5246136384439355</v>
          </cell>
          <cell r="E2660">
            <v>1.2152887871853546</v>
          </cell>
          <cell r="F2660">
            <v>1.0283212814645308</v>
          </cell>
          <cell r="G2660">
            <v>1.1685469107551487</v>
          </cell>
          <cell r="H2660">
            <v>1.4022562929061784</v>
          </cell>
          <cell r="I2660">
            <v>1173.2210983981693</v>
          </cell>
          <cell r="J2660">
            <v>4510</v>
          </cell>
          <cell r="K2660">
            <v>5500</v>
          </cell>
          <cell r="L2660">
            <v>1525</v>
          </cell>
          <cell r="M2660">
            <v>1845</v>
          </cell>
          <cell r="N2660">
            <v>1291</v>
          </cell>
          <cell r="O2660">
            <v>1467</v>
          </cell>
          <cell r="P2660">
            <v>1760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1320321</v>
          </cell>
          <cell r="B2661" t="str">
            <v>TPU MOT. E22/E22i SILICONA NAC.</v>
          </cell>
          <cell r="C2661">
            <v>0.76</v>
          </cell>
          <cell r="D2661">
            <v>3.3592</v>
          </cell>
          <cell r="E2661">
            <v>0.9880000000000001</v>
          </cell>
          <cell r="F2661">
            <v>0.83600000000000008</v>
          </cell>
          <cell r="G2661">
            <v>0.95</v>
          </cell>
          <cell r="H2661">
            <v>1.1400000000000001</v>
          </cell>
          <cell r="I2661">
            <v>953.8</v>
          </cell>
          <cell r="J2661">
            <v>3280</v>
          </cell>
          <cell r="K2661">
            <v>4000</v>
          </cell>
          <cell r="L2661">
            <v>1240</v>
          </cell>
          <cell r="M2661">
            <v>1370</v>
          </cell>
          <cell r="N2661">
            <v>1050</v>
          </cell>
          <cell r="O2661">
            <v>1193</v>
          </cell>
          <cell r="P2661">
            <v>1431</v>
          </cell>
          <cell r="Q2661" t="str">
            <v>V</v>
          </cell>
          <cell r="R2661">
            <v>38</v>
          </cell>
          <cell r="S2661">
            <v>1.105</v>
          </cell>
          <cell r="T2661" t="str">
            <v>TPU</v>
          </cell>
          <cell r="U2661">
            <v>0</v>
          </cell>
        </row>
        <row r="2662">
          <cell r="A2662" t="str">
            <v>33221</v>
          </cell>
          <cell r="B2662" t="str">
            <v>TPU MOT. E22/E22i TRANS</v>
          </cell>
          <cell r="C2662">
            <v>0.86124401913875603</v>
          </cell>
          <cell r="D2662">
            <v>4.1684210526315795</v>
          </cell>
          <cell r="E2662">
            <v>1.1196172248803828</v>
          </cell>
          <cell r="F2662">
            <v>0.94736842105263175</v>
          </cell>
          <cell r="G2662">
            <v>1.0765550239234449</v>
          </cell>
          <cell r="H2662">
            <v>1.2918660287081341</v>
          </cell>
          <cell r="I2662">
            <v>1080.8612440191389</v>
          </cell>
          <cell r="J2662">
            <v>4100</v>
          </cell>
          <cell r="K2662">
            <v>5000</v>
          </cell>
          <cell r="L2662">
            <v>1405</v>
          </cell>
          <cell r="M2662">
            <v>1700</v>
          </cell>
          <cell r="N2662">
            <v>1189</v>
          </cell>
          <cell r="O2662">
            <v>1352</v>
          </cell>
          <cell r="P2662">
            <v>1622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PASK'XT2239T</v>
          </cell>
          <cell r="B2663" t="str">
            <v>TPU MOT. E22/E22i TRANS</v>
          </cell>
          <cell r="C2663">
            <v>0.86124401913875603</v>
          </cell>
          <cell r="D2663">
            <v>4.1684210526315795</v>
          </cell>
          <cell r="E2663">
            <v>1.1196172248803828</v>
          </cell>
          <cell r="F2663">
            <v>0.94736842105263175</v>
          </cell>
          <cell r="G2663">
            <v>1.0765550239234449</v>
          </cell>
          <cell r="H2663">
            <v>1.2918660287081341</v>
          </cell>
          <cell r="I2663">
            <v>1080.8612440191389</v>
          </cell>
          <cell r="J2663">
            <v>4100</v>
          </cell>
          <cell r="K2663">
            <v>5000</v>
          </cell>
          <cell r="L2663">
            <v>1405</v>
          </cell>
          <cell r="M2663">
            <v>1700</v>
          </cell>
          <cell r="N2663">
            <v>1189</v>
          </cell>
          <cell r="O2663">
            <v>1352</v>
          </cell>
          <cell r="P2663">
            <v>1622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TPUMOTE4DFL</v>
          </cell>
          <cell r="B2664" t="str">
            <v>TPU MOT. E4 DIS. FLOWERS</v>
          </cell>
          <cell r="C2664">
            <v>0.45399272727272721</v>
          </cell>
          <cell r="D2664">
            <v>1.3733279999999999</v>
          </cell>
          <cell r="E2664">
            <v>0.59019054545454541</v>
          </cell>
          <cell r="F2664">
            <v>0.499392</v>
          </cell>
          <cell r="G2664">
            <v>0.56749090909090905</v>
          </cell>
          <cell r="H2664">
            <v>0.68098909090909077</v>
          </cell>
          <cell r="I2664">
            <v>569.76087272727261</v>
          </cell>
          <cell r="J2664">
            <v>1230</v>
          </cell>
          <cell r="K2664">
            <v>1500</v>
          </cell>
          <cell r="L2664">
            <v>741</v>
          </cell>
          <cell r="M2664">
            <v>896</v>
          </cell>
          <cell r="N2664">
            <v>627</v>
          </cell>
          <cell r="O2664">
            <v>713</v>
          </cell>
          <cell r="P2664">
            <v>855</v>
          </cell>
          <cell r="Q2664" t="str">
            <v>V</v>
          </cell>
          <cell r="R2664">
            <v>21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TPUME4NS</v>
          </cell>
          <cell r="B2665" t="str">
            <v>TPU MOT. E4 NEW SOFT</v>
          </cell>
          <cell r="C2665">
            <v>0.45399272727272721</v>
          </cell>
          <cell r="D2665">
            <v>1.3733279999999999</v>
          </cell>
          <cell r="E2665">
            <v>0.59019054545454541</v>
          </cell>
          <cell r="F2665">
            <v>0.499392</v>
          </cell>
          <cell r="G2665">
            <v>0.56749090909090905</v>
          </cell>
          <cell r="H2665">
            <v>0.68098909090909077</v>
          </cell>
          <cell r="I2665">
            <v>569.76087272727261</v>
          </cell>
          <cell r="J2665">
            <v>1230</v>
          </cell>
          <cell r="K2665">
            <v>1500</v>
          </cell>
          <cell r="L2665">
            <v>741</v>
          </cell>
          <cell r="M2665">
            <v>896</v>
          </cell>
          <cell r="N2665">
            <v>627</v>
          </cell>
          <cell r="O2665">
            <v>713</v>
          </cell>
          <cell r="P2665">
            <v>855</v>
          </cell>
          <cell r="Q2665" t="str">
            <v>V</v>
          </cell>
          <cell r="R2665">
            <v>21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TPU'XT1773T</v>
          </cell>
          <cell r="B2666" t="str">
            <v>TPU MOT. E4 PLUS</v>
          </cell>
          <cell r="C2666">
            <v>0.30922105263157895</v>
          </cell>
          <cell r="D2666">
            <v>0.93539368421052638</v>
          </cell>
          <cell r="E2666">
            <v>0.40198736842105265</v>
          </cell>
          <cell r="F2666">
            <v>0.34014315789473687</v>
          </cell>
          <cell r="G2666">
            <v>0.38652631578947372</v>
          </cell>
          <cell r="H2666">
            <v>0.46383157894736843</v>
          </cell>
          <cell r="I2666">
            <v>388.07242105263157</v>
          </cell>
          <cell r="J2666">
            <v>820</v>
          </cell>
          <cell r="K2666">
            <v>1000</v>
          </cell>
          <cell r="L2666">
            <v>504</v>
          </cell>
          <cell r="M2666">
            <v>610</v>
          </cell>
          <cell r="N2666">
            <v>427</v>
          </cell>
          <cell r="O2666">
            <v>486</v>
          </cell>
          <cell r="P2666">
            <v>583</v>
          </cell>
          <cell r="Q2666" t="str">
            <v>S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21GTME4P</v>
          </cell>
          <cell r="B2667" t="str">
            <v>TPU MOT. E4 PLUS DIS. DIS. IMD</v>
          </cell>
          <cell r="C2667">
            <v>0.45399272727272721</v>
          </cell>
          <cell r="D2667">
            <v>1.3733279999999999</v>
          </cell>
          <cell r="E2667">
            <v>0.59019054545454541</v>
          </cell>
          <cell r="F2667">
            <v>0.499392</v>
          </cell>
          <cell r="G2667">
            <v>0.56749090909090905</v>
          </cell>
          <cell r="H2667">
            <v>0.68098909090909077</v>
          </cell>
          <cell r="I2667">
            <v>569.76087272727261</v>
          </cell>
          <cell r="J2667">
            <v>1230</v>
          </cell>
          <cell r="K2667">
            <v>1500</v>
          </cell>
          <cell r="L2667">
            <v>741</v>
          </cell>
          <cell r="M2667">
            <v>896</v>
          </cell>
          <cell r="N2667">
            <v>627</v>
          </cell>
          <cell r="O2667">
            <v>713</v>
          </cell>
          <cell r="P2667">
            <v>855</v>
          </cell>
          <cell r="Q2667" t="str">
            <v>Z</v>
          </cell>
          <cell r="R2667">
            <v>21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21ZTMDME4P</v>
          </cell>
          <cell r="B2668" t="str">
            <v>TPU MOT. E4 PLUS DIS. MANDALA</v>
          </cell>
          <cell r="C2668">
            <v>0.45399272727272721</v>
          </cell>
          <cell r="D2668">
            <v>1.3733279999999999</v>
          </cell>
          <cell r="E2668">
            <v>0.59019054545454541</v>
          </cell>
          <cell r="F2668">
            <v>0.499392</v>
          </cell>
          <cell r="G2668">
            <v>0.56749090909090905</v>
          </cell>
          <cell r="H2668">
            <v>0.68098909090909077</v>
          </cell>
          <cell r="I2668">
            <v>569.76087272727261</v>
          </cell>
          <cell r="J2668">
            <v>1230</v>
          </cell>
          <cell r="K2668">
            <v>1500</v>
          </cell>
          <cell r="L2668">
            <v>741</v>
          </cell>
          <cell r="M2668">
            <v>896</v>
          </cell>
          <cell r="N2668">
            <v>627</v>
          </cell>
          <cell r="O2668">
            <v>713</v>
          </cell>
          <cell r="P2668">
            <v>855</v>
          </cell>
          <cell r="Q2668" t="str">
            <v>H</v>
          </cell>
          <cell r="R2668">
            <v>21</v>
          </cell>
          <cell r="S2668">
            <v>1.21</v>
          </cell>
          <cell r="T2668" t="str">
            <v>TPU</v>
          </cell>
          <cell r="U2668">
            <v>0</v>
          </cell>
        </row>
        <row r="2669">
          <cell r="A2669" t="str">
            <v>21GDTMMTE4P</v>
          </cell>
          <cell r="B2669" t="str">
            <v>TPU MOT. E4 PLUS DIS. TXT</v>
          </cell>
          <cell r="C2669">
            <v>0.45399272727272721</v>
          </cell>
          <cell r="D2669">
            <v>1.3733279999999999</v>
          </cell>
          <cell r="E2669">
            <v>0.59019054545454541</v>
          </cell>
          <cell r="F2669">
            <v>0.499392</v>
          </cell>
          <cell r="G2669">
            <v>0.56749090909090905</v>
          </cell>
          <cell r="H2669">
            <v>0.68098909090909077</v>
          </cell>
          <cell r="I2669">
            <v>569.76087272727261</v>
          </cell>
          <cell r="J2669">
            <v>1230</v>
          </cell>
          <cell r="K2669">
            <v>1500</v>
          </cell>
          <cell r="L2669">
            <v>741</v>
          </cell>
          <cell r="M2669">
            <v>896</v>
          </cell>
          <cell r="N2669">
            <v>627</v>
          </cell>
          <cell r="O2669">
            <v>713</v>
          </cell>
          <cell r="P2669">
            <v>855</v>
          </cell>
          <cell r="Q2669" t="str">
            <v>L</v>
          </cell>
          <cell r="R2669">
            <v>21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PMTD'XT1773D9</v>
          </cell>
          <cell r="B2670" t="str">
            <v>TPU MOT. E4 PLUS SOFT DIS.</v>
          </cell>
          <cell r="C2670">
            <v>0.45399272727272721</v>
          </cell>
          <cell r="D2670">
            <v>1.3733279999999999</v>
          </cell>
          <cell r="E2670">
            <v>0.59019054545454541</v>
          </cell>
          <cell r="F2670">
            <v>0.499392</v>
          </cell>
          <cell r="G2670">
            <v>0.56749090909090905</v>
          </cell>
          <cell r="H2670">
            <v>0.68098909090909077</v>
          </cell>
          <cell r="I2670">
            <v>569.76087272727261</v>
          </cell>
          <cell r="J2670">
            <v>1230</v>
          </cell>
          <cell r="K2670">
            <v>1500</v>
          </cell>
          <cell r="L2670">
            <v>741</v>
          </cell>
          <cell r="M2670">
            <v>896</v>
          </cell>
          <cell r="N2670">
            <v>627</v>
          </cell>
          <cell r="O2670">
            <v>713</v>
          </cell>
          <cell r="P2670">
            <v>855</v>
          </cell>
          <cell r="Q2670" t="str">
            <v>S</v>
          </cell>
          <cell r="R2670">
            <v>21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PSL'XT1944MC</v>
          </cell>
          <cell r="B2671" t="str">
            <v>TPU MOT. E5 DIS. LENTEJUELAS</v>
          </cell>
          <cell r="C2671">
            <v>0.84333014354066971</v>
          </cell>
          <cell r="D2671">
            <v>2.5510736842105257</v>
          </cell>
          <cell r="E2671">
            <v>1.0963291866028706</v>
          </cell>
          <cell r="F2671">
            <v>0.92766315789473675</v>
          </cell>
          <cell r="G2671">
            <v>1.0541626794258372</v>
          </cell>
          <cell r="H2671">
            <v>1.2649952153110045</v>
          </cell>
          <cell r="I2671">
            <v>1058.3793301435405</v>
          </cell>
          <cell r="J2671">
            <v>2460</v>
          </cell>
          <cell r="K2671">
            <v>3000</v>
          </cell>
          <cell r="L2671">
            <v>1376</v>
          </cell>
          <cell r="M2671">
            <v>1665</v>
          </cell>
          <cell r="N2671">
            <v>1165</v>
          </cell>
          <cell r="O2671">
            <v>1323</v>
          </cell>
          <cell r="P2671">
            <v>1588</v>
          </cell>
          <cell r="Q2671" t="str">
            <v>S</v>
          </cell>
          <cell r="R2671">
            <v>21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PSL'XT1944NE</v>
          </cell>
          <cell r="B2672" t="str">
            <v>TPU MOT. E5 DIS. LENTEJUELAS</v>
          </cell>
          <cell r="C2672">
            <v>0.84333014354066971</v>
          </cell>
          <cell r="D2672">
            <v>2.5510736842105257</v>
          </cell>
          <cell r="E2672">
            <v>1.0963291866028706</v>
          </cell>
          <cell r="F2672">
            <v>0.92766315789473675</v>
          </cell>
          <cell r="G2672">
            <v>1.0541626794258372</v>
          </cell>
          <cell r="H2672">
            <v>1.2649952153110045</v>
          </cell>
          <cell r="I2672">
            <v>1058.3793301435405</v>
          </cell>
          <cell r="J2672">
            <v>2460</v>
          </cell>
          <cell r="K2672">
            <v>3000</v>
          </cell>
          <cell r="L2672">
            <v>1376</v>
          </cell>
          <cell r="M2672">
            <v>1665</v>
          </cell>
          <cell r="N2672">
            <v>1165</v>
          </cell>
          <cell r="O2672">
            <v>1323</v>
          </cell>
          <cell r="P2672">
            <v>1588</v>
          </cell>
          <cell r="Q2672" t="str">
            <v>S</v>
          </cell>
          <cell r="R2672">
            <v>21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TPUME5YDF</v>
          </cell>
          <cell r="B2673" t="str">
            <v>TPU MOT. E5 PLAY DIS. FLEX</v>
          </cell>
          <cell r="C2673">
            <v>1.0307368421052632</v>
          </cell>
          <cell r="D2673">
            <v>3.117978947368421</v>
          </cell>
          <cell r="E2673">
            <v>1.3399578947368422</v>
          </cell>
          <cell r="F2673">
            <v>1.1338105263157896</v>
          </cell>
          <cell r="G2673">
            <v>1.2884210526315789</v>
          </cell>
          <cell r="H2673">
            <v>1.5461052631578949</v>
          </cell>
          <cell r="I2673">
            <v>1293.5747368421053</v>
          </cell>
          <cell r="J2673">
            <v>3280</v>
          </cell>
          <cell r="K2673">
            <v>4000</v>
          </cell>
          <cell r="L2673">
            <v>1682</v>
          </cell>
          <cell r="M2673">
            <v>2035</v>
          </cell>
          <cell r="N2673">
            <v>1423</v>
          </cell>
          <cell r="O2673">
            <v>1617</v>
          </cell>
          <cell r="P2673">
            <v>1941</v>
          </cell>
          <cell r="Q2673" t="str">
            <v>G</v>
          </cell>
          <cell r="R2673">
            <v>21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PSL'XT1920D02</v>
          </cell>
          <cell r="B2674" t="str">
            <v>TPU MOT. E5 PLAY DIS. LENTEJUELAS</v>
          </cell>
          <cell r="C2674">
            <v>0.84333014354066971</v>
          </cell>
          <cell r="D2674">
            <v>2.5510736842105257</v>
          </cell>
          <cell r="E2674">
            <v>1.0963291866028706</v>
          </cell>
          <cell r="F2674">
            <v>0.92766315789473675</v>
          </cell>
          <cell r="G2674">
            <v>1.0541626794258372</v>
          </cell>
          <cell r="H2674">
            <v>1.2649952153110045</v>
          </cell>
          <cell r="I2674">
            <v>1058.3793301435405</v>
          </cell>
          <cell r="J2674">
            <v>2460</v>
          </cell>
          <cell r="K2674">
            <v>3000</v>
          </cell>
          <cell r="L2674">
            <v>1376</v>
          </cell>
          <cell r="M2674">
            <v>1665</v>
          </cell>
          <cell r="N2674">
            <v>1165</v>
          </cell>
          <cell r="O2674">
            <v>1323</v>
          </cell>
          <cell r="P2674">
            <v>1588</v>
          </cell>
          <cell r="Q2674" t="str">
            <v>S</v>
          </cell>
          <cell r="R2674">
            <v>21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2080</v>
          </cell>
          <cell r="B2675" t="str">
            <v>TPU MOT. E5 PLAY DK DIS.</v>
          </cell>
          <cell r="C2675">
            <v>0.40292440191387557</v>
          </cell>
          <cell r="D2675">
            <v>1.2188463157894736</v>
          </cell>
          <cell r="E2675">
            <v>0.52380172248803825</v>
          </cell>
          <cell r="F2675">
            <v>0.44321684210526319</v>
          </cell>
          <cell r="G2675">
            <v>0.50365550239234447</v>
          </cell>
          <cell r="H2675">
            <v>0.60438660287081336</v>
          </cell>
          <cell r="I2675">
            <v>505.67012440191382</v>
          </cell>
          <cell r="J2675">
            <v>1230</v>
          </cell>
          <cell r="K2675">
            <v>1500</v>
          </cell>
          <cell r="L2675">
            <v>657</v>
          </cell>
          <cell r="M2675">
            <v>795</v>
          </cell>
          <cell r="N2675">
            <v>557</v>
          </cell>
          <cell r="O2675">
            <v>633</v>
          </cell>
          <cell r="P2675">
            <v>759</v>
          </cell>
          <cell r="Q2675" t="str">
            <v>V</v>
          </cell>
          <cell r="R2675">
            <v>21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TPURS'XT1920AZ</v>
          </cell>
          <cell r="B2676" t="str">
            <v>TPU MOT. E5 PLAY REF SOFT</v>
          </cell>
          <cell r="C2676">
            <v>0.95794637668551552</v>
          </cell>
          <cell r="D2676">
            <v>2.8977877894736848</v>
          </cell>
          <cell r="E2676">
            <v>1.2453302896911702</v>
          </cell>
          <cell r="F2676">
            <v>1.0537410143540671</v>
          </cell>
          <cell r="G2676">
            <v>1.1974329708568945</v>
          </cell>
          <cell r="H2676">
            <v>1.4369195650282733</v>
          </cell>
          <cell r="I2676">
            <v>1202.2227027403219</v>
          </cell>
          <cell r="J2676">
            <v>2870</v>
          </cell>
          <cell r="K2676">
            <v>3500</v>
          </cell>
          <cell r="L2676">
            <v>1563</v>
          </cell>
          <cell r="M2676">
            <v>1891</v>
          </cell>
          <cell r="N2676">
            <v>1323</v>
          </cell>
          <cell r="O2676">
            <v>1503</v>
          </cell>
          <cell r="P2676">
            <v>1804</v>
          </cell>
          <cell r="Q2676" t="str">
            <v>S</v>
          </cell>
          <cell r="R2676">
            <v>21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TPURS'XT1920NE</v>
          </cell>
          <cell r="B2677" t="str">
            <v>TPU MOT. E5 PLAY REF SOFT</v>
          </cell>
          <cell r="C2677">
            <v>0.95794637668551552</v>
          </cell>
          <cell r="D2677">
            <v>2.8977877894736848</v>
          </cell>
          <cell r="E2677">
            <v>1.2453302896911702</v>
          </cell>
          <cell r="F2677">
            <v>1.0537410143540671</v>
          </cell>
          <cell r="G2677">
            <v>1.1974329708568945</v>
          </cell>
          <cell r="H2677">
            <v>1.4369195650282733</v>
          </cell>
          <cell r="I2677">
            <v>1202.2227027403219</v>
          </cell>
          <cell r="J2677">
            <v>2870</v>
          </cell>
          <cell r="K2677">
            <v>3500</v>
          </cell>
          <cell r="L2677">
            <v>1563</v>
          </cell>
          <cell r="M2677">
            <v>1891</v>
          </cell>
          <cell r="N2677">
            <v>1323</v>
          </cell>
          <cell r="O2677">
            <v>1503</v>
          </cell>
          <cell r="P2677">
            <v>1804</v>
          </cell>
          <cell r="Q2677" t="str">
            <v>S</v>
          </cell>
          <cell r="R2677">
            <v>21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TPU'XT1920T</v>
          </cell>
          <cell r="B2678" t="str">
            <v>TPU MOT. E5 PLAY TRANS</v>
          </cell>
          <cell r="C2678">
            <v>0.57978947368421063</v>
          </cell>
          <cell r="D2678">
            <v>1.7538631578947372</v>
          </cell>
          <cell r="E2678">
            <v>0.7537263157894738</v>
          </cell>
          <cell r="F2678">
            <v>0.63776842105263176</v>
          </cell>
          <cell r="G2678">
            <v>0.72473684210526335</v>
          </cell>
          <cell r="H2678">
            <v>0.86968421052631595</v>
          </cell>
          <cell r="I2678">
            <v>727.63578947368433</v>
          </cell>
          <cell r="J2678">
            <v>1640</v>
          </cell>
          <cell r="K2678">
            <v>2000</v>
          </cell>
          <cell r="L2678">
            <v>946</v>
          </cell>
          <cell r="M2678">
            <v>1145</v>
          </cell>
          <cell r="N2678">
            <v>801</v>
          </cell>
          <cell r="O2678">
            <v>910</v>
          </cell>
          <cell r="P2678">
            <v>1092</v>
          </cell>
          <cell r="Q2678" t="str">
            <v>S</v>
          </cell>
          <cell r="R2678">
            <v>21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TPU'XT1924T</v>
          </cell>
          <cell r="B2679" t="str">
            <v>TPU MOT. E5 PLUS</v>
          </cell>
          <cell r="C2679">
            <v>0.57978947368421063</v>
          </cell>
          <cell r="D2679">
            <v>1.7538631578947372</v>
          </cell>
          <cell r="E2679">
            <v>0.7537263157894738</v>
          </cell>
          <cell r="F2679">
            <v>0.63776842105263176</v>
          </cell>
          <cell r="G2679">
            <v>0.72473684210526335</v>
          </cell>
          <cell r="H2679">
            <v>0.86968421052631595</v>
          </cell>
          <cell r="I2679">
            <v>727.63578947368433</v>
          </cell>
          <cell r="J2679">
            <v>1640</v>
          </cell>
          <cell r="K2679">
            <v>2000</v>
          </cell>
          <cell r="L2679">
            <v>946</v>
          </cell>
          <cell r="M2679">
            <v>1145</v>
          </cell>
          <cell r="N2679">
            <v>801</v>
          </cell>
          <cell r="O2679">
            <v>910</v>
          </cell>
          <cell r="P2679">
            <v>1092</v>
          </cell>
          <cell r="Q2679" t="str">
            <v>S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PASK'XT1924T</v>
          </cell>
          <cell r="B2680" t="str">
            <v>TPU MOT. E5 PLUS  TRANS</v>
          </cell>
          <cell r="C2680">
            <v>0.57978947368421063</v>
          </cell>
          <cell r="D2680">
            <v>1.7538631578947372</v>
          </cell>
          <cell r="E2680">
            <v>0.7537263157894738</v>
          </cell>
          <cell r="F2680">
            <v>0.63776842105263176</v>
          </cell>
          <cell r="G2680">
            <v>0.72473684210526335</v>
          </cell>
          <cell r="H2680">
            <v>0.86968421052631595</v>
          </cell>
          <cell r="I2680">
            <v>727.63578947368433</v>
          </cell>
          <cell r="J2680">
            <v>1640</v>
          </cell>
          <cell r="K2680">
            <v>2000</v>
          </cell>
          <cell r="L2680">
            <v>946</v>
          </cell>
          <cell r="M2680">
            <v>1145</v>
          </cell>
          <cell r="N2680">
            <v>801</v>
          </cell>
          <cell r="O2680">
            <v>910</v>
          </cell>
          <cell r="P2680">
            <v>1092</v>
          </cell>
          <cell r="Q2680" t="str">
            <v>S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xT1926bR1r</v>
          </cell>
          <cell r="B2681" t="str">
            <v>TPU MOT. E5 PLUS DIS. BRILLO</v>
          </cell>
          <cell r="C2681">
            <v>1.3154508649245489</v>
          </cell>
          <cell r="D2681">
            <v>3.9792388663967602</v>
          </cell>
          <cell r="E2681">
            <v>1.7100861244019137</v>
          </cell>
          <cell r="F2681">
            <v>1.4469959514170039</v>
          </cell>
          <cell r="G2681">
            <v>1.6443135811556862</v>
          </cell>
          <cell r="H2681">
            <v>1.9731762973868232</v>
          </cell>
          <cell r="I2681">
            <v>1650.8908354803089</v>
          </cell>
          <cell r="J2681">
            <v>4100</v>
          </cell>
          <cell r="K2681">
            <v>5000</v>
          </cell>
          <cell r="L2681">
            <v>2146</v>
          </cell>
          <cell r="M2681">
            <v>2597</v>
          </cell>
          <cell r="N2681">
            <v>1816</v>
          </cell>
          <cell r="O2681">
            <v>2064</v>
          </cell>
          <cell r="P2681">
            <v>2477</v>
          </cell>
          <cell r="Q2681" t="str">
            <v>Z</v>
          </cell>
          <cell r="R2681">
            <v>21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E5PCoco</v>
          </cell>
          <cell r="B2682" t="str">
            <v>TPU MOT. E5 PLUS DIS. DIS. COCODRILO</v>
          </cell>
          <cell r="C2682">
            <v>1.5929569377990427</v>
          </cell>
          <cell r="D2682">
            <v>4.8186947368421045</v>
          </cell>
          <cell r="E2682">
            <v>2.0708440191387556</v>
          </cell>
          <cell r="F2682">
            <v>1.7522526315789471</v>
          </cell>
          <cell r="G2682">
            <v>1.9911961722488034</v>
          </cell>
          <cell r="H2682">
            <v>2.3894354066985639</v>
          </cell>
          <cell r="I2682">
            <v>1999.1609569377986</v>
          </cell>
          <cell r="J2682">
            <v>4920</v>
          </cell>
          <cell r="K2682">
            <v>6000</v>
          </cell>
          <cell r="L2682">
            <v>2599</v>
          </cell>
          <cell r="M2682">
            <v>3145</v>
          </cell>
          <cell r="N2682">
            <v>2200</v>
          </cell>
          <cell r="O2682">
            <v>2499</v>
          </cell>
          <cell r="P2682">
            <v>2999</v>
          </cell>
          <cell r="Q2682" t="str">
            <v>Z</v>
          </cell>
          <cell r="R2682">
            <v>21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TPUME5PDF</v>
          </cell>
          <cell r="B2683" t="str">
            <v>TPU MOT. E5 PLUS DIS. FLEX</v>
          </cell>
          <cell r="C2683">
            <v>1.0307368421052632</v>
          </cell>
          <cell r="D2683">
            <v>3.117978947368421</v>
          </cell>
          <cell r="E2683">
            <v>1.3399578947368422</v>
          </cell>
          <cell r="F2683">
            <v>1.1338105263157896</v>
          </cell>
          <cell r="G2683">
            <v>1.2884210526315789</v>
          </cell>
          <cell r="H2683">
            <v>1.5461052631578949</v>
          </cell>
          <cell r="I2683">
            <v>1293.5747368421053</v>
          </cell>
          <cell r="J2683">
            <v>3280</v>
          </cell>
          <cell r="K2683">
            <v>4000</v>
          </cell>
          <cell r="L2683">
            <v>1682</v>
          </cell>
          <cell r="M2683">
            <v>2035</v>
          </cell>
          <cell r="N2683">
            <v>1423</v>
          </cell>
          <cell r="O2683">
            <v>1617</v>
          </cell>
          <cell r="P2683">
            <v>1941</v>
          </cell>
          <cell r="Q2683" t="str">
            <v>G</v>
          </cell>
          <cell r="R2683">
            <v>21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PSL'XT1924D01</v>
          </cell>
          <cell r="B2684" t="str">
            <v>TPU MOT. E5 PLUS DIS. LENTEJUELAS</v>
          </cell>
          <cell r="C2684">
            <v>0.84333014354066971</v>
          </cell>
          <cell r="D2684">
            <v>2.5510736842105257</v>
          </cell>
          <cell r="E2684">
            <v>1.0963291866028706</v>
          </cell>
          <cell r="F2684">
            <v>0.92766315789473675</v>
          </cell>
          <cell r="G2684">
            <v>1.0541626794258372</v>
          </cell>
          <cell r="H2684">
            <v>1.2649952153110045</v>
          </cell>
          <cell r="I2684">
            <v>1058.3793301435405</v>
          </cell>
          <cell r="J2684">
            <v>2460</v>
          </cell>
          <cell r="K2684">
            <v>3000</v>
          </cell>
          <cell r="L2684">
            <v>1376</v>
          </cell>
          <cell r="M2684">
            <v>1665</v>
          </cell>
          <cell r="N2684">
            <v>1165</v>
          </cell>
          <cell r="O2684">
            <v>1323</v>
          </cell>
          <cell r="P2684">
            <v>1588</v>
          </cell>
          <cell r="Q2684" t="str">
            <v>S</v>
          </cell>
          <cell r="R2684">
            <v>21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PSL'XT1924NE</v>
          </cell>
          <cell r="B2685" t="str">
            <v>TPU MOT. E5 PLUS DIS. LENTEJUELAS</v>
          </cell>
          <cell r="C2685">
            <v>0.84333014354066971</v>
          </cell>
          <cell r="D2685">
            <v>2.5510736842105257</v>
          </cell>
          <cell r="E2685">
            <v>1.0963291866028706</v>
          </cell>
          <cell r="F2685">
            <v>0.92766315789473675</v>
          </cell>
          <cell r="G2685">
            <v>1.0541626794258372</v>
          </cell>
          <cell r="H2685">
            <v>1.2649952153110045</v>
          </cell>
          <cell r="I2685">
            <v>1058.3793301435405</v>
          </cell>
          <cell r="J2685">
            <v>2460</v>
          </cell>
          <cell r="K2685">
            <v>3000</v>
          </cell>
          <cell r="L2685">
            <v>1376</v>
          </cell>
          <cell r="M2685">
            <v>1665</v>
          </cell>
          <cell r="N2685">
            <v>1165</v>
          </cell>
          <cell r="O2685">
            <v>1323</v>
          </cell>
          <cell r="P2685">
            <v>1588</v>
          </cell>
          <cell r="Q2685" t="str">
            <v>S</v>
          </cell>
          <cell r="R2685">
            <v>21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PSL'XT1924PL</v>
          </cell>
          <cell r="B2686" t="str">
            <v>TPU MOT. E5 PLUS DIS. LENTEJUELAS</v>
          </cell>
          <cell r="C2686">
            <v>0.84333014354066971</v>
          </cell>
          <cell r="D2686">
            <v>2.5510736842105257</v>
          </cell>
          <cell r="E2686">
            <v>1.0963291866028706</v>
          </cell>
          <cell r="F2686">
            <v>0.92766315789473675</v>
          </cell>
          <cell r="G2686">
            <v>1.0541626794258372</v>
          </cell>
          <cell r="H2686">
            <v>1.2649952153110045</v>
          </cell>
          <cell r="I2686">
            <v>1058.3793301435405</v>
          </cell>
          <cell r="J2686">
            <v>2460</v>
          </cell>
          <cell r="K2686">
            <v>3000</v>
          </cell>
          <cell r="L2686">
            <v>1376</v>
          </cell>
          <cell r="M2686">
            <v>1665</v>
          </cell>
          <cell r="N2686">
            <v>1165</v>
          </cell>
          <cell r="O2686">
            <v>1323</v>
          </cell>
          <cell r="P2686">
            <v>1588</v>
          </cell>
          <cell r="Q2686" t="str">
            <v>S</v>
          </cell>
          <cell r="R2686">
            <v>21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2800</v>
          </cell>
          <cell r="B2687" t="str">
            <v>TPU MOT. E5 PLUS DK DIS.</v>
          </cell>
          <cell r="C2687">
            <v>0.40292440191387557</v>
          </cell>
          <cell r="D2687">
            <v>1.2188463157894736</v>
          </cell>
          <cell r="E2687">
            <v>0.52380172248803825</v>
          </cell>
          <cell r="F2687">
            <v>0.44321684210526319</v>
          </cell>
          <cell r="G2687">
            <v>0.50365550239234447</v>
          </cell>
          <cell r="H2687">
            <v>0.60438660287081336</v>
          </cell>
          <cell r="I2687">
            <v>505.67012440191382</v>
          </cell>
          <cell r="J2687">
            <v>1230</v>
          </cell>
          <cell r="K2687">
            <v>1500</v>
          </cell>
          <cell r="L2687">
            <v>657</v>
          </cell>
          <cell r="M2687">
            <v>795</v>
          </cell>
          <cell r="N2687">
            <v>557</v>
          </cell>
          <cell r="O2687">
            <v>633</v>
          </cell>
          <cell r="P2687">
            <v>759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PRSI'XT1924BL</v>
          </cell>
          <cell r="B2688" t="str">
            <v>TPU MOT. E5 PLUS SILICONA FELPA</v>
          </cell>
          <cell r="C2688">
            <v>1.224</v>
          </cell>
          <cell r="D2688">
            <v>3.7025999999999999</v>
          </cell>
          <cell r="E2688">
            <v>1.5911999999999999</v>
          </cell>
          <cell r="F2688">
            <v>1.3464</v>
          </cell>
          <cell r="G2688">
            <v>1.53</v>
          </cell>
          <cell r="H2688">
            <v>1.8359999999999999</v>
          </cell>
          <cell r="I2688">
            <v>1536.12</v>
          </cell>
          <cell r="J2688">
            <v>3690</v>
          </cell>
          <cell r="K2688">
            <v>4500</v>
          </cell>
          <cell r="L2688">
            <v>1997</v>
          </cell>
          <cell r="M2688">
            <v>2416</v>
          </cell>
          <cell r="N2688">
            <v>1690</v>
          </cell>
          <cell r="O2688">
            <v>1921</v>
          </cell>
          <cell r="P2688">
            <v>2305</v>
          </cell>
          <cell r="Q2688" t="str">
            <v>S</v>
          </cell>
          <cell r="R2688">
            <v>21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tpucmme</v>
          </cell>
          <cell r="B2689" t="str">
            <v>TPU MOT. E5 TRANS</v>
          </cell>
          <cell r="C2689">
            <v>0.57978947368421063</v>
          </cell>
          <cell r="D2689">
            <v>1.7538631578947372</v>
          </cell>
          <cell r="E2689">
            <v>0.7537263157894738</v>
          </cell>
          <cell r="F2689">
            <v>0.63776842105263176</v>
          </cell>
          <cell r="G2689">
            <v>0.72473684210526335</v>
          </cell>
          <cell r="H2689">
            <v>0.86968421052631595</v>
          </cell>
          <cell r="I2689">
            <v>727.63578947368433</v>
          </cell>
          <cell r="J2689">
            <v>1640</v>
          </cell>
          <cell r="K2689">
            <v>2000</v>
          </cell>
          <cell r="L2689">
            <v>946</v>
          </cell>
          <cell r="M2689">
            <v>1145</v>
          </cell>
          <cell r="N2689">
            <v>801</v>
          </cell>
          <cell r="O2689">
            <v>910</v>
          </cell>
          <cell r="P2689">
            <v>1092</v>
          </cell>
          <cell r="Q2689" t="str">
            <v>G</v>
          </cell>
          <cell r="R2689">
            <v>21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2081</v>
          </cell>
          <cell r="B2690" t="str">
            <v>TPU MOT. E6 PLAY DK DIS.</v>
          </cell>
          <cell r="C2690">
            <v>0.40292440191387557</v>
          </cell>
          <cell r="D2690">
            <v>1.2188463157894736</v>
          </cell>
          <cell r="E2690">
            <v>0.52380172248803825</v>
          </cell>
          <cell r="F2690">
            <v>0.44321684210526319</v>
          </cell>
          <cell r="G2690">
            <v>0.50365550239234447</v>
          </cell>
          <cell r="H2690">
            <v>0.60438660287081336</v>
          </cell>
          <cell r="I2690">
            <v>505.67012440191382</v>
          </cell>
          <cell r="J2690">
            <v>1230</v>
          </cell>
          <cell r="K2690">
            <v>1500</v>
          </cell>
          <cell r="L2690">
            <v>657</v>
          </cell>
          <cell r="M2690">
            <v>795</v>
          </cell>
          <cell r="N2690">
            <v>557</v>
          </cell>
          <cell r="O2690">
            <v>633</v>
          </cell>
          <cell r="P2690">
            <v>759</v>
          </cell>
          <cell r="Q2690" t="str">
            <v>v</v>
          </cell>
          <cell r="R2690">
            <v>21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TPURS'XT2029AZ</v>
          </cell>
          <cell r="B2691" t="str">
            <v>TPU MOT. E6 PLAY REF SOFT</v>
          </cell>
          <cell r="C2691">
            <v>0.95794637668551552</v>
          </cell>
          <cell r="D2691">
            <v>2.8977877894736848</v>
          </cell>
          <cell r="E2691">
            <v>1.2453302896911702</v>
          </cell>
          <cell r="F2691">
            <v>1.0537410143540671</v>
          </cell>
          <cell r="G2691">
            <v>1.1974329708568945</v>
          </cell>
          <cell r="H2691">
            <v>1.4369195650282733</v>
          </cell>
          <cell r="I2691">
            <v>1202.2227027403219</v>
          </cell>
          <cell r="J2691">
            <v>2870</v>
          </cell>
          <cell r="K2691">
            <v>3500</v>
          </cell>
          <cell r="L2691">
            <v>1563</v>
          </cell>
          <cell r="M2691">
            <v>1891</v>
          </cell>
          <cell r="N2691">
            <v>1323</v>
          </cell>
          <cell r="O2691">
            <v>1503</v>
          </cell>
          <cell r="P2691">
            <v>1804</v>
          </cell>
          <cell r="Q2691" t="str">
            <v>S</v>
          </cell>
          <cell r="R2691">
            <v>21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TPURS'XT2029FU</v>
          </cell>
          <cell r="B2692" t="str">
            <v>TPU MOT. E6 PLAY REF SOFT</v>
          </cell>
          <cell r="C2692">
            <v>0.95794637668551552</v>
          </cell>
          <cell r="D2692">
            <v>2.8977877894736848</v>
          </cell>
          <cell r="E2692">
            <v>1.2453302896911702</v>
          </cell>
          <cell r="F2692">
            <v>1.0537410143540671</v>
          </cell>
          <cell r="G2692">
            <v>1.1974329708568945</v>
          </cell>
          <cell r="H2692">
            <v>1.4369195650282733</v>
          </cell>
          <cell r="I2692">
            <v>1202.2227027403219</v>
          </cell>
          <cell r="J2692">
            <v>2870</v>
          </cell>
          <cell r="K2692">
            <v>3500</v>
          </cell>
          <cell r="L2692">
            <v>1563</v>
          </cell>
          <cell r="M2692">
            <v>1891</v>
          </cell>
          <cell r="N2692">
            <v>1323</v>
          </cell>
          <cell r="O2692">
            <v>1503</v>
          </cell>
          <cell r="P2692">
            <v>1804</v>
          </cell>
          <cell r="Q2692" t="str">
            <v>S</v>
          </cell>
          <cell r="R2692">
            <v>21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TPURS'XT2029NE</v>
          </cell>
          <cell r="B2693" t="str">
            <v>TPU MOT. E6 PLAY REF SOFT</v>
          </cell>
          <cell r="C2693">
            <v>0.95794637668551552</v>
          </cell>
          <cell r="D2693">
            <v>2.8977877894736848</v>
          </cell>
          <cell r="E2693">
            <v>1.2453302896911702</v>
          </cell>
          <cell r="F2693">
            <v>1.0537410143540671</v>
          </cell>
          <cell r="G2693">
            <v>1.1974329708568945</v>
          </cell>
          <cell r="H2693">
            <v>1.4369195650282733</v>
          </cell>
          <cell r="I2693">
            <v>1202.2227027403219</v>
          </cell>
          <cell r="J2693">
            <v>2870</v>
          </cell>
          <cell r="K2693">
            <v>3500</v>
          </cell>
          <cell r="L2693">
            <v>1563</v>
          </cell>
          <cell r="M2693">
            <v>1891</v>
          </cell>
          <cell r="N2693">
            <v>1323</v>
          </cell>
          <cell r="O2693">
            <v>1503</v>
          </cell>
          <cell r="P2693">
            <v>1804</v>
          </cell>
          <cell r="Q2693" t="str">
            <v>S</v>
          </cell>
          <cell r="R2693">
            <v>21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TPUME6YD</v>
          </cell>
          <cell r="B2694" t="str">
            <v>TPU MOT. E6 PLAY REF. DIS.</v>
          </cell>
          <cell r="C2694">
            <v>1.2542968014165694</v>
          </cell>
          <cell r="D2694">
            <v>3.7942478242851223</v>
          </cell>
          <cell r="E2694">
            <v>1.6305858418415402</v>
          </cell>
          <cell r="F2694">
            <v>1.3797264815582264</v>
          </cell>
          <cell r="G2694">
            <v>1.5678710017707118</v>
          </cell>
          <cell r="H2694">
            <v>1.881445202124854</v>
          </cell>
          <cell r="I2694">
            <v>1574.1424857777947</v>
          </cell>
          <cell r="J2694">
            <v>4100</v>
          </cell>
          <cell r="K2694">
            <v>5000</v>
          </cell>
          <cell r="L2694">
            <v>2046</v>
          </cell>
          <cell r="M2694">
            <v>2476</v>
          </cell>
          <cell r="N2694">
            <v>1732</v>
          </cell>
          <cell r="O2694">
            <v>1968</v>
          </cell>
          <cell r="P2694">
            <v>2362</v>
          </cell>
          <cell r="Q2694" t="str">
            <v>L</v>
          </cell>
          <cell r="R2694">
            <v>21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TRRME6Y</v>
          </cell>
          <cell r="B2695" t="str">
            <v>TPU MOT. E6 PLAY RUBBER</v>
          </cell>
          <cell r="C2695">
            <v>1.2320124811721949</v>
          </cell>
          <cell r="D2695">
            <v>3.7268377555458891</v>
          </cell>
          <cell r="E2695">
            <v>1.6016162255238533</v>
          </cell>
          <cell r="F2695">
            <v>1.3552137292894144</v>
          </cell>
          <cell r="G2695">
            <v>1.5400156014652435</v>
          </cell>
          <cell r="H2695">
            <v>1.8480187217582924</v>
          </cell>
          <cell r="I2695">
            <v>1546.1756638711045</v>
          </cell>
          <cell r="J2695">
            <v>3690</v>
          </cell>
          <cell r="K2695">
            <v>4500</v>
          </cell>
          <cell r="L2695">
            <v>2010</v>
          </cell>
          <cell r="M2695">
            <v>2432</v>
          </cell>
          <cell r="N2695">
            <v>1701</v>
          </cell>
          <cell r="O2695">
            <v>1933</v>
          </cell>
          <cell r="P2695">
            <v>2320</v>
          </cell>
          <cell r="Q2695" t="str">
            <v>D</v>
          </cell>
          <cell r="R2695">
            <v>21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TPUME6YSC</v>
          </cell>
          <cell r="B2696" t="str">
            <v>TPU MOT. E6 PLAY SILICONA FELPA</v>
          </cell>
          <cell r="C2696">
            <v>1.224</v>
          </cell>
          <cell r="D2696">
            <v>3.7025999999999999</v>
          </cell>
          <cell r="E2696">
            <v>1.5911999999999999</v>
          </cell>
          <cell r="F2696">
            <v>1.3464</v>
          </cell>
          <cell r="G2696">
            <v>1.53</v>
          </cell>
          <cell r="H2696">
            <v>1.8359999999999999</v>
          </cell>
          <cell r="I2696">
            <v>1536.12</v>
          </cell>
          <cell r="J2696">
            <v>3690</v>
          </cell>
          <cell r="K2696">
            <v>4500</v>
          </cell>
          <cell r="L2696">
            <v>1997</v>
          </cell>
          <cell r="M2696">
            <v>2416</v>
          </cell>
          <cell r="N2696">
            <v>1690</v>
          </cell>
          <cell r="O2696">
            <v>1921</v>
          </cell>
          <cell r="P2696">
            <v>2305</v>
          </cell>
          <cell r="Q2696" t="str">
            <v>D</v>
          </cell>
          <cell r="R2696">
            <v>21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PAS'XT2025AZ</v>
          </cell>
          <cell r="B2697" t="str">
            <v>TPU MOT. E6 PLUS ARMOR</v>
          </cell>
          <cell r="C2697">
            <v>1.1452423349282299</v>
          </cell>
          <cell r="D2697">
            <v>3.4643580631578952</v>
          </cell>
          <cell r="E2697">
            <v>1.4888150354066989</v>
          </cell>
          <cell r="F2697">
            <v>1.2597665684210531</v>
          </cell>
          <cell r="G2697">
            <v>1.4315529186602873</v>
          </cell>
          <cell r="H2697">
            <v>1.717863502392345</v>
          </cell>
          <cell r="I2697">
            <v>1437.2791303349286</v>
          </cell>
          <cell r="J2697">
            <v>3690</v>
          </cell>
          <cell r="K2697">
            <v>4500</v>
          </cell>
          <cell r="L2697">
            <v>1868</v>
          </cell>
          <cell r="M2697">
            <v>2261</v>
          </cell>
          <cell r="N2697">
            <v>1582</v>
          </cell>
          <cell r="O2697">
            <v>1797</v>
          </cell>
          <cell r="P2697">
            <v>2156</v>
          </cell>
          <cell r="Q2697" t="str">
            <v>S</v>
          </cell>
          <cell r="R2697">
            <v>21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PAS'XT2025NE</v>
          </cell>
          <cell r="B2698" t="str">
            <v>TPU MOT. E6 PLUS ARMOR</v>
          </cell>
          <cell r="C2698">
            <v>1.1452423349282299</v>
          </cell>
          <cell r="D2698">
            <v>3.4643580631578952</v>
          </cell>
          <cell r="E2698">
            <v>1.4888150354066989</v>
          </cell>
          <cell r="F2698">
            <v>1.2597665684210531</v>
          </cell>
          <cell r="G2698">
            <v>1.4315529186602873</v>
          </cell>
          <cell r="H2698">
            <v>1.717863502392345</v>
          </cell>
          <cell r="I2698">
            <v>1437.2791303349286</v>
          </cell>
          <cell r="J2698">
            <v>3690</v>
          </cell>
          <cell r="K2698">
            <v>4500</v>
          </cell>
          <cell r="L2698">
            <v>1868</v>
          </cell>
          <cell r="M2698">
            <v>2261</v>
          </cell>
          <cell r="N2698">
            <v>1582</v>
          </cell>
          <cell r="O2698">
            <v>1797</v>
          </cell>
          <cell r="P2698">
            <v>2156</v>
          </cell>
          <cell r="Q2698" t="str">
            <v>S</v>
          </cell>
          <cell r="R2698">
            <v>21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PAS'XT2053NE</v>
          </cell>
          <cell r="B2699" t="str">
            <v>TPU MOT. E6 PLUS ARMOR</v>
          </cell>
          <cell r="C2699">
            <v>1.1452423349282299</v>
          </cell>
          <cell r="D2699">
            <v>3.4643580631578952</v>
          </cell>
          <cell r="E2699">
            <v>1.4888150354066989</v>
          </cell>
          <cell r="F2699">
            <v>1.2597665684210531</v>
          </cell>
          <cell r="G2699">
            <v>1.4315529186602873</v>
          </cell>
          <cell r="H2699">
            <v>1.717863502392345</v>
          </cell>
          <cell r="I2699">
            <v>1437.2791303349286</v>
          </cell>
          <cell r="J2699">
            <v>3690</v>
          </cell>
          <cell r="K2699">
            <v>4500</v>
          </cell>
          <cell r="L2699">
            <v>1868</v>
          </cell>
          <cell r="M2699">
            <v>2261</v>
          </cell>
          <cell r="N2699">
            <v>1582</v>
          </cell>
          <cell r="O2699">
            <v>1797</v>
          </cell>
          <cell r="P2699">
            <v>2156</v>
          </cell>
          <cell r="Q2699" t="str">
            <v>S</v>
          </cell>
          <cell r="R2699">
            <v>21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PBCM'XT2025NE</v>
          </cell>
          <cell r="B2700" t="str">
            <v>TPU MOT. E6 PLUS BORDER COLOR</v>
          </cell>
          <cell r="C2700">
            <v>0.83747368421052637</v>
          </cell>
          <cell r="D2700">
            <v>2.5333578947368425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1051.0294736842106</v>
          </cell>
          <cell r="J2700">
            <v>2460</v>
          </cell>
          <cell r="K2700">
            <v>3000</v>
          </cell>
          <cell r="L2700">
            <v>1366</v>
          </cell>
          <cell r="M2700">
            <v>1653</v>
          </cell>
          <cell r="N2700">
            <v>1157</v>
          </cell>
          <cell r="O2700">
            <v>1314</v>
          </cell>
          <cell r="P2700">
            <v>1577</v>
          </cell>
          <cell r="Q2700" t="str">
            <v>S</v>
          </cell>
          <cell r="R2700">
            <v>21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TPURS'XT2025FU</v>
          </cell>
          <cell r="B2701" t="str">
            <v>TPU MOT. E6 PLUS REF SOFT</v>
          </cell>
          <cell r="C2701">
            <v>1.1016447220530665</v>
          </cell>
          <cell r="D2701">
            <v>3.3324752842105263</v>
          </cell>
          <cell r="E2701">
            <v>1.4321381386689864</v>
          </cell>
          <cell r="F2701">
            <v>1.2118091942583733</v>
          </cell>
          <cell r="G2701">
            <v>1.3770559025663331</v>
          </cell>
          <cell r="H2701">
            <v>1.6524670830795998</v>
          </cell>
          <cell r="I2701">
            <v>1382.5641261765984</v>
          </cell>
          <cell r="J2701">
            <v>3280</v>
          </cell>
          <cell r="K2701">
            <v>4000</v>
          </cell>
          <cell r="L2701">
            <v>1797</v>
          </cell>
          <cell r="M2701">
            <v>2175</v>
          </cell>
          <cell r="N2701">
            <v>1521</v>
          </cell>
          <cell r="O2701">
            <v>1729</v>
          </cell>
          <cell r="P2701">
            <v>2074</v>
          </cell>
          <cell r="Q2701" t="str">
            <v>s</v>
          </cell>
          <cell r="R2701">
            <v>21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TPURS'XT2025NE</v>
          </cell>
          <cell r="B2702" t="str">
            <v>TPU MOT. E6 PLUS REF SOFT</v>
          </cell>
          <cell r="C2702">
            <v>1.1016447220530665</v>
          </cell>
          <cell r="D2702">
            <v>3.3324752842105263</v>
          </cell>
          <cell r="E2702">
            <v>1.4321381386689864</v>
          </cell>
          <cell r="F2702">
            <v>1.2118091942583733</v>
          </cell>
          <cell r="G2702">
            <v>1.3770559025663331</v>
          </cell>
          <cell r="H2702">
            <v>1.6524670830795998</v>
          </cell>
          <cell r="I2702">
            <v>1382.5641261765984</v>
          </cell>
          <cell r="J2702">
            <v>3280</v>
          </cell>
          <cell r="K2702">
            <v>4000</v>
          </cell>
          <cell r="L2702">
            <v>1797</v>
          </cell>
          <cell r="M2702">
            <v>2175</v>
          </cell>
          <cell r="N2702">
            <v>1521</v>
          </cell>
          <cell r="O2702">
            <v>1729</v>
          </cell>
          <cell r="P2702">
            <v>2074</v>
          </cell>
          <cell r="Q2702" t="str">
            <v>s</v>
          </cell>
          <cell r="R2702">
            <v>21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TPURS'XT2025AZ</v>
          </cell>
          <cell r="B2703" t="str">
            <v>TPU MOT. E6 PLUS REF SOFT</v>
          </cell>
          <cell r="C2703">
            <v>1.1016447220530665</v>
          </cell>
          <cell r="D2703">
            <v>3.3324752842105263</v>
          </cell>
          <cell r="E2703">
            <v>1.4321381386689864</v>
          </cell>
          <cell r="F2703">
            <v>1.2118091942583733</v>
          </cell>
          <cell r="G2703">
            <v>1.3770559025663331</v>
          </cell>
          <cell r="H2703">
            <v>1.6524670830795998</v>
          </cell>
          <cell r="I2703">
            <v>1382.5641261765984</v>
          </cell>
          <cell r="J2703">
            <v>3280</v>
          </cell>
          <cell r="K2703">
            <v>4000</v>
          </cell>
          <cell r="L2703">
            <v>1797</v>
          </cell>
          <cell r="M2703">
            <v>2175</v>
          </cell>
          <cell r="N2703">
            <v>1521</v>
          </cell>
          <cell r="O2703">
            <v>1729</v>
          </cell>
          <cell r="P2703">
            <v>2074</v>
          </cell>
          <cell r="Q2703" t="str">
            <v>s</v>
          </cell>
          <cell r="R2703">
            <v>21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TPUME6PD</v>
          </cell>
          <cell r="B2704" t="str">
            <v>TPU MOT. E6 PLUS REF. DIS.</v>
          </cell>
          <cell r="C2704">
            <v>1.2542968014165694</v>
          </cell>
          <cell r="D2704">
            <v>3.7942478242851223</v>
          </cell>
          <cell r="E2704">
            <v>1.6305858418415402</v>
          </cell>
          <cell r="F2704">
            <v>1.3797264815582264</v>
          </cell>
          <cell r="G2704">
            <v>1.5678710017707118</v>
          </cell>
          <cell r="H2704">
            <v>1.881445202124854</v>
          </cell>
          <cell r="I2704">
            <v>1574.1424857777947</v>
          </cell>
          <cell r="J2704">
            <v>4100</v>
          </cell>
          <cell r="K2704">
            <v>5000</v>
          </cell>
          <cell r="L2704">
            <v>2046</v>
          </cell>
          <cell r="M2704">
            <v>2476</v>
          </cell>
          <cell r="N2704">
            <v>1732</v>
          </cell>
          <cell r="O2704">
            <v>1968</v>
          </cell>
          <cell r="P2704">
            <v>2362</v>
          </cell>
          <cell r="Q2704" t="str">
            <v>L</v>
          </cell>
          <cell r="R2704">
            <v>21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TME6PLD19</v>
          </cell>
          <cell r="B2705" t="str">
            <v>TPU MOT. E6 PLUS REF. DIS.</v>
          </cell>
          <cell r="C2705">
            <v>1.1476194409468647</v>
          </cell>
          <cell r="D2705">
            <v>3.4715488088642656</v>
          </cell>
          <cell r="E2705">
            <v>1.4919052732309241</v>
          </cell>
          <cell r="F2705">
            <v>1.2623813850415513</v>
          </cell>
          <cell r="G2705">
            <v>1.4345243011835809</v>
          </cell>
          <cell r="H2705">
            <v>1.7214291614202972</v>
          </cell>
          <cell r="I2705">
            <v>1440.2623983883152</v>
          </cell>
          <cell r="J2705">
            <v>3690</v>
          </cell>
          <cell r="K2705">
            <v>4500</v>
          </cell>
          <cell r="L2705">
            <v>1872</v>
          </cell>
          <cell r="M2705">
            <v>2266</v>
          </cell>
          <cell r="N2705">
            <v>1585</v>
          </cell>
          <cell r="O2705">
            <v>1801</v>
          </cell>
          <cell r="P2705">
            <v>2161</v>
          </cell>
          <cell r="Q2705" t="str">
            <v>L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TME6PLD20</v>
          </cell>
          <cell r="B2706" t="str">
            <v>TPU MOT. E6 PLUS REF. DIS.</v>
          </cell>
          <cell r="C2706">
            <v>1.1476194409468647</v>
          </cell>
          <cell r="D2706">
            <v>3.4715488088642656</v>
          </cell>
          <cell r="E2706">
            <v>1.4919052732309241</v>
          </cell>
          <cell r="F2706">
            <v>1.2623813850415513</v>
          </cell>
          <cell r="G2706">
            <v>1.4345243011835809</v>
          </cell>
          <cell r="H2706">
            <v>1.7214291614202972</v>
          </cell>
          <cell r="I2706">
            <v>1440.2623983883152</v>
          </cell>
          <cell r="J2706">
            <v>3690</v>
          </cell>
          <cell r="K2706">
            <v>4500</v>
          </cell>
          <cell r="L2706">
            <v>1872</v>
          </cell>
          <cell r="M2706">
            <v>2266</v>
          </cell>
          <cell r="N2706">
            <v>1585</v>
          </cell>
          <cell r="O2706">
            <v>1801</v>
          </cell>
          <cell r="P2706">
            <v>2161</v>
          </cell>
          <cell r="Q2706" t="str">
            <v>L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TME6PLD21</v>
          </cell>
          <cell r="B2707" t="str">
            <v>TPU MOT. E6 PLUS REF. DIS.</v>
          </cell>
          <cell r="C2707">
            <v>1.1476194409468647</v>
          </cell>
          <cell r="D2707">
            <v>3.4715488088642656</v>
          </cell>
          <cell r="E2707">
            <v>1.4919052732309241</v>
          </cell>
          <cell r="F2707">
            <v>1.2623813850415513</v>
          </cell>
          <cell r="G2707">
            <v>1.4345243011835809</v>
          </cell>
          <cell r="H2707">
            <v>1.7214291614202972</v>
          </cell>
          <cell r="I2707">
            <v>1440.2623983883152</v>
          </cell>
          <cell r="J2707">
            <v>3690</v>
          </cell>
          <cell r="K2707">
            <v>4500</v>
          </cell>
          <cell r="L2707">
            <v>1872</v>
          </cell>
          <cell r="M2707">
            <v>2266</v>
          </cell>
          <cell r="N2707">
            <v>1585</v>
          </cell>
          <cell r="O2707">
            <v>1801</v>
          </cell>
          <cell r="P2707">
            <v>2161</v>
          </cell>
          <cell r="Q2707" t="str">
            <v>L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TME6PLD23</v>
          </cell>
          <cell r="B2708" t="str">
            <v>TPU MOT. E6 PLUS REF. DIS.</v>
          </cell>
          <cell r="C2708">
            <v>1.1476194409468647</v>
          </cell>
          <cell r="D2708">
            <v>3.4715488088642656</v>
          </cell>
          <cell r="E2708">
            <v>1.4919052732309241</v>
          </cell>
          <cell r="F2708">
            <v>1.2623813850415513</v>
          </cell>
          <cell r="G2708">
            <v>1.4345243011835809</v>
          </cell>
          <cell r="H2708">
            <v>1.7214291614202972</v>
          </cell>
          <cell r="I2708">
            <v>1440.2623983883152</v>
          </cell>
          <cell r="J2708">
            <v>3690</v>
          </cell>
          <cell r="K2708">
            <v>4500</v>
          </cell>
          <cell r="L2708">
            <v>1872</v>
          </cell>
          <cell r="M2708">
            <v>2266</v>
          </cell>
          <cell r="N2708">
            <v>1585</v>
          </cell>
          <cell r="O2708">
            <v>1801</v>
          </cell>
          <cell r="P2708">
            <v>2161</v>
          </cell>
          <cell r="Q2708" t="str">
            <v>L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TRRME6P</v>
          </cell>
          <cell r="B2709" t="str">
            <v>TPU MOT. E6 PLUS RUBBER</v>
          </cell>
          <cell r="C2709">
            <v>1.2320124811721949</v>
          </cell>
          <cell r="D2709">
            <v>3.7268377555458891</v>
          </cell>
          <cell r="E2709">
            <v>1.6016162255238533</v>
          </cell>
          <cell r="F2709">
            <v>1.3552137292894144</v>
          </cell>
          <cell r="G2709">
            <v>1.5400156014652435</v>
          </cell>
          <cell r="H2709">
            <v>1.8480187217582924</v>
          </cell>
          <cell r="I2709">
            <v>1546.1756638711045</v>
          </cell>
          <cell r="J2709">
            <v>3690</v>
          </cell>
          <cell r="K2709">
            <v>4500</v>
          </cell>
          <cell r="L2709">
            <v>2010</v>
          </cell>
          <cell r="M2709">
            <v>2432</v>
          </cell>
          <cell r="N2709">
            <v>1701</v>
          </cell>
          <cell r="O2709">
            <v>1933</v>
          </cell>
          <cell r="P2709">
            <v>2320</v>
          </cell>
          <cell r="Q2709" t="str">
            <v>D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TPUME6PSC</v>
          </cell>
          <cell r="B2710" t="str">
            <v>TPU MOT. E6 PLUS SILICONA FELPA</v>
          </cell>
          <cell r="C2710">
            <v>1.224</v>
          </cell>
          <cell r="D2710">
            <v>3.7025999999999999</v>
          </cell>
          <cell r="E2710">
            <v>1.5911999999999999</v>
          </cell>
          <cell r="F2710">
            <v>1.3464</v>
          </cell>
          <cell r="G2710">
            <v>1.53</v>
          </cell>
          <cell r="H2710">
            <v>1.8359999999999999</v>
          </cell>
          <cell r="I2710">
            <v>1536.12</v>
          </cell>
          <cell r="J2710">
            <v>3690</v>
          </cell>
          <cell r="K2710">
            <v>4500</v>
          </cell>
          <cell r="L2710">
            <v>1997</v>
          </cell>
          <cell r="M2710">
            <v>2416</v>
          </cell>
          <cell r="N2710">
            <v>1690</v>
          </cell>
          <cell r="O2710">
            <v>1921</v>
          </cell>
          <cell r="P2710">
            <v>2305</v>
          </cell>
          <cell r="Q2710" t="str">
            <v>D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PRV'XT2025D38</v>
          </cell>
          <cell r="B2711" t="str">
            <v>TPU MOT. E6 PLUS VARNISH REF. DIS.</v>
          </cell>
          <cell r="C2711">
            <v>1.2590067194432359</v>
          </cell>
          <cell r="D2711">
            <v>3.8084953263157888</v>
          </cell>
          <cell r="E2711">
            <v>1.6367087352762069</v>
          </cell>
          <cell r="F2711">
            <v>1.3849073913875596</v>
          </cell>
          <cell r="G2711">
            <v>1.5737583993040449</v>
          </cell>
          <cell r="H2711">
            <v>1.8885100791648539</v>
          </cell>
          <cell r="I2711">
            <v>1580.0534329012612</v>
          </cell>
          <cell r="J2711">
            <v>4100</v>
          </cell>
          <cell r="K2711">
            <v>5000</v>
          </cell>
          <cell r="L2711">
            <v>2054</v>
          </cell>
          <cell r="M2711">
            <v>2485</v>
          </cell>
          <cell r="N2711">
            <v>1739</v>
          </cell>
          <cell r="O2711">
            <v>1976</v>
          </cell>
          <cell r="P2711">
            <v>2371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PRV'XT2025D39</v>
          </cell>
          <cell r="B2712" t="str">
            <v>TPU MOT. E6 PLUS VARNISH REF. DIS.</v>
          </cell>
          <cell r="C2712">
            <v>1.2590067194432359</v>
          </cell>
          <cell r="D2712">
            <v>3.8084953263157888</v>
          </cell>
          <cell r="E2712">
            <v>1.6367087352762069</v>
          </cell>
          <cell r="F2712">
            <v>1.3849073913875596</v>
          </cell>
          <cell r="G2712">
            <v>1.5737583993040449</v>
          </cell>
          <cell r="H2712">
            <v>1.8885100791648539</v>
          </cell>
          <cell r="I2712">
            <v>1580.0534329012612</v>
          </cell>
          <cell r="J2712">
            <v>4100</v>
          </cell>
          <cell r="K2712">
            <v>5000</v>
          </cell>
          <cell r="L2712">
            <v>2054</v>
          </cell>
          <cell r="M2712">
            <v>2485</v>
          </cell>
          <cell r="N2712">
            <v>1739</v>
          </cell>
          <cell r="O2712">
            <v>1976</v>
          </cell>
          <cell r="P2712">
            <v>2371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PRV'XT2025D40</v>
          </cell>
          <cell r="B2713" t="str">
            <v>TPU MOT. E6 PLUS VARNISH REF. DIS.</v>
          </cell>
          <cell r="C2713">
            <v>1.2590067194432359</v>
          </cell>
          <cell r="D2713">
            <v>3.8084953263157888</v>
          </cell>
          <cell r="E2713">
            <v>1.6367087352762069</v>
          </cell>
          <cell r="F2713">
            <v>1.3849073913875596</v>
          </cell>
          <cell r="G2713">
            <v>1.5737583993040449</v>
          </cell>
          <cell r="H2713">
            <v>1.8885100791648539</v>
          </cell>
          <cell r="I2713">
            <v>1580.0534329012612</v>
          </cell>
          <cell r="J2713">
            <v>4100</v>
          </cell>
          <cell r="K2713">
            <v>5000</v>
          </cell>
          <cell r="L2713">
            <v>2054</v>
          </cell>
          <cell r="M2713">
            <v>2485</v>
          </cell>
          <cell r="N2713">
            <v>1739</v>
          </cell>
          <cell r="O2713">
            <v>1976</v>
          </cell>
          <cell r="P2713">
            <v>2371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PRV'XT2025D41</v>
          </cell>
          <cell r="B2714" t="str">
            <v>TPU MOT. E6 PLUS VARNISH REF. DIS.</v>
          </cell>
          <cell r="C2714">
            <v>1.2590067194432359</v>
          </cell>
          <cell r="D2714">
            <v>3.8084953263157888</v>
          </cell>
          <cell r="E2714">
            <v>1.6367087352762069</v>
          </cell>
          <cell r="F2714">
            <v>1.3849073913875596</v>
          </cell>
          <cell r="G2714">
            <v>1.5737583993040449</v>
          </cell>
          <cell r="H2714">
            <v>1.8885100791648539</v>
          </cell>
          <cell r="I2714">
            <v>1580.0534329012612</v>
          </cell>
          <cell r="J2714">
            <v>4100</v>
          </cell>
          <cell r="K2714">
            <v>5000</v>
          </cell>
          <cell r="L2714">
            <v>2054</v>
          </cell>
          <cell r="M2714">
            <v>2485</v>
          </cell>
          <cell r="N2714">
            <v>1739</v>
          </cell>
          <cell r="O2714">
            <v>1976</v>
          </cell>
          <cell r="P2714">
            <v>2371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PRV'XT2025D42</v>
          </cell>
          <cell r="B2715" t="str">
            <v>TPU MOT. E6 PLUS VARNISH REF. DIS.</v>
          </cell>
          <cell r="C2715">
            <v>1.2590067194432359</v>
          </cell>
          <cell r="D2715">
            <v>3.8084953263157888</v>
          </cell>
          <cell r="E2715">
            <v>1.6367087352762069</v>
          </cell>
          <cell r="F2715">
            <v>1.3849073913875596</v>
          </cell>
          <cell r="G2715">
            <v>1.5737583993040449</v>
          </cell>
          <cell r="H2715">
            <v>1.8885100791648539</v>
          </cell>
          <cell r="I2715">
            <v>1580.0534329012612</v>
          </cell>
          <cell r="J2715">
            <v>4100</v>
          </cell>
          <cell r="K2715">
            <v>5000</v>
          </cell>
          <cell r="L2715">
            <v>2054</v>
          </cell>
          <cell r="M2715">
            <v>2485</v>
          </cell>
          <cell r="N2715">
            <v>1739</v>
          </cell>
          <cell r="O2715">
            <v>1976</v>
          </cell>
          <cell r="P2715">
            <v>2371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PRV'XT2025D43</v>
          </cell>
          <cell r="B2716" t="str">
            <v>TPU MOT. E6 PLUS VARNISH REF. DIS.</v>
          </cell>
          <cell r="C2716">
            <v>1.2590067194432359</v>
          </cell>
          <cell r="D2716">
            <v>3.8084953263157888</v>
          </cell>
          <cell r="E2716">
            <v>1.6367087352762069</v>
          </cell>
          <cell r="F2716">
            <v>1.3849073913875596</v>
          </cell>
          <cell r="G2716">
            <v>1.5737583993040449</v>
          </cell>
          <cell r="H2716">
            <v>1.8885100791648539</v>
          </cell>
          <cell r="I2716">
            <v>1580.0534329012612</v>
          </cell>
          <cell r="J2716">
            <v>4100</v>
          </cell>
          <cell r="K2716">
            <v>5000</v>
          </cell>
          <cell r="L2716">
            <v>2054</v>
          </cell>
          <cell r="M2716">
            <v>2485</v>
          </cell>
          <cell r="N2716">
            <v>1739</v>
          </cell>
          <cell r="O2716">
            <v>1976</v>
          </cell>
          <cell r="P2716">
            <v>2371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TRRME6</v>
          </cell>
          <cell r="B2717" t="str">
            <v>TPU MOT. E6 RUBBER</v>
          </cell>
          <cell r="C2717">
            <v>1.2320124811721949</v>
          </cell>
          <cell r="D2717">
            <v>3.7268377555458891</v>
          </cell>
          <cell r="E2717">
            <v>1.6016162255238533</v>
          </cell>
          <cell r="F2717">
            <v>1.3552137292894144</v>
          </cell>
          <cell r="G2717">
            <v>1.5400156014652435</v>
          </cell>
          <cell r="H2717">
            <v>1.8480187217582924</v>
          </cell>
          <cell r="I2717">
            <v>1546.1756638711045</v>
          </cell>
          <cell r="J2717">
            <v>3690</v>
          </cell>
          <cell r="K2717">
            <v>4500</v>
          </cell>
          <cell r="L2717">
            <v>2010</v>
          </cell>
          <cell r="M2717">
            <v>2432</v>
          </cell>
          <cell r="N2717">
            <v>1701</v>
          </cell>
          <cell r="O2717">
            <v>1933</v>
          </cell>
          <cell r="P2717">
            <v>2320</v>
          </cell>
          <cell r="Q2717" t="str">
            <v>D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TPUME6SC</v>
          </cell>
          <cell r="B2718" t="str">
            <v>TPU MOT. E6 SILICONA FELPA</v>
          </cell>
          <cell r="C2718">
            <v>1.224</v>
          </cell>
          <cell r="D2718">
            <v>3.7025999999999999</v>
          </cell>
          <cell r="E2718">
            <v>1.5911999999999999</v>
          </cell>
          <cell r="F2718">
            <v>1.3464</v>
          </cell>
          <cell r="G2718">
            <v>1.53</v>
          </cell>
          <cell r="H2718">
            <v>1.8359999999999999</v>
          </cell>
          <cell r="I2718">
            <v>1536.12</v>
          </cell>
          <cell r="J2718">
            <v>3690</v>
          </cell>
          <cell r="K2718">
            <v>4500</v>
          </cell>
          <cell r="L2718">
            <v>1997</v>
          </cell>
          <cell r="M2718">
            <v>2416</v>
          </cell>
          <cell r="N2718">
            <v>1690</v>
          </cell>
          <cell r="O2718">
            <v>1921</v>
          </cell>
          <cell r="P2718">
            <v>2305</v>
          </cell>
          <cell r="Q2718" t="str">
            <v>D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PASK'XT2053T</v>
          </cell>
          <cell r="B2719" t="str">
            <v>TPU MOT. E6S / E6i  TRANS</v>
          </cell>
          <cell r="C2719">
            <v>0.83747368421052637</v>
          </cell>
          <cell r="D2719">
            <v>2.5333578947368425</v>
          </cell>
          <cell r="E2719">
            <v>1.0887157894736843</v>
          </cell>
          <cell r="F2719">
            <v>0.92122105263157905</v>
          </cell>
          <cell r="G2719">
            <v>1.046842105263158</v>
          </cell>
          <cell r="H2719">
            <v>1.2562105263157894</v>
          </cell>
          <cell r="I2719">
            <v>1051.0294736842106</v>
          </cell>
          <cell r="J2719">
            <v>2460</v>
          </cell>
          <cell r="K2719">
            <v>3000</v>
          </cell>
          <cell r="L2719">
            <v>1366</v>
          </cell>
          <cell r="M2719">
            <v>1653</v>
          </cell>
          <cell r="N2719">
            <v>1157</v>
          </cell>
          <cell r="O2719">
            <v>1314</v>
          </cell>
          <cell r="P2719">
            <v>1577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TDNME6I</v>
          </cell>
          <cell r="B2720" t="str">
            <v>TPU MOT. E6S / E6i DIS. NAC.</v>
          </cell>
          <cell r="C2720">
            <v>0.84</v>
          </cell>
          <cell r="D2720">
            <v>2.3205</v>
          </cell>
          <cell r="E2720">
            <v>1.0920000000000001</v>
          </cell>
          <cell r="F2720">
            <v>0.92400000000000004</v>
          </cell>
          <cell r="G2720">
            <v>1.05</v>
          </cell>
          <cell r="H2720">
            <v>1.26</v>
          </cell>
          <cell r="I2720">
            <v>1054.2</v>
          </cell>
          <cell r="J2720">
            <v>2460</v>
          </cell>
          <cell r="K2720">
            <v>3000</v>
          </cell>
          <cell r="L2720">
            <v>1370</v>
          </cell>
          <cell r="M2720">
            <v>1514</v>
          </cell>
          <cell r="N2720">
            <v>1160</v>
          </cell>
          <cell r="O2720">
            <v>1318</v>
          </cell>
          <cell r="P2720">
            <v>1582</v>
          </cell>
          <cell r="Q2720" t="str">
            <v>L</v>
          </cell>
          <cell r="R2720">
            <v>21</v>
          </cell>
          <cell r="S2720">
            <v>1.105</v>
          </cell>
          <cell r="T2720" t="str">
            <v>TPU</v>
          </cell>
          <cell r="U2720">
            <v>0</v>
          </cell>
        </row>
        <row r="2721">
          <cell r="A2721" t="str">
            <v>TPUME6SLN</v>
          </cell>
          <cell r="B2721" t="str">
            <v xml:space="preserve">TPU MOT. E6S / E6i NAC. LISO </v>
          </cell>
          <cell r="C2721">
            <v>0.84</v>
          </cell>
          <cell r="D2721">
            <v>2.3205</v>
          </cell>
          <cell r="E2721">
            <v>1.0920000000000001</v>
          </cell>
          <cell r="F2721">
            <v>0.92400000000000004</v>
          </cell>
          <cell r="G2721">
            <v>1.05</v>
          </cell>
          <cell r="H2721">
            <v>1.26</v>
          </cell>
          <cell r="I2721">
            <v>1054.2</v>
          </cell>
          <cell r="J2721">
            <v>2460</v>
          </cell>
          <cell r="K2721">
            <v>3000</v>
          </cell>
          <cell r="L2721">
            <v>1370</v>
          </cell>
          <cell r="M2721">
            <v>1514</v>
          </cell>
          <cell r="N2721">
            <v>1160</v>
          </cell>
          <cell r="O2721">
            <v>1318</v>
          </cell>
          <cell r="P2721">
            <v>1582</v>
          </cell>
          <cell r="Q2721" t="str">
            <v>L</v>
          </cell>
          <cell r="R2721">
            <v>21</v>
          </cell>
          <cell r="S2721">
            <v>1.105</v>
          </cell>
          <cell r="T2721" t="str">
            <v>TPU</v>
          </cell>
          <cell r="U2721">
            <v>0</v>
          </cell>
        </row>
        <row r="2722">
          <cell r="A2722" t="str">
            <v>TPURS'XT2053FU</v>
          </cell>
          <cell r="B2722" t="str">
            <v>TPU MOT. E6S / E6i REF SOFT</v>
          </cell>
          <cell r="C2722">
            <v>1.1016447220530665</v>
          </cell>
          <cell r="D2722">
            <v>3.3324752842105263</v>
          </cell>
          <cell r="E2722">
            <v>1.4321381386689864</v>
          </cell>
          <cell r="F2722">
            <v>1.2118091942583733</v>
          </cell>
          <cell r="G2722">
            <v>1.3770559025663331</v>
          </cell>
          <cell r="H2722">
            <v>1.6524670830795998</v>
          </cell>
          <cell r="I2722">
            <v>1382.5641261765984</v>
          </cell>
          <cell r="J2722">
            <v>3280</v>
          </cell>
          <cell r="K2722">
            <v>4000</v>
          </cell>
          <cell r="L2722">
            <v>1797</v>
          </cell>
          <cell r="M2722">
            <v>2175</v>
          </cell>
          <cell r="N2722">
            <v>1521</v>
          </cell>
          <cell r="O2722">
            <v>1729</v>
          </cell>
          <cell r="P2722">
            <v>2074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TPURS'XT2053AZ</v>
          </cell>
          <cell r="B2723" t="str">
            <v>TPU MOT. E6S / E6i REF SOFT</v>
          </cell>
          <cell r="C2723">
            <v>1.1016447220530665</v>
          </cell>
          <cell r="D2723">
            <v>3.3324752842105263</v>
          </cell>
          <cell r="E2723">
            <v>1.4321381386689864</v>
          </cell>
          <cell r="F2723">
            <v>1.2118091942583733</v>
          </cell>
          <cell r="G2723">
            <v>1.3770559025663331</v>
          </cell>
          <cell r="H2723">
            <v>1.6524670830795998</v>
          </cell>
          <cell r="I2723">
            <v>1382.5641261765984</v>
          </cell>
          <cell r="J2723">
            <v>3280</v>
          </cell>
          <cell r="K2723">
            <v>4000</v>
          </cell>
          <cell r="L2723">
            <v>1797</v>
          </cell>
          <cell r="M2723">
            <v>2175</v>
          </cell>
          <cell r="N2723">
            <v>1521</v>
          </cell>
          <cell r="O2723">
            <v>1729</v>
          </cell>
          <cell r="P2723">
            <v>2074</v>
          </cell>
          <cell r="Q2723" t="str">
            <v>S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TPURS'XT2053NE</v>
          </cell>
          <cell r="B2724" t="str">
            <v>TPU MOT. E6S / E6i REF SOFT</v>
          </cell>
          <cell r="C2724">
            <v>1.1016447220530665</v>
          </cell>
          <cell r="D2724">
            <v>3.3324752842105263</v>
          </cell>
          <cell r="E2724">
            <v>1.4321381386689864</v>
          </cell>
          <cell r="F2724">
            <v>1.2118091942583733</v>
          </cell>
          <cell r="G2724">
            <v>1.3770559025663331</v>
          </cell>
          <cell r="H2724">
            <v>1.6524670830795998</v>
          </cell>
          <cell r="I2724">
            <v>1382.5641261765984</v>
          </cell>
          <cell r="J2724">
            <v>3280</v>
          </cell>
          <cell r="K2724">
            <v>4000</v>
          </cell>
          <cell r="L2724">
            <v>1797</v>
          </cell>
          <cell r="M2724">
            <v>2175</v>
          </cell>
          <cell r="N2724">
            <v>1521</v>
          </cell>
          <cell r="O2724">
            <v>1729</v>
          </cell>
          <cell r="P2724">
            <v>2074</v>
          </cell>
          <cell r="Q2724" t="str">
            <v>S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TDNME7</v>
          </cell>
          <cell r="B2725" t="str">
            <v>TPU MOT. E7 DIS. NAC.</v>
          </cell>
          <cell r="C2725">
            <v>0.84</v>
          </cell>
          <cell r="D2725">
            <v>3.7127999999999997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1054.2</v>
          </cell>
          <cell r="J2725">
            <v>3690</v>
          </cell>
          <cell r="K2725">
            <v>4500</v>
          </cell>
          <cell r="L2725">
            <v>1370</v>
          </cell>
          <cell r="M2725">
            <v>1514</v>
          </cell>
          <cell r="N2725">
            <v>1160</v>
          </cell>
          <cell r="O2725">
            <v>1318</v>
          </cell>
          <cell r="P2725">
            <v>1582</v>
          </cell>
          <cell r="Q2725" t="str">
            <v>L</v>
          </cell>
          <cell r="R2725">
            <v>38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TLNME7</v>
          </cell>
          <cell r="B2726" t="str">
            <v xml:space="preserve">TPU MOT. E7 NAC. LISO </v>
          </cell>
          <cell r="C2726">
            <v>0.84</v>
          </cell>
          <cell r="D2726">
            <v>3.7127999999999997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1054.2</v>
          </cell>
          <cell r="J2726">
            <v>3690</v>
          </cell>
          <cell r="K2726">
            <v>4500</v>
          </cell>
          <cell r="L2726">
            <v>1370</v>
          </cell>
          <cell r="M2726">
            <v>1514</v>
          </cell>
          <cell r="N2726">
            <v>1160</v>
          </cell>
          <cell r="O2726">
            <v>1318</v>
          </cell>
          <cell r="P2726">
            <v>1582</v>
          </cell>
          <cell r="Q2726" t="str">
            <v>L</v>
          </cell>
          <cell r="R2726">
            <v>38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PAS'XT2081NE</v>
          </cell>
          <cell r="B2727" t="str">
            <v>TPU MOT. E7 PLUS/ G9 / G9 PLAY ARMOR</v>
          </cell>
          <cell r="C2727">
            <v>1.1452423349282299</v>
          </cell>
          <cell r="D2727">
            <v>5.5429729010526323</v>
          </cell>
          <cell r="E2727">
            <v>1.4888150354066989</v>
          </cell>
          <cell r="F2727">
            <v>1.2597665684210531</v>
          </cell>
          <cell r="G2727">
            <v>1.4315529186602873</v>
          </cell>
          <cell r="H2727">
            <v>1.717863502392345</v>
          </cell>
          <cell r="I2727">
            <v>1437.2791303349286</v>
          </cell>
          <cell r="J2727">
            <v>5740</v>
          </cell>
          <cell r="K2727">
            <v>7000</v>
          </cell>
          <cell r="L2727">
            <v>1868</v>
          </cell>
          <cell r="M2727">
            <v>2261</v>
          </cell>
          <cell r="N2727">
            <v>1582</v>
          </cell>
          <cell r="O2727">
            <v>1797</v>
          </cell>
          <cell r="P2727">
            <v>2156</v>
          </cell>
          <cell r="Q2727" t="str">
            <v>S</v>
          </cell>
          <cell r="R2727">
            <v>38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TPUME7PLN</v>
          </cell>
          <cell r="B2728" t="str">
            <v xml:space="preserve">TPU MOT. E7 PLUS/ G9 / G9 PLAY NAC. LISO </v>
          </cell>
          <cell r="C2728">
            <v>0.84</v>
          </cell>
          <cell r="D2728">
            <v>3.7127999999999997</v>
          </cell>
          <cell r="E2728">
            <v>1.0920000000000001</v>
          </cell>
          <cell r="F2728">
            <v>0.92400000000000004</v>
          </cell>
          <cell r="G2728">
            <v>1.05</v>
          </cell>
          <cell r="H2728">
            <v>1.26</v>
          </cell>
          <cell r="I2728">
            <v>1054.2</v>
          </cell>
          <cell r="J2728">
            <v>3690</v>
          </cell>
          <cell r="K2728">
            <v>4500</v>
          </cell>
          <cell r="L2728">
            <v>1370</v>
          </cell>
          <cell r="M2728">
            <v>1514</v>
          </cell>
          <cell r="N2728">
            <v>1160</v>
          </cell>
          <cell r="O2728">
            <v>1318</v>
          </cell>
          <cell r="P2728">
            <v>1582</v>
          </cell>
          <cell r="Q2728" t="str">
            <v>L</v>
          </cell>
          <cell r="R2728">
            <v>38</v>
          </cell>
          <cell r="S2728">
            <v>1.105</v>
          </cell>
          <cell r="T2728" t="str">
            <v>TPU</v>
          </cell>
          <cell r="U2728">
            <v>0</v>
          </cell>
        </row>
        <row r="2729">
          <cell r="A2729" t="str">
            <v>TME7PRF</v>
          </cell>
          <cell r="B2729" t="str">
            <v>TPU MOT. E7 PLUS/ G9 / G9 PLAY REF SOFT</v>
          </cell>
          <cell r="C2729">
            <v>1.1016447220530665</v>
          </cell>
          <cell r="D2729">
            <v>5.3319604547368415</v>
          </cell>
          <cell r="E2729">
            <v>1.4321381386689864</v>
          </cell>
          <cell r="F2729">
            <v>1.2118091942583733</v>
          </cell>
          <cell r="G2729">
            <v>1.3770559025663331</v>
          </cell>
          <cell r="H2729">
            <v>1.6524670830795998</v>
          </cell>
          <cell r="I2729">
            <v>1382.5641261765984</v>
          </cell>
          <cell r="J2729">
            <v>5330</v>
          </cell>
          <cell r="K2729">
            <v>6500</v>
          </cell>
          <cell r="L2729">
            <v>1797</v>
          </cell>
          <cell r="M2729">
            <v>2175</v>
          </cell>
          <cell r="N2729">
            <v>1521</v>
          </cell>
          <cell r="O2729">
            <v>1729</v>
          </cell>
          <cell r="P2729">
            <v>2074</v>
          </cell>
          <cell r="Q2729" t="str">
            <v>L</v>
          </cell>
          <cell r="R2729">
            <v>38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TPURS'XT2081NE</v>
          </cell>
          <cell r="B2730" t="str">
            <v>TPU MOT. E7 PLUS/ G9 / G9 PLAY REF SOFT</v>
          </cell>
          <cell r="C2730">
            <v>1.1016447220530665</v>
          </cell>
          <cell r="D2730">
            <v>5.3319604547368415</v>
          </cell>
          <cell r="E2730">
            <v>1.4321381386689864</v>
          </cell>
          <cell r="F2730">
            <v>1.2118091942583733</v>
          </cell>
          <cell r="G2730">
            <v>1.3770559025663331</v>
          </cell>
          <cell r="H2730">
            <v>1.6524670830795998</v>
          </cell>
          <cell r="I2730">
            <v>1382.5641261765984</v>
          </cell>
          <cell r="J2730">
            <v>5330</v>
          </cell>
          <cell r="K2730">
            <v>6500</v>
          </cell>
          <cell r="L2730">
            <v>1797</v>
          </cell>
          <cell r="M2730">
            <v>2175</v>
          </cell>
          <cell r="N2730">
            <v>1521</v>
          </cell>
          <cell r="O2730">
            <v>1729</v>
          </cell>
          <cell r="P2730">
            <v>2074</v>
          </cell>
          <cell r="Q2730" t="str">
            <v>S</v>
          </cell>
          <cell r="R2730">
            <v>38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TME7PRFD</v>
          </cell>
          <cell r="B2731" t="str">
            <v>TPU MOT. E7 PLUS/ G9 / G9 PLAY REF. DIS.</v>
          </cell>
          <cell r="C2731">
            <v>1.1616117679623552</v>
          </cell>
          <cell r="D2731">
            <v>5.6222009569377986</v>
          </cell>
          <cell r="E2731">
            <v>1.5100952983510618</v>
          </cell>
          <cell r="F2731">
            <v>1.2777729447585908</v>
          </cell>
          <cell r="G2731">
            <v>1.4520147099529441</v>
          </cell>
          <cell r="H2731">
            <v>1.7424176519435328</v>
          </cell>
          <cell r="I2731">
            <v>1457.8227687927558</v>
          </cell>
          <cell r="J2731">
            <v>5740</v>
          </cell>
          <cell r="K2731">
            <v>7000</v>
          </cell>
          <cell r="L2731">
            <v>1895</v>
          </cell>
          <cell r="M2731">
            <v>2293</v>
          </cell>
          <cell r="N2731">
            <v>1604</v>
          </cell>
          <cell r="O2731">
            <v>1823</v>
          </cell>
          <cell r="P2731">
            <v>2187</v>
          </cell>
          <cell r="Q2731" t="str">
            <v>L</v>
          </cell>
          <cell r="R2731">
            <v>38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TPUME7PTD</v>
          </cell>
          <cell r="B2732" t="str">
            <v>TPU MOT. E7 PLUS/ G9 / G9 PLAY TRANS DIS.</v>
          </cell>
          <cell r="C2732">
            <v>0.83747368421052637</v>
          </cell>
          <cell r="D2732">
            <v>4.0533726315789478</v>
          </cell>
          <cell r="E2732">
            <v>1.0887157894736843</v>
          </cell>
          <cell r="F2732">
            <v>0.92122105263157905</v>
          </cell>
          <cell r="G2732">
            <v>1.046842105263158</v>
          </cell>
          <cell r="H2732">
            <v>1.2562105263157894</v>
          </cell>
          <cell r="I2732">
            <v>1051.0294736842106</v>
          </cell>
          <cell r="J2732">
            <v>4100</v>
          </cell>
          <cell r="K2732">
            <v>5000</v>
          </cell>
          <cell r="L2732">
            <v>1366</v>
          </cell>
          <cell r="M2732">
            <v>1653</v>
          </cell>
          <cell r="N2732">
            <v>1157</v>
          </cell>
          <cell r="O2732">
            <v>1314</v>
          </cell>
          <cell r="P2732">
            <v>1577</v>
          </cell>
          <cell r="Q2732" t="str">
            <v>V</v>
          </cell>
          <cell r="R2732">
            <v>38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TME7RF</v>
          </cell>
          <cell r="B2733" t="str">
            <v>TPU MOT. E7 REF SOFT</v>
          </cell>
          <cell r="C2733">
            <v>1.2457865337567284</v>
          </cell>
          <cell r="D2733">
            <v>6.029606823382565</v>
          </cell>
          <cell r="E2733">
            <v>1.6195224938837469</v>
          </cell>
          <cell r="F2733">
            <v>1.3703651871324014</v>
          </cell>
          <cell r="G2733">
            <v>1.5572331671959105</v>
          </cell>
          <cell r="H2733">
            <v>1.8686798006350926</v>
          </cell>
          <cell r="I2733">
            <v>1563.4620998646942</v>
          </cell>
          <cell r="J2733">
            <v>6150</v>
          </cell>
          <cell r="K2733">
            <v>7500</v>
          </cell>
          <cell r="L2733">
            <v>2033</v>
          </cell>
          <cell r="M2733">
            <v>2459</v>
          </cell>
          <cell r="N2733">
            <v>1720</v>
          </cell>
          <cell r="O2733">
            <v>1955</v>
          </cell>
          <cell r="P2733">
            <v>2346</v>
          </cell>
          <cell r="Q2733" t="str">
            <v>L</v>
          </cell>
          <cell r="R2733">
            <v>38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777337</v>
          </cell>
          <cell r="B2734" t="str">
            <v>TPU MOT. E7 TRANS</v>
          </cell>
          <cell r="C2734">
            <v>0.83747368421052637</v>
          </cell>
          <cell r="D2734">
            <v>4.0533726315789478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1051.0294736842106</v>
          </cell>
          <cell r="J2734">
            <v>4100</v>
          </cell>
          <cell r="K2734">
            <v>5000</v>
          </cell>
          <cell r="L2734">
            <v>1366</v>
          </cell>
          <cell r="M2734">
            <v>1653</v>
          </cell>
          <cell r="N2734">
            <v>1157</v>
          </cell>
          <cell r="O2734">
            <v>1314</v>
          </cell>
          <cell r="P2734">
            <v>1577</v>
          </cell>
          <cell r="Q2734" t="str">
            <v>V</v>
          </cell>
          <cell r="R2734">
            <v>38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TDNME7IW</v>
          </cell>
          <cell r="B2735" t="str">
            <v>TPU MOT. E7i POWER DIS. NAC.</v>
          </cell>
          <cell r="C2735">
            <v>0.84</v>
          </cell>
          <cell r="D2735">
            <v>3.7127999999999997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1054.2</v>
          </cell>
          <cell r="J2735">
            <v>3690</v>
          </cell>
          <cell r="K2735">
            <v>4500</v>
          </cell>
          <cell r="L2735">
            <v>1370</v>
          </cell>
          <cell r="M2735">
            <v>1514</v>
          </cell>
          <cell r="N2735">
            <v>1160</v>
          </cell>
          <cell r="O2735">
            <v>1318</v>
          </cell>
          <cell r="P2735">
            <v>1582</v>
          </cell>
          <cell r="Q2735" t="str">
            <v>L</v>
          </cell>
          <cell r="R2735">
            <v>38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TLNME7IP</v>
          </cell>
          <cell r="B2736" t="str">
            <v xml:space="preserve">TPU MOT. E7i POWER NAC. LISO </v>
          </cell>
          <cell r="C2736">
            <v>0.84</v>
          </cell>
          <cell r="D2736">
            <v>3.7127999999999997</v>
          </cell>
          <cell r="E2736">
            <v>1.0920000000000001</v>
          </cell>
          <cell r="F2736">
            <v>0.92400000000000004</v>
          </cell>
          <cell r="G2736">
            <v>1.05</v>
          </cell>
          <cell r="H2736">
            <v>1.26</v>
          </cell>
          <cell r="I2736">
            <v>1054.2</v>
          </cell>
          <cell r="J2736">
            <v>3690</v>
          </cell>
          <cell r="K2736">
            <v>4500</v>
          </cell>
          <cell r="L2736">
            <v>1370</v>
          </cell>
          <cell r="M2736">
            <v>1514</v>
          </cell>
          <cell r="N2736">
            <v>1160</v>
          </cell>
          <cell r="O2736">
            <v>1318</v>
          </cell>
          <cell r="P2736">
            <v>1582</v>
          </cell>
          <cell r="Q2736" t="str">
            <v>L</v>
          </cell>
          <cell r="R2736">
            <v>38</v>
          </cell>
          <cell r="S2736">
            <v>1.105</v>
          </cell>
          <cell r="T2736" t="str">
            <v>TPU</v>
          </cell>
          <cell r="U2736">
            <v>0</v>
          </cell>
        </row>
        <row r="2737">
          <cell r="A2737" t="str">
            <v>17351907</v>
          </cell>
          <cell r="B2737" t="str">
            <v xml:space="preserve">TPU MOT. E7I POWER NAC. LISO </v>
          </cell>
          <cell r="C2737">
            <v>0.84</v>
          </cell>
          <cell r="D2737">
            <v>3.7127999999999997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1054.2</v>
          </cell>
          <cell r="J2737">
            <v>3690</v>
          </cell>
          <cell r="K2737">
            <v>4500</v>
          </cell>
          <cell r="L2737">
            <v>1370</v>
          </cell>
          <cell r="M2737">
            <v>1514</v>
          </cell>
          <cell r="N2737">
            <v>1160</v>
          </cell>
          <cell r="O2737">
            <v>1318</v>
          </cell>
          <cell r="P2737">
            <v>1582</v>
          </cell>
          <cell r="Q2737" t="str">
            <v>V</v>
          </cell>
          <cell r="R2737">
            <v>38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TPURS'E7PNE</v>
          </cell>
          <cell r="B2738" t="str">
            <v>TPU MOT. E7i POWER REF SOFT</v>
          </cell>
          <cell r="C2738">
            <v>1.2368842105263158</v>
          </cell>
          <cell r="D2738">
            <v>5.9865195789473686</v>
          </cell>
          <cell r="E2738">
            <v>1.6079494736842106</v>
          </cell>
          <cell r="F2738">
            <v>1.3605726315789475</v>
          </cell>
          <cell r="G2738">
            <v>1.5461052631578949</v>
          </cell>
          <cell r="H2738">
            <v>1.8553263157894737</v>
          </cell>
          <cell r="I2738">
            <v>1552.2896842105263</v>
          </cell>
          <cell r="J2738">
            <v>6150</v>
          </cell>
          <cell r="K2738">
            <v>7500</v>
          </cell>
          <cell r="L2738">
            <v>2018</v>
          </cell>
          <cell r="M2738">
            <v>2442</v>
          </cell>
          <cell r="N2738">
            <v>1708</v>
          </cell>
          <cell r="O2738">
            <v>1941</v>
          </cell>
          <cell r="P2738">
            <v>2329</v>
          </cell>
          <cell r="Q2738" t="str">
            <v>S</v>
          </cell>
          <cell r="R2738">
            <v>38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TPUM7IWD</v>
          </cell>
          <cell r="B2739" t="str">
            <v>TPU MOT. E7i POWER REF. DIS.</v>
          </cell>
          <cell r="C2739">
            <v>1.2457865337567284</v>
          </cell>
          <cell r="D2739">
            <v>6.029606823382565</v>
          </cell>
          <cell r="E2739">
            <v>1.6195224938837469</v>
          </cell>
          <cell r="F2739">
            <v>1.3703651871324014</v>
          </cell>
          <cell r="G2739">
            <v>1.5572331671959105</v>
          </cell>
          <cell r="H2739">
            <v>1.8686798006350926</v>
          </cell>
          <cell r="I2739">
            <v>1563.4620998646942</v>
          </cell>
          <cell r="J2739">
            <v>6150</v>
          </cell>
          <cell r="K2739">
            <v>7500</v>
          </cell>
          <cell r="L2739">
            <v>2033</v>
          </cell>
          <cell r="M2739">
            <v>2459</v>
          </cell>
          <cell r="N2739">
            <v>1720</v>
          </cell>
          <cell r="O2739">
            <v>1955</v>
          </cell>
          <cell r="P2739">
            <v>2346</v>
          </cell>
          <cell r="Q2739" t="str">
            <v>S</v>
          </cell>
          <cell r="R2739">
            <v>38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1772</v>
          </cell>
          <cell r="B2740" t="str">
            <v>TPU MOT. E7I POWER REF. DIS. DK</v>
          </cell>
          <cell r="C2740">
            <v>1.5950365424049635</v>
          </cell>
          <cell r="D2740">
            <v>7.0500615174299384</v>
          </cell>
          <cell r="E2740">
            <v>2.0735475051264527</v>
          </cell>
          <cell r="F2740">
            <v>1.7545401966454599</v>
          </cell>
          <cell r="G2740">
            <v>1.9937956780062045</v>
          </cell>
          <cell r="H2740">
            <v>2.392554813607445</v>
          </cell>
          <cell r="I2740">
            <v>2001.7708607182292</v>
          </cell>
          <cell r="J2740">
            <v>7380</v>
          </cell>
          <cell r="K2740">
            <v>9000</v>
          </cell>
          <cell r="L2740">
            <v>2602</v>
          </cell>
          <cell r="M2740">
            <v>2876</v>
          </cell>
          <cell r="N2740">
            <v>2202</v>
          </cell>
          <cell r="O2740">
            <v>2503</v>
          </cell>
          <cell r="P2740">
            <v>3003</v>
          </cell>
          <cell r="Q2740" t="str">
            <v>V</v>
          </cell>
          <cell r="R2740">
            <v>38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1689</v>
          </cell>
          <cell r="B2741" t="str">
            <v>TPU MOT. E7I POWER SILICONA DIS. DK</v>
          </cell>
          <cell r="C2741">
            <v>0.76</v>
          </cell>
          <cell r="D2741">
            <v>3.3592</v>
          </cell>
          <cell r="E2741">
            <v>0.9880000000000001</v>
          </cell>
          <cell r="F2741">
            <v>0.83600000000000008</v>
          </cell>
          <cell r="G2741">
            <v>0.95</v>
          </cell>
          <cell r="H2741">
            <v>1.1400000000000001</v>
          </cell>
          <cell r="I2741">
            <v>953.8</v>
          </cell>
          <cell r="J2741">
            <v>3280</v>
          </cell>
          <cell r="K2741">
            <v>4000</v>
          </cell>
          <cell r="L2741">
            <v>1240</v>
          </cell>
          <cell r="M2741">
            <v>1370</v>
          </cell>
          <cell r="N2741">
            <v>1050</v>
          </cell>
          <cell r="O2741">
            <v>1193</v>
          </cell>
          <cell r="P2741">
            <v>1431</v>
          </cell>
          <cell r="Q2741" t="str">
            <v>V</v>
          </cell>
          <cell r="R2741">
            <v>38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12271</v>
          </cell>
          <cell r="B2742" t="str">
            <v>TPU MOT. E7I POWER SILICONA NAC.</v>
          </cell>
          <cell r="C2742">
            <v>0.76</v>
          </cell>
          <cell r="D2742">
            <v>3.3592</v>
          </cell>
          <cell r="E2742">
            <v>0.9880000000000001</v>
          </cell>
          <cell r="F2742">
            <v>0.83600000000000008</v>
          </cell>
          <cell r="G2742">
            <v>0.95</v>
          </cell>
          <cell r="H2742">
            <v>1.1400000000000001</v>
          </cell>
          <cell r="I2742">
            <v>953.8</v>
          </cell>
          <cell r="J2742">
            <v>3280</v>
          </cell>
          <cell r="K2742">
            <v>4000</v>
          </cell>
          <cell r="L2742">
            <v>1240</v>
          </cell>
          <cell r="M2742">
            <v>1370</v>
          </cell>
          <cell r="N2742">
            <v>1050</v>
          </cell>
          <cell r="O2742">
            <v>1193</v>
          </cell>
          <cell r="P2742">
            <v>1431</v>
          </cell>
          <cell r="Q2742" t="str">
            <v>V</v>
          </cell>
          <cell r="R2742">
            <v>38</v>
          </cell>
          <cell r="S2742">
            <v>1.105</v>
          </cell>
          <cell r="T2742" t="str">
            <v>TPU</v>
          </cell>
          <cell r="U2742">
            <v>0</v>
          </cell>
        </row>
        <row r="2743">
          <cell r="A2743" t="str">
            <v>PSH'XT2097AM</v>
          </cell>
          <cell r="B2743" t="str">
            <v>TPU MOT. E7i POWER SOFT HANG AMARILLO</v>
          </cell>
          <cell r="C2743">
            <v>1.91</v>
          </cell>
          <cell r="D2743">
            <v>9.2443999999999988</v>
          </cell>
          <cell r="E2743">
            <v>2.4830000000000001</v>
          </cell>
          <cell r="F2743">
            <v>2.101</v>
          </cell>
          <cell r="G2743">
            <v>2.3874999999999997</v>
          </cell>
          <cell r="H2743">
            <v>2.8649999999999998</v>
          </cell>
          <cell r="I2743">
            <v>2397.0499999999997</v>
          </cell>
          <cell r="J2743">
            <v>9430</v>
          </cell>
          <cell r="K2743">
            <v>11500</v>
          </cell>
          <cell r="L2743">
            <v>3116</v>
          </cell>
          <cell r="M2743">
            <v>3771</v>
          </cell>
          <cell r="N2743">
            <v>2637</v>
          </cell>
          <cell r="O2743">
            <v>2997</v>
          </cell>
          <cell r="P2743">
            <v>3596</v>
          </cell>
          <cell r="Q2743" t="str">
            <v>L</v>
          </cell>
          <cell r="R2743">
            <v>38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PSH'XT2097AZ</v>
          </cell>
          <cell r="B2744" t="str">
            <v>TPU MOT. E7i POWER SOFT HANG AZUL</v>
          </cell>
          <cell r="C2744">
            <v>1.91</v>
          </cell>
          <cell r="D2744">
            <v>9.2443999999999988</v>
          </cell>
          <cell r="E2744">
            <v>2.4830000000000001</v>
          </cell>
          <cell r="F2744">
            <v>2.101</v>
          </cell>
          <cell r="G2744">
            <v>2.3874999999999997</v>
          </cell>
          <cell r="H2744">
            <v>2.8649999999999998</v>
          </cell>
          <cell r="I2744">
            <v>2397.0499999999997</v>
          </cell>
          <cell r="J2744">
            <v>9430</v>
          </cell>
          <cell r="K2744">
            <v>11500</v>
          </cell>
          <cell r="L2744">
            <v>3116</v>
          </cell>
          <cell r="M2744">
            <v>3771</v>
          </cell>
          <cell r="N2744">
            <v>2637</v>
          </cell>
          <cell r="O2744">
            <v>2997</v>
          </cell>
          <cell r="P2744">
            <v>3596</v>
          </cell>
          <cell r="Q2744" t="str">
            <v>L</v>
          </cell>
          <cell r="R2744">
            <v>38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PSH'XT2097CE</v>
          </cell>
          <cell r="B2745" t="str">
            <v>TPU MOT. E7i POWER SOFT HANG CELESTE</v>
          </cell>
          <cell r="C2745">
            <v>1.91</v>
          </cell>
          <cell r="D2745">
            <v>9.2443999999999988</v>
          </cell>
          <cell r="E2745">
            <v>2.4830000000000001</v>
          </cell>
          <cell r="F2745">
            <v>2.101</v>
          </cell>
          <cell r="G2745">
            <v>2.3874999999999997</v>
          </cell>
          <cell r="H2745">
            <v>2.8649999999999998</v>
          </cell>
          <cell r="I2745">
            <v>2397.0499999999997</v>
          </cell>
          <cell r="J2745">
            <v>9430</v>
          </cell>
          <cell r="K2745">
            <v>11500</v>
          </cell>
          <cell r="L2745">
            <v>3116</v>
          </cell>
          <cell r="M2745">
            <v>3771</v>
          </cell>
          <cell r="N2745">
            <v>2637</v>
          </cell>
          <cell r="O2745">
            <v>2997</v>
          </cell>
          <cell r="P2745">
            <v>3596</v>
          </cell>
          <cell r="Q2745" t="str">
            <v>L</v>
          </cell>
          <cell r="R2745">
            <v>38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PSH'XT2097NA</v>
          </cell>
          <cell r="B2746" t="str">
            <v>TPU MOT. E7i POWER SOFT HANG NARANJA</v>
          </cell>
          <cell r="C2746">
            <v>1.91</v>
          </cell>
          <cell r="D2746">
            <v>9.2443999999999988</v>
          </cell>
          <cell r="E2746">
            <v>2.4830000000000001</v>
          </cell>
          <cell r="F2746">
            <v>2.101</v>
          </cell>
          <cell r="G2746">
            <v>2.3874999999999997</v>
          </cell>
          <cell r="H2746">
            <v>2.8649999999999998</v>
          </cell>
          <cell r="I2746">
            <v>2397.0499999999997</v>
          </cell>
          <cell r="J2746">
            <v>9430</v>
          </cell>
          <cell r="K2746">
            <v>11500</v>
          </cell>
          <cell r="L2746">
            <v>3116</v>
          </cell>
          <cell r="M2746">
            <v>3771</v>
          </cell>
          <cell r="N2746">
            <v>2637</v>
          </cell>
          <cell r="O2746">
            <v>2997</v>
          </cell>
          <cell r="P2746">
            <v>3596</v>
          </cell>
          <cell r="Q2746" t="str">
            <v>L</v>
          </cell>
          <cell r="R2746">
            <v>38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PSH'XT2097NE</v>
          </cell>
          <cell r="B2747" t="str">
            <v>TPU MOT. E7i POWER SOFT HANG NEGRO</v>
          </cell>
          <cell r="C2747">
            <v>1.91</v>
          </cell>
          <cell r="D2747">
            <v>9.2443999999999988</v>
          </cell>
          <cell r="E2747">
            <v>2.4830000000000001</v>
          </cell>
          <cell r="F2747">
            <v>2.101</v>
          </cell>
          <cell r="G2747">
            <v>2.3874999999999997</v>
          </cell>
          <cell r="H2747">
            <v>2.8649999999999998</v>
          </cell>
          <cell r="I2747">
            <v>2397.0499999999997</v>
          </cell>
          <cell r="J2747">
            <v>9430</v>
          </cell>
          <cell r="K2747">
            <v>11500</v>
          </cell>
          <cell r="L2747">
            <v>3116</v>
          </cell>
          <cell r="M2747">
            <v>3771</v>
          </cell>
          <cell r="N2747">
            <v>2637</v>
          </cell>
          <cell r="O2747">
            <v>2997</v>
          </cell>
          <cell r="P2747">
            <v>3596</v>
          </cell>
          <cell r="Q2747" t="str">
            <v>L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PSH'XT2097RO</v>
          </cell>
          <cell r="B2748" t="str">
            <v>TPU MOT. E7i POWER SOFT HANG ROJO</v>
          </cell>
          <cell r="C2748">
            <v>1.91</v>
          </cell>
          <cell r="D2748">
            <v>9.2443999999999988</v>
          </cell>
          <cell r="E2748">
            <v>2.4830000000000001</v>
          </cell>
          <cell r="F2748">
            <v>2.101</v>
          </cell>
          <cell r="G2748">
            <v>2.3874999999999997</v>
          </cell>
          <cell r="H2748">
            <v>2.8649999999999998</v>
          </cell>
          <cell r="I2748">
            <v>2397.0499999999997</v>
          </cell>
          <cell r="J2748">
            <v>9430</v>
          </cell>
          <cell r="K2748">
            <v>11500</v>
          </cell>
          <cell r="L2748">
            <v>3116</v>
          </cell>
          <cell r="M2748">
            <v>3771</v>
          </cell>
          <cell r="N2748">
            <v>2637</v>
          </cell>
          <cell r="O2748">
            <v>2997</v>
          </cell>
          <cell r="P2748">
            <v>3596</v>
          </cell>
          <cell r="Q2748" t="str">
            <v>L</v>
          </cell>
          <cell r="R2748">
            <v>38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PSH'XT2097RS</v>
          </cell>
          <cell r="B2749" t="str">
            <v>TPU MOT. E7i POWER SOFT HANG ROSA</v>
          </cell>
          <cell r="C2749">
            <v>1.91</v>
          </cell>
          <cell r="D2749">
            <v>9.2443999999999988</v>
          </cell>
          <cell r="E2749">
            <v>2.4830000000000001</v>
          </cell>
          <cell r="F2749">
            <v>2.101</v>
          </cell>
          <cell r="G2749">
            <v>2.3874999999999997</v>
          </cell>
          <cell r="H2749">
            <v>2.8649999999999998</v>
          </cell>
          <cell r="I2749">
            <v>2397.0499999999997</v>
          </cell>
          <cell r="J2749">
            <v>9430</v>
          </cell>
          <cell r="K2749">
            <v>11500</v>
          </cell>
          <cell r="L2749">
            <v>3116</v>
          </cell>
          <cell r="M2749">
            <v>3771</v>
          </cell>
          <cell r="N2749">
            <v>2637</v>
          </cell>
          <cell r="O2749">
            <v>2997</v>
          </cell>
          <cell r="P2749">
            <v>3596</v>
          </cell>
          <cell r="Q2749" t="str">
            <v>L</v>
          </cell>
          <cell r="R2749">
            <v>38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377337</v>
          </cell>
          <cell r="B2750" t="str">
            <v>TPU MOT. E7I POWER TRANS</v>
          </cell>
          <cell r="C2750">
            <v>0.83747368421052637</v>
          </cell>
          <cell r="D2750">
            <v>4.0533726315789478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1051.0294736842106</v>
          </cell>
          <cell r="J2750">
            <v>4100</v>
          </cell>
          <cell r="K2750">
            <v>5000</v>
          </cell>
          <cell r="L2750">
            <v>1366</v>
          </cell>
          <cell r="M2750">
            <v>1653</v>
          </cell>
          <cell r="N2750">
            <v>1157</v>
          </cell>
          <cell r="O2750">
            <v>1314</v>
          </cell>
          <cell r="P2750">
            <v>1577</v>
          </cell>
          <cell r="Q2750" t="str">
            <v>V</v>
          </cell>
          <cell r="R2750">
            <v>38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T0002</v>
          </cell>
          <cell r="B2751" t="str">
            <v>TPU MOT. EDGE 20 LITE RUBBER</v>
          </cell>
          <cell r="C2751">
            <v>1.545541539799913</v>
          </cell>
          <cell r="D2751">
            <v>7.4804210526315789</v>
          </cell>
          <cell r="E2751">
            <v>2.0092040017398869</v>
          </cell>
          <cell r="F2751">
            <v>1.7000956937799045</v>
          </cell>
          <cell r="G2751">
            <v>1.9319269247498914</v>
          </cell>
          <cell r="H2751">
            <v>2.3183123096998695</v>
          </cell>
          <cell r="I2751">
            <v>1939.6546324488909</v>
          </cell>
          <cell r="J2751">
            <v>7790</v>
          </cell>
          <cell r="K2751">
            <v>9500</v>
          </cell>
          <cell r="L2751">
            <v>2522</v>
          </cell>
          <cell r="M2751">
            <v>3051</v>
          </cell>
          <cell r="N2751">
            <v>2134</v>
          </cell>
          <cell r="O2751">
            <v>2425</v>
          </cell>
          <cell r="P2751">
            <v>2910</v>
          </cell>
          <cell r="Q2751" t="str">
            <v>D</v>
          </cell>
          <cell r="R2751">
            <v>38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PSH'XT2139AM</v>
          </cell>
          <cell r="B2752" t="str">
            <v>TPU MOT. EDGE 20 LITE SOFT HANG AMARILLO</v>
          </cell>
          <cell r="C2752">
            <v>1.91</v>
          </cell>
          <cell r="D2752">
            <v>9.2443999999999988</v>
          </cell>
          <cell r="E2752">
            <v>2.4830000000000001</v>
          </cell>
          <cell r="F2752">
            <v>2.101</v>
          </cell>
          <cell r="G2752">
            <v>2.3874999999999997</v>
          </cell>
          <cell r="H2752">
            <v>2.8649999999999998</v>
          </cell>
          <cell r="I2752">
            <v>2397.0499999999997</v>
          </cell>
          <cell r="J2752">
            <v>9430</v>
          </cell>
          <cell r="K2752">
            <v>11500</v>
          </cell>
          <cell r="L2752">
            <v>3116</v>
          </cell>
          <cell r="M2752">
            <v>3771</v>
          </cell>
          <cell r="N2752">
            <v>2637</v>
          </cell>
          <cell r="O2752">
            <v>2997</v>
          </cell>
          <cell r="P2752">
            <v>3596</v>
          </cell>
          <cell r="Q2752" t="str">
            <v>L</v>
          </cell>
          <cell r="R2752">
            <v>38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PSH'XT2153CE</v>
          </cell>
          <cell r="B2753" t="str">
            <v>TPU MOT. EDGE 20 PRO SOFT HANG CELESTE</v>
          </cell>
          <cell r="C2753">
            <v>1.91</v>
          </cell>
          <cell r="D2753">
            <v>9.2443999999999988</v>
          </cell>
          <cell r="E2753">
            <v>2.4830000000000001</v>
          </cell>
          <cell r="F2753">
            <v>2.101</v>
          </cell>
          <cell r="G2753">
            <v>2.3874999999999997</v>
          </cell>
          <cell r="H2753">
            <v>2.8649999999999998</v>
          </cell>
          <cell r="I2753">
            <v>2397.0499999999997</v>
          </cell>
          <cell r="J2753">
            <v>9430</v>
          </cell>
          <cell r="K2753">
            <v>11500</v>
          </cell>
          <cell r="L2753">
            <v>3116</v>
          </cell>
          <cell r="M2753">
            <v>3771</v>
          </cell>
          <cell r="N2753">
            <v>2637</v>
          </cell>
          <cell r="O2753">
            <v>2997</v>
          </cell>
          <cell r="P2753">
            <v>3596</v>
          </cell>
          <cell r="Q2753" t="str">
            <v>L</v>
          </cell>
          <cell r="R2753">
            <v>38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PSH'XT2153NA</v>
          </cell>
          <cell r="B2754" t="str">
            <v>TPU MOT. EDGE 20 PRO SOFT HANG NARANJA</v>
          </cell>
          <cell r="C2754">
            <v>1.91</v>
          </cell>
          <cell r="D2754">
            <v>9.2443999999999988</v>
          </cell>
          <cell r="E2754">
            <v>2.4830000000000001</v>
          </cell>
          <cell r="F2754">
            <v>2.101</v>
          </cell>
          <cell r="G2754">
            <v>2.3874999999999997</v>
          </cell>
          <cell r="H2754">
            <v>2.8649999999999998</v>
          </cell>
          <cell r="I2754">
            <v>2397.0499999999997</v>
          </cell>
          <cell r="J2754">
            <v>9430</v>
          </cell>
          <cell r="K2754">
            <v>11500</v>
          </cell>
          <cell r="L2754">
            <v>3116</v>
          </cell>
          <cell r="M2754">
            <v>3771</v>
          </cell>
          <cell r="N2754">
            <v>2637</v>
          </cell>
          <cell r="O2754">
            <v>2997</v>
          </cell>
          <cell r="P2754">
            <v>3596</v>
          </cell>
          <cell r="Q2754" t="str">
            <v>L</v>
          </cell>
          <cell r="R2754">
            <v>38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PSH'XT2153NE</v>
          </cell>
          <cell r="B2755" t="str">
            <v>TPU MOT. EDGE 20 PRO SOFT HANG NEGRO</v>
          </cell>
          <cell r="C2755">
            <v>1.91</v>
          </cell>
          <cell r="D2755">
            <v>9.2443999999999988</v>
          </cell>
          <cell r="E2755">
            <v>2.4830000000000001</v>
          </cell>
          <cell r="F2755">
            <v>2.101</v>
          </cell>
          <cell r="G2755">
            <v>2.3874999999999997</v>
          </cell>
          <cell r="H2755">
            <v>2.8649999999999998</v>
          </cell>
          <cell r="I2755">
            <v>2397.0499999999997</v>
          </cell>
          <cell r="J2755">
            <v>9430</v>
          </cell>
          <cell r="K2755">
            <v>11500</v>
          </cell>
          <cell r="L2755">
            <v>3116</v>
          </cell>
          <cell r="M2755">
            <v>3771</v>
          </cell>
          <cell r="N2755">
            <v>2637</v>
          </cell>
          <cell r="O2755">
            <v>2997</v>
          </cell>
          <cell r="P2755">
            <v>3596</v>
          </cell>
          <cell r="Q2755" t="str">
            <v>L</v>
          </cell>
          <cell r="R2755">
            <v>38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PSH'XT2153RO</v>
          </cell>
          <cell r="B2756" t="str">
            <v>TPU MOT. EDGE 20 PRO SOFT HANG ROJO</v>
          </cell>
          <cell r="C2756">
            <v>1.91</v>
          </cell>
          <cell r="D2756">
            <v>9.2443999999999988</v>
          </cell>
          <cell r="E2756">
            <v>2.4830000000000001</v>
          </cell>
          <cell r="F2756">
            <v>2.101</v>
          </cell>
          <cell r="G2756">
            <v>2.3874999999999997</v>
          </cell>
          <cell r="H2756">
            <v>2.8649999999999998</v>
          </cell>
          <cell r="I2756">
            <v>2397.0499999999997</v>
          </cell>
          <cell r="J2756">
            <v>9430</v>
          </cell>
          <cell r="K2756">
            <v>11500</v>
          </cell>
          <cell r="L2756">
            <v>3116</v>
          </cell>
          <cell r="M2756">
            <v>3771</v>
          </cell>
          <cell r="N2756">
            <v>2637</v>
          </cell>
          <cell r="O2756">
            <v>2997</v>
          </cell>
          <cell r="P2756">
            <v>3596</v>
          </cell>
          <cell r="Q2756" t="str">
            <v>L</v>
          </cell>
          <cell r="R2756">
            <v>38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PSH'XT2153RS</v>
          </cell>
          <cell r="B2757" t="str">
            <v>TPU MOT. EDGE 20 PRO SOFT HANG ROSA</v>
          </cell>
          <cell r="C2757">
            <v>1.91</v>
          </cell>
          <cell r="D2757">
            <v>9.2443999999999988</v>
          </cell>
          <cell r="E2757">
            <v>2.4830000000000001</v>
          </cell>
          <cell r="F2757">
            <v>2.101</v>
          </cell>
          <cell r="G2757">
            <v>2.3874999999999997</v>
          </cell>
          <cell r="H2757">
            <v>2.8649999999999998</v>
          </cell>
          <cell r="I2757">
            <v>2397.0499999999997</v>
          </cell>
          <cell r="J2757">
            <v>9430</v>
          </cell>
          <cell r="K2757">
            <v>11500</v>
          </cell>
          <cell r="L2757">
            <v>3116</v>
          </cell>
          <cell r="M2757">
            <v>3771</v>
          </cell>
          <cell r="N2757">
            <v>2637</v>
          </cell>
          <cell r="O2757">
            <v>2997</v>
          </cell>
          <cell r="P2757">
            <v>3596</v>
          </cell>
          <cell r="Q2757" t="str">
            <v>L</v>
          </cell>
          <cell r="R2757">
            <v>38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T0ED30F</v>
          </cell>
          <cell r="B2758" t="str">
            <v>TPU MOT. EDGE 30 FUSION RUBBER</v>
          </cell>
          <cell r="C2758">
            <v>1.545541539799913</v>
          </cell>
          <cell r="D2758">
            <v>7.4804210526315789</v>
          </cell>
          <cell r="E2758">
            <v>2.0092040017398869</v>
          </cell>
          <cell r="F2758">
            <v>1.7000956937799045</v>
          </cell>
          <cell r="G2758">
            <v>1.9319269247498914</v>
          </cell>
          <cell r="H2758">
            <v>2.3183123096998695</v>
          </cell>
          <cell r="I2758">
            <v>1939.6546324488909</v>
          </cell>
          <cell r="J2758">
            <v>7790</v>
          </cell>
          <cell r="K2758">
            <v>9500</v>
          </cell>
          <cell r="L2758">
            <v>2522</v>
          </cell>
          <cell r="M2758">
            <v>3051</v>
          </cell>
          <cell r="N2758">
            <v>2134</v>
          </cell>
          <cell r="O2758">
            <v>2425</v>
          </cell>
          <cell r="P2758">
            <v>2910</v>
          </cell>
          <cell r="Q2758" t="str">
            <v>D</v>
          </cell>
          <cell r="R2758">
            <v>38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SILFE30F</v>
          </cell>
          <cell r="B2759" t="str">
            <v>TPU MOT. EDGE 30 FUSION SILICONA FELPA</v>
          </cell>
          <cell r="C2759">
            <v>0.93483752860411895</v>
          </cell>
          <cell r="D2759">
            <v>4.5246136384439355</v>
          </cell>
          <cell r="E2759">
            <v>1.2152887871853546</v>
          </cell>
          <cell r="F2759">
            <v>1.0283212814645308</v>
          </cell>
          <cell r="G2759">
            <v>1.1685469107551487</v>
          </cell>
          <cell r="H2759">
            <v>1.4022562929061784</v>
          </cell>
          <cell r="I2759">
            <v>1173.2210983981693</v>
          </cell>
          <cell r="J2759">
            <v>4510</v>
          </cell>
          <cell r="K2759">
            <v>5500</v>
          </cell>
          <cell r="L2759">
            <v>1525</v>
          </cell>
          <cell r="M2759">
            <v>1845</v>
          </cell>
          <cell r="N2759">
            <v>1291</v>
          </cell>
          <cell r="O2759">
            <v>1467</v>
          </cell>
          <cell r="P2759">
            <v>1760</v>
          </cell>
          <cell r="Q2759" t="str">
            <v>V</v>
          </cell>
          <cell r="R2759">
            <v>38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T0ED30N</v>
          </cell>
          <cell r="B2760" t="str">
            <v>TPU MOT. EDGE 30 NEO RUBBER</v>
          </cell>
          <cell r="C2760">
            <v>1.545541539799913</v>
          </cell>
          <cell r="D2760">
            <v>7.4804210526315789</v>
          </cell>
          <cell r="E2760">
            <v>2.0092040017398869</v>
          </cell>
          <cell r="F2760">
            <v>1.7000956937799045</v>
          </cell>
          <cell r="G2760">
            <v>1.9319269247498914</v>
          </cell>
          <cell r="H2760">
            <v>2.3183123096998695</v>
          </cell>
          <cell r="I2760">
            <v>1939.6546324488909</v>
          </cell>
          <cell r="J2760">
            <v>7790</v>
          </cell>
          <cell r="K2760">
            <v>9500</v>
          </cell>
          <cell r="L2760">
            <v>2522</v>
          </cell>
          <cell r="M2760">
            <v>3051</v>
          </cell>
          <cell r="N2760">
            <v>2134</v>
          </cell>
          <cell r="O2760">
            <v>2425</v>
          </cell>
          <cell r="P2760">
            <v>2910</v>
          </cell>
          <cell r="Q2760" t="str">
            <v>D</v>
          </cell>
          <cell r="R2760">
            <v>38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SILFE30N</v>
          </cell>
          <cell r="B2761" t="str">
            <v>TPU MOT. EDGE 30 NEO SILICONA FELPA</v>
          </cell>
          <cell r="C2761">
            <v>0.93483752860411895</v>
          </cell>
          <cell r="D2761">
            <v>4.5246136384439355</v>
          </cell>
          <cell r="E2761">
            <v>1.2152887871853546</v>
          </cell>
          <cell r="F2761">
            <v>1.0283212814645308</v>
          </cell>
          <cell r="G2761">
            <v>1.1685469107551487</v>
          </cell>
          <cell r="H2761">
            <v>1.4022562929061784</v>
          </cell>
          <cell r="I2761">
            <v>1173.2210983981693</v>
          </cell>
          <cell r="J2761">
            <v>4510</v>
          </cell>
          <cell r="K2761">
            <v>5500</v>
          </cell>
          <cell r="L2761">
            <v>1525</v>
          </cell>
          <cell r="M2761">
            <v>1845</v>
          </cell>
          <cell r="N2761">
            <v>1291</v>
          </cell>
          <cell r="O2761">
            <v>1467</v>
          </cell>
          <cell r="P2761">
            <v>1760</v>
          </cell>
          <cell r="Q2761" t="str">
            <v>V</v>
          </cell>
          <cell r="R2761">
            <v>38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T0196</v>
          </cell>
          <cell r="B2762" t="str">
            <v>TPU MOT. EDGE 30 RUBBER</v>
          </cell>
          <cell r="C2762">
            <v>1.545541539799913</v>
          </cell>
          <cell r="D2762">
            <v>7.4804210526315789</v>
          </cell>
          <cell r="E2762">
            <v>2.0092040017398869</v>
          </cell>
          <cell r="F2762">
            <v>1.7000956937799045</v>
          </cell>
          <cell r="G2762">
            <v>1.9319269247498914</v>
          </cell>
          <cell r="H2762">
            <v>2.3183123096998695</v>
          </cell>
          <cell r="I2762">
            <v>1939.6546324488909</v>
          </cell>
          <cell r="J2762">
            <v>7790</v>
          </cell>
          <cell r="K2762">
            <v>9500</v>
          </cell>
          <cell r="L2762">
            <v>2522</v>
          </cell>
          <cell r="M2762">
            <v>3051</v>
          </cell>
          <cell r="N2762">
            <v>2134</v>
          </cell>
          <cell r="O2762">
            <v>2425</v>
          </cell>
          <cell r="P2762">
            <v>2910</v>
          </cell>
          <cell r="Q2762" t="str">
            <v>D</v>
          </cell>
          <cell r="R2762">
            <v>38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4564568102890</v>
          </cell>
          <cell r="B2763" t="str">
            <v>TPU MOT. EDGE 40 NEO SILICONA C/MARCA</v>
          </cell>
          <cell r="C2763">
            <v>1.8438247011952191</v>
          </cell>
          <cell r="D2763">
            <v>8.9241115537848597</v>
          </cell>
          <cell r="E2763">
            <v>2.3969721115537848</v>
          </cell>
          <cell r="F2763">
            <v>2.0282071713147412</v>
          </cell>
          <cell r="G2763">
            <v>2.3047808764940241</v>
          </cell>
          <cell r="H2763">
            <v>2.7657370517928288</v>
          </cell>
          <cell r="I2763">
            <v>2314</v>
          </cell>
          <cell r="J2763">
            <v>9020</v>
          </cell>
          <cell r="K2763">
            <v>11000</v>
          </cell>
          <cell r="L2763">
            <v>3008</v>
          </cell>
          <cell r="M2763">
            <v>3640</v>
          </cell>
          <cell r="N2763">
            <v>2546</v>
          </cell>
          <cell r="O2763">
            <v>2893</v>
          </cell>
          <cell r="P2763">
            <v>3471</v>
          </cell>
          <cell r="Q2763" t="str">
            <v>V</v>
          </cell>
          <cell r="R2763">
            <v>38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21EG40NTR</v>
          </cell>
          <cell r="B2764" t="str">
            <v>TPU MOT. EDGE 40 NEO TRANS</v>
          </cell>
          <cell r="C2764">
            <v>0.86124401913875603</v>
          </cell>
          <cell r="D2764">
            <v>4.1684210526315795</v>
          </cell>
          <cell r="E2764">
            <v>1.1196172248803828</v>
          </cell>
          <cell r="F2764">
            <v>0.94736842105263175</v>
          </cell>
          <cell r="G2764">
            <v>1.0765550239234449</v>
          </cell>
          <cell r="H2764">
            <v>1.2918660287081341</v>
          </cell>
          <cell r="I2764">
            <v>1080.8612440191389</v>
          </cell>
          <cell r="J2764">
            <v>4100</v>
          </cell>
          <cell r="K2764">
            <v>5000</v>
          </cell>
          <cell r="L2764">
            <v>1405</v>
          </cell>
          <cell r="M2764">
            <v>1700</v>
          </cell>
          <cell r="N2764">
            <v>1189</v>
          </cell>
          <cell r="O2764">
            <v>1352</v>
          </cell>
          <cell r="P2764">
            <v>1622</v>
          </cell>
          <cell r="Q2764" t="str">
            <v>V</v>
          </cell>
          <cell r="R2764">
            <v>38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456456885269</v>
          </cell>
          <cell r="B2765" t="str">
            <v>TPU MOT. EDGE 40 PRO SILICONA C/MARCA</v>
          </cell>
          <cell r="C2765">
            <v>1.8438247011952191</v>
          </cell>
          <cell r="D2765">
            <v>8.9241115537848597</v>
          </cell>
          <cell r="E2765">
            <v>2.3969721115537848</v>
          </cell>
          <cell r="F2765">
            <v>2.0282071713147412</v>
          </cell>
          <cell r="G2765">
            <v>2.3047808764940241</v>
          </cell>
          <cell r="H2765">
            <v>2.7657370517928288</v>
          </cell>
          <cell r="I2765">
            <v>2314</v>
          </cell>
          <cell r="J2765">
            <v>9020</v>
          </cell>
          <cell r="K2765">
            <v>11000</v>
          </cell>
          <cell r="L2765">
            <v>3008</v>
          </cell>
          <cell r="M2765">
            <v>3640</v>
          </cell>
          <cell r="N2765">
            <v>2546</v>
          </cell>
          <cell r="O2765">
            <v>2893</v>
          </cell>
          <cell r="P2765">
            <v>3471</v>
          </cell>
          <cell r="Q2765" t="str">
            <v>V</v>
          </cell>
          <cell r="R2765">
            <v>38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21EG40PTR</v>
          </cell>
          <cell r="B2766" t="str">
            <v>TPU MOT. EDGE 40 PRO TRANS</v>
          </cell>
          <cell r="C2766">
            <v>0.86124401913875603</v>
          </cell>
          <cell r="D2766">
            <v>4.1684210526315795</v>
          </cell>
          <cell r="E2766">
            <v>1.1196172248803828</v>
          </cell>
          <cell r="F2766">
            <v>0.94736842105263175</v>
          </cell>
          <cell r="G2766">
            <v>1.0765550239234449</v>
          </cell>
          <cell r="H2766">
            <v>1.2918660287081341</v>
          </cell>
          <cell r="I2766">
            <v>1080.8612440191389</v>
          </cell>
          <cell r="J2766">
            <v>4100</v>
          </cell>
          <cell r="K2766">
            <v>5000</v>
          </cell>
          <cell r="L2766">
            <v>1405</v>
          </cell>
          <cell r="M2766">
            <v>1700</v>
          </cell>
          <cell r="N2766">
            <v>1189</v>
          </cell>
          <cell r="O2766">
            <v>1352</v>
          </cell>
          <cell r="P2766">
            <v>1622</v>
          </cell>
          <cell r="Q2766" t="str">
            <v>V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4564568200150</v>
          </cell>
          <cell r="B2767" t="str">
            <v>TPU MOT. EDGE 40 SILICONA C/MARCA</v>
          </cell>
          <cell r="C2767">
            <v>1.8438247011952191</v>
          </cell>
          <cell r="D2767">
            <v>8.9241115537848597</v>
          </cell>
          <cell r="E2767">
            <v>2.3969721115537848</v>
          </cell>
          <cell r="F2767">
            <v>2.0282071713147412</v>
          </cell>
          <cell r="G2767">
            <v>2.3047808764940241</v>
          </cell>
          <cell r="H2767">
            <v>2.7657370517928288</v>
          </cell>
          <cell r="I2767">
            <v>2314</v>
          </cell>
          <cell r="J2767">
            <v>9020</v>
          </cell>
          <cell r="K2767">
            <v>11000</v>
          </cell>
          <cell r="L2767">
            <v>3008</v>
          </cell>
          <cell r="M2767">
            <v>3640</v>
          </cell>
          <cell r="N2767">
            <v>2546</v>
          </cell>
          <cell r="O2767">
            <v>2893</v>
          </cell>
          <cell r="P2767">
            <v>3471</v>
          </cell>
          <cell r="Q2767" t="str">
            <v>V</v>
          </cell>
          <cell r="R2767">
            <v>38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SILFEG40</v>
          </cell>
          <cell r="B2768" t="str">
            <v>TPU MOT. EDGE 40 SILICONA FELPA</v>
          </cell>
          <cell r="C2768">
            <v>1.2178489702517163</v>
          </cell>
          <cell r="D2768">
            <v>5.894389016018307</v>
          </cell>
          <cell r="E2768">
            <v>1.5832036613272313</v>
          </cell>
          <cell r="F2768">
            <v>1.3396338672768882</v>
          </cell>
          <cell r="G2768">
            <v>1.5223112128146454</v>
          </cell>
          <cell r="H2768">
            <v>1.8267734553775745</v>
          </cell>
          <cell r="I2768">
            <v>1528.400457665904</v>
          </cell>
          <cell r="J2768">
            <v>6150</v>
          </cell>
          <cell r="K2768">
            <v>7500</v>
          </cell>
          <cell r="L2768">
            <v>1987</v>
          </cell>
          <cell r="M2768">
            <v>2404</v>
          </cell>
          <cell r="N2768">
            <v>1682</v>
          </cell>
          <cell r="O2768">
            <v>1911</v>
          </cell>
          <cell r="P2768">
            <v>2293</v>
          </cell>
          <cell r="Q2768" t="str">
            <v>V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21EG40TR</v>
          </cell>
          <cell r="B2769" t="str">
            <v>TPU MOT. EDGE 40 TRANS</v>
          </cell>
          <cell r="C2769">
            <v>0.86124401913875603</v>
          </cell>
          <cell r="D2769">
            <v>4.1684210526315795</v>
          </cell>
          <cell r="E2769">
            <v>1.1196172248803828</v>
          </cell>
          <cell r="F2769">
            <v>0.94736842105263175</v>
          </cell>
          <cell r="G2769">
            <v>1.0765550239234449</v>
          </cell>
          <cell r="H2769">
            <v>1.2918660287081341</v>
          </cell>
          <cell r="I2769">
            <v>1080.8612440191389</v>
          </cell>
          <cell r="J2769">
            <v>4100</v>
          </cell>
          <cell r="K2769">
            <v>5000</v>
          </cell>
          <cell r="L2769">
            <v>1405</v>
          </cell>
          <cell r="M2769">
            <v>1700</v>
          </cell>
          <cell r="N2769">
            <v>1189</v>
          </cell>
          <cell r="O2769">
            <v>1352</v>
          </cell>
          <cell r="P2769">
            <v>1622</v>
          </cell>
          <cell r="Q2769" t="str">
            <v>V</v>
          </cell>
          <cell r="R2769">
            <v>38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21EG50FTR</v>
          </cell>
          <cell r="B2770" t="str">
            <v>TPU MOT. EDGE 50 FUSION TRANS</v>
          </cell>
          <cell r="C2770">
            <v>0.86124401913875603</v>
          </cell>
          <cell r="D2770">
            <v>4.1684210526315795</v>
          </cell>
          <cell r="E2770">
            <v>1.1196172248803828</v>
          </cell>
          <cell r="F2770">
            <v>0.94736842105263175</v>
          </cell>
          <cell r="G2770">
            <v>1.0765550239234449</v>
          </cell>
          <cell r="H2770">
            <v>1.2918660287081341</v>
          </cell>
          <cell r="I2770">
            <v>1080.8612440191389</v>
          </cell>
          <cell r="J2770">
            <v>4100</v>
          </cell>
          <cell r="K2770">
            <v>5000</v>
          </cell>
          <cell r="L2770">
            <v>1405</v>
          </cell>
          <cell r="M2770">
            <v>1700</v>
          </cell>
          <cell r="N2770">
            <v>1189</v>
          </cell>
          <cell r="O2770">
            <v>1352</v>
          </cell>
          <cell r="P2770">
            <v>1622</v>
          </cell>
          <cell r="Q2770" t="str">
            <v>V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21EG50PTR</v>
          </cell>
          <cell r="B2771" t="str">
            <v>TPU MOT. EDGE 50 PRO TRANS</v>
          </cell>
          <cell r="C2771">
            <v>0.86124401913875603</v>
          </cell>
          <cell r="D2771">
            <v>4.1684210526315795</v>
          </cell>
          <cell r="E2771">
            <v>1.1196172248803828</v>
          </cell>
          <cell r="F2771">
            <v>0.94736842105263175</v>
          </cell>
          <cell r="G2771">
            <v>1.0765550239234449</v>
          </cell>
          <cell r="H2771">
            <v>1.2918660287081341</v>
          </cell>
          <cell r="I2771">
            <v>1080.8612440191389</v>
          </cell>
          <cell r="J2771">
            <v>4100</v>
          </cell>
          <cell r="K2771">
            <v>5000</v>
          </cell>
          <cell r="L2771">
            <v>1405</v>
          </cell>
          <cell r="M2771">
            <v>1700</v>
          </cell>
          <cell r="N2771">
            <v>1189</v>
          </cell>
          <cell r="O2771">
            <v>1352</v>
          </cell>
          <cell r="P2771">
            <v>1622</v>
          </cell>
          <cell r="Q2771" t="str">
            <v>V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SSFEG50</v>
          </cell>
          <cell r="B2772" t="str">
            <v>TPU MOT. EDGE 50 SILICONA FELPA (AAA)</v>
          </cell>
          <cell r="C2772">
            <v>1.6642396505096735</v>
          </cell>
          <cell r="D2772">
            <v>8.0549199084668199</v>
          </cell>
          <cell r="E2772">
            <v>2.1635115456625758</v>
          </cell>
          <cell r="F2772">
            <v>1.8306636155606411</v>
          </cell>
          <cell r="G2772">
            <v>2.0802995631370917</v>
          </cell>
          <cell r="H2772">
            <v>2.4963594757645104</v>
          </cell>
          <cell r="I2772">
            <v>2088.6207613896404</v>
          </cell>
          <cell r="J2772">
            <v>8200</v>
          </cell>
          <cell r="K2772">
            <v>10000</v>
          </cell>
          <cell r="L2772">
            <v>2715</v>
          </cell>
          <cell r="M2772">
            <v>3285</v>
          </cell>
          <cell r="N2772">
            <v>2298</v>
          </cell>
          <cell r="O2772">
            <v>2611</v>
          </cell>
          <cell r="P2772">
            <v>3133</v>
          </cell>
          <cell r="Q2772" t="str">
            <v>V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21EG50UTR</v>
          </cell>
          <cell r="B2773" t="str">
            <v>TPU MOT. EDGE 50 ULTRA TRANS</v>
          </cell>
          <cell r="C2773">
            <v>0.86124401913875603</v>
          </cell>
          <cell r="D2773">
            <v>4.1684210526315795</v>
          </cell>
          <cell r="E2773">
            <v>1.1196172248803828</v>
          </cell>
          <cell r="F2773">
            <v>0.94736842105263175</v>
          </cell>
          <cell r="G2773">
            <v>1.0765550239234449</v>
          </cell>
          <cell r="H2773">
            <v>1.2918660287081341</v>
          </cell>
          <cell r="I2773">
            <v>1080.8612440191389</v>
          </cell>
          <cell r="J2773">
            <v>4100</v>
          </cell>
          <cell r="K2773">
            <v>5000</v>
          </cell>
          <cell r="L2773">
            <v>1405</v>
          </cell>
          <cell r="M2773">
            <v>1700</v>
          </cell>
          <cell r="N2773">
            <v>1189</v>
          </cell>
          <cell r="O2773">
            <v>1352</v>
          </cell>
          <cell r="P2773">
            <v>1622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SILFG05</v>
          </cell>
          <cell r="B2774" t="str">
            <v>TPU MOT. G05 / E15 SILICONA FELPA</v>
          </cell>
          <cell r="C2774">
            <v>1.594896331738437</v>
          </cell>
          <cell r="D2774">
            <v>7.7192982456140351</v>
          </cell>
          <cell r="E2774">
            <v>2.0733652312599684</v>
          </cell>
          <cell r="F2774">
            <v>1.7543859649122808</v>
          </cell>
          <cell r="G2774">
            <v>1.9936204146730463</v>
          </cell>
          <cell r="H2774">
            <v>2.3923444976076556</v>
          </cell>
          <cell r="I2774">
            <v>2001.5948963317385</v>
          </cell>
          <cell r="J2774">
            <v>7790</v>
          </cell>
          <cell r="K2774">
            <v>9500</v>
          </cell>
          <cell r="L2774">
            <v>2602</v>
          </cell>
          <cell r="M2774">
            <v>3149</v>
          </cell>
          <cell r="N2774">
            <v>2202</v>
          </cell>
          <cell r="O2774">
            <v>2502</v>
          </cell>
          <cell r="P2774">
            <v>3003</v>
          </cell>
          <cell r="Q2774" t="str">
            <v>V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PSBCG05</v>
          </cell>
          <cell r="B2775" t="str">
            <v>TPU MOT. G05 / E15 SILICONA FELPA C/ BRILLO Y CORREA</v>
          </cell>
          <cell r="C2775">
            <v>1.7398869073510224</v>
          </cell>
          <cell r="D2775">
            <v>8.4210526315789487</v>
          </cell>
          <cell r="E2775">
            <v>2.2618529795563291</v>
          </cell>
          <cell r="F2775">
            <v>1.9138755980861248</v>
          </cell>
          <cell r="G2775">
            <v>2.1748586341887779</v>
          </cell>
          <cell r="H2775">
            <v>2.6098303610265337</v>
          </cell>
          <cell r="I2775">
            <v>2183.5580687255328</v>
          </cell>
          <cell r="J2775">
            <v>8610</v>
          </cell>
          <cell r="K2775">
            <v>10500</v>
          </cell>
          <cell r="L2775">
            <v>2839</v>
          </cell>
          <cell r="M2775">
            <v>3435</v>
          </cell>
          <cell r="N2775">
            <v>2402</v>
          </cell>
          <cell r="O2775">
            <v>2730</v>
          </cell>
          <cell r="P2775">
            <v>3276</v>
          </cell>
          <cell r="Q2775" t="str">
            <v>L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21G05TR</v>
          </cell>
          <cell r="B2776" t="str">
            <v>TPU MOT. G05 / E15 TRANS</v>
          </cell>
          <cell r="C2776">
            <v>0.86124401913875603</v>
          </cell>
          <cell r="D2776">
            <v>4.1684210526315795</v>
          </cell>
          <cell r="E2776">
            <v>1.1196172248803828</v>
          </cell>
          <cell r="F2776">
            <v>0.94736842105263175</v>
          </cell>
          <cell r="G2776">
            <v>1.0765550239234449</v>
          </cell>
          <cell r="H2776">
            <v>1.2918660287081341</v>
          </cell>
          <cell r="I2776">
            <v>1080.8612440191389</v>
          </cell>
          <cell r="J2776">
            <v>4100</v>
          </cell>
          <cell r="K2776">
            <v>5000</v>
          </cell>
          <cell r="L2776">
            <v>1405</v>
          </cell>
          <cell r="M2776">
            <v>1700</v>
          </cell>
          <cell r="N2776">
            <v>1189</v>
          </cell>
          <cell r="O2776">
            <v>1352</v>
          </cell>
          <cell r="P2776">
            <v>1622</v>
          </cell>
          <cell r="Q2776" t="str">
            <v>V</v>
          </cell>
          <cell r="R2776">
            <v>38</v>
          </cell>
          <cell r="S2776">
            <v>1.21</v>
          </cell>
          <cell r="T2776" t="str">
            <v>TPU</v>
          </cell>
          <cell r="U2776">
            <v>0</v>
          </cell>
        </row>
        <row r="2777">
          <cell r="A2777" t="str">
            <v>PASK'XT2129TR</v>
          </cell>
          <cell r="B2777" t="str">
            <v>TPU MOT. G10 G20 G30  TRANS</v>
          </cell>
          <cell r="C2777">
            <v>0.86124401913875603</v>
          </cell>
          <cell r="D2777">
            <v>4.1684210526315795</v>
          </cell>
          <cell r="E2777">
            <v>1.1196172248803828</v>
          </cell>
          <cell r="F2777">
            <v>0.94736842105263175</v>
          </cell>
          <cell r="G2777">
            <v>1.0765550239234449</v>
          </cell>
          <cell r="H2777">
            <v>1.2918660287081341</v>
          </cell>
          <cell r="I2777">
            <v>1080.8612440191389</v>
          </cell>
          <cell r="J2777">
            <v>4100</v>
          </cell>
          <cell r="K2777">
            <v>5000</v>
          </cell>
          <cell r="L2777">
            <v>1405</v>
          </cell>
          <cell r="M2777">
            <v>1700</v>
          </cell>
          <cell r="N2777">
            <v>1189</v>
          </cell>
          <cell r="O2777">
            <v>1352</v>
          </cell>
          <cell r="P2777">
            <v>1622</v>
          </cell>
          <cell r="Q2777" t="str">
            <v>S</v>
          </cell>
          <cell r="R2777">
            <v>38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TDNMG10</v>
          </cell>
          <cell r="B2778" t="str">
            <v>TPU MOT. G10 G20 G30 DIS. NAC.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L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TDNMG30</v>
          </cell>
          <cell r="B2779" t="str">
            <v>TPU MOT. G10 G20 G30 DIS. NAC.</v>
          </cell>
          <cell r="C2779">
            <v>0.84</v>
          </cell>
          <cell r="D2779">
            <v>3.7127999999999997</v>
          </cell>
          <cell r="E2779">
            <v>1.0920000000000001</v>
          </cell>
          <cell r="F2779">
            <v>0.92400000000000004</v>
          </cell>
          <cell r="G2779">
            <v>1.05</v>
          </cell>
          <cell r="H2779">
            <v>1.26</v>
          </cell>
          <cell r="I2779">
            <v>1054.2</v>
          </cell>
          <cell r="J2779">
            <v>3690</v>
          </cell>
          <cell r="K2779">
            <v>4500</v>
          </cell>
          <cell r="L2779">
            <v>1370</v>
          </cell>
          <cell r="M2779">
            <v>1514</v>
          </cell>
          <cell r="N2779">
            <v>1160</v>
          </cell>
          <cell r="O2779">
            <v>1318</v>
          </cell>
          <cell r="P2779">
            <v>1582</v>
          </cell>
          <cell r="Q2779" t="str">
            <v>L</v>
          </cell>
          <cell r="R2779">
            <v>38</v>
          </cell>
          <cell r="S2779">
            <v>1.105</v>
          </cell>
          <cell r="T2779" t="str">
            <v>TPU</v>
          </cell>
          <cell r="U2779">
            <v>0</v>
          </cell>
        </row>
        <row r="2780">
          <cell r="A2780" t="str">
            <v>TLNMG10</v>
          </cell>
          <cell r="B2780" t="str">
            <v xml:space="preserve">TPU MOT. G10 G20 G30 NAC. LISO </v>
          </cell>
          <cell r="C2780">
            <v>0.84</v>
          </cell>
          <cell r="D2780">
            <v>3.7127999999999997</v>
          </cell>
          <cell r="E2780">
            <v>1.0920000000000001</v>
          </cell>
          <cell r="F2780">
            <v>0.92400000000000004</v>
          </cell>
          <cell r="G2780">
            <v>1.05</v>
          </cell>
          <cell r="H2780">
            <v>1.26</v>
          </cell>
          <cell r="I2780">
            <v>1054.2</v>
          </cell>
          <cell r="J2780">
            <v>3690</v>
          </cell>
          <cell r="K2780">
            <v>4500</v>
          </cell>
          <cell r="L2780">
            <v>1370</v>
          </cell>
          <cell r="M2780">
            <v>1514</v>
          </cell>
          <cell r="N2780">
            <v>1160</v>
          </cell>
          <cell r="O2780">
            <v>1318</v>
          </cell>
          <cell r="P2780">
            <v>1582</v>
          </cell>
          <cell r="Q2780" t="str">
            <v>L</v>
          </cell>
          <cell r="R2780">
            <v>38</v>
          </cell>
          <cell r="S2780">
            <v>1.105</v>
          </cell>
          <cell r="T2780" t="str">
            <v>TPU</v>
          </cell>
          <cell r="U2780">
            <v>0</v>
          </cell>
        </row>
        <row r="2781">
          <cell r="A2781" t="str">
            <v>10048207</v>
          </cell>
          <cell r="B2781" t="str">
            <v xml:space="preserve">TPU MOT. G10 G20 G30 NAC. LISO </v>
          </cell>
          <cell r="C2781">
            <v>0.84</v>
          </cell>
          <cell r="D2781">
            <v>3.7127999999999997</v>
          </cell>
          <cell r="E2781">
            <v>1.0920000000000001</v>
          </cell>
          <cell r="F2781">
            <v>0.92400000000000004</v>
          </cell>
          <cell r="G2781">
            <v>1.05</v>
          </cell>
          <cell r="H2781">
            <v>1.26</v>
          </cell>
          <cell r="I2781">
            <v>1054.2</v>
          </cell>
          <cell r="J2781">
            <v>3690</v>
          </cell>
          <cell r="K2781">
            <v>4500</v>
          </cell>
          <cell r="L2781">
            <v>1370</v>
          </cell>
          <cell r="M2781">
            <v>1514</v>
          </cell>
          <cell r="N2781">
            <v>1160</v>
          </cell>
          <cell r="O2781">
            <v>1318</v>
          </cell>
          <cell r="P2781">
            <v>1582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TMG10PRF</v>
          </cell>
          <cell r="B2782" t="str">
            <v>TPU MOT. G10 G20 G30 REF SOFT</v>
          </cell>
          <cell r="C2782">
            <v>1.55</v>
          </cell>
          <cell r="D2782">
            <v>7.5019999999999998</v>
          </cell>
          <cell r="E2782">
            <v>2.0150000000000001</v>
          </cell>
          <cell r="F2782">
            <v>1.7050000000000003</v>
          </cell>
          <cell r="G2782">
            <v>1.9375</v>
          </cell>
          <cell r="H2782">
            <v>2.3250000000000002</v>
          </cell>
          <cell r="I2782">
            <v>1945.25</v>
          </cell>
          <cell r="J2782">
            <v>7790</v>
          </cell>
          <cell r="K2782">
            <v>9500</v>
          </cell>
          <cell r="L2782">
            <v>2529</v>
          </cell>
          <cell r="M2782">
            <v>3060</v>
          </cell>
          <cell r="N2782">
            <v>2140</v>
          </cell>
          <cell r="O2782">
            <v>2432</v>
          </cell>
          <cell r="P2782">
            <v>2918</v>
          </cell>
          <cell r="Q2782" t="str">
            <v>L</v>
          </cell>
          <cell r="R2782">
            <v>38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TPURS'G10NE</v>
          </cell>
          <cell r="B2783" t="str">
            <v>TPU MOT. G10 G20 G30 REF SOFT</v>
          </cell>
          <cell r="C2783">
            <v>1.55</v>
          </cell>
          <cell r="D2783">
            <v>7.5019999999999998</v>
          </cell>
          <cell r="E2783">
            <v>2.0150000000000001</v>
          </cell>
          <cell r="F2783">
            <v>1.7050000000000003</v>
          </cell>
          <cell r="G2783">
            <v>1.9375</v>
          </cell>
          <cell r="H2783">
            <v>2.3250000000000002</v>
          </cell>
          <cell r="I2783">
            <v>1945.25</v>
          </cell>
          <cell r="J2783">
            <v>7790</v>
          </cell>
          <cell r="K2783">
            <v>9500</v>
          </cell>
          <cell r="L2783">
            <v>2529</v>
          </cell>
          <cell r="M2783">
            <v>3060</v>
          </cell>
          <cell r="N2783">
            <v>2140</v>
          </cell>
          <cell r="O2783">
            <v>2432</v>
          </cell>
          <cell r="P2783">
            <v>2918</v>
          </cell>
          <cell r="Q2783" t="str">
            <v>S</v>
          </cell>
          <cell r="R2783">
            <v>38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TPURS'G10FU</v>
          </cell>
          <cell r="B2784" t="str">
            <v>TPU MOT. G10 G20 G30 REF SOFT</v>
          </cell>
          <cell r="C2784">
            <v>1.55</v>
          </cell>
          <cell r="D2784">
            <v>7.5019999999999998</v>
          </cell>
          <cell r="E2784">
            <v>2.0150000000000001</v>
          </cell>
          <cell r="F2784">
            <v>1.7050000000000003</v>
          </cell>
          <cell r="G2784">
            <v>1.9375</v>
          </cell>
          <cell r="H2784">
            <v>2.3250000000000002</v>
          </cell>
          <cell r="I2784">
            <v>1945.25</v>
          </cell>
          <cell r="J2784">
            <v>7790</v>
          </cell>
          <cell r="K2784">
            <v>9500</v>
          </cell>
          <cell r="L2784">
            <v>2529</v>
          </cell>
          <cell r="M2784">
            <v>3060</v>
          </cell>
          <cell r="N2784">
            <v>2140</v>
          </cell>
          <cell r="O2784">
            <v>2432</v>
          </cell>
          <cell r="P2784">
            <v>2918</v>
          </cell>
          <cell r="Q2784" t="str">
            <v>S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TPURS'G10AZ</v>
          </cell>
          <cell r="B2785" t="str">
            <v>TPU MOT. G10 G20 G30 REF SOFT</v>
          </cell>
          <cell r="C2785">
            <v>1.55</v>
          </cell>
          <cell r="D2785">
            <v>7.5019999999999998</v>
          </cell>
          <cell r="E2785">
            <v>2.0150000000000001</v>
          </cell>
          <cell r="F2785">
            <v>1.7050000000000003</v>
          </cell>
          <cell r="G2785">
            <v>1.9375</v>
          </cell>
          <cell r="H2785">
            <v>2.3250000000000002</v>
          </cell>
          <cell r="I2785">
            <v>1945.25</v>
          </cell>
          <cell r="J2785">
            <v>7790</v>
          </cell>
          <cell r="K2785">
            <v>9500</v>
          </cell>
          <cell r="L2785">
            <v>2529</v>
          </cell>
          <cell r="M2785">
            <v>3060</v>
          </cell>
          <cell r="N2785">
            <v>2140</v>
          </cell>
          <cell r="O2785">
            <v>2432</v>
          </cell>
          <cell r="P2785">
            <v>2918</v>
          </cell>
          <cell r="Q2785" t="str">
            <v>S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TPURS'XT2129AZ</v>
          </cell>
          <cell r="B2786" t="str">
            <v>TPU MOT. G10 G20 G30 REF SOFT</v>
          </cell>
          <cell r="C2786">
            <v>1.55</v>
          </cell>
          <cell r="D2786">
            <v>7.5019999999999998</v>
          </cell>
          <cell r="E2786">
            <v>2.0150000000000001</v>
          </cell>
          <cell r="F2786">
            <v>1.7050000000000003</v>
          </cell>
          <cell r="G2786">
            <v>1.9375</v>
          </cell>
          <cell r="H2786">
            <v>2.3250000000000002</v>
          </cell>
          <cell r="I2786">
            <v>1945.25</v>
          </cell>
          <cell r="J2786">
            <v>7790</v>
          </cell>
          <cell r="K2786">
            <v>9500</v>
          </cell>
          <cell r="L2786">
            <v>2529</v>
          </cell>
          <cell r="M2786">
            <v>3060</v>
          </cell>
          <cell r="N2786">
            <v>2140</v>
          </cell>
          <cell r="O2786">
            <v>2432</v>
          </cell>
          <cell r="P2786">
            <v>2918</v>
          </cell>
          <cell r="Q2786" t="str">
            <v>S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TPURS'XT2129FU</v>
          </cell>
          <cell r="B2787" t="str">
            <v>TPU MOT. G10 G20 G30 REF SOFT</v>
          </cell>
          <cell r="C2787">
            <v>1.55</v>
          </cell>
          <cell r="D2787">
            <v>7.5019999999999998</v>
          </cell>
          <cell r="E2787">
            <v>2.0150000000000001</v>
          </cell>
          <cell r="F2787">
            <v>1.7050000000000003</v>
          </cell>
          <cell r="G2787">
            <v>1.9375</v>
          </cell>
          <cell r="H2787">
            <v>2.3250000000000002</v>
          </cell>
          <cell r="I2787">
            <v>1945.25</v>
          </cell>
          <cell r="J2787">
            <v>7790</v>
          </cell>
          <cell r="K2787">
            <v>9500</v>
          </cell>
          <cell r="L2787">
            <v>2529</v>
          </cell>
          <cell r="M2787">
            <v>3060</v>
          </cell>
          <cell r="N2787">
            <v>2140</v>
          </cell>
          <cell r="O2787">
            <v>2432</v>
          </cell>
          <cell r="P2787">
            <v>2918</v>
          </cell>
          <cell r="Q2787" t="str">
            <v>S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TPURS'XT2129NE</v>
          </cell>
          <cell r="B2788" t="str">
            <v>TPU MOT. G10 G20 G30 REF SOFT</v>
          </cell>
          <cell r="C2788">
            <v>1.55</v>
          </cell>
          <cell r="D2788">
            <v>7.5019999999999998</v>
          </cell>
          <cell r="E2788">
            <v>2.0150000000000001</v>
          </cell>
          <cell r="F2788">
            <v>1.7050000000000003</v>
          </cell>
          <cell r="G2788">
            <v>1.9375</v>
          </cell>
          <cell r="H2788">
            <v>2.3250000000000002</v>
          </cell>
          <cell r="I2788">
            <v>1945.25</v>
          </cell>
          <cell r="J2788">
            <v>7790</v>
          </cell>
          <cell r="K2788">
            <v>9500</v>
          </cell>
          <cell r="L2788">
            <v>2529</v>
          </cell>
          <cell r="M2788">
            <v>3060</v>
          </cell>
          <cell r="N2788">
            <v>2140</v>
          </cell>
          <cell r="O2788">
            <v>2432</v>
          </cell>
          <cell r="P2788">
            <v>2918</v>
          </cell>
          <cell r="Q2788" t="str">
            <v>S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RPUBRG10</v>
          </cell>
          <cell r="B2789" t="str">
            <v>TPU MOT. G10 G20 G30 REF. BRILLO</v>
          </cell>
          <cell r="C2789">
            <v>0.94243874148180362</v>
          </cell>
          <cell r="D2789">
            <v>4.5614035087719298</v>
          </cell>
          <cell r="E2789">
            <v>1.2251703639263447</v>
          </cell>
          <cell r="F2789">
            <v>1.036682615629984</v>
          </cell>
          <cell r="G2789">
            <v>1.1780484268522544</v>
          </cell>
          <cell r="H2789">
            <v>1.4136581122227054</v>
          </cell>
          <cell r="I2789">
            <v>1182.7606205596635</v>
          </cell>
          <cell r="J2789">
            <v>4510</v>
          </cell>
          <cell r="K2789">
            <v>5500</v>
          </cell>
          <cell r="L2789">
            <v>1538</v>
          </cell>
          <cell r="M2789">
            <v>1860</v>
          </cell>
          <cell r="N2789">
            <v>1302</v>
          </cell>
          <cell r="O2789">
            <v>1479</v>
          </cell>
          <cell r="P2789">
            <v>1775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T0G20N</v>
          </cell>
          <cell r="B2790" t="str">
            <v>TPU MOT. G10 G20 G30 RUBBER</v>
          </cell>
          <cell r="C2790">
            <v>1.545541539799913</v>
          </cell>
          <cell r="D2790">
            <v>7.4804210526315789</v>
          </cell>
          <cell r="E2790">
            <v>2.0092040017398869</v>
          </cell>
          <cell r="F2790">
            <v>1.7000956937799045</v>
          </cell>
          <cell r="G2790">
            <v>1.9319269247498914</v>
          </cell>
          <cell r="H2790">
            <v>2.3183123096998695</v>
          </cell>
          <cell r="I2790">
            <v>1939.6546324488909</v>
          </cell>
          <cell r="J2790">
            <v>7790</v>
          </cell>
          <cell r="K2790">
            <v>9500</v>
          </cell>
          <cell r="L2790">
            <v>2522</v>
          </cell>
          <cell r="M2790">
            <v>3051</v>
          </cell>
          <cell r="N2790">
            <v>2134</v>
          </cell>
          <cell r="O2790">
            <v>2425</v>
          </cell>
          <cell r="P2790">
            <v>2910</v>
          </cell>
          <cell r="Q2790" t="str">
            <v>D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1684</v>
          </cell>
          <cell r="B2791" t="str">
            <v>TPU MOT. G10 G20 G30 SILICONA DIS. DK</v>
          </cell>
          <cell r="C2791">
            <v>0.76</v>
          </cell>
          <cell r="D2791">
            <v>3.3592</v>
          </cell>
          <cell r="E2791">
            <v>0.9880000000000001</v>
          </cell>
          <cell r="F2791">
            <v>0.83600000000000008</v>
          </cell>
          <cell r="G2791">
            <v>0.95</v>
          </cell>
          <cell r="H2791">
            <v>1.1400000000000001</v>
          </cell>
          <cell r="I2791">
            <v>953.8</v>
          </cell>
          <cell r="J2791">
            <v>3280</v>
          </cell>
          <cell r="K2791">
            <v>4000</v>
          </cell>
          <cell r="L2791">
            <v>1240</v>
          </cell>
          <cell r="M2791">
            <v>1370</v>
          </cell>
          <cell r="N2791">
            <v>1050</v>
          </cell>
          <cell r="O2791">
            <v>1193</v>
          </cell>
          <cell r="P2791">
            <v>1431</v>
          </cell>
          <cell r="Q2791" t="str">
            <v>V</v>
          </cell>
          <cell r="R2791">
            <v>38</v>
          </cell>
          <cell r="S2791">
            <v>1.105</v>
          </cell>
          <cell r="T2791" t="str">
            <v>TPU</v>
          </cell>
          <cell r="U2791">
            <v>0</v>
          </cell>
        </row>
        <row r="2792">
          <cell r="A2792" t="str">
            <v>SILFG30</v>
          </cell>
          <cell r="B2792" t="str">
            <v>TPU MOT. G10 G20 G30 SILICONA FELPA</v>
          </cell>
          <cell r="C2792">
            <v>1.2178489702517163</v>
          </cell>
          <cell r="D2792">
            <v>5.3828924485125862</v>
          </cell>
          <cell r="E2792">
            <v>1.5832036613272313</v>
          </cell>
          <cell r="F2792">
            <v>1.3396338672768882</v>
          </cell>
          <cell r="G2792">
            <v>1.5223112128146454</v>
          </cell>
          <cell r="H2792">
            <v>1.8267734553775745</v>
          </cell>
          <cell r="I2792">
            <v>1528.400457665904</v>
          </cell>
          <cell r="J2792">
            <v>5740</v>
          </cell>
          <cell r="K2792">
            <v>7000</v>
          </cell>
          <cell r="L2792">
            <v>1987</v>
          </cell>
          <cell r="M2792">
            <v>2196</v>
          </cell>
          <cell r="N2792">
            <v>1682</v>
          </cell>
          <cell r="O2792">
            <v>1911</v>
          </cell>
          <cell r="P2792">
            <v>2293</v>
          </cell>
          <cell r="Q2792" t="str">
            <v>V</v>
          </cell>
          <cell r="R2792">
            <v>38</v>
          </cell>
          <cell r="S2792">
            <v>1.105</v>
          </cell>
          <cell r="T2792" t="str">
            <v>TPU</v>
          </cell>
          <cell r="U2792">
            <v>0</v>
          </cell>
        </row>
        <row r="2793">
          <cell r="A2793" t="str">
            <v>1222020</v>
          </cell>
          <cell r="B2793" t="str">
            <v>TPU MOT. G10 G20 G30 SILICONA NAC.</v>
          </cell>
          <cell r="C2793">
            <v>0.76</v>
          </cell>
          <cell r="D2793">
            <v>3.3592</v>
          </cell>
          <cell r="E2793">
            <v>0.9880000000000001</v>
          </cell>
          <cell r="F2793">
            <v>0.83600000000000008</v>
          </cell>
          <cell r="G2793">
            <v>0.95</v>
          </cell>
          <cell r="H2793">
            <v>1.1400000000000001</v>
          </cell>
          <cell r="I2793">
            <v>953.8</v>
          </cell>
          <cell r="J2793">
            <v>3280</v>
          </cell>
          <cell r="K2793">
            <v>4000</v>
          </cell>
          <cell r="L2793">
            <v>1240</v>
          </cell>
          <cell r="M2793">
            <v>1370</v>
          </cell>
          <cell r="N2793">
            <v>1050</v>
          </cell>
          <cell r="O2793">
            <v>1193</v>
          </cell>
          <cell r="P2793">
            <v>1431</v>
          </cell>
          <cell r="Q2793" t="str">
            <v>V</v>
          </cell>
          <cell r="R2793">
            <v>38</v>
          </cell>
          <cell r="S2793">
            <v>1.105</v>
          </cell>
          <cell r="T2793" t="str">
            <v>TPU</v>
          </cell>
          <cell r="U2793">
            <v>0</v>
          </cell>
        </row>
        <row r="2794">
          <cell r="A2794" t="str">
            <v>PSH'XT2129AM</v>
          </cell>
          <cell r="B2794" t="str">
            <v>TPU MOT. G10 G20 G30 SOFT HANG AMARILLO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PSH'XT2129AZ</v>
          </cell>
          <cell r="B2795" t="str">
            <v>TPU MOT. G10 G20 G30 SOFT HANG AZUL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PSH'XT2129CE</v>
          </cell>
          <cell r="B2796" t="str">
            <v>TPU MOT. G10 G20 G30 SOFT HANG CELESTE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PSH'XT2129NA</v>
          </cell>
          <cell r="B2797" t="str">
            <v>TPU MOT. G10 G20 G30 SOFT HANG NARANJA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PSH'XT2129NE</v>
          </cell>
          <cell r="B2798" t="str">
            <v>TPU MOT. G10 G20 G30 SOFT HANG NEGRO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PSH'XT2129RO</v>
          </cell>
          <cell r="B2799" t="str">
            <v>TPU MOT. G10 G20 G30 SOFT HANG ROJO</v>
          </cell>
          <cell r="C2799">
            <v>1.91</v>
          </cell>
          <cell r="D2799">
            <v>9.2443999999999988</v>
          </cell>
          <cell r="E2799">
            <v>2.4830000000000001</v>
          </cell>
          <cell r="F2799">
            <v>2.101</v>
          </cell>
          <cell r="G2799">
            <v>2.3874999999999997</v>
          </cell>
          <cell r="H2799">
            <v>2.8649999999999998</v>
          </cell>
          <cell r="I2799">
            <v>2397.0499999999997</v>
          </cell>
          <cell r="J2799">
            <v>9430</v>
          </cell>
          <cell r="K2799">
            <v>11500</v>
          </cell>
          <cell r="L2799">
            <v>3116</v>
          </cell>
          <cell r="M2799">
            <v>3771</v>
          </cell>
          <cell r="N2799">
            <v>2637</v>
          </cell>
          <cell r="O2799">
            <v>2997</v>
          </cell>
          <cell r="P2799">
            <v>3596</v>
          </cell>
          <cell r="Q2799" t="str">
            <v>L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PSH'XT2129RS</v>
          </cell>
          <cell r="B2800" t="str">
            <v>TPU MOT. G10 G20 G30 SOFT HANG ROSA</v>
          </cell>
          <cell r="C2800">
            <v>1.91</v>
          </cell>
          <cell r="D2800">
            <v>9.2443999999999988</v>
          </cell>
          <cell r="E2800">
            <v>2.4830000000000001</v>
          </cell>
          <cell r="F2800">
            <v>2.101</v>
          </cell>
          <cell r="G2800">
            <v>2.3874999999999997</v>
          </cell>
          <cell r="H2800">
            <v>2.8649999999999998</v>
          </cell>
          <cell r="I2800">
            <v>2397.0499999999997</v>
          </cell>
          <cell r="J2800">
            <v>9430</v>
          </cell>
          <cell r="K2800">
            <v>11500</v>
          </cell>
          <cell r="L2800">
            <v>3116</v>
          </cell>
          <cell r="M2800">
            <v>3771</v>
          </cell>
          <cell r="N2800">
            <v>2637</v>
          </cell>
          <cell r="O2800">
            <v>2997</v>
          </cell>
          <cell r="P2800">
            <v>3596</v>
          </cell>
          <cell r="Q2800" t="str">
            <v>L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100030310</v>
          </cell>
          <cell r="B2801" t="str">
            <v>TPU MOT. G100 SILICONA NAC.</v>
          </cell>
          <cell r="C2801">
            <v>0.76</v>
          </cell>
          <cell r="D2801">
            <v>3.3592</v>
          </cell>
          <cell r="E2801">
            <v>0.9880000000000001</v>
          </cell>
          <cell r="F2801">
            <v>0.83600000000000008</v>
          </cell>
          <cell r="G2801">
            <v>0.95</v>
          </cell>
          <cell r="H2801">
            <v>1.1400000000000001</v>
          </cell>
          <cell r="I2801">
            <v>953.8</v>
          </cell>
          <cell r="J2801">
            <v>3280</v>
          </cell>
          <cell r="K2801">
            <v>4000</v>
          </cell>
          <cell r="L2801">
            <v>1240</v>
          </cell>
          <cell r="M2801">
            <v>1370</v>
          </cell>
          <cell r="N2801">
            <v>1050</v>
          </cell>
          <cell r="O2801">
            <v>1193</v>
          </cell>
          <cell r="P2801">
            <v>1431</v>
          </cell>
          <cell r="Q2801" t="str">
            <v>V</v>
          </cell>
          <cell r="R2801">
            <v>38</v>
          </cell>
          <cell r="S2801">
            <v>1.105</v>
          </cell>
          <cell r="T2801" t="str">
            <v>TPU</v>
          </cell>
          <cell r="U2801">
            <v>0</v>
          </cell>
        </row>
        <row r="2802">
          <cell r="A2802" t="str">
            <v>1221000</v>
          </cell>
          <cell r="B2802" t="str">
            <v>TPU MOT. G100 SILICONA NAC.</v>
          </cell>
          <cell r="C2802">
            <v>0.76</v>
          </cell>
          <cell r="D2802">
            <v>3.3592</v>
          </cell>
          <cell r="E2802">
            <v>0.9880000000000001</v>
          </cell>
          <cell r="F2802">
            <v>0.83600000000000008</v>
          </cell>
          <cell r="G2802">
            <v>0.95</v>
          </cell>
          <cell r="H2802">
            <v>1.1400000000000001</v>
          </cell>
          <cell r="I2802">
            <v>953.8</v>
          </cell>
          <cell r="J2802">
            <v>3280</v>
          </cell>
          <cell r="K2802">
            <v>4000</v>
          </cell>
          <cell r="L2802">
            <v>1240</v>
          </cell>
          <cell r="M2802">
            <v>1370</v>
          </cell>
          <cell r="N2802">
            <v>1050</v>
          </cell>
          <cell r="O2802">
            <v>1193</v>
          </cell>
          <cell r="P2802">
            <v>1431</v>
          </cell>
          <cell r="Q2802" t="str">
            <v>V</v>
          </cell>
          <cell r="R2802">
            <v>38</v>
          </cell>
          <cell r="S2802">
            <v>1.105</v>
          </cell>
          <cell r="T2802" t="str">
            <v>TPU</v>
          </cell>
          <cell r="U2802">
            <v>0</v>
          </cell>
        </row>
        <row r="2803">
          <cell r="A2803" t="str">
            <v>PMG100SM</v>
          </cell>
          <cell r="B2803" t="str">
            <v>TPU MOT. G100 SOFT MATE</v>
          </cell>
          <cell r="C2803">
            <v>1.0208103415426757</v>
          </cell>
          <cell r="D2803">
            <v>4.9407220530665503</v>
          </cell>
          <cell r="E2803">
            <v>1.3270534440054784</v>
          </cell>
          <cell r="F2803">
            <v>1.1228913756969434</v>
          </cell>
          <cell r="G2803">
            <v>1.2760129269283447</v>
          </cell>
          <cell r="H2803">
            <v>1.5312155123140134</v>
          </cell>
          <cell r="I2803">
            <v>1281.1169786360581</v>
          </cell>
          <cell r="J2803">
            <v>4920</v>
          </cell>
          <cell r="K2803">
            <v>6000</v>
          </cell>
          <cell r="L2803">
            <v>1665</v>
          </cell>
          <cell r="M2803">
            <v>2015</v>
          </cell>
          <cell r="N2803">
            <v>1410</v>
          </cell>
          <cell r="O2803">
            <v>1602</v>
          </cell>
          <cell r="P2803">
            <v>1922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TRBBG13</v>
          </cell>
          <cell r="B2804" t="str">
            <v>TPU MOT. G13/G13SE/G23 BUBBLE</v>
          </cell>
          <cell r="C2804">
            <v>0.96984860557768926</v>
          </cell>
          <cell r="D2804">
            <v>4.6940672509960155</v>
          </cell>
          <cell r="E2804">
            <v>1.2608031872509962</v>
          </cell>
          <cell r="F2804">
            <v>1.0668334661354584</v>
          </cell>
          <cell r="G2804">
            <v>1.2123107569721117</v>
          </cell>
          <cell r="H2804">
            <v>1.4547729083665339</v>
          </cell>
          <cell r="I2804">
            <v>1217.1600000000001</v>
          </cell>
          <cell r="J2804">
            <v>4920</v>
          </cell>
          <cell r="K2804">
            <v>6000</v>
          </cell>
          <cell r="L2804">
            <v>1582</v>
          </cell>
          <cell r="M2804">
            <v>1915</v>
          </cell>
          <cell r="N2804">
            <v>1339</v>
          </cell>
          <cell r="O2804">
            <v>1522</v>
          </cell>
          <cell r="P2804">
            <v>1826</v>
          </cell>
          <cell r="Q2804" t="str">
            <v>D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6323</v>
          </cell>
          <cell r="B2805" t="str">
            <v>TPU MOT. G13/G13SE/G23 PUFFER CASE</v>
          </cell>
          <cell r="C2805">
            <v>0.83</v>
          </cell>
          <cell r="D2805">
            <v>3.6685999999999996</v>
          </cell>
          <cell r="E2805">
            <v>1.079</v>
          </cell>
          <cell r="F2805">
            <v>0.91300000000000003</v>
          </cell>
          <cell r="G2805">
            <v>1.0374999999999999</v>
          </cell>
          <cell r="H2805">
            <v>1.2449999999999999</v>
          </cell>
          <cell r="I2805">
            <v>1041.6499999999999</v>
          </cell>
          <cell r="J2805">
            <v>3690</v>
          </cell>
          <cell r="K2805">
            <v>4500</v>
          </cell>
          <cell r="L2805">
            <v>1354</v>
          </cell>
          <cell r="M2805">
            <v>1496</v>
          </cell>
          <cell r="N2805">
            <v>1146</v>
          </cell>
          <cell r="O2805">
            <v>1303</v>
          </cell>
          <cell r="P2805">
            <v>1563</v>
          </cell>
          <cell r="Q2805" t="str">
            <v>V</v>
          </cell>
          <cell r="R2805">
            <v>38</v>
          </cell>
          <cell r="S2805">
            <v>1.105</v>
          </cell>
          <cell r="T2805" t="str">
            <v>TPU</v>
          </cell>
          <cell r="U2805">
            <v>0</v>
          </cell>
        </row>
        <row r="2806">
          <cell r="A2806" t="str">
            <v>61313</v>
          </cell>
          <cell r="B2806" t="str">
            <v>TPU MOT. G13/G13SE/G23 PUFFER CASE</v>
          </cell>
          <cell r="C2806">
            <v>0.83</v>
          </cell>
          <cell r="D2806">
            <v>3.6685999999999996</v>
          </cell>
          <cell r="E2806">
            <v>1.079</v>
          </cell>
          <cell r="F2806">
            <v>0.91300000000000003</v>
          </cell>
          <cell r="G2806">
            <v>1.0374999999999999</v>
          </cell>
          <cell r="H2806">
            <v>1.2449999999999999</v>
          </cell>
          <cell r="I2806">
            <v>1041.6499999999999</v>
          </cell>
          <cell r="J2806">
            <v>3690</v>
          </cell>
          <cell r="K2806">
            <v>4500</v>
          </cell>
          <cell r="L2806">
            <v>1354</v>
          </cell>
          <cell r="M2806">
            <v>1496</v>
          </cell>
          <cell r="N2806">
            <v>1146</v>
          </cell>
          <cell r="O2806">
            <v>1303</v>
          </cell>
          <cell r="P2806">
            <v>1563</v>
          </cell>
          <cell r="Q2806" t="str">
            <v>V</v>
          </cell>
          <cell r="R2806">
            <v>38</v>
          </cell>
          <cell r="S2806">
            <v>1.105</v>
          </cell>
          <cell r="T2806" t="str">
            <v>TPU</v>
          </cell>
          <cell r="U2806">
            <v>0</v>
          </cell>
        </row>
        <row r="2807">
          <cell r="A2807" t="str">
            <v>FPG13M</v>
          </cell>
          <cell r="B2807" t="str">
            <v>TPU MOT. G13/G13SE/G23 PUFFER IMP.</v>
          </cell>
          <cell r="C2807">
            <v>0.95</v>
          </cell>
          <cell r="D2807">
            <v>4.5979999999999999</v>
          </cell>
          <cell r="E2807">
            <v>1.2349999999999999</v>
          </cell>
          <cell r="F2807">
            <v>1.0449999999999999</v>
          </cell>
          <cell r="G2807">
            <v>1.1875</v>
          </cell>
          <cell r="H2807">
            <v>1.4249999999999998</v>
          </cell>
          <cell r="I2807">
            <v>1192.25</v>
          </cell>
          <cell r="J2807">
            <v>4920</v>
          </cell>
          <cell r="K2807">
            <v>6000</v>
          </cell>
          <cell r="L2807">
            <v>1550</v>
          </cell>
          <cell r="M2807">
            <v>1875</v>
          </cell>
          <cell r="N2807">
            <v>1312</v>
          </cell>
          <cell r="O2807">
            <v>1491</v>
          </cell>
          <cell r="P2807">
            <v>1789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FPMG13M</v>
          </cell>
          <cell r="B2808" t="str">
            <v>TPU MOT. G13/G13SE/G23 PUFFER IMP. METALIZADO</v>
          </cell>
          <cell r="C2808">
            <v>1.7848970251716247</v>
          </cell>
          <cell r="D2808">
            <v>8.6389016018306641</v>
          </cell>
          <cell r="E2808">
            <v>2.3203661327231124</v>
          </cell>
          <cell r="F2808">
            <v>1.9633867276887873</v>
          </cell>
          <cell r="G2808">
            <v>2.2311212814645307</v>
          </cell>
          <cell r="H2808">
            <v>2.6773455377574371</v>
          </cell>
          <cell r="I2808">
            <v>2240.0457665903891</v>
          </cell>
          <cell r="J2808">
            <v>9020</v>
          </cell>
          <cell r="K2808">
            <v>11000</v>
          </cell>
          <cell r="L2808">
            <v>2912</v>
          </cell>
          <cell r="M2808">
            <v>3524</v>
          </cell>
          <cell r="N2808">
            <v>2465</v>
          </cell>
          <cell r="O2808">
            <v>2801</v>
          </cell>
          <cell r="P2808">
            <v>3361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TRRMG13</v>
          </cell>
          <cell r="B2809" t="str">
            <v>TPU MOT. G13/G13SE/G23 RUBBER</v>
          </cell>
          <cell r="C2809">
            <v>1.545541539799913</v>
          </cell>
          <cell r="D2809">
            <v>7.4804210526315789</v>
          </cell>
          <cell r="E2809">
            <v>2.0092040017398869</v>
          </cell>
          <cell r="F2809">
            <v>1.7000956937799045</v>
          </cell>
          <cell r="G2809">
            <v>1.9319269247498914</v>
          </cell>
          <cell r="H2809">
            <v>2.3183123096998695</v>
          </cell>
          <cell r="I2809">
            <v>1939.6546324488909</v>
          </cell>
          <cell r="J2809">
            <v>7790</v>
          </cell>
          <cell r="K2809">
            <v>9500</v>
          </cell>
          <cell r="L2809">
            <v>2522</v>
          </cell>
          <cell r="M2809">
            <v>3051</v>
          </cell>
          <cell r="N2809">
            <v>2134</v>
          </cell>
          <cell r="O2809">
            <v>2425</v>
          </cell>
          <cell r="P2809">
            <v>2910</v>
          </cell>
          <cell r="Q2809" t="str">
            <v>D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SILFG13</v>
          </cell>
          <cell r="B2810" t="str">
            <v>TPU MOT. G13/G13SE/G23 SILICONA FELPA</v>
          </cell>
          <cell r="C2810">
            <v>0.93483752860411895</v>
          </cell>
          <cell r="D2810">
            <v>4.5246136384439355</v>
          </cell>
          <cell r="E2810">
            <v>1.2152887871853546</v>
          </cell>
          <cell r="F2810">
            <v>1.0283212814645308</v>
          </cell>
          <cell r="G2810">
            <v>1.1685469107551487</v>
          </cell>
          <cell r="H2810">
            <v>1.4022562929061784</v>
          </cell>
          <cell r="I2810">
            <v>1173.2210983981693</v>
          </cell>
          <cell r="J2810">
            <v>4510</v>
          </cell>
          <cell r="K2810">
            <v>5500</v>
          </cell>
          <cell r="L2810">
            <v>1525</v>
          </cell>
          <cell r="M2810">
            <v>1845</v>
          </cell>
          <cell r="N2810">
            <v>1291</v>
          </cell>
          <cell r="O2810">
            <v>1467</v>
          </cell>
          <cell r="P2810">
            <v>1760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1223030</v>
          </cell>
          <cell r="B2811" t="str">
            <v>TPU MOT. G13/G13SE/G23 SILICONA NAC.</v>
          </cell>
          <cell r="C2811">
            <v>0.76</v>
          </cell>
          <cell r="D2811">
            <v>3.3592</v>
          </cell>
          <cell r="E2811">
            <v>0.9880000000000001</v>
          </cell>
          <cell r="F2811">
            <v>0.83600000000000008</v>
          </cell>
          <cell r="G2811">
            <v>0.95</v>
          </cell>
          <cell r="H2811">
            <v>1.1400000000000001</v>
          </cell>
          <cell r="I2811">
            <v>953.8</v>
          </cell>
          <cell r="J2811">
            <v>3280</v>
          </cell>
          <cell r="K2811">
            <v>4000</v>
          </cell>
          <cell r="L2811">
            <v>1240</v>
          </cell>
          <cell r="M2811">
            <v>1370</v>
          </cell>
          <cell r="N2811">
            <v>1050</v>
          </cell>
          <cell r="O2811">
            <v>1193</v>
          </cell>
          <cell r="P2811">
            <v>1431</v>
          </cell>
          <cell r="Q2811" t="str">
            <v>V</v>
          </cell>
          <cell r="R2811">
            <v>38</v>
          </cell>
          <cell r="S2811">
            <v>1.105</v>
          </cell>
          <cell r="T2811" t="str">
            <v>TPU</v>
          </cell>
          <cell r="U2811">
            <v>0</v>
          </cell>
        </row>
        <row r="2812">
          <cell r="A2812" t="str">
            <v>623623</v>
          </cell>
          <cell r="B2812" t="str">
            <v>TPU MOT. G13/G13SE/G23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TUHG13</v>
          </cell>
          <cell r="B2813" t="str">
            <v>TPU MOT. G13/G13SE/G23 URBAN HARD</v>
          </cell>
          <cell r="C2813">
            <v>1.2884210526315789</v>
          </cell>
          <cell r="D2813">
            <v>6.2359578947368419</v>
          </cell>
          <cell r="E2813">
            <v>1.6749473684210527</v>
          </cell>
          <cell r="F2813">
            <v>1.417263157894737</v>
          </cell>
          <cell r="G2813">
            <v>1.6105263157894736</v>
          </cell>
          <cell r="H2813">
            <v>1.9326315789473685</v>
          </cell>
          <cell r="I2813">
            <v>1616.9684210526316</v>
          </cell>
          <cell r="J2813">
            <v>6560</v>
          </cell>
          <cell r="K2813">
            <v>8000</v>
          </cell>
          <cell r="L2813">
            <v>2102</v>
          </cell>
          <cell r="M2813">
            <v>2543</v>
          </cell>
          <cell r="N2813">
            <v>1779</v>
          </cell>
          <cell r="O2813">
            <v>2022</v>
          </cell>
          <cell r="P2813">
            <v>2426</v>
          </cell>
          <cell r="Q2813" t="str">
            <v>S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PBCSMG14</v>
          </cell>
          <cell r="B2814" t="str">
            <v>TPU MOT. G14 BORDER - CAMERA SHIELD</v>
          </cell>
          <cell r="C2814">
            <v>1.896924485125858</v>
          </cell>
          <cell r="D2814">
            <v>9.1811145080091521</v>
          </cell>
          <cell r="E2814">
            <v>2.4660018306636156</v>
          </cell>
          <cell r="F2814">
            <v>2.0866169336384441</v>
          </cell>
          <cell r="G2814">
            <v>2.3711556064073225</v>
          </cell>
          <cell r="H2814">
            <v>2.845386727688787</v>
          </cell>
          <cell r="I2814">
            <v>2380.6402288329518</v>
          </cell>
          <cell r="J2814">
            <v>9430</v>
          </cell>
          <cell r="K2814">
            <v>11500</v>
          </cell>
          <cell r="L2814">
            <v>3095</v>
          </cell>
          <cell r="M2814">
            <v>3745</v>
          </cell>
          <cell r="N2814">
            <v>2619</v>
          </cell>
          <cell r="O2814">
            <v>2976</v>
          </cell>
          <cell r="P2814">
            <v>3571</v>
          </cell>
          <cell r="Q2814" t="str">
            <v>S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TBCBMG14</v>
          </cell>
          <cell r="B2815" t="str">
            <v>TPU MOT. G14 BORDER COLOR BRILLO</v>
          </cell>
          <cell r="C2815">
            <v>1.1347088526202318</v>
          </cell>
          <cell r="D2815">
            <v>5.4919908466819214</v>
          </cell>
          <cell r="E2815">
            <v>1.4751215084063014</v>
          </cell>
          <cell r="F2815">
            <v>1.248179737882255</v>
          </cell>
          <cell r="G2815">
            <v>1.4183860657752898</v>
          </cell>
          <cell r="H2815">
            <v>1.7020632789303476</v>
          </cell>
          <cell r="I2815">
            <v>1424.0596100383909</v>
          </cell>
          <cell r="J2815">
            <v>5740</v>
          </cell>
          <cell r="K2815">
            <v>7000</v>
          </cell>
          <cell r="L2815">
            <v>1851</v>
          </cell>
          <cell r="M2815">
            <v>2240</v>
          </cell>
          <cell r="N2815">
            <v>1567</v>
          </cell>
          <cell r="O2815">
            <v>1781</v>
          </cell>
          <cell r="P2815">
            <v>2137</v>
          </cell>
          <cell r="Q2815" t="str">
            <v>S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TRBBG14</v>
          </cell>
          <cell r="B2816" t="str">
            <v>TPU MOT. G14 BUBBLE</v>
          </cell>
          <cell r="C2816">
            <v>0.96984860557768926</v>
          </cell>
          <cell r="D2816">
            <v>4.6940672509960155</v>
          </cell>
          <cell r="E2816">
            <v>1.2608031872509962</v>
          </cell>
          <cell r="F2816">
            <v>1.0668334661354584</v>
          </cell>
          <cell r="G2816">
            <v>1.2123107569721117</v>
          </cell>
          <cell r="H2816">
            <v>1.4547729083665339</v>
          </cell>
          <cell r="I2816">
            <v>1217.1600000000001</v>
          </cell>
          <cell r="J2816">
            <v>4920</v>
          </cell>
          <cell r="K2816">
            <v>6000</v>
          </cell>
          <cell r="L2816">
            <v>1582</v>
          </cell>
          <cell r="M2816">
            <v>1915</v>
          </cell>
          <cell r="N2816">
            <v>1339</v>
          </cell>
          <cell r="O2816">
            <v>1522</v>
          </cell>
          <cell r="P2816">
            <v>1826</v>
          </cell>
          <cell r="Q2816" t="str">
            <v>D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TRCRG14</v>
          </cell>
          <cell r="B2817" t="str">
            <v>TPU MOT. G14 COMBO REF</v>
          </cell>
          <cell r="C2817">
            <v>2.3033864541832672</v>
          </cell>
          <cell r="D2817">
            <v>11.148390438247013</v>
          </cell>
          <cell r="E2817">
            <v>2.9944023904382475</v>
          </cell>
          <cell r="F2817">
            <v>2.5337250996015941</v>
          </cell>
          <cell r="G2817">
            <v>2.8792330677290838</v>
          </cell>
          <cell r="H2817">
            <v>3.4550796812749009</v>
          </cell>
          <cell r="I2817">
            <v>2890.7500000000005</v>
          </cell>
          <cell r="J2817">
            <v>11480</v>
          </cell>
          <cell r="K2817">
            <v>14000</v>
          </cell>
          <cell r="L2817">
            <v>3758</v>
          </cell>
          <cell r="M2817">
            <v>4547</v>
          </cell>
          <cell r="N2817">
            <v>3180</v>
          </cell>
          <cell r="O2817">
            <v>3614</v>
          </cell>
          <cell r="P2817">
            <v>4337</v>
          </cell>
          <cell r="Q2817" t="str">
            <v>D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TRODMG14</v>
          </cell>
          <cell r="B2818" t="str">
            <v>TPU MOT. G14 ONDAS</v>
          </cell>
          <cell r="C2818">
            <v>0.58885125858123577</v>
          </cell>
          <cell r="D2818">
            <v>2.8500400915331809</v>
          </cell>
          <cell r="E2818">
            <v>0.76550663615560655</v>
          </cell>
          <cell r="F2818">
            <v>0.64773638443935944</v>
          </cell>
          <cell r="G2818">
            <v>0.73606407322654466</v>
          </cell>
          <cell r="H2818">
            <v>0.88327688787185366</v>
          </cell>
          <cell r="I2818">
            <v>739.00832951945085</v>
          </cell>
          <cell r="J2818">
            <v>2870</v>
          </cell>
          <cell r="K2818">
            <v>3500</v>
          </cell>
          <cell r="L2818">
            <v>961</v>
          </cell>
          <cell r="M2818">
            <v>1162</v>
          </cell>
          <cell r="N2818">
            <v>813</v>
          </cell>
          <cell r="O2818">
            <v>924</v>
          </cell>
          <cell r="P2818">
            <v>1109</v>
          </cell>
          <cell r="Q2818" t="str">
            <v>D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pu51U</v>
          </cell>
          <cell r="B2819" t="str">
            <v>TPU MOT. G14 SENA BRILLO + POP</v>
          </cell>
          <cell r="C2819">
            <v>1.4239450800915332</v>
          </cell>
          <cell r="D2819">
            <v>6.8918941876430209</v>
          </cell>
          <cell r="E2819">
            <v>1.8511286041189932</v>
          </cell>
          <cell r="F2819">
            <v>1.5663395881006867</v>
          </cell>
          <cell r="G2819">
            <v>1.7799313501144165</v>
          </cell>
          <cell r="H2819">
            <v>2.1359176201372998</v>
          </cell>
          <cell r="I2819">
            <v>1787.0510755148741</v>
          </cell>
          <cell r="J2819">
            <v>6970</v>
          </cell>
          <cell r="K2819">
            <v>8500</v>
          </cell>
          <cell r="L2819">
            <v>2323</v>
          </cell>
          <cell r="M2819">
            <v>2811</v>
          </cell>
          <cell r="N2819">
            <v>1966</v>
          </cell>
          <cell r="O2819">
            <v>2234</v>
          </cell>
          <cell r="P2819">
            <v>2681</v>
          </cell>
          <cell r="Q2819" t="str">
            <v>V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4564568415980</v>
          </cell>
          <cell r="B2820" t="str">
            <v>TPU MOT. G14 SILICONA C/MARCA</v>
          </cell>
          <cell r="C2820">
            <v>1.8438247011952191</v>
          </cell>
          <cell r="D2820">
            <v>8.9241115537848597</v>
          </cell>
          <cell r="E2820">
            <v>2.3969721115537848</v>
          </cell>
          <cell r="F2820">
            <v>2.0282071713147412</v>
          </cell>
          <cell r="G2820">
            <v>2.3047808764940241</v>
          </cell>
          <cell r="H2820">
            <v>2.7657370517928288</v>
          </cell>
          <cell r="I2820">
            <v>2314</v>
          </cell>
          <cell r="J2820">
            <v>9020</v>
          </cell>
          <cell r="K2820">
            <v>11000</v>
          </cell>
          <cell r="L2820">
            <v>3008</v>
          </cell>
          <cell r="M2820">
            <v>3640</v>
          </cell>
          <cell r="N2820">
            <v>2546</v>
          </cell>
          <cell r="O2820">
            <v>2893</v>
          </cell>
          <cell r="P2820">
            <v>3471</v>
          </cell>
          <cell r="Q2820" t="str">
            <v>V</v>
          </cell>
          <cell r="R2820">
            <v>38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SILFG14</v>
          </cell>
          <cell r="B2821" t="str">
            <v>TPU MOT. G14 SILICONA FELPA</v>
          </cell>
          <cell r="C2821">
            <v>1.2178489702517163</v>
          </cell>
          <cell r="D2821">
            <v>5.894389016018307</v>
          </cell>
          <cell r="E2821">
            <v>1.5832036613272313</v>
          </cell>
          <cell r="F2821">
            <v>1.3396338672768882</v>
          </cell>
          <cell r="G2821">
            <v>1.5223112128146454</v>
          </cell>
          <cell r="H2821">
            <v>1.8267734553775745</v>
          </cell>
          <cell r="I2821">
            <v>1528.400457665904</v>
          </cell>
          <cell r="J2821">
            <v>6150</v>
          </cell>
          <cell r="K2821">
            <v>7500</v>
          </cell>
          <cell r="L2821">
            <v>1987</v>
          </cell>
          <cell r="M2821">
            <v>2404</v>
          </cell>
          <cell r="N2821">
            <v>1682</v>
          </cell>
          <cell r="O2821">
            <v>1911</v>
          </cell>
          <cell r="P2821">
            <v>2293</v>
          </cell>
          <cell r="Q2821" t="str">
            <v>V</v>
          </cell>
          <cell r="R2821">
            <v>38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21G14TR</v>
          </cell>
          <cell r="B2822" t="str">
            <v>TPU MOT. G14 TRANS</v>
          </cell>
          <cell r="C2822">
            <v>0.86124401913875603</v>
          </cell>
          <cell r="D2822">
            <v>4.1684210526315795</v>
          </cell>
          <cell r="E2822">
            <v>1.1196172248803828</v>
          </cell>
          <cell r="F2822">
            <v>0.94736842105263175</v>
          </cell>
          <cell r="G2822">
            <v>1.0765550239234449</v>
          </cell>
          <cell r="H2822">
            <v>1.2918660287081341</v>
          </cell>
          <cell r="I2822">
            <v>1080.8612440191389</v>
          </cell>
          <cell r="J2822">
            <v>4100</v>
          </cell>
          <cell r="K2822">
            <v>5000</v>
          </cell>
          <cell r="L2822">
            <v>1405</v>
          </cell>
          <cell r="M2822">
            <v>1700</v>
          </cell>
          <cell r="N2822">
            <v>1189</v>
          </cell>
          <cell r="O2822">
            <v>1352</v>
          </cell>
          <cell r="P2822">
            <v>1622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PASK'XT2341T</v>
          </cell>
          <cell r="B2823" t="str">
            <v>TPU MOT. G14 TRANS</v>
          </cell>
          <cell r="C2823">
            <v>0.73136842105263156</v>
          </cell>
          <cell r="D2823">
            <v>3.5398231578947366</v>
          </cell>
          <cell r="E2823">
            <v>0.95077894736842106</v>
          </cell>
          <cell r="F2823">
            <v>0.80450526315789472</v>
          </cell>
          <cell r="G2823">
            <v>0.91421052631578947</v>
          </cell>
          <cell r="H2823">
            <v>1.0970526315789473</v>
          </cell>
          <cell r="I2823">
            <v>917.86736842105256</v>
          </cell>
          <cell r="J2823">
            <v>3690</v>
          </cell>
          <cell r="K2823">
            <v>4500</v>
          </cell>
          <cell r="L2823">
            <v>1193</v>
          </cell>
          <cell r="M2823">
            <v>1444</v>
          </cell>
          <cell r="N2823">
            <v>1010</v>
          </cell>
          <cell r="O2823">
            <v>1148</v>
          </cell>
          <cell r="P2823">
            <v>1377</v>
          </cell>
          <cell r="Q2823" t="str">
            <v>V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SILFG15</v>
          </cell>
          <cell r="B2824" t="str">
            <v>TPU MOT. G15 SILICONA FELPA</v>
          </cell>
          <cell r="C2824">
            <v>1.594896331738437</v>
          </cell>
          <cell r="D2824">
            <v>7.7192982456140351</v>
          </cell>
          <cell r="E2824">
            <v>2.0733652312599684</v>
          </cell>
          <cell r="F2824">
            <v>1.7543859649122808</v>
          </cell>
          <cell r="G2824">
            <v>1.9936204146730463</v>
          </cell>
          <cell r="H2824">
            <v>2.3923444976076556</v>
          </cell>
          <cell r="I2824">
            <v>2001.5948963317385</v>
          </cell>
          <cell r="J2824">
            <v>7790</v>
          </cell>
          <cell r="K2824">
            <v>9500</v>
          </cell>
          <cell r="L2824">
            <v>2602</v>
          </cell>
          <cell r="M2824">
            <v>3149</v>
          </cell>
          <cell r="N2824">
            <v>2202</v>
          </cell>
          <cell r="O2824">
            <v>2502</v>
          </cell>
          <cell r="P2824">
            <v>3003</v>
          </cell>
          <cell r="Q2824" t="str">
            <v>V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21G15TR</v>
          </cell>
          <cell r="B2825" t="str">
            <v>TPU MOT. G15 TRANS</v>
          </cell>
          <cell r="C2825">
            <v>0.86124401913875603</v>
          </cell>
          <cell r="D2825">
            <v>4.1684210526315795</v>
          </cell>
          <cell r="E2825">
            <v>1.1196172248803828</v>
          </cell>
          <cell r="F2825">
            <v>0.94736842105263175</v>
          </cell>
          <cell r="G2825">
            <v>1.0765550239234449</v>
          </cell>
          <cell r="H2825">
            <v>1.2918660287081341</v>
          </cell>
          <cell r="I2825">
            <v>1080.8612440191389</v>
          </cell>
          <cell r="J2825">
            <v>4100</v>
          </cell>
          <cell r="K2825">
            <v>5000</v>
          </cell>
          <cell r="L2825">
            <v>1405</v>
          </cell>
          <cell r="M2825">
            <v>1700</v>
          </cell>
          <cell r="N2825">
            <v>1189</v>
          </cell>
          <cell r="O2825">
            <v>1352</v>
          </cell>
          <cell r="P2825">
            <v>1622</v>
          </cell>
          <cell r="Q2825" t="str">
            <v>V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21VMG2DEP</v>
          </cell>
          <cell r="B2826" t="str">
            <v>TPU MOT. G2 DIS. LIQUIDO</v>
          </cell>
          <cell r="C2826">
            <v>0.28298411483253583</v>
          </cell>
          <cell r="D2826">
            <v>0.54785724631578936</v>
          </cell>
          <cell r="E2826">
            <v>0.3678793492822966</v>
          </cell>
          <cell r="F2826">
            <v>0.31128252631578945</v>
          </cell>
          <cell r="G2826">
            <v>0.35373014354066978</v>
          </cell>
          <cell r="H2826">
            <v>0.42447617224880374</v>
          </cell>
          <cell r="I2826">
            <v>355.14506411483245</v>
          </cell>
          <cell r="J2826">
            <v>410</v>
          </cell>
          <cell r="K2826">
            <v>500</v>
          </cell>
          <cell r="L2826">
            <v>462</v>
          </cell>
          <cell r="M2826">
            <v>559</v>
          </cell>
          <cell r="N2826">
            <v>391</v>
          </cell>
          <cell r="O2826">
            <v>444</v>
          </cell>
          <cell r="P2826">
            <v>533</v>
          </cell>
          <cell r="Q2826" t="str">
            <v>V</v>
          </cell>
          <cell r="R2826">
            <v>4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TPU'XT1063FU</v>
          </cell>
          <cell r="B2827" t="str">
            <v>TPU MOT. G2 FUCSIA</v>
          </cell>
          <cell r="C2827">
            <v>0.28298411483253583</v>
          </cell>
          <cell r="D2827">
            <v>0.54785724631578936</v>
          </cell>
          <cell r="E2827">
            <v>0.3678793492822966</v>
          </cell>
          <cell r="F2827">
            <v>0.31128252631578945</v>
          </cell>
          <cell r="G2827">
            <v>0.35373014354066978</v>
          </cell>
          <cell r="H2827">
            <v>0.42447617224880374</v>
          </cell>
          <cell r="I2827">
            <v>355.14506411483245</v>
          </cell>
          <cell r="J2827">
            <v>410</v>
          </cell>
          <cell r="K2827">
            <v>500</v>
          </cell>
          <cell r="L2827">
            <v>462</v>
          </cell>
          <cell r="M2827">
            <v>559</v>
          </cell>
          <cell r="N2827">
            <v>391</v>
          </cell>
          <cell r="O2827">
            <v>444</v>
          </cell>
          <cell r="P2827">
            <v>533</v>
          </cell>
          <cell r="Q2827" t="str">
            <v>S</v>
          </cell>
          <cell r="R2827">
            <v>4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TRRMG200</v>
          </cell>
          <cell r="B2828" t="str">
            <v>TPU MOT. G200 RUBBER</v>
          </cell>
          <cell r="C2828">
            <v>1.545541539799913</v>
          </cell>
          <cell r="D2828">
            <v>7.4804210526315789</v>
          </cell>
          <cell r="E2828">
            <v>2.0092040017398869</v>
          </cell>
          <cell r="F2828">
            <v>1.7000956937799045</v>
          </cell>
          <cell r="G2828">
            <v>1.9319269247498914</v>
          </cell>
          <cell r="H2828">
            <v>2.3183123096998695</v>
          </cell>
          <cell r="I2828">
            <v>1939.6546324488909</v>
          </cell>
          <cell r="J2828">
            <v>7790</v>
          </cell>
          <cell r="K2828">
            <v>9500</v>
          </cell>
          <cell r="L2828">
            <v>2522</v>
          </cell>
          <cell r="M2828">
            <v>3051</v>
          </cell>
          <cell r="N2828">
            <v>2134</v>
          </cell>
          <cell r="O2828">
            <v>2425</v>
          </cell>
          <cell r="P2828">
            <v>2910</v>
          </cell>
          <cell r="Q2828" t="str">
            <v>D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1222021</v>
          </cell>
          <cell r="B2829" t="str">
            <v>TPU MOT. G20SE SILICONA NAC.</v>
          </cell>
          <cell r="C2829">
            <v>0.76</v>
          </cell>
          <cell r="D2829">
            <v>3.3592</v>
          </cell>
          <cell r="E2829">
            <v>0.9880000000000001</v>
          </cell>
          <cell r="F2829">
            <v>0.83600000000000008</v>
          </cell>
          <cell r="G2829">
            <v>0.95</v>
          </cell>
          <cell r="H2829">
            <v>1.1400000000000001</v>
          </cell>
          <cell r="I2829">
            <v>953.8</v>
          </cell>
          <cell r="J2829">
            <v>3280</v>
          </cell>
          <cell r="K2829">
            <v>4000</v>
          </cell>
          <cell r="L2829">
            <v>1240</v>
          </cell>
          <cell r="M2829">
            <v>1370</v>
          </cell>
          <cell r="N2829">
            <v>1050</v>
          </cell>
          <cell r="O2829">
            <v>1193</v>
          </cell>
          <cell r="P2829">
            <v>1431</v>
          </cell>
          <cell r="Q2829" t="str">
            <v>V</v>
          </cell>
          <cell r="R2829">
            <v>38</v>
          </cell>
          <cell r="S2829">
            <v>1.105</v>
          </cell>
          <cell r="T2829" t="str">
            <v>TPU</v>
          </cell>
          <cell r="U2829">
            <v>0</v>
          </cell>
        </row>
        <row r="2830">
          <cell r="A2830" t="str">
            <v>3736020</v>
          </cell>
          <cell r="B2830" t="str">
            <v>TPU MOT. G20SE TRANS</v>
          </cell>
          <cell r="C2830">
            <v>0.86124401913875603</v>
          </cell>
          <cell r="D2830">
            <v>4.1684210526315795</v>
          </cell>
          <cell r="E2830">
            <v>1.1196172248803828</v>
          </cell>
          <cell r="F2830">
            <v>0.94736842105263175</v>
          </cell>
          <cell r="G2830">
            <v>1.0765550239234449</v>
          </cell>
          <cell r="H2830">
            <v>1.2918660287081341</v>
          </cell>
          <cell r="I2830">
            <v>1080.8612440191389</v>
          </cell>
          <cell r="J2830">
            <v>4100</v>
          </cell>
          <cell r="K2830">
            <v>5000</v>
          </cell>
          <cell r="L2830">
            <v>1405</v>
          </cell>
          <cell r="M2830">
            <v>1700</v>
          </cell>
          <cell r="N2830">
            <v>1189</v>
          </cell>
          <cell r="O2830">
            <v>1352</v>
          </cell>
          <cell r="P2830">
            <v>1622</v>
          </cell>
          <cell r="Q2830" t="str">
            <v>V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TDNME32</v>
          </cell>
          <cell r="B2831" t="str">
            <v>TPU MOT. G22/E32 DIS. NAC.</v>
          </cell>
          <cell r="C2831">
            <v>0.84</v>
          </cell>
          <cell r="D2831">
            <v>3.7127999999999997</v>
          </cell>
          <cell r="E2831">
            <v>1.0920000000000001</v>
          </cell>
          <cell r="F2831">
            <v>0.92400000000000004</v>
          </cell>
          <cell r="G2831">
            <v>1.05</v>
          </cell>
          <cell r="H2831">
            <v>1.26</v>
          </cell>
          <cell r="I2831">
            <v>1054.2</v>
          </cell>
          <cell r="J2831">
            <v>3690</v>
          </cell>
          <cell r="K2831">
            <v>4500</v>
          </cell>
          <cell r="L2831">
            <v>1370</v>
          </cell>
          <cell r="M2831">
            <v>1514</v>
          </cell>
          <cell r="N2831">
            <v>1160</v>
          </cell>
          <cell r="O2831">
            <v>1318</v>
          </cell>
          <cell r="P2831">
            <v>1582</v>
          </cell>
          <cell r="Q2831" t="str">
            <v>L</v>
          </cell>
          <cell r="R2831">
            <v>38</v>
          </cell>
          <cell r="S2831">
            <v>1.105</v>
          </cell>
          <cell r="T2831" t="str">
            <v>TPU</v>
          </cell>
          <cell r="U2831">
            <v>0</v>
          </cell>
        </row>
        <row r="2832">
          <cell r="A2832" t="str">
            <v>TDNSA19</v>
          </cell>
          <cell r="B2832" t="str">
            <v>TPU MOT. G22/E32 DIS. NAC.</v>
          </cell>
          <cell r="C2832">
            <v>0.84</v>
          </cell>
          <cell r="D2832">
            <v>3.7127999999999997</v>
          </cell>
          <cell r="E2832">
            <v>1.0920000000000001</v>
          </cell>
          <cell r="F2832">
            <v>0.92400000000000004</v>
          </cell>
          <cell r="G2832">
            <v>1.05</v>
          </cell>
          <cell r="H2832">
            <v>1.26</v>
          </cell>
          <cell r="I2832">
            <v>1054.2</v>
          </cell>
          <cell r="J2832">
            <v>3690</v>
          </cell>
          <cell r="K2832">
            <v>4500</v>
          </cell>
          <cell r="L2832">
            <v>1370</v>
          </cell>
          <cell r="M2832">
            <v>1514</v>
          </cell>
          <cell r="N2832">
            <v>1160</v>
          </cell>
          <cell r="O2832">
            <v>1318</v>
          </cell>
          <cell r="P2832">
            <v>1582</v>
          </cell>
          <cell r="Q2832" t="str">
            <v>L</v>
          </cell>
          <cell r="R2832">
            <v>38</v>
          </cell>
          <cell r="S2832">
            <v>1.105</v>
          </cell>
          <cell r="T2832" t="str">
            <v>TPU</v>
          </cell>
          <cell r="U2832">
            <v>0</v>
          </cell>
        </row>
        <row r="2833">
          <cell r="A2833" t="str">
            <v>o731o</v>
          </cell>
          <cell r="B2833" t="str">
            <v>TPU MOT. G22/E32 FUTBOL ARGENTINA CAMPEON</v>
          </cell>
          <cell r="C2833">
            <v>1.5940619916906624</v>
          </cell>
          <cell r="D2833">
            <v>7.7152600397828062</v>
          </cell>
          <cell r="E2833">
            <v>2.0722805891978613</v>
          </cell>
          <cell r="F2833">
            <v>1.7534681908597287</v>
          </cell>
          <cell r="G2833">
            <v>1.9925774896133279</v>
          </cell>
          <cell r="H2833">
            <v>2.3910929875359939</v>
          </cell>
          <cell r="I2833">
            <v>2000.5477995717813</v>
          </cell>
          <cell r="J2833">
            <v>7790</v>
          </cell>
          <cell r="K2833">
            <v>9500</v>
          </cell>
          <cell r="L2833">
            <v>2601</v>
          </cell>
          <cell r="M2833">
            <v>3147</v>
          </cell>
          <cell r="N2833">
            <v>2201</v>
          </cell>
          <cell r="O2833">
            <v>2501</v>
          </cell>
          <cell r="P2833">
            <v>3001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RIGNAC34</v>
          </cell>
          <cell r="B2834" t="str">
            <v>TPU MOT. G22/E32 NAC. DIS. BRILLOS</v>
          </cell>
          <cell r="C2834">
            <v>0.84</v>
          </cell>
          <cell r="D2834">
            <v>3.7127999999999997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1054.2</v>
          </cell>
          <cell r="J2834">
            <v>3690</v>
          </cell>
          <cell r="K2834">
            <v>4500</v>
          </cell>
          <cell r="L2834">
            <v>1370</v>
          </cell>
          <cell r="M2834">
            <v>1514</v>
          </cell>
          <cell r="N2834">
            <v>1160</v>
          </cell>
          <cell r="O2834">
            <v>1318</v>
          </cell>
          <cell r="P2834">
            <v>1582</v>
          </cell>
          <cell r="Q2834" t="str">
            <v>L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11A21</v>
          </cell>
          <cell r="B2835" t="str">
            <v xml:space="preserve">TPU MOT. G22/E32 NAC. LISO </v>
          </cell>
          <cell r="C2835">
            <v>0.84</v>
          </cell>
          <cell r="D2835">
            <v>3.7127999999999997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1054.2</v>
          </cell>
          <cell r="J2835">
            <v>3690</v>
          </cell>
          <cell r="K2835">
            <v>4500</v>
          </cell>
          <cell r="L2835">
            <v>1370</v>
          </cell>
          <cell r="M2835">
            <v>1514</v>
          </cell>
          <cell r="N2835">
            <v>1160</v>
          </cell>
          <cell r="O2835">
            <v>1318</v>
          </cell>
          <cell r="P2835">
            <v>1582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11A18</v>
          </cell>
          <cell r="B2836" t="str">
            <v xml:space="preserve">TPU MOT. G22/E32 NAC. LISO </v>
          </cell>
          <cell r="C2836">
            <v>0.84</v>
          </cell>
          <cell r="D2836">
            <v>3.7127999999999997</v>
          </cell>
          <cell r="E2836">
            <v>1.0920000000000001</v>
          </cell>
          <cell r="F2836">
            <v>0.92400000000000004</v>
          </cell>
          <cell r="G2836">
            <v>1.05</v>
          </cell>
          <cell r="H2836">
            <v>1.26</v>
          </cell>
          <cell r="I2836">
            <v>1054.2</v>
          </cell>
          <cell r="J2836">
            <v>3690</v>
          </cell>
          <cell r="K2836">
            <v>4500</v>
          </cell>
          <cell r="L2836">
            <v>1370</v>
          </cell>
          <cell r="M2836">
            <v>1514</v>
          </cell>
          <cell r="N2836">
            <v>1160</v>
          </cell>
          <cell r="O2836">
            <v>1318</v>
          </cell>
          <cell r="P2836">
            <v>1582</v>
          </cell>
          <cell r="Q2836" t="str">
            <v>L</v>
          </cell>
          <cell r="R2836">
            <v>38</v>
          </cell>
          <cell r="S2836">
            <v>1.105</v>
          </cell>
          <cell r="T2836" t="str">
            <v>TPU</v>
          </cell>
          <cell r="U2836">
            <v>0</v>
          </cell>
        </row>
        <row r="2837">
          <cell r="A2837" t="str">
            <v>RIGNAC35</v>
          </cell>
          <cell r="B2837" t="str">
            <v>TPU MOT. G22/E32 NAC. LISO BRILLOS</v>
          </cell>
          <cell r="C2837">
            <v>0.84</v>
          </cell>
          <cell r="D2837">
            <v>3.7127999999999997</v>
          </cell>
          <cell r="E2837">
            <v>1.0920000000000001</v>
          </cell>
          <cell r="F2837">
            <v>0.92400000000000004</v>
          </cell>
          <cell r="G2837">
            <v>1.05</v>
          </cell>
          <cell r="H2837">
            <v>1.26</v>
          </cell>
          <cell r="I2837">
            <v>1054.2</v>
          </cell>
          <cell r="J2837">
            <v>3690</v>
          </cell>
          <cell r="K2837">
            <v>4500</v>
          </cell>
          <cell r="L2837">
            <v>1370</v>
          </cell>
          <cell r="M2837">
            <v>1514</v>
          </cell>
          <cell r="N2837">
            <v>1160</v>
          </cell>
          <cell r="O2837">
            <v>1318</v>
          </cell>
          <cell r="P2837">
            <v>1582</v>
          </cell>
          <cell r="Q2837" t="str">
            <v>L</v>
          </cell>
          <cell r="R2837">
            <v>38</v>
          </cell>
          <cell r="S2837">
            <v>1.105</v>
          </cell>
          <cell r="T2837" t="str">
            <v>TPU</v>
          </cell>
          <cell r="U2837">
            <v>0</v>
          </cell>
        </row>
        <row r="2838">
          <cell r="A2838" t="str">
            <v>RIGNAC28</v>
          </cell>
          <cell r="B2838" t="str">
            <v>TPU MOT. G22/E32 NAC. LISO BRILLOS</v>
          </cell>
          <cell r="C2838">
            <v>0.84</v>
          </cell>
          <cell r="D2838">
            <v>3.7127999999999997</v>
          </cell>
          <cell r="E2838">
            <v>1.0920000000000001</v>
          </cell>
          <cell r="F2838">
            <v>0.92400000000000004</v>
          </cell>
          <cell r="G2838">
            <v>1.05</v>
          </cell>
          <cell r="H2838">
            <v>1.26</v>
          </cell>
          <cell r="I2838">
            <v>1054.2</v>
          </cell>
          <cell r="J2838">
            <v>3690</v>
          </cell>
          <cell r="K2838">
            <v>4500</v>
          </cell>
          <cell r="L2838">
            <v>1370</v>
          </cell>
          <cell r="M2838">
            <v>1514</v>
          </cell>
          <cell r="N2838">
            <v>1160</v>
          </cell>
          <cell r="O2838">
            <v>1318</v>
          </cell>
          <cell r="P2838">
            <v>1582</v>
          </cell>
          <cell r="Q2838" t="str">
            <v>L</v>
          </cell>
          <cell r="R2838">
            <v>38</v>
          </cell>
          <cell r="S2838">
            <v>1.105</v>
          </cell>
          <cell r="T2838" t="str">
            <v>TPU</v>
          </cell>
          <cell r="U2838">
            <v>0</v>
          </cell>
        </row>
        <row r="2839">
          <cell r="A2839" t="str">
            <v>44201</v>
          </cell>
          <cell r="B2839" t="str">
            <v>TPU MOT. G22/E32 PUFFER CASE</v>
          </cell>
          <cell r="C2839">
            <v>0.83</v>
          </cell>
          <cell r="D2839">
            <v>3.6685999999999996</v>
          </cell>
          <cell r="E2839">
            <v>1.079</v>
          </cell>
          <cell r="F2839">
            <v>0.91300000000000003</v>
          </cell>
          <cell r="G2839">
            <v>1.0374999999999999</v>
          </cell>
          <cell r="H2839">
            <v>1.2449999999999999</v>
          </cell>
          <cell r="I2839">
            <v>1041.6499999999999</v>
          </cell>
          <cell r="J2839">
            <v>3690</v>
          </cell>
          <cell r="K2839">
            <v>4500</v>
          </cell>
          <cell r="L2839">
            <v>1354</v>
          </cell>
          <cell r="M2839">
            <v>1496</v>
          </cell>
          <cell r="N2839">
            <v>1146</v>
          </cell>
          <cell r="O2839">
            <v>1303</v>
          </cell>
          <cell r="P2839">
            <v>1563</v>
          </cell>
          <cell r="Q2839" t="str">
            <v>V</v>
          </cell>
          <cell r="R2839">
            <v>38</v>
          </cell>
          <cell r="S2839">
            <v>1.105</v>
          </cell>
          <cell r="T2839" t="str">
            <v>TPU</v>
          </cell>
          <cell r="U2839">
            <v>0</v>
          </cell>
        </row>
        <row r="2840">
          <cell r="A2840" t="str">
            <v>66622</v>
          </cell>
          <cell r="B2840" t="str">
            <v>TPU MOT. G22/E32 PUFFER CASE</v>
          </cell>
          <cell r="C2840">
            <v>0.83</v>
          </cell>
          <cell r="D2840">
            <v>3.6685999999999996</v>
          </cell>
          <cell r="E2840">
            <v>1.079</v>
          </cell>
          <cell r="F2840">
            <v>0.91300000000000003</v>
          </cell>
          <cell r="G2840">
            <v>1.0374999999999999</v>
          </cell>
          <cell r="H2840">
            <v>1.2449999999999999</v>
          </cell>
          <cell r="I2840">
            <v>1041.6499999999999</v>
          </cell>
          <cell r="J2840">
            <v>3690</v>
          </cell>
          <cell r="K2840">
            <v>4500</v>
          </cell>
          <cell r="L2840">
            <v>1354</v>
          </cell>
          <cell r="M2840">
            <v>1496</v>
          </cell>
          <cell r="N2840">
            <v>1146</v>
          </cell>
          <cell r="O2840">
            <v>1303</v>
          </cell>
          <cell r="P2840">
            <v>1563</v>
          </cell>
          <cell r="Q2840" t="str">
            <v>V</v>
          </cell>
          <cell r="R2840">
            <v>38</v>
          </cell>
          <cell r="S2840">
            <v>1.105</v>
          </cell>
          <cell r="T2840" t="str">
            <v>TPU</v>
          </cell>
          <cell r="U2840">
            <v>0</v>
          </cell>
        </row>
        <row r="2841">
          <cell r="A2841" t="str">
            <v>FPMG22</v>
          </cell>
          <cell r="B2841" t="str">
            <v>TPU MOT. G22/E32 PUFFER IMP.</v>
          </cell>
          <cell r="C2841">
            <v>0.77225629290617859</v>
          </cell>
          <cell r="D2841">
            <v>3.7377204576659042</v>
          </cell>
          <cell r="E2841">
            <v>1.0039331807780323</v>
          </cell>
          <cell r="F2841">
            <v>0.84948192219679652</v>
          </cell>
          <cell r="G2841">
            <v>0.96532036613272321</v>
          </cell>
          <cell r="H2841">
            <v>1.1583844393592679</v>
          </cell>
          <cell r="I2841">
            <v>969.18164759725414</v>
          </cell>
          <cell r="J2841">
            <v>3690</v>
          </cell>
          <cell r="K2841">
            <v>4500</v>
          </cell>
          <cell r="L2841">
            <v>1260</v>
          </cell>
          <cell r="M2841">
            <v>1525</v>
          </cell>
          <cell r="N2841">
            <v>1067</v>
          </cell>
          <cell r="O2841">
            <v>1212</v>
          </cell>
          <cell r="P2841">
            <v>1454</v>
          </cell>
          <cell r="Q2841" t="str">
            <v>V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TPURSG22</v>
          </cell>
          <cell r="B2842" t="str">
            <v>TPU MOT. G22/E32 REF SOFT</v>
          </cell>
          <cell r="C2842">
            <v>1.55</v>
          </cell>
          <cell r="D2842">
            <v>7.5019999999999998</v>
          </cell>
          <cell r="E2842">
            <v>2.0150000000000001</v>
          </cell>
          <cell r="F2842">
            <v>1.7050000000000003</v>
          </cell>
          <cell r="G2842">
            <v>1.9375</v>
          </cell>
          <cell r="H2842">
            <v>2.3250000000000002</v>
          </cell>
          <cell r="I2842">
            <v>1945.25</v>
          </cell>
          <cell r="J2842">
            <v>7790</v>
          </cell>
          <cell r="K2842">
            <v>9500</v>
          </cell>
          <cell r="L2842">
            <v>2529</v>
          </cell>
          <cell r="M2842">
            <v>3060</v>
          </cell>
          <cell r="N2842">
            <v>2140</v>
          </cell>
          <cell r="O2842">
            <v>2432</v>
          </cell>
          <cell r="P2842">
            <v>2918</v>
          </cell>
          <cell r="Q2842" t="str">
            <v>S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T0003</v>
          </cell>
          <cell r="B2843" t="str">
            <v>TPU MOT. G22/E32 RUBBER</v>
          </cell>
          <cell r="C2843">
            <v>1.545541539799913</v>
          </cell>
          <cell r="D2843">
            <v>7.4804210526315789</v>
          </cell>
          <cell r="E2843">
            <v>2.0092040017398869</v>
          </cell>
          <cell r="F2843">
            <v>1.7000956937799045</v>
          </cell>
          <cell r="G2843">
            <v>1.9319269247498914</v>
          </cell>
          <cell r="H2843">
            <v>2.3183123096998695</v>
          </cell>
          <cell r="I2843">
            <v>1939.6546324488909</v>
          </cell>
          <cell r="J2843">
            <v>7790</v>
          </cell>
          <cell r="K2843">
            <v>9500</v>
          </cell>
          <cell r="L2843">
            <v>2522</v>
          </cell>
          <cell r="M2843">
            <v>3051</v>
          </cell>
          <cell r="N2843">
            <v>2134</v>
          </cell>
          <cell r="O2843">
            <v>2425</v>
          </cell>
          <cell r="P2843">
            <v>2910</v>
          </cell>
          <cell r="Q2843" t="str">
            <v>D</v>
          </cell>
          <cell r="R2843">
            <v>38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SILFG22</v>
          </cell>
          <cell r="B2844" t="str">
            <v>TPU MOT. G22/E32 SILICONA FELPA</v>
          </cell>
          <cell r="C2844">
            <v>0.93483752860411895</v>
          </cell>
          <cell r="D2844">
            <v>4.5246136384439355</v>
          </cell>
          <cell r="E2844">
            <v>1.2152887871853546</v>
          </cell>
          <cell r="F2844">
            <v>1.0283212814645308</v>
          </cell>
          <cell r="G2844">
            <v>1.1685469107551487</v>
          </cell>
          <cell r="H2844">
            <v>1.4022562929061784</v>
          </cell>
          <cell r="I2844">
            <v>1173.2210983981693</v>
          </cell>
          <cell r="J2844">
            <v>4510</v>
          </cell>
          <cell r="K2844">
            <v>5500</v>
          </cell>
          <cell r="L2844">
            <v>1525</v>
          </cell>
          <cell r="M2844">
            <v>1845</v>
          </cell>
          <cell r="N2844">
            <v>1291</v>
          </cell>
          <cell r="O2844">
            <v>1467</v>
          </cell>
          <cell r="P2844">
            <v>1760</v>
          </cell>
          <cell r="Q2844" t="str">
            <v>V</v>
          </cell>
          <cell r="R2844">
            <v>38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222222</v>
          </cell>
          <cell r="B2845" t="str">
            <v>TPU MOT. G22/E32 SILICONA NAC.</v>
          </cell>
          <cell r="C2845">
            <v>0.76</v>
          </cell>
          <cell r="D2845">
            <v>3.3592</v>
          </cell>
          <cell r="E2845">
            <v>0.9880000000000001</v>
          </cell>
          <cell r="F2845">
            <v>0.83600000000000008</v>
          </cell>
          <cell r="G2845">
            <v>0.95</v>
          </cell>
          <cell r="H2845">
            <v>1.1400000000000001</v>
          </cell>
          <cell r="I2845">
            <v>953.8</v>
          </cell>
          <cell r="J2845">
            <v>3280</v>
          </cell>
          <cell r="K2845">
            <v>4000</v>
          </cell>
          <cell r="L2845">
            <v>1240</v>
          </cell>
          <cell r="M2845">
            <v>1370</v>
          </cell>
          <cell r="N2845">
            <v>1050</v>
          </cell>
          <cell r="O2845">
            <v>1193</v>
          </cell>
          <cell r="P2845">
            <v>1431</v>
          </cell>
          <cell r="Q2845" t="str">
            <v>V</v>
          </cell>
          <cell r="R2845">
            <v>38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626262</v>
          </cell>
          <cell r="B2846" t="str">
            <v>TPU MOT. G22/E32 TRANS</v>
          </cell>
          <cell r="C2846">
            <v>0.86124401913875603</v>
          </cell>
          <cell r="D2846">
            <v>4.1684210526315795</v>
          </cell>
          <cell r="E2846">
            <v>1.1196172248803828</v>
          </cell>
          <cell r="F2846">
            <v>0.94736842105263175</v>
          </cell>
          <cell r="G2846">
            <v>1.0765550239234449</v>
          </cell>
          <cell r="H2846">
            <v>1.2918660287081341</v>
          </cell>
          <cell r="I2846">
            <v>1080.8612440191389</v>
          </cell>
          <cell r="J2846">
            <v>4100</v>
          </cell>
          <cell r="K2846">
            <v>5000</v>
          </cell>
          <cell r="L2846">
            <v>1405</v>
          </cell>
          <cell r="M2846">
            <v>1700</v>
          </cell>
          <cell r="N2846">
            <v>1189</v>
          </cell>
          <cell r="O2846">
            <v>1352</v>
          </cell>
          <cell r="P2846">
            <v>1622</v>
          </cell>
          <cell r="Q2846" t="str">
            <v>V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PASK'XT2231T</v>
          </cell>
          <cell r="B2847" t="str">
            <v>TPU MOT. G22/E32 TRANS</v>
          </cell>
          <cell r="C2847">
            <v>0.86124401913875603</v>
          </cell>
          <cell r="D2847">
            <v>4.1684210526315795</v>
          </cell>
          <cell r="E2847">
            <v>1.1196172248803828</v>
          </cell>
          <cell r="F2847">
            <v>0.94736842105263175</v>
          </cell>
          <cell r="G2847">
            <v>1.0765550239234449</v>
          </cell>
          <cell r="H2847">
            <v>1.2918660287081341</v>
          </cell>
          <cell r="I2847">
            <v>1080.8612440191389</v>
          </cell>
          <cell r="J2847">
            <v>4100</v>
          </cell>
          <cell r="K2847">
            <v>5000</v>
          </cell>
          <cell r="L2847">
            <v>1405</v>
          </cell>
          <cell r="M2847">
            <v>1700</v>
          </cell>
          <cell r="N2847">
            <v>1189</v>
          </cell>
          <cell r="O2847">
            <v>1352</v>
          </cell>
          <cell r="P2847">
            <v>1622</v>
          </cell>
          <cell r="Q2847" t="str">
            <v>V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TPUFD'XT1540D02</v>
          </cell>
          <cell r="B2848" t="str">
            <v>TPU MOT. G3 C/FRENTE</v>
          </cell>
          <cell r="C2848">
            <v>0.28298411483253583</v>
          </cell>
          <cell r="D2848">
            <v>0.54785724631578936</v>
          </cell>
          <cell r="E2848">
            <v>0.3678793492822966</v>
          </cell>
          <cell r="F2848">
            <v>0.31128252631578945</v>
          </cell>
          <cell r="G2848">
            <v>0.35373014354066978</v>
          </cell>
          <cell r="H2848">
            <v>0.42447617224880374</v>
          </cell>
          <cell r="I2848">
            <v>355.14506411483245</v>
          </cell>
          <cell r="J2848">
            <v>410</v>
          </cell>
          <cell r="K2848">
            <v>500</v>
          </cell>
          <cell r="L2848">
            <v>462</v>
          </cell>
          <cell r="M2848">
            <v>559</v>
          </cell>
          <cell r="N2848">
            <v>391</v>
          </cell>
          <cell r="O2848">
            <v>444</v>
          </cell>
          <cell r="P2848">
            <v>533</v>
          </cell>
          <cell r="Q2848" t="str">
            <v>S</v>
          </cell>
          <cell r="R2848">
            <v>4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TPUF'XT1540</v>
          </cell>
          <cell r="B2849" t="str">
            <v>TPU MOT. G3 C/FRENTE</v>
          </cell>
          <cell r="C2849">
            <v>0.28298411483253583</v>
          </cell>
          <cell r="D2849">
            <v>0.54785724631578936</v>
          </cell>
          <cell r="E2849">
            <v>0.3678793492822966</v>
          </cell>
          <cell r="F2849">
            <v>0.31128252631578945</v>
          </cell>
          <cell r="G2849">
            <v>0.35373014354066978</v>
          </cell>
          <cell r="H2849">
            <v>0.42447617224880374</v>
          </cell>
          <cell r="I2849">
            <v>355.14506411483245</v>
          </cell>
          <cell r="J2849">
            <v>410</v>
          </cell>
          <cell r="K2849">
            <v>500</v>
          </cell>
          <cell r="L2849">
            <v>462</v>
          </cell>
          <cell r="M2849">
            <v>559</v>
          </cell>
          <cell r="N2849">
            <v>391</v>
          </cell>
          <cell r="O2849">
            <v>444</v>
          </cell>
          <cell r="P2849">
            <v>533</v>
          </cell>
          <cell r="Q2849" t="str">
            <v>S</v>
          </cell>
          <cell r="R2849">
            <v>4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PSC'XT1540</v>
          </cell>
          <cell r="B2850" t="str">
            <v>TPU MOT. G3 CROCCO</v>
          </cell>
          <cell r="C2850">
            <v>0.28298411483253583</v>
          </cell>
          <cell r="D2850">
            <v>0.54785724631578936</v>
          </cell>
          <cell r="E2850">
            <v>0.3678793492822966</v>
          </cell>
          <cell r="F2850">
            <v>0.31128252631578945</v>
          </cell>
          <cell r="G2850">
            <v>0.35373014354066978</v>
          </cell>
          <cell r="H2850">
            <v>0.42447617224880374</v>
          </cell>
          <cell r="I2850">
            <v>355.14506411483245</v>
          </cell>
          <cell r="J2850">
            <v>410</v>
          </cell>
          <cell r="K2850">
            <v>500</v>
          </cell>
          <cell r="L2850">
            <v>462</v>
          </cell>
          <cell r="M2850">
            <v>559</v>
          </cell>
          <cell r="N2850">
            <v>391</v>
          </cell>
          <cell r="O2850">
            <v>444</v>
          </cell>
          <cell r="P2850">
            <v>533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21VMG3DEP</v>
          </cell>
          <cell r="B2851" t="str">
            <v>TPU MOT. G3 DIS. LIQUIDO</v>
          </cell>
          <cell r="C2851">
            <v>0.28298411483253583</v>
          </cell>
          <cell r="D2851">
            <v>0.54785724631578936</v>
          </cell>
          <cell r="E2851">
            <v>0.3678793492822966</v>
          </cell>
          <cell r="F2851">
            <v>0.31128252631578945</v>
          </cell>
          <cell r="G2851">
            <v>0.35373014354066978</v>
          </cell>
          <cell r="H2851">
            <v>0.42447617224880374</v>
          </cell>
          <cell r="I2851">
            <v>355.14506411483245</v>
          </cell>
          <cell r="J2851">
            <v>410</v>
          </cell>
          <cell r="K2851">
            <v>500</v>
          </cell>
          <cell r="L2851">
            <v>462</v>
          </cell>
          <cell r="M2851">
            <v>559</v>
          </cell>
          <cell r="N2851">
            <v>391</v>
          </cell>
          <cell r="O2851">
            <v>444</v>
          </cell>
          <cell r="P2851">
            <v>533</v>
          </cell>
          <cell r="Q2851" t="str">
            <v>D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tpu'xt1540fu</v>
          </cell>
          <cell r="B2852" t="str">
            <v>TPU MOT. G3 GEN. FUCSIA</v>
          </cell>
          <cell r="C2852">
            <v>0.28298411483253583</v>
          </cell>
          <cell r="D2852">
            <v>0.54785724631578936</v>
          </cell>
          <cell r="E2852">
            <v>0.3678793492822966</v>
          </cell>
          <cell r="F2852">
            <v>0.31128252631578945</v>
          </cell>
          <cell r="G2852">
            <v>0.35373014354066978</v>
          </cell>
          <cell r="H2852">
            <v>0.42447617224880374</v>
          </cell>
          <cell r="I2852">
            <v>355.14506411483245</v>
          </cell>
          <cell r="J2852">
            <v>410</v>
          </cell>
          <cell r="K2852">
            <v>500</v>
          </cell>
          <cell r="L2852">
            <v>462</v>
          </cell>
          <cell r="M2852">
            <v>559</v>
          </cell>
          <cell r="N2852">
            <v>391</v>
          </cell>
          <cell r="O2852">
            <v>444</v>
          </cell>
          <cell r="P2852">
            <v>533</v>
          </cell>
          <cell r="Q2852" t="str">
            <v>S</v>
          </cell>
          <cell r="R2852">
            <v>4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tpu'xt1540r</v>
          </cell>
          <cell r="B2853" t="str">
            <v>TPU MOT. G3 GEN. ROJO</v>
          </cell>
          <cell r="C2853">
            <v>0.28298411483253583</v>
          </cell>
          <cell r="D2853">
            <v>0.54785724631578936</v>
          </cell>
          <cell r="E2853">
            <v>0.3678793492822966</v>
          </cell>
          <cell r="F2853">
            <v>0.31128252631578945</v>
          </cell>
          <cell r="G2853">
            <v>0.35373014354066978</v>
          </cell>
          <cell r="H2853">
            <v>0.42447617224880374</v>
          </cell>
          <cell r="I2853">
            <v>355.14506411483245</v>
          </cell>
          <cell r="J2853">
            <v>410</v>
          </cell>
          <cell r="K2853">
            <v>500</v>
          </cell>
          <cell r="L2853">
            <v>462</v>
          </cell>
          <cell r="M2853">
            <v>559</v>
          </cell>
          <cell r="N2853">
            <v>391</v>
          </cell>
          <cell r="O2853">
            <v>444</v>
          </cell>
          <cell r="P2853">
            <v>533</v>
          </cell>
          <cell r="Q2853" t="str">
            <v>S</v>
          </cell>
          <cell r="R2853">
            <v>4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tpu'xt1540vi</v>
          </cell>
          <cell r="B2854" t="str">
            <v>TPU MOT. G3 GEN. VIOLETA</v>
          </cell>
          <cell r="C2854">
            <v>0.28298411483253583</v>
          </cell>
          <cell r="D2854">
            <v>0.54785724631578936</v>
          </cell>
          <cell r="E2854">
            <v>0.3678793492822966</v>
          </cell>
          <cell r="F2854">
            <v>0.31128252631578945</v>
          </cell>
          <cell r="G2854">
            <v>0.35373014354066978</v>
          </cell>
          <cell r="H2854">
            <v>0.42447617224880374</v>
          </cell>
          <cell r="I2854">
            <v>355.14506411483245</v>
          </cell>
          <cell r="J2854">
            <v>410</v>
          </cell>
          <cell r="K2854">
            <v>500</v>
          </cell>
          <cell r="L2854">
            <v>462</v>
          </cell>
          <cell r="M2854">
            <v>559</v>
          </cell>
          <cell r="N2854">
            <v>391</v>
          </cell>
          <cell r="O2854">
            <v>444</v>
          </cell>
          <cell r="P2854">
            <v>533</v>
          </cell>
          <cell r="Q2854" t="str">
            <v>S</v>
          </cell>
          <cell r="R2854">
            <v>4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TLNMG31</v>
          </cell>
          <cell r="B2855" t="str">
            <v xml:space="preserve">TPU MOT. G31 NAC. LISO </v>
          </cell>
          <cell r="C2855">
            <v>0.84</v>
          </cell>
          <cell r="D2855">
            <v>3.7127999999999997</v>
          </cell>
          <cell r="E2855">
            <v>1.0920000000000001</v>
          </cell>
          <cell r="F2855">
            <v>0.92400000000000004</v>
          </cell>
          <cell r="G2855">
            <v>1.05</v>
          </cell>
          <cell r="H2855">
            <v>1.26</v>
          </cell>
          <cell r="I2855">
            <v>1054.2</v>
          </cell>
          <cell r="J2855">
            <v>3690</v>
          </cell>
          <cell r="K2855">
            <v>4500</v>
          </cell>
          <cell r="L2855">
            <v>1370</v>
          </cell>
          <cell r="M2855">
            <v>1514</v>
          </cell>
          <cell r="N2855">
            <v>1160</v>
          </cell>
          <cell r="O2855">
            <v>1318</v>
          </cell>
          <cell r="P2855">
            <v>1582</v>
          </cell>
          <cell r="Q2855" t="str">
            <v>L</v>
          </cell>
          <cell r="R2855">
            <v>38</v>
          </cell>
          <cell r="S2855">
            <v>1.105</v>
          </cell>
          <cell r="T2855" t="str">
            <v>TPU</v>
          </cell>
          <cell r="U2855">
            <v>0</v>
          </cell>
        </row>
        <row r="2856">
          <cell r="A2856" t="str">
            <v>11A22</v>
          </cell>
          <cell r="B2856" t="str">
            <v xml:space="preserve">TPU MOT. G31 NAC. LISO </v>
          </cell>
          <cell r="C2856">
            <v>0.84</v>
          </cell>
          <cell r="D2856">
            <v>3.7127999999999997</v>
          </cell>
          <cell r="E2856">
            <v>1.0920000000000001</v>
          </cell>
          <cell r="F2856">
            <v>0.92400000000000004</v>
          </cell>
          <cell r="G2856">
            <v>1.05</v>
          </cell>
          <cell r="H2856">
            <v>1.26</v>
          </cell>
          <cell r="I2856">
            <v>1054.2</v>
          </cell>
          <cell r="J2856">
            <v>3690</v>
          </cell>
          <cell r="K2856">
            <v>4500</v>
          </cell>
          <cell r="L2856">
            <v>1370</v>
          </cell>
          <cell r="M2856">
            <v>1514</v>
          </cell>
          <cell r="N2856">
            <v>1160</v>
          </cell>
          <cell r="O2856">
            <v>1318</v>
          </cell>
          <cell r="P2856">
            <v>1582</v>
          </cell>
          <cell r="Q2856" t="str">
            <v>V</v>
          </cell>
          <cell r="R2856">
            <v>38</v>
          </cell>
          <cell r="S2856">
            <v>1.105</v>
          </cell>
          <cell r="T2856" t="str">
            <v>TPU</v>
          </cell>
          <cell r="U2856">
            <v>0</v>
          </cell>
        </row>
        <row r="2857">
          <cell r="A2857" t="str">
            <v>RIGNAC36</v>
          </cell>
          <cell r="B2857" t="str">
            <v>TPU MOT. G31 NAC. LISO BRILLOS</v>
          </cell>
          <cell r="C2857">
            <v>0.84</v>
          </cell>
          <cell r="D2857">
            <v>3.7127999999999997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1054.2</v>
          </cell>
          <cell r="J2857">
            <v>3690</v>
          </cell>
          <cell r="K2857">
            <v>4500</v>
          </cell>
          <cell r="L2857">
            <v>1370</v>
          </cell>
          <cell r="M2857">
            <v>1514</v>
          </cell>
          <cell r="N2857">
            <v>1160</v>
          </cell>
          <cell r="O2857">
            <v>1318</v>
          </cell>
          <cell r="P2857">
            <v>1582</v>
          </cell>
          <cell r="Q2857" t="str">
            <v>L</v>
          </cell>
          <cell r="R2857">
            <v>38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3030331</v>
          </cell>
          <cell r="B2858" t="str">
            <v>TPU MOT. G31 SILICONA DIS. DK</v>
          </cell>
          <cell r="C2858">
            <v>0.76</v>
          </cell>
          <cell r="D2858">
            <v>3.3592</v>
          </cell>
          <cell r="E2858">
            <v>0.9880000000000001</v>
          </cell>
          <cell r="F2858">
            <v>0.83600000000000008</v>
          </cell>
          <cell r="G2858">
            <v>0.95</v>
          </cell>
          <cell r="H2858">
            <v>1.1400000000000001</v>
          </cell>
          <cell r="I2858">
            <v>953.8</v>
          </cell>
          <cell r="J2858">
            <v>3280</v>
          </cell>
          <cell r="K2858">
            <v>4000</v>
          </cell>
          <cell r="L2858">
            <v>1240</v>
          </cell>
          <cell r="M2858">
            <v>1370</v>
          </cell>
          <cell r="N2858">
            <v>1050</v>
          </cell>
          <cell r="O2858">
            <v>1193</v>
          </cell>
          <cell r="P2858">
            <v>1431</v>
          </cell>
          <cell r="Q2858" t="str">
            <v>V</v>
          </cell>
          <cell r="R2858">
            <v>38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3636331</v>
          </cell>
          <cell r="B2859" t="str">
            <v>TPU MOT. G31 SILICONA NAC.</v>
          </cell>
          <cell r="C2859">
            <v>0.76</v>
          </cell>
          <cell r="D2859">
            <v>3.3592</v>
          </cell>
          <cell r="E2859">
            <v>0.9880000000000001</v>
          </cell>
          <cell r="F2859">
            <v>0.83600000000000008</v>
          </cell>
          <cell r="G2859">
            <v>0.95</v>
          </cell>
          <cell r="H2859">
            <v>1.1400000000000001</v>
          </cell>
          <cell r="I2859">
            <v>953.8</v>
          </cell>
          <cell r="J2859">
            <v>3280</v>
          </cell>
          <cell r="K2859">
            <v>4000</v>
          </cell>
          <cell r="L2859">
            <v>1240</v>
          </cell>
          <cell r="M2859">
            <v>1370</v>
          </cell>
          <cell r="N2859">
            <v>1050</v>
          </cell>
          <cell r="O2859">
            <v>1193</v>
          </cell>
          <cell r="P2859">
            <v>1431</v>
          </cell>
          <cell r="Q2859" t="str">
            <v>V</v>
          </cell>
          <cell r="R2859">
            <v>38</v>
          </cell>
          <cell r="S2859">
            <v>1.105</v>
          </cell>
          <cell r="T2859" t="str">
            <v>TPU</v>
          </cell>
          <cell r="U2859">
            <v>0</v>
          </cell>
        </row>
        <row r="2860">
          <cell r="A2860" t="str">
            <v>377331</v>
          </cell>
          <cell r="B2860" t="str">
            <v>TPU MOT. G31 TRANS</v>
          </cell>
          <cell r="C2860">
            <v>0.86124401913875603</v>
          </cell>
          <cell r="D2860">
            <v>4.1684210526315795</v>
          </cell>
          <cell r="E2860">
            <v>1.1196172248803828</v>
          </cell>
          <cell r="F2860">
            <v>0.94736842105263175</v>
          </cell>
          <cell r="G2860">
            <v>1.0765550239234449</v>
          </cell>
          <cell r="H2860">
            <v>1.2918660287081341</v>
          </cell>
          <cell r="I2860">
            <v>1080.8612440191389</v>
          </cell>
          <cell r="J2860">
            <v>4100</v>
          </cell>
          <cell r="K2860">
            <v>5000</v>
          </cell>
          <cell r="L2860">
            <v>1405</v>
          </cell>
          <cell r="M2860">
            <v>1700</v>
          </cell>
          <cell r="N2860">
            <v>1189</v>
          </cell>
          <cell r="O2860">
            <v>1352</v>
          </cell>
          <cell r="P2860">
            <v>1622</v>
          </cell>
          <cell r="Q2860" t="str">
            <v>V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6326632</v>
          </cell>
          <cell r="B2861" t="str">
            <v>TPU MOT. G32 PUFFER CASE</v>
          </cell>
          <cell r="C2861">
            <v>0.83</v>
          </cell>
          <cell r="D2861">
            <v>3.6685999999999996</v>
          </cell>
          <cell r="E2861">
            <v>1.079</v>
          </cell>
          <cell r="F2861">
            <v>0.91300000000000003</v>
          </cell>
          <cell r="G2861">
            <v>1.0374999999999999</v>
          </cell>
          <cell r="H2861">
            <v>1.2449999999999999</v>
          </cell>
          <cell r="I2861">
            <v>1041.6499999999999</v>
          </cell>
          <cell r="J2861">
            <v>3690</v>
          </cell>
          <cell r="K2861">
            <v>4500</v>
          </cell>
          <cell r="L2861">
            <v>1354</v>
          </cell>
          <cell r="M2861">
            <v>1496</v>
          </cell>
          <cell r="N2861">
            <v>1146</v>
          </cell>
          <cell r="O2861">
            <v>1303</v>
          </cell>
          <cell r="P2861">
            <v>1563</v>
          </cell>
          <cell r="Q2861" t="str">
            <v>V</v>
          </cell>
          <cell r="R2861">
            <v>38</v>
          </cell>
          <cell r="S2861">
            <v>1.105</v>
          </cell>
          <cell r="T2861" t="str">
            <v>TPU</v>
          </cell>
          <cell r="U2861">
            <v>0</v>
          </cell>
        </row>
        <row r="2862">
          <cell r="A2862" t="str">
            <v>TRRMG32</v>
          </cell>
          <cell r="B2862" t="str">
            <v>TPU MOT. G32 RUBBER</v>
          </cell>
          <cell r="C2862">
            <v>1.545541539799913</v>
          </cell>
          <cell r="D2862">
            <v>7.4804210526315789</v>
          </cell>
          <cell r="E2862">
            <v>2.0092040017398869</v>
          </cell>
          <cell r="F2862">
            <v>1.7000956937799045</v>
          </cell>
          <cell r="G2862">
            <v>1.9319269247498914</v>
          </cell>
          <cell r="H2862">
            <v>2.3183123096998695</v>
          </cell>
          <cell r="I2862">
            <v>1939.6546324488909</v>
          </cell>
          <cell r="J2862">
            <v>7790</v>
          </cell>
          <cell r="K2862">
            <v>9500</v>
          </cell>
          <cell r="L2862">
            <v>2522</v>
          </cell>
          <cell r="M2862">
            <v>3051</v>
          </cell>
          <cell r="N2862">
            <v>2134</v>
          </cell>
          <cell r="O2862">
            <v>2425</v>
          </cell>
          <cell r="P2862">
            <v>2910</v>
          </cell>
          <cell r="Q2862" t="str">
            <v>D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4564568768444</v>
          </cell>
          <cell r="B2863" t="str">
            <v>TPU MOT. G32 SILICONA C/MARCA</v>
          </cell>
          <cell r="C2863">
            <v>1.8438247011952191</v>
          </cell>
          <cell r="D2863">
            <v>7.1392892430278883</v>
          </cell>
          <cell r="E2863">
            <v>2.3969721115537848</v>
          </cell>
          <cell r="F2863">
            <v>2.0282071713147412</v>
          </cell>
          <cell r="G2863">
            <v>2.3047808764940241</v>
          </cell>
          <cell r="H2863">
            <v>2.7657370517928288</v>
          </cell>
          <cell r="I2863">
            <v>2314</v>
          </cell>
          <cell r="J2863">
            <v>7380</v>
          </cell>
          <cell r="K2863">
            <v>9000</v>
          </cell>
          <cell r="L2863">
            <v>3008</v>
          </cell>
          <cell r="M2863">
            <v>3640</v>
          </cell>
          <cell r="N2863">
            <v>2546</v>
          </cell>
          <cell r="O2863">
            <v>2893</v>
          </cell>
          <cell r="P2863">
            <v>3471</v>
          </cell>
          <cell r="Q2863" t="str">
            <v>V</v>
          </cell>
          <cell r="R2863">
            <v>30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SILFG32</v>
          </cell>
          <cell r="B2864" t="str">
            <v>TPU MOT. G32 SILICONA FELPA</v>
          </cell>
          <cell r="C2864">
            <v>0.93483752860411895</v>
          </cell>
          <cell r="D2864">
            <v>4.5246136384439355</v>
          </cell>
          <cell r="E2864">
            <v>1.2152887871853546</v>
          </cell>
          <cell r="F2864">
            <v>1.0283212814645308</v>
          </cell>
          <cell r="G2864">
            <v>1.1685469107551487</v>
          </cell>
          <cell r="H2864">
            <v>1.4022562929061784</v>
          </cell>
          <cell r="I2864">
            <v>1173.2210983981693</v>
          </cell>
          <cell r="J2864">
            <v>4510</v>
          </cell>
          <cell r="K2864">
            <v>5500</v>
          </cell>
          <cell r="L2864">
            <v>1525</v>
          </cell>
          <cell r="M2864">
            <v>1845</v>
          </cell>
          <cell r="N2864">
            <v>1291</v>
          </cell>
          <cell r="O2864">
            <v>1467</v>
          </cell>
          <cell r="P2864">
            <v>1760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323232</v>
          </cell>
          <cell r="B2865" t="str">
            <v>TPU MOT. G32 TRANS</v>
          </cell>
          <cell r="C2865">
            <v>0.86124401913875603</v>
          </cell>
          <cell r="D2865">
            <v>4.1684210526315795</v>
          </cell>
          <cell r="E2865">
            <v>1.1196172248803828</v>
          </cell>
          <cell r="F2865">
            <v>0.94736842105263175</v>
          </cell>
          <cell r="G2865">
            <v>1.0765550239234449</v>
          </cell>
          <cell r="H2865">
            <v>1.2918660287081341</v>
          </cell>
          <cell r="I2865">
            <v>1080.8612440191389</v>
          </cell>
          <cell r="J2865">
            <v>4100</v>
          </cell>
          <cell r="K2865">
            <v>5000</v>
          </cell>
          <cell r="L2865">
            <v>1405</v>
          </cell>
          <cell r="M2865">
            <v>1700</v>
          </cell>
          <cell r="N2865">
            <v>1189</v>
          </cell>
          <cell r="O2865">
            <v>1352</v>
          </cell>
          <cell r="P2865">
            <v>1622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TRBBG34</v>
          </cell>
          <cell r="B2866" t="str">
            <v>TPU MOT. G34 / G45 BUBBLE</v>
          </cell>
          <cell r="C2866">
            <v>0.96984860557768926</v>
          </cell>
          <cell r="D2866">
            <v>4.6940672509960155</v>
          </cell>
          <cell r="E2866">
            <v>1.2608031872509962</v>
          </cell>
          <cell r="F2866">
            <v>1.0668334661354584</v>
          </cell>
          <cell r="G2866">
            <v>1.2123107569721117</v>
          </cell>
          <cell r="H2866">
            <v>1.4547729083665339</v>
          </cell>
          <cell r="I2866">
            <v>1217.1600000000001</v>
          </cell>
          <cell r="J2866">
            <v>4920</v>
          </cell>
          <cell r="K2866">
            <v>6000</v>
          </cell>
          <cell r="L2866">
            <v>1582</v>
          </cell>
          <cell r="M2866">
            <v>1915</v>
          </cell>
          <cell r="N2866">
            <v>1339</v>
          </cell>
          <cell r="O2866">
            <v>1522</v>
          </cell>
          <cell r="P2866">
            <v>1826</v>
          </cell>
          <cell r="Q2866" t="str">
            <v>D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FPMG34</v>
          </cell>
          <cell r="B2867" t="str">
            <v>TPU MOT. G34 / G45 PUFFER IMP.</v>
          </cell>
          <cell r="C2867">
            <v>0.77225629290617859</v>
          </cell>
          <cell r="D2867">
            <v>3.7377204576659042</v>
          </cell>
          <cell r="E2867">
            <v>1.0039331807780323</v>
          </cell>
          <cell r="F2867">
            <v>0.84948192219679652</v>
          </cell>
          <cell r="G2867">
            <v>0.96532036613272321</v>
          </cell>
          <cell r="H2867">
            <v>1.1583844393592679</v>
          </cell>
          <cell r="I2867">
            <v>969.18164759725414</v>
          </cell>
          <cell r="J2867">
            <v>3690</v>
          </cell>
          <cell r="K2867">
            <v>4500</v>
          </cell>
          <cell r="L2867">
            <v>1260</v>
          </cell>
          <cell r="M2867">
            <v>1525</v>
          </cell>
          <cell r="N2867">
            <v>1067</v>
          </cell>
          <cell r="O2867">
            <v>1212</v>
          </cell>
          <cell r="P2867">
            <v>1454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SSFG34</v>
          </cell>
          <cell r="B2868" t="str">
            <v>TPU MOT. G34 SILICONA FELPA (AAA)</v>
          </cell>
          <cell r="C2868">
            <v>1.6642396505096735</v>
          </cell>
          <cell r="D2868">
            <v>8.0549199084668199</v>
          </cell>
          <cell r="E2868">
            <v>2.1635115456625758</v>
          </cell>
          <cell r="F2868">
            <v>1.8306636155606411</v>
          </cell>
          <cell r="G2868">
            <v>2.0802995631370917</v>
          </cell>
          <cell r="H2868">
            <v>2.4963594757645104</v>
          </cell>
          <cell r="I2868">
            <v>2088.6207613896404</v>
          </cell>
          <cell r="J2868">
            <v>8200</v>
          </cell>
          <cell r="K2868">
            <v>10000</v>
          </cell>
          <cell r="L2868">
            <v>2715</v>
          </cell>
          <cell r="M2868">
            <v>3285</v>
          </cell>
          <cell r="N2868">
            <v>2298</v>
          </cell>
          <cell r="O2868">
            <v>2611</v>
          </cell>
          <cell r="P2868">
            <v>3133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TRBBG35</v>
          </cell>
          <cell r="B2869" t="str">
            <v>TPU MOT. G35 BUBBLE</v>
          </cell>
          <cell r="C2869">
            <v>0.96984860557768926</v>
          </cell>
          <cell r="D2869">
            <v>4.6940672509960155</v>
          </cell>
          <cell r="E2869">
            <v>1.2608031872509962</v>
          </cell>
          <cell r="F2869">
            <v>1.0668334661354584</v>
          </cell>
          <cell r="G2869">
            <v>1.2123107569721117</v>
          </cell>
          <cell r="H2869">
            <v>1.4547729083665339</v>
          </cell>
          <cell r="I2869">
            <v>1217.1600000000001</v>
          </cell>
          <cell r="J2869">
            <v>4920</v>
          </cell>
          <cell r="K2869">
            <v>6000</v>
          </cell>
          <cell r="L2869">
            <v>1582</v>
          </cell>
          <cell r="M2869">
            <v>1915</v>
          </cell>
          <cell r="N2869">
            <v>1339</v>
          </cell>
          <cell r="O2869">
            <v>1522</v>
          </cell>
          <cell r="P2869">
            <v>1826</v>
          </cell>
          <cell r="Q2869" t="str">
            <v>D</v>
          </cell>
          <cell r="R2869">
            <v>38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SILFG35</v>
          </cell>
          <cell r="B2870" t="str">
            <v>TPU MOT. G35 SILICONA FELPA</v>
          </cell>
          <cell r="C2870">
            <v>1.594896331738437</v>
          </cell>
          <cell r="D2870">
            <v>7.7192982456140351</v>
          </cell>
          <cell r="E2870">
            <v>2.0733652312599684</v>
          </cell>
          <cell r="F2870">
            <v>1.7543859649122808</v>
          </cell>
          <cell r="G2870">
            <v>1.9936204146730463</v>
          </cell>
          <cell r="H2870">
            <v>2.3923444976076556</v>
          </cell>
          <cell r="I2870">
            <v>2001.5948963317385</v>
          </cell>
          <cell r="J2870">
            <v>7790</v>
          </cell>
          <cell r="K2870">
            <v>9500</v>
          </cell>
          <cell r="L2870">
            <v>2602</v>
          </cell>
          <cell r="M2870">
            <v>3149</v>
          </cell>
          <cell r="N2870">
            <v>2202</v>
          </cell>
          <cell r="O2870">
            <v>2502</v>
          </cell>
          <cell r="P2870">
            <v>3003</v>
          </cell>
          <cell r="Q2870" t="str">
            <v>V</v>
          </cell>
          <cell r="R2870">
            <v>38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21G35TR</v>
          </cell>
          <cell r="B2871" t="str">
            <v>TPU MOT. G35 TRANS</v>
          </cell>
          <cell r="C2871">
            <v>0.86124401913875603</v>
          </cell>
          <cell r="D2871">
            <v>4.1684210526315795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1080.8612440191389</v>
          </cell>
          <cell r="J2871">
            <v>4100</v>
          </cell>
          <cell r="K2871">
            <v>5000</v>
          </cell>
          <cell r="L2871">
            <v>1405</v>
          </cell>
          <cell r="M2871">
            <v>1700</v>
          </cell>
          <cell r="N2871">
            <v>1189</v>
          </cell>
          <cell r="O2871">
            <v>1352</v>
          </cell>
          <cell r="P2871">
            <v>1622</v>
          </cell>
          <cell r="Q2871" t="str">
            <v>V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pm31d'xt1625</v>
          </cell>
          <cell r="B2872" t="str">
            <v>TPU MOT. G4 DIS. CLICK</v>
          </cell>
          <cell r="C2872">
            <v>0.45399272727272721</v>
          </cell>
          <cell r="D2872">
            <v>0.87892991999999992</v>
          </cell>
          <cell r="E2872">
            <v>0.59019054545454541</v>
          </cell>
          <cell r="F2872">
            <v>0.499392</v>
          </cell>
          <cell r="G2872">
            <v>0.56749090909090905</v>
          </cell>
          <cell r="H2872">
            <v>0.68098909090909077</v>
          </cell>
          <cell r="I2872">
            <v>569.76087272727261</v>
          </cell>
          <cell r="J2872">
            <v>820</v>
          </cell>
          <cell r="K2872">
            <v>1000</v>
          </cell>
          <cell r="L2872">
            <v>741</v>
          </cell>
          <cell r="M2872">
            <v>896</v>
          </cell>
          <cell r="N2872">
            <v>627</v>
          </cell>
          <cell r="O2872">
            <v>713</v>
          </cell>
          <cell r="P2872">
            <v>855</v>
          </cell>
          <cell r="Q2872" t="str">
            <v>S</v>
          </cell>
          <cell r="R2872">
            <v>4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21GTMCMX164</v>
          </cell>
          <cell r="B2873" t="str">
            <v>TPU MOT. G4 MYSTIC</v>
          </cell>
          <cell r="C2873">
            <v>0.45399272727272721</v>
          </cell>
          <cell r="D2873">
            <v>0.87892991999999992</v>
          </cell>
          <cell r="E2873">
            <v>0.59019054545454541</v>
          </cell>
          <cell r="F2873">
            <v>0.499392</v>
          </cell>
          <cell r="G2873">
            <v>0.56749090909090905</v>
          </cell>
          <cell r="H2873">
            <v>0.68098909090909077</v>
          </cell>
          <cell r="I2873">
            <v>569.76087272727261</v>
          </cell>
          <cell r="J2873">
            <v>820</v>
          </cell>
          <cell r="K2873">
            <v>1000</v>
          </cell>
          <cell r="L2873">
            <v>741</v>
          </cell>
          <cell r="M2873">
            <v>896</v>
          </cell>
          <cell r="N2873">
            <v>627</v>
          </cell>
          <cell r="O2873">
            <v>713</v>
          </cell>
          <cell r="P2873">
            <v>855</v>
          </cell>
          <cell r="Q2873" t="str">
            <v>G</v>
          </cell>
          <cell r="R2873">
            <v>4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21VMG4YDEP</v>
          </cell>
          <cell r="B2874" t="str">
            <v>TPU MOT. G4 PLAY DIS. LIQUIDO</v>
          </cell>
          <cell r="C2874">
            <v>0.45399272727272721</v>
          </cell>
          <cell r="D2874">
            <v>0.87892991999999992</v>
          </cell>
          <cell r="E2874">
            <v>0.59019054545454541</v>
          </cell>
          <cell r="F2874">
            <v>0.499392</v>
          </cell>
          <cell r="G2874">
            <v>0.56749090909090905</v>
          </cell>
          <cell r="H2874">
            <v>0.68098909090909077</v>
          </cell>
          <cell r="I2874">
            <v>569.76087272727261</v>
          </cell>
          <cell r="J2874">
            <v>820</v>
          </cell>
          <cell r="K2874">
            <v>1000</v>
          </cell>
          <cell r="L2874">
            <v>741</v>
          </cell>
          <cell r="M2874">
            <v>896</v>
          </cell>
          <cell r="N2874">
            <v>627</v>
          </cell>
          <cell r="O2874">
            <v>713</v>
          </cell>
          <cell r="P2874">
            <v>855</v>
          </cell>
          <cell r="Q2874" t="str">
            <v>L</v>
          </cell>
          <cell r="R2874">
            <v>4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21ZTCMG4P</v>
          </cell>
          <cell r="B2875" t="str">
            <v>TPU MOT. G4 PLUS DIS. CLOTH</v>
          </cell>
          <cell r="C2875">
            <v>0.45399272727272721</v>
          </cell>
          <cell r="D2875">
            <v>0.87892991999999992</v>
          </cell>
          <cell r="E2875">
            <v>0.59019054545454541</v>
          </cell>
          <cell r="F2875">
            <v>0.499392</v>
          </cell>
          <cell r="G2875">
            <v>0.56749090909090905</v>
          </cell>
          <cell r="H2875">
            <v>0.68098909090909077</v>
          </cell>
          <cell r="I2875">
            <v>569.76087272727261</v>
          </cell>
          <cell r="J2875">
            <v>820</v>
          </cell>
          <cell r="K2875">
            <v>1000</v>
          </cell>
          <cell r="L2875">
            <v>741</v>
          </cell>
          <cell r="M2875">
            <v>896</v>
          </cell>
          <cell r="N2875">
            <v>627</v>
          </cell>
          <cell r="O2875">
            <v>713</v>
          </cell>
          <cell r="P2875">
            <v>855</v>
          </cell>
          <cell r="Q2875" t="str">
            <v>Z</v>
          </cell>
          <cell r="R2875">
            <v>4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tpuice'xt1641d01</v>
          </cell>
          <cell r="B2876" t="str">
            <v>TPU MOT. G4 PLUS DIS. ICE CREAM</v>
          </cell>
          <cell r="C2876">
            <v>0.45399272727272721</v>
          </cell>
          <cell r="D2876">
            <v>0.87892991999999992</v>
          </cell>
          <cell r="E2876">
            <v>0.59019054545454541</v>
          </cell>
          <cell r="F2876">
            <v>0.499392</v>
          </cell>
          <cell r="G2876">
            <v>0.56749090909090905</v>
          </cell>
          <cell r="H2876">
            <v>0.68098909090909077</v>
          </cell>
          <cell r="I2876">
            <v>569.76087272727261</v>
          </cell>
          <cell r="J2876">
            <v>820</v>
          </cell>
          <cell r="K2876">
            <v>1000</v>
          </cell>
          <cell r="L2876">
            <v>741</v>
          </cell>
          <cell r="M2876">
            <v>896</v>
          </cell>
          <cell r="N2876">
            <v>627</v>
          </cell>
          <cell r="O2876">
            <v>713</v>
          </cell>
          <cell r="P2876">
            <v>855</v>
          </cell>
          <cell r="Q2876" t="str">
            <v>S</v>
          </cell>
          <cell r="R2876">
            <v>4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tpuice'xt1641d02</v>
          </cell>
          <cell r="B2877" t="str">
            <v>TPU MOT. G4 PLUS DIS. ICE CREAM</v>
          </cell>
          <cell r="C2877">
            <v>0.45399272727272721</v>
          </cell>
          <cell r="D2877">
            <v>0.87892991999999992</v>
          </cell>
          <cell r="E2877">
            <v>0.59019054545454541</v>
          </cell>
          <cell r="F2877">
            <v>0.499392</v>
          </cell>
          <cell r="G2877">
            <v>0.56749090909090905</v>
          </cell>
          <cell r="H2877">
            <v>0.68098909090909077</v>
          </cell>
          <cell r="I2877">
            <v>569.76087272727261</v>
          </cell>
          <cell r="J2877">
            <v>820</v>
          </cell>
          <cell r="K2877">
            <v>1000</v>
          </cell>
          <cell r="L2877">
            <v>741</v>
          </cell>
          <cell r="M2877">
            <v>896</v>
          </cell>
          <cell r="N2877">
            <v>627</v>
          </cell>
          <cell r="O2877">
            <v>713</v>
          </cell>
          <cell r="P2877">
            <v>855</v>
          </cell>
          <cell r="Q2877" t="str">
            <v>S</v>
          </cell>
          <cell r="R2877">
            <v>4</v>
          </cell>
          <cell r="S2877">
            <v>1.21</v>
          </cell>
          <cell r="T2877" t="str">
            <v>TPU</v>
          </cell>
          <cell r="U2877">
            <v>0</v>
          </cell>
        </row>
        <row r="2878">
          <cell r="A2878" t="str">
            <v>21VMOTG4PDEP</v>
          </cell>
          <cell r="B2878" t="str">
            <v>TPU MOT. G4 PLUS DIS. LIQUIDO</v>
          </cell>
          <cell r="C2878">
            <v>0.45399272727272721</v>
          </cell>
          <cell r="D2878">
            <v>0.87892991999999992</v>
          </cell>
          <cell r="E2878">
            <v>0.59019054545454541</v>
          </cell>
          <cell r="F2878">
            <v>0.499392</v>
          </cell>
          <cell r="G2878">
            <v>0.56749090909090905</v>
          </cell>
          <cell r="H2878">
            <v>0.68098909090909077</v>
          </cell>
          <cell r="I2878">
            <v>569.76087272727261</v>
          </cell>
          <cell r="J2878">
            <v>820</v>
          </cell>
          <cell r="K2878">
            <v>1000</v>
          </cell>
          <cell r="L2878">
            <v>741</v>
          </cell>
          <cell r="M2878">
            <v>896</v>
          </cell>
          <cell r="N2878">
            <v>627</v>
          </cell>
          <cell r="O2878">
            <v>713</v>
          </cell>
          <cell r="P2878">
            <v>855</v>
          </cell>
          <cell r="Q2878" t="str">
            <v>L</v>
          </cell>
          <cell r="R2878">
            <v>4</v>
          </cell>
          <cell r="S2878">
            <v>1.21</v>
          </cell>
          <cell r="T2878" t="str">
            <v>TPU</v>
          </cell>
          <cell r="U2878">
            <v>0</v>
          </cell>
        </row>
        <row r="2879">
          <cell r="A2879" t="str">
            <v>21ZTPXMG4P</v>
          </cell>
          <cell r="B2879" t="str">
            <v>TPU MOT. G4 PLUS DIS. PIXEL</v>
          </cell>
          <cell r="C2879">
            <v>0.45399272727272721</v>
          </cell>
          <cell r="D2879">
            <v>0.87892991999999992</v>
          </cell>
          <cell r="E2879">
            <v>0.59019054545454541</v>
          </cell>
          <cell r="F2879">
            <v>0.499392</v>
          </cell>
          <cell r="G2879">
            <v>0.56749090909090905</v>
          </cell>
          <cell r="H2879">
            <v>0.68098909090909077</v>
          </cell>
          <cell r="I2879">
            <v>569.76087272727261</v>
          </cell>
          <cell r="J2879">
            <v>820</v>
          </cell>
          <cell r="K2879">
            <v>1000</v>
          </cell>
          <cell r="L2879">
            <v>741</v>
          </cell>
          <cell r="M2879">
            <v>896</v>
          </cell>
          <cell r="N2879">
            <v>627</v>
          </cell>
          <cell r="O2879">
            <v>713</v>
          </cell>
          <cell r="P2879">
            <v>855</v>
          </cell>
          <cell r="Q2879" t="str">
            <v>Z</v>
          </cell>
          <cell r="R2879">
            <v>4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21TPDMG4PU</v>
          </cell>
          <cell r="B2880" t="str">
            <v>TPU MOT. G4 PLUS DIS. SUBLIMADOS</v>
          </cell>
          <cell r="C2880">
            <v>0.45399272727272721</v>
          </cell>
          <cell r="D2880">
            <v>0.87892991999999992</v>
          </cell>
          <cell r="E2880">
            <v>0.59019054545454541</v>
          </cell>
          <cell r="F2880">
            <v>0.499392</v>
          </cell>
          <cell r="G2880">
            <v>0.56749090909090905</v>
          </cell>
          <cell r="H2880">
            <v>0.68098909090909077</v>
          </cell>
          <cell r="I2880">
            <v>569.76087272727261</v>
          </cell>
          <cell r="J2880">
            <v>820</v>
          </cell>
          <cell r="K2880">
            <v>1000</v>
          </cell>
          <cell r="L2880">
            <v>741</v>
          </cell>
          <cell r="M2880">
            <v>896</v>
          </cell>
          <cell r="N2880">
            <v>627</v>
          </cell>
          <cell r="O2880">
            <v>713</v>
          </cell>
          <cell r="P2880">
            <v>855</v>
          </cell>
          <cell r="Q2880" t="str">
            <v>L</v>
          </cell>
          <cell r="R2880">
            <v>4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tpue'xt1641fu</v>
          </cell>
          <cell r="B2881" t="str">
            <v>TPU MOT. G4 PLUS ELECTRO</v>
          </cell>
          <cell r="C2881">
            <v>0.45399272727272721</v>
          </cell>
          <cell r="D2881">
            <v>0.87892991999999992</v>
          </cell>
          <cell r="E2881">
            <v>0.59019054545454541</v>
          </cell>
          <cell r="F2881">
            <v>0.499392</v>
          </cell>
          <cell r="G2881">
            <v>0.56749090909090905</v>
          </cell>
          <cell r="H2881">
            <v>0.68098909090909077</v>
          </cell>
          <cell r="I2881">
            <v>569.76087272727261</v>
          </cell>
          <cell r="J2881">
            <v>820</v>
          </cell>
          <cell r="K2881">
            <v>1000</v>
          </cell>
          <cell r="L2881">
            <v>741</v>
          </cell>
          <cell r="M2881">
            <v>896</v>
          </cell>
          <cell r="N2881">
            <v>627</v>
          </cell>
          <cell r="O2881">
            <v>713</v>
          </cell>
          <cell r="P2881">
            <v>855</v>
          </cell>
          <cell r="Q2881" t="str">
            <v>S</v>
          </cell>
          <cell r="R2881">
            <v>4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tpumd'xt1641d01oc</v>
          </cell>
          <cell r="B2882" t="str">
            <v>TPU MOT. G4 PLUS MIRROR FLOWERS</v>
          </cell>
          <cell r="C2882">
            <v>0.45399272727272721</v>
          </cell>
          <cell r="D2882">
            <v>0.87892991999999992</v>
          </cell>
          <cell r="E2882">
            <v>0.59019054545454541</v>
          </cell>
          <cell r="F2882">
            <v>0.499392</v>
          </cell>
          <cell r="G2882">
            <v>0.56749090909090905</v>
          </cell>
          <cell r="H2882">
            <v>0.68098909090909077</v>
          </cell>
          <cell r="I2882">
            <v>569.76087272727261</v>
          </cell>
          <cell r="J2882">
            <v>820</v>
          </cell>
          <cell r="K2882">
            <v>1000</v>
          </cell>
          <cell r="L2882">
            <v>741</v>
          </cell>
          <cell r="M2882">
            <v>896</v>
          </cell>
          <cell r="N2882">
            <v>627</v>
          </cell>
          <cell r="O2882">
            <v>713</v>
          </cell>
          <cell r="P2882">
            <v>855</v>
          </cell>
          <cell r="Q2882" t="str">
            <v>S</v>
          </cell>
          <cell r="R2882">
            <v>4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tpumd'xt1641d01ve</v>
          </cell>
          <cell r="B2883" t="str">
            <v>TPU MOT. G4 PLUS MIRROR FLOWERS</v>
          </cell>
          <cell r="C2883">
            <v>0.45399272727272721</v>
          </cell>
          <cell r="D2883">
            <v>0.87892991999999992</v>
          </cell>
          <cell r="E2883">
            <v>0.59019054545454541</v>
          </cell>
          <cell r="F2883">
            <v>0.499392</v>
          </cell>
          <cell r="G2883">
            <v>0.56749090909090905</v>
          </cell>
          <cell r="H2883">
            <v>0.68098909090909077</v>
          </cell>
          <cell r="I2883">
            <v>569.76087272727261</v>
          </cell>
          <cell r="J2883">
            <v>820</v>
          </cell>
          <cell r="K2883">
            <v>1000</v>
          </cell>
          <cell r="L2883">
            <v>741</v>
          </cell>
          <cell r="M2883">
            <v>896</v>
          </cell>
          <cell r="N2883">
            <v>627</v>
          </cell>
          <cell r="O2883">
            <v>713</v>
          </cell>
          <cell r="P2883">
            <v>855</v>
          </cell>
          <cell r="Q2883" t="str">
            <v>S</v>
          </cell>
          <cell r="R2883">
            <v>4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tpumd'xt1641d02oc</v>
          </cell>
          <cell r="B2884" t="str">
            <v>TPU MOT. G4 PLUS MIRROR STARS</v>
          </cell>
          <cell r="C2884">
            <v>0.45399272727272721</v>
          </cell>
          <cell r="D2884">
            <v>0.87892991999999992</v>
          </cell>
          <cell r="E2884">
            <v>0.59019054545454541</v>
          </cell>
          <cell r="F2884">
            <v>0.499392</v>
          </cell>
          <cell r="G2884">
            <v>0.56749090909090905</v>
          </cell>
          <cell r="H2884">
            <v>0.68098909090909077</v>
          </cell>
          <cell r="I2884">
            <v>569.76087272727261</v>
          </cell>
          <cell r="J2884">
            <v>820</v>
          </cell>
          <cell r="K2884">
            <v>1000</v>
          </cell>
          <cell r="L2884">
            <v>741</v>
          </cell>
          <cell r="M2884">
            <v>896</v>
          </cell>
          <cell r="N2884">
            <v>627</v>
          </cell>
          <cell r="O2884">
            <v>713</v>
          </cell>
          <cell r="P2884">
            <v>855</v>
          </cell>
          <cell r="Q2884" t="str">
            <v>S</v>
          </cell>
          <cell r="R2884">
            <v>4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TPURSD'XT1641</v>
          </cell>
          <cell r="B2885" t="str">
            <v>TPU MOT. G4 PLUS REF SOFT</v>
          </cell>
          <cell r="C2885">
            <v>0.45399272727272721</v>
          </cell>
          <cell r="D2885">
            <v>0.87892991999999992</v>
          </cell>
          <cell r="E2885">
            <v>0.59019054545454541</v>
          </cell>
          <cell r="F2885">
            <v>0.499392</v>
          </cell>
          <cell r="G2885">
            <v>0.56749090909090905</v>
          </cell>
          <cell r="H2885">
            <v>0.68098909090909077</v>
          </cell>
          <cell r="I2885">
            <v>569.76087272727261</v>
          </cell>
          <cell r="J2885">
            <v>820</v>
          </cell>
          <cell r="K2885">
            <v>1000</v>
          </cell>
          <cell r="L2885">
            <v>741</v>
          </cell>
          <cell r="M2885">
            <v>896</v>
          </cell>
          <cell r="N2885">
            <v>627</v>
          </cell>
          <cell r="O2885">
            <v>713</v>
          </cell>
          <cell r="P2885">
            <v>855</v>
          </cell>
          <cell r="Q2885" t="str">
            <v>S</v>
          </cell>
          <cell r="R2885">
            <v>4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tpuag'xt1641ro</v>
          </cell>
          <cell r="B2886" t="str">
            <v>TPU MOT. G4 PLUS TRANS</v>
          </cell>
          <cell r="C2886">
            <v>0.45399272727272721</v>
          </cell>
          <cell r="D2886">
            <v>0.87892991999999992</v>
          </cell>
          <cell r="E2886">
            <v>0.59019054545454541</v>
          </cell>
          <cell r="F2886">
            <v>0.499392</v>
          </cell>
          <cell r="G2886">
            <v>0.56749090909090905</v>
          </cell>
          <cell r="H2886">
            <v>0.68098909090909077</v>
          </cell>
          <cell r="I2886">
            <v>569.76087272727261</v>
          </cell>
          <cell r="J2886">
            <v>820</v>
          </cell>
          <cell r="K2886">
            <v>1000</v>
          </cell>
          <cell r="L2886">
            <v>741</v>
          </cell>
          <cell r="M2886">
            <v>896</v>
          </cell>
          <cell r="N2886">
            <v>627</v>
          </cell>
          <cell r="O2886">
            <v>713</v>
          </cell>
          <cell r="P2886">
            <v>855</v>
          </cell>
          <cell r="Q2886" t="str">
            <v>S</v>
          </cell>
          <cell r="R2886">
            <v>4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tpuag'xt1641vi</v>
          </cell>
          <cell r="B2887" t="str">
            <v>TPU MOT. G4 PLUS TRANS</v>
          </cell>
          <cell r="C2887">
            <v>0.45399272727272721</v>
          </cell>
          <cell r="D2887">
            <v>0.87892991999999992</v>
          </cell>
          <cell r="E2887">
            <v>0.59019054545454541</v>
          </cell>
          <cell r="F2887">
            <v>0.499392</v>
          </cell>
          <cell r="G2887">
            <v>0.56749090909090905</v>
          </cell>
          <cell r="H2887">
            <v>0.68098909090909077</v>
          </cell>
          <cell r="I2887">
            <v>569.76087272727261</v>
          </cell>
          <cell r="J2887">
            <v>820</v>
          </cell>
          <cell r="K2887">
            <v>1000</v>
          </cell>
          <cell r="L2887">
            <v>741</v>
          </cell>
          <cell r="M2887">
            <v>896</v>
          </cell>
          <cell r="N2887">
            <v>627</v>
          </cell>
          <cell r="O2887">
            <v>713</v>
          </cell>
          <cell r="P2887">
            <v>855</v>
          </cell>
          <cell r="Q2887" t="str">
            <v>S</v>
          </cell>
          <cell r="R2887">
            <v>4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21GTCDMX162</v>
          </cell>
          <cell r="B2888" t="str">
            <v>TPU MOT. G4 PLUS TXT</v>
          </cell>
          <cell r="C2888">
            <v>0.45399272727272721</v>
          </cell>
          <cell r="D2888">
            <v>0.87892991999999992</v>
          </cell>
          <cell r="E2888">
            <v>0.59019054545454541</v>
          </cell>
          <cell r="F2888">
            <v>0.499392</v>
          </cell>
          <cell r="G2888">
            <v>0.56749090909090905</v>
          </cell>
          <cell r="H2888">
            <v>0.68098909090909077</v>
          </cell>
          <cell r="I2888">
            <v>569.76087272727261</v>
          </cell>
          <cell r="J2888">
            <v>820</v>
          </cell>
          <cell r="K2888">
            <v>1000</v>
          </cell>
          <cell r="L2888">
            <v>741</v>
          </cell>
          <cell r="M2888">
            <v>896</v>
          </cell>
          <cell r="N2888">
            <v>627</v>
          </cell>
          <cell r="O2888">
            <v>713</v>
          </cell>
          <cell r="P2888">
            <v>855</v>
          </cell>
          <cell r="Q2888" t="str">
            <v>G</v>
          </cell>
          <cell r="R2888">
            <v>4</v>
          </cell>
          <cell r="S2888">
            <v>1.21</v>
          </cell>
          <cell r="T2888" t="str">
            <v>TPU</v>
          </cell>
          <cell r="U2888">
            <v>0</v>
          </cell>
        </row>
        <row r="2889">
          <cell r="A2889" t="str">
            <v>TPURSG41</v>
          </cell>
          <cell r="B2889" t="str">
            <v>TPU MOT. G41 REF SOFT</v>
          </cell>
          <cell r="C2889">
            <v>1.55</v>
          </cell>
          <cell r="D2889">
            <v>7.5019999999999998</v>
          </cell>
          <cell r="E2889">
            <v>2.0150000000000001</v>
          </cell>
          <cell r="F2889">
            <v>1.7050000000000003</v>
          </cell>
          <cell r="G2889">
            <v>1.9375</v>
          </cell>
          <cell r="H2889">
            <v>2.3250000000000002</v>
          </cell>
          <cell r="I2889">
            <v>1945.25</v>
          </cell>
          <cell r="J2889">
            <v>7790</v>
          </cell>
          <cell r="K2889">
            <v>9500</v>
          </cell>
          <cell r="L2889">
            <v>2529</v>
          </cell>
          <cell r="M2889">
            <v>3060</v>
          </cell>
          <cell r="N2889">
            <v>2140</v>
          </cell>
          <cell r="O2889">
            <v>2432</v>
          </cell>
          <cell r="P2889">
            <v>2918</v>
          </cell>
          <cell r="Q2889" t="str">
            <v>S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TRRMG41</v>
          </cell>
          <cell r="B2890" t="str">
            <v>TPU MOT. G41 RUBBER</v>
          </cell>
          <cell r="C2890">
            <v>1.545541539799913</v>
          </cell>
          <cell r="D2890">
            <v>7.4804210526315789</v>
          </cell>
          <cell r="E2890">
            <v>2.0092040017398869</v>
          </cell>
          <cell r="F2890">
            <v>1.7000956937799045</v>
          </cell>
          <cell r="G2890">
            <v>1.9319269247498914</v>
          </cell>
          <cell r="H2890">
            <v>2.3183123096998695</v>
          </cell>
          <cell r="I2890">
            <v>1939.6546324488909</v>
          </cell>
          <cell r="J2890">
            <v>7790</v>
          </cell>
          <cell r="K2890">
            <v>9500</v>
          </cell>
          <cell r="L2890">
            <v>2522</v>
          </cell>
          <cell r="M2890">
            <v>3051</v>
          </cell>
          <cell r="N2890">
            <v>2134</v>
          </cell>
          <cell r="O2890">
            <v>2425</v>
          </cell>
          <cell r="P2890">
            <v>2910</v>
          </cell>
          <cell r="Q2890" t="str">
            <v>D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T0004</v>
          </cell>
          <cell r="B2891" t="str">
            <v>TPU MOT. G41 RUBBER</v>
          </cell>
          <cell r="C2891">
            <v>1.545541539799913</v>
          </cell>
          <cell r="D2891">
            <v>7.4804210526315789</v>
          </cell>
          <cell r="E2891">
            <v>2.0092040017398869</v>
          </cell>
          <cell r="F2891">
            <v>1.7000956937799045</v>
          </cell>
          <cell r="G2891">
            <v>1.9319269247498914</v>
          </cell>
          <cell r="H2891">
            <v>2.3183123096998695</v>
          </cell>
          <cell r="I2891">
            <v>1939.6546324488909</v>
          </cell>
          <cell r="J2891">
            <v>7790</v>
          </cell>
          <cell r="K2891">
            <v>9500</v>
          </cell>
          <cell r="L2891">
            <v>2522</v>
          </cell>
          <cell r="M2891">
            <v>3051</v>
          </cell>
          <cell r="N2891">
            <v>2134</v>
          </cell>
          <cell r="O2891">
            <v>2425</v>
          </cell>
          <cell r="P2891">
            <v>2910</v>
          </cell>
          <cell r="Q2891" t="str">
            <v>D</v>
          </cell>
          <cell r="R2891">
            <v>38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930343</v>
          </cell>
          <cell r="B2892" t="str">
            <v>TPU MOT. G41 SILICONA DIS. DK</v>
          </cell>
          <cell r="C2892">
            <v>0.76</v>
          </cell>
          <cell r="D2892">
            <v>3.3592</v>
          </cell>
          <cell r="E2892">
            <v>0.9880000000000001</v>
          </cell>
          <cell r="F2892">
            <v>0.83600000000000008</v>
          </cell>
          <cell r="G2892">
            <v>0.95</v>
          </cell>
          <cell r="H2892">
            <v>1.1400000000000001</v>
          </cell>
          <cell r="I2892">
            <v>953.8</v>
          </cell>
          <cell r="J2892">
            <v>3280</v>
          </cell>
          <cell r="K2892">
            <v>4000</v>
          </cell>
          <cell r="L2892">
            <v>1240</v>
          </cell>
          <cell r="M2892">
            <v>1370</v>
          </cell>
          <cell r="N2892">
            <v>1050</v>
          </cell>
          <cell r="O2892">
            <v>1193</v>
          </cell>
          <cell r="P2892">
            <v>1431</v>
          </cell>
          <cell r="Q2892" t="str">
            <v>V</v>
          </cell>
          <cell r="R2892">
            <v>38</v>
          </cell>
          <cell r="S2892">
            <v>1.105</v>
          </cell>
          <cell r="T2892" t="str">
            <v>TPU</v>
          </cell>
          <cell r="U2892">
            <v>0</v>
          </cell>
        </row>
        <row r="2893">
          <cell r="A2893" t="str">
            <v>6666641</v>
          </cell>
          <cell r="B2893" t="str">
            <v>TPU MOT. G41 SILICONA NAC.</v>
          </cell>
          <cell r="C2893">
            <v>0.76</v>
          </cell>
          <cell r="D2893">
            <v>3.3592</v>
          </cell>
          <cell r="E2893">
            <v>0.9880000000000001</v>
          </cell>
          <cell r="F2893">
            <v>0.83600000000000008</v>
          </cell>
          <cell r="G2893">
            <v>0.95</v>
          </cell>
          <cell r="H2893">
            <v>1.1400000000000001</v>
          </cell>
          <cell r="I2893">
            <v>953.8</v>
          </cell>
          <cell r="J2893">
            <v>3280</v>
          </cell>
          <cell r="K2893">
            <v>4000</v>
          </cell>
          <cell r="L2893">
            <v>1240</v>
          </cell>
          <cell r="M2893">
            <v>1370</v>
          </cell>
          <cell r="N2893">
            <v>1050</v>
          </cell>
          <cell r="O2893">
            <v>1193</v>
          </cell>
          <cell r="P2893">
            <v>1431</v>
          </cell>
          <cell r="Q2893" t="str">
            <v>V</v>
          </cell>
          <cell r="R2893">
            <v>38</v>
          </cell>
          <cell r="S2893">
            <v>1.105</v>
          </cell>
          <cell r="T2893" t="str">
            <v>TPU</v>
          </cell>
          <cell r="U2893">
            <v>0</v>
          </cell>
        </row>
        <row r="2894">
          <cell r="A2894" t="str">
            <v>1792</v>
          </cell>
          <cell r="B2894" t="str">
            <v>TPU MOT. G41 TRANS</v>
          </cell>
          <cell r="C2894">
            <v>0.86124401913875603</v>
          </cell>
          <cell r="D2894">
            <v>4.1684210526315795</v>
          </cell>
          <cell r="E2894">
            <v>1.1196172248803828</v>
          </cell>
          <cell r="F2894">
            <v>0.94736842105263175</v>
          </cell>
          <cell r="G2894">
            <v>1.0765550239234449</v>
          </cell>
          <cell r="H2894">
            <v>1.2918660287081341</v>
          </cell>
          <cell r="I2894">
            <v>1080.8612440191389</v>
          </cell>
          <cell r="J2894">
            <v>4100</v>
          </cell>
          <cell r="K2894">
            <v>5000</v>
          </cell>
          <cell r="L2894">
            <v>1405</v>
          </cell>
          <cell r="M2894">
            <v>1700</v>
          </cell>
          <cell r="N2894">
            <v>1189</v>
          </cell>
          <cell r="O2894">
            <v>1352</v>
          </cell>
          <cell r="P2894">
            <v>1622</v>
          </cell>
          <cell r="Q2894" t="str">
            <v>V</v>
          </cell>
          <cell r="R2894">
            <v>38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TRBBDG42</v>
          </cell>
          <cell r="B2895" t="str">
            <v>TPU MOT. G42 BUBBLE DISEÑO</v>
          </cell>
          <cell r="C2895">
            <v>1.2342425629290619</v>
          </cell>
          <cell r="D2895">
            <v>5.9737340045766594</v>
          </cell>
          <cell r="E2895">
            <v>1.6045153318077805</v>
          </cell>
          <cell r="F2895">
            <v>1.3576668192219681</v>
          </cell>
          <cell r="G2895">
            <v>1.5428032036613273</v>
          </cell>
          <cell r="H2895">
            <v>1.8513638443935929</v>
          </cell>
          <cell r="I2895">
            <v>1548.9744164759727</v>
          </cell>
          <cell r="J2895">
            <v>6150</v>
          </cell>
          <cell r="K2895">
            <v>7500</v>
          </cell>
          <cell r="L2895">
            <v>2014</v>
          </cell>
          <cell r="M2895">
            <v>2437</v>
          </cell>
          <cell r="N2895">
            <v>1704</v>
          </cell>
          <cell r="O2895">
            <v>1937</v>
          </cell>
          <cell r="P2895">
            <v>2324</v>
          </cell>
          <cell r="Q2895" t="str">
            <v>D</v>
          </cell>
          <cell r="R2895">
            <v>38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o731p</v>
          </cell>
          <cell r="B2896" t="str">
            <v>TPU MOT. G42 FUTBOL ARGENTINA CAMPEON</v>
          </cell>
          <cell r="C2896">
            <v>1.5940619916906624</v>
          </cell>
          <cell r="D2896">
            <v>7.7152600397828062</v>
          </cell>
          <cell r="E2896">
            <v>2.0722805891978613</v>
          </cell>
          <cell r="F2896">
            <v>1.7534681908597287</v>
          </cell>
          <cell r="G2896">
            <v>1.9925774896133279</v>
          </cell>
          <cell r="H2896">
            <v>2.3910929875359939</v>
          </cell>
          <cell r="I2896">
            <v>2000.5477995717813</v>
          </cell>
          <cell r="J2896">
            <v>7790</v>
          </cell>
          <cell r="K2896">
            <v>9500</v>
          </cell>
          <cell r="L2896">
            <v>2601</v>
          </cell>
          <cell r="M2896">
            <v>3147</v>
          </cell>
          <cell r="N2896">
            <v>2201</v>
          </cell>
          <cell r="O2896">
            <v>2501</v>
          </cell>
          <cell r="P2896">
            <v>3001</v>
          </cell>
          <cell r="Q2896" t="str">
            <v>V</v>
          </cell>
          <cell r="R2896">
            <v>38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68442</v>
          </cell>
          <cell r="B2897" t="str">
            <v>TPU MOT. G42 PUFFER CASE</v>
          </cell>
          <cell r="C2897">
            <v>0.83</v>
          </cell>
          <cell r="D2897">
            <v>3.6685999999999996</v>
          </cell>
          <cell r="E2897">
            <v>1.079</v>
          </cell>
          <cell r="F2897">
            <v>0.91300000000000003</v>
          </cell>
          <cell r="G2897">
            <v>1.0374999999999999</v>
          </cell>
          <cell r="H2897">
            <v>1.2449999999999999</v>
          </cell>
          <cell r="I2897">
            <v>1041.6499999999999</v>
          </cell>
          <cell r="J2897">
            <v>3690</v>
          </cell>
          <cell r="K2897">
            <v>4500</v>
          </cell>
          <cell r="L2897">
            <v>1354</v>
          </cell>
          <cell r="M2897">
            <v>1496</v>
          </cell>
          <cell r="N2897">
            <v>1146</v>
          </cell>
          <cell r="O2897">
            <v>1303</v>
          </cell>
          <cell r="P2897">
            <v>1563</v>
          </cell>
          <cell r="Q2897" t="str">
            <v>V</v>
          </cell>
          <cell r="R2897">
            <v>38</v>
          </cell>
          <cell r="S2897">
            <v>1.105</v>
          </cell>
          <cell r="T2897" t="str">
            <v>TPU</v>
          </cell>
          <cell r="U2897">
            <v>0</v>
          </cell>
        </row>
        <row r="2898">
          <cell r="A2898" t="str">
            <v>TRRMG42</v>
          </cell>
          <cell r="B2898" t="str">
            <v>TPU MOT. G42 RUBBER</v>
          </cell>
          <cell r="C2898">
            <v>1.545541539799913</v>
          </cell>
          <cell r="D2898">
            <v>7.4804210526315789</v>
          </cell>
          <cell r="E2898">
            <v>2.0092040017398869</v>
          </cell>
          <cell r="F2898">
            <v>1.7000956937799045</v>
          </cell>
          <cell r="G2898">
            <v>1.9319269247498914</v>
          </cell>
          <cell r="H2898">
            <v>2.3183123096998695</v>
          </cell>
          <cell r="I2898">
            <v>1939.6546324488909</v>
          </cell>
          <cell r="J2898">
            <v>7790</v>
          </cell>
          <cell r="K2898">
            <v>9500</v>
          </cell>
          <cell r="L2898">
            <v>2522</v>
          </cell>
          <cell r="M2898">
            <v>3051</v>
          </cell>
          <cell r="N2898">
            <v>2134</v>
          </cell>
          <cell r="O2898">
            <v>2425</v>
          </cell>
          <cell r="P2898">
            <v>2910</v>
          </cell>
          <cell r="Q2898" t="str">
            <v>D</v>
          </cell>
          <cell r="R2898">
            <v>38</v>
          </cell>
          <cell r="S2898">
            <v>1.21</v>
          </cell>
          <cell r="T2898" t="str">
            <v>TPU</v>
          </cell>
          <cell r="U2898">
            <v>0</v>
          </cell>
        </row>
        <row r="2899">
          <cell r="A2899" t="str">
            <v>4564568787490</v>
          </cell>
          <cell r="B2899" t="str">
            <v>TPU MOT. G42 SILICONA C/MARCA</v>
          </cell>
          <cell r="C2899">
            <v>1.8438247011952191</v>
          </cell>
          <cell r="D2899">
            <v>7.1392892430278883</v>
          </cell>
          <cell r="E2899">
            <v>2.3969721115537848</v>
          </cell>
          <cell r="F2899">
            <v>2.0282071713147412</v>
          </cell>
          <cell r="G2899">
            <v>2.3047808764940241</v>
          </cell>
          <cell r="H2899">
            <v>2.7657370517928288</v>
          </cell>
          <cell r="I2899">
            <v>2314</v>
          </cell>
          <cell r="J2899">
            <v>7380</v>
          </cell>
          <cell r="K2899">
            <v>9000</v>
          </cell>
          <cell r="L2899">
            <v>3008</v>
          </cell>
          <cell r="M2899">
            <v>3640</v>
          </cell>
          <cell r="N2899">
            <v>2546</v>
          </cell>
          <cell r="O2899">
            <v>2893</v>
          </cell>
          <cell r="P2899">
            <v>3471</v>
          </cell>
          <cell r="Q2899" t="str">
            <v>V</v>
          </cell>
          <cell r="R2899">
            <v>30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37315911</v>
          </cell>
          <cell r="B2900" t="str">
            <v>TPU MOT. G42 TRANS</v>
          </cell>
          <cell r="C2900">
            <v>0.86124401913875603</v>
          </cell>
          <cell r="D2900">
            <v>4.1684210526315795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1080.8612440191389</v>
          </cell>
          <cell r="J2900">
            <v>4100</v>
          </cell>
          <cell r="K2900">
            <v>5000</v>
          </cell>
          <cell r="L2900">
            <v>1405</v>
          </cell>
          <cell r="M2900">
            <v>1700</v>
          </cell>
          <cell r="N2900">
            <v>1189</v>
          </cell>
          <cell r="O2900">
            <v>1352</v>
          </cell>
          <cell r="P2900">
            <v>1622</v>
          </cell>
          <cell r="Q2900" t="str">
            <v>V</v>
          </cell>
          <cell r="R2900">
            <v>38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PASK'XT2233T</v>
          </cell>
          <cell r="B2901" t="str">
            <v>TPU MOT. G42 TRANS</v>
          </cell>
          <cell r="C2901">
            <v>0.86124401913875603</v>
          </cell>
          <cell r="D2901">
            <v>4.1684210526315795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1080.8612440191389</v>
          </cell>
          <cell r="J2901">
            <v>4100</v>
          </cell>
          <cell r="K2901">
            <v>5000</v>
          </cell>
          <cell r="L2901">
            <v>1405</v>
          </cell>
          <cell r="M2901">
            <v>1700</v>
          </cell>
          <cell r="N2901">
            <v>1189</v>
          </cell>
          <cell r="O2901">
            <v>1352</v>
          </cell>
          <cell r="P2901">
            <v>1622</v>
          </cell>
          <cell r="Q2901" t="str">
            <v>V</v>
          </cell>
          <cell r="R2901">
            <v>38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PRBU'XT1672AZ</v>
          </cell>
          <cell r="B2902" t="str">
            <v>TPU MOT. G5 BUBBLE</v>
          </cell>
          <cell r="C2902">
            <v>0.45399272727272721</v>
          </cell>
          <cell r="D2902">
            <v>0.87892991999999992</v>
          </cell>
          <cell r="E2902">
            <v>0.59019054545454541</v>
          </cell>
          <cell r="F2902">
            <v>0.499392</v>
          </cell>
          <cell r="G2902">
            <v>0.56749090909090905</v>
          </cell>
          <cell r="H2902">
            <v>0.68098909090909077</v>
          </cell>
          <cell r="I2902">
            <v>569.76087272727261</v>
          </cell>
          <cell r="J2902">
            <v>820</v>
          </cell>
          <cell r="K2902">
            <v>1000</v>
          </cell>
          <cell r="L2902">
            <v>741</v>
          </cell>
          <cell r="M2902">
            <v>896</v>
          </cell>
          <cell r="N2902">
            <v>627</v>
          </cell>
          <cell r="O2902">
            <v>713</v>
          </cell>
          <cell r="P2902">
            <v>855</v>
          </cell>
          <cell r="Q2902" t="str">
            <v>S</v>
          </cell>
          <cell r="R2902">
            <v>4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PRBU'XT1672NE</v>
          </cell>
          <cell r="B2903" t="str">
            <v>TPU MOT. G5 BUBBLE</v>
          </cell>
          <cell r="C2903">
            <v>0.45399272727272721</v>
          </cell>
          <cell r="D2903">
            <v>0.87892991999999992</v>
          </cell>
          <cell r="E2903">
            <v>0.59019054545454541</v>
          </cell>
          <cell r="F2903">
            <v>0.499392</v>
          </cell>
          <cell r="G2903">
            <v>0.56749090909090905</v>
          </cell>
          <cell r="H2903">
            <v>0.68098909090909077</v>
          </cell>
          <cell r="I2903">
            <v>569.76087272727261</v>
          </cell>
          <cell r="J2903">
            <v>820</v>
          </cell>
          <cell r="K2903">
            <v>1000</v>
          </cell>
          <cell r="L2903">
            <v>741</v>
          </cell>
          <cell r="M2903">
            <v>896</v>
          </cell>
          <cell r="N2903">
            <v>627</v>
          </cell>
          <cell r="O2903">
            <v>713</v>
          </cell>
          <cell r="P2903">
            <v>855</v>
          </cell>
          <cell r="Q2903" t="str">
            <v>S</v>
          </cell>
          <cell r="R2903">
            <v>4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PRBU'XT1672RO</v>
          </cell>
          <cell r="B2904" t="str">
            <v>TPU MOT. G5 BUBBLE</v>
          </cell>
          <cell r="C2904">
            <v>0.45399272727272721</v>
          </cell>
          <cell r="D2904">
            <v>0.87892991999999992</v>
          </cell>
          <cell r="E2904">
            <v>0.59019054545454541</v>
          </cell>
          <cell r="F2904">
            <v>0.499392</v>
          </cell>
          <cell r="G2904">
            <v>0.56749090909090905</v>
          </cell>
          <cell r="H2904">
            <v>0.68098909090909077</v>
          </cell>
          <cell r="I2904">
            <v>569.76087272727261</v>
          </cell>
          <cell r="J2904">
            <v>820</v>
          </cell>
          <cell r="K2904">
            <v>1000</v>
          </cell>
          <cell r="L2904">
            <v>741</v>
          </cell>
          <cell r="M2904">
            <v>896</v>
          </cell>
          <cell r="N2904">
            <v>627</v>
          </cell>
          <cell r="O2904">
            <v>713</v>
          </cell>
          <cell r="P2904">
            <v>855</v>
          </cell>
          <cell r="Q2904" t="str">
            <v>S</v>
          </cell>
          <cell r="R2904">
            <v>4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ptw'xt1672d01</v>
          </cell>
          <cell r="B2905" t="str">
            <v>TPU MOT. G5 DIS. TWISTER</v>
          </cell>
          <cell r="C2905">
            <v>0.45399272727272721</v>
          </cell>
          <cell r="D2905">
            <v>0.80265914181818176</v>
          </cell>
          <cell r="E2905">
            <v>0.59019054545454541</v>
          </cell>
          <cell r="F2905">
            <v>0.499392</v>
          </cell>
          <cell r="G2905">
            <v>0.56749090909090905</v>
          </cell>
          <cell r="H2905">
            <v>0.68098909090909077</v>
          </cell>
          <cell r="I2905">
            <v>569.76087272727261</v>
          </cell>
          <cell r="J2905">
            <v>820</v>
          </cell>
          <cell r="K2905">
            <v>1000</v>
          </cell>
          <cell r="L2905">
            <v>741</v>
          </cell>
          <cell r="M2905">
            <v>818</v>
          </cell>
          <cell r="N2905">
            <v>627</v>
          </cell>
          <cell r="O2905">
            <v>713</v>
          </cell>
          <cell r="P2905">
            <v>855</v>
          </cell>
          <cell r="Q2905" t="str">
            <v>s</v>
          </cell>
          <cell r="R2905">
            <v>4</v>
          </cell>
          <cell r="S2905">
            <v>1.105</v>
          </cell>
          <cell r="T2905" t="str">
            <v>TPU</v>
          </cell>
          <cell r="U2905">
            <v>0</v>
          </cell>
        </row>
        <row r="2906">
          <cell r="A2906" t="str">
            <v>ptw'xt1672d04</v>
          </cell>
          <cell r="B2906" t="str">
            <v>TPU MOT. G5 DIS. TWISTER</v>
          </cell>
          <cell r="C2906">
            <v>0.45399272727272721</v>
          </cell>
          <cell r="D2906">
            <v>0.80265914181818176</v>
          </cell>
          <cell r="E2906">
            <v>0.59019054545454541</v>
          </cell>
          <cell r="F2906">
            <v>0.499392</v>
          </cell>
          <cell r="G2906">
            <v>0.56749090909090905</v>
          </cell>
          <cell r="H2906">
            <v>0.68098909090909077</v>
          </cell>
          <cell r="I2906">
            <v>569.76087272727261</v>
          </cell>
          <cell r="J2906">
            <v>820</v>
          </cell>
          <cell r="K2906">
            <v>1000</v>
          </cell>
          <cell r="L2906">
            <v>741</v>
          </cell>
          <cell r="M2906">
            <v>818</v>
          </cell>
          <cell r="N2906">
            <v>627</v>
          </cell>
          <cell r="O2906">
            <v>713</v>
          </cell>
          <cell r="P2906">
            <v>855</v>
          </cell>
          <cell r="Q2906" t="str">
            <v>s</v>
          </cell>
          <cell r="R2906">
            <v>4</v>
          </cell>
          <cell r="S2906">
            <v>1.105</v>
          </cell>
          <cell r="T2906" t="str">
            <v>TPU</v>
          </cell>
          <cell r="U2906">
            <v>0</v>
          </cell>
        </row>
        <row r="2907">
          <cell r="A2907" t="str">
            <v>ptw'xt1672d05</v>
          </cell>
          <cell r="B2907" t="str">
            <v>TPU MOT. G5 DIS. TWISTER</v>
          </cell>
          <cell r="C2907">
            <v>0.45399272727272721</v>
          </cell>
          <cell r="D2907">
            <v>0.80265914181818176</v>
          </cell>
          <cell r="E2907">
            <v>0.59019054545454541</v>
          </cell>
          <cell r="F2907">
            <v>0.499392</v>
          </cell>
          <cell r="G2907">
            <v>0.56749090909090905</v>
          </cell>
          <cell r="H2907">
            <v>0.68098909090909077</v>
          </cell>
          <cell r="I2907">
            <v>569.76087272727261</v>
          </cell>
          <cell r="J2907">
            <v>820</v>
          </cell>
          <cell r="K2907">
            <v>1000</v>
          </cell>
          <cell r="L2907">
            <v>741</v>
          </cell>
          <cell r="M2907">
            <v>818</v>
          </cell>
          <cell r="N2907">
            <v>627</v>
          </cell>
          <cell r="O2907">
            <v>713</v>
          </cell>
          <cell r="P2907">
            <v>855</v>
          </cell>
          <cell r="Q2907" t="str">
            <v>s</v>
          </cell>
          <cell r="R2907">
            <v>4</v>
          </cell>
          <cell r="S2907">
            <v>1.105</v>
          </cell>
          <cell r="T2907" t="str">
            <v>TPU</v>
          </cell>
          <cell r="U2907">
            <v>0</v>
          </cell>
        </row>
        <row r="2908">
          <cell r="A2908" t="str">
            <v>ptw'xt1672d06</v>
          </cell>
          <cell r="B2908" t="str">
            <v>TPU MOT. G5 DIS. TWISTER</v>
          </cell>
          <cell r="C2908">
            <v>0.45399272727272721</v>
          </cell>
          <cell r="D2908">
            <v>0.80265914181818176</v>
          </cell>
          <cell r="E2908">
            <v>0.59019054545454541</v>
          </cell>
          <cell r="F2908">
            <v>0.499392</v>
          </cell>
          <cell r="G2908">
            <v>0.56749090909090905</v>
          </cell>
          <cell r="H2908">
            <v>0.68098909090909077</v>
          </cell>
          <cell r="I2908">
            <v>569.76087272727261</v>
          </cell>
          <cell r="J2908">
            <v>820</v>
          </cell>
          <cell r="K2908">
            <v>1000</v>
          </cell>
          <cell r="L2908">
            <v>741</v>
          </cell>
          <cell r="M2908">
            <v>818</v>
          </cell>
          <cell r="N2908">
            <v>627</v>
          </cell>
          <cell r="O2908">
            <v>713</v>
          </cell>
          <cell r="P2908">
            <v>855</v>
          </cell>
          <cell r="Q2908" t="str">
            <v>s</v>
          </cell>
          <cell r="R2908">
            <v>4</v>
          </cell>
          <cell r="S2908">
            <v>1.105</v>
          </cell>
          <cell r="T2908" t="str">
            <v>TPU</v>
          </cell>
          <cell r="U2908">
            <v>0</v>
          </cell>
        </row>
        <row r="2909">
          <cell r="A2909" t="str">
            <v>tpu'xt1672fu</v>
          </cell>
          <cell r="B2909" t="str">
            <v>TPU MOT. G5 FUCSIA</v>
          </cell>
          <cell r="C2909">
            <v>0.45399272727272721</v>
          </cell>
          <cell r="D2909">
            <v>0.87892991999999992</v>
          </cell>
          <cell r="E2909">
            <v>0.59019054545454541</v>
          </cell>
          <cell r="F2909">
            <v>0.499392</v>
          </cell>
          <cell r="G2909">
            <v>0.56749090909090905</v>
          </cell>
          <cell r="H2909">
            <v>0.68098909090909077</v>
          </cell>
          <cell r="I2909">
            <v>569.76087272727261</v>
          </cell>
          <cell r="J2909">
            <v>820</v>
          </cell>
          <cell r="K2909">
            <v>1000</v>
          </cell>
          <cell r="L2909">
            <v>741</v>
          </cell>
          <cell r="M2909">
            <v>896</v>
          </cell>
          <cell r="N2909">
            <v>627</v>
          </cell>
          <cell r="O2909">
            <v>713</v>
          </cell>
          <cell r="P2909">
            <v>855</v>
          </cell>
          <cell r="Q2909" t="str">
            <v>S</v>
          </cell>
          <cell r="R2909">
            <v>4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21ZTPQMG5P</v>
          </cell>
          <cell r="B2910" t="str">
            <v>TPU MOT. G5 PLUS DIS. PIQUE</v>
          </cell>
          <cell r="C2910">
            <v>0.45399272727272721</v>
          </cell>
          <cell r="D2910">
            <v>0.87892991999999992</v>
          </cell>
          <cell r="E2910">
            <v>0.59019054545454541</v>
          </cell>
          <cell r="F2910">
            <v>0.499392</v>
          </cell>
          <cell r="G2910">
            <v>0.56749090909090905</v>
          </cell>
          <cell r="H2910">
            <v>0.68098909090909077</v>
          </cell>
          <cell r="I2910">
            <v>569.76087272727261</v>
          </cell>
          <cell r="J2910">
            <v>820</v>
          </cell>
          <cell r="K2910">
            <v>1000</v>
          </cell>
          <cell r="L2910">
            <v>741</v>
          </cell>
          <cell r="M2910">
            <v>896</v>
          </cell>
          <cell r="N2910">
            <v>627</v>
          </cell>
          <cell r="O2910">
            <v>713</v>
          </cell>
          <cell r="P2910">
            <v>855</v>
          </cell>
          <cell r="Q2910" t="str">
            <v>Z</v>
          </cell>
          <cell r="R2910">
            <v>4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pspd'xt1680d01</v>
          </cell>
          <cell r="B2911" t="str">
            <v>TPU MOT. G5 PLUS DIS. SPINNER</v>
          </cell>
          <cell r="C2911">
            <v>0.45399272727272721</v>
          </cell>
          <cell r="D2911">
            <v>0.80265914181818176</v>
          </cell>
          <cell r="E2911">
            <v>0.59019054545454541</v>
          </cell>
          <cell r="F2911">
            <v>0.499392</v>
          </cell>
          <cell r="G2911">
            <v>0.56749090909090905</v>
          </cell>
          <cell r="H2911">
            <v>0.68098909090909077</v>
          </cell>
          <cell r="I2911">
            <v>569.76087272727261</v>
          </cell>
          <cell r="J2911">
            <v>820</v>
          </cell>
          <cell r="K2911">
            <v>1000</v>
          </cell>
          <cell r="L2911">
            <v>741</v>
          </cell>
          <cell r="M2911">
            <v>818</v>
          </cell>
          <cell r="N2911">
            <v>627</v>
          </cell>
          <cell r="O2911">
            <v>713</v>
          </cell>
          <cell r="P2911">
            <v>855</v>
          </cell>
          <cell r="Q2911" t="str">
            <v>s</v>
          </cell>
          <cell r="R2911">
            <v>4</v>
          </cell>
          <cell r="S2911">
            <v>1.105</v>
          </cell>
          <cell r="T2911" t="str">
            <v>TPU</v>
          </cell>
          <cell r="U2911">
            <v>0</v>
          </cell>
        </row>
        <row r="2912">
          <cell r="A2912" t="str">
            <v>21GURMMG5P</v>
          </cell>
          <cell r="B2912" t="str">
            <v>TPU MOT. G5 PLUS DIS. URBAN</v>
          </cell>
          <cell r="C2912">
            <v>0.45399272727272721</v>
          </cell>
          <cell r="D2912">
            <v>0.87892991999999992</v>
          </cell>
          <cell r="E2912">
            <v>0.59019054545454541</v>
          </cell>
          <cell r="F2912">
            <v>0.499392</v>
          </cell>
          <cell r="G2912">
            <v>0.56749090909090905</v>
          </cell>
          <cell r="H2912">
            <v>0.68098909090909077</v>
          </cell>
          <cell r="I2912">
            <v>569.76087272727261</v>
          </cell>
          <cell r="J2912">
            <v>820</v>
          </cell>
          <cell r="K2912">
            <v>1000</v>
          </cell>
          <cell r="L2912">
            <v>741</v>
          </cell>
          <cell r="M2912">
            <v>896</v>
          </cell>
          <cell r="N2912">
            <v>627</v>
          </cell>
          <cell r="O2912">
            <v>713</v>
          </cell>
          <cell r="P2912">
            <v>855</v>
          </cell>
          <cell r="Q2912" t="str">
            <v>G</v>
          </cell>
          <cell r="R2912">
            <v>4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TPUELD'XT1680D02</v>
          </cell>
          <cell r="B2913" t="str">
            <v>TPU MOT. G5 PLUS ELECTRO LIQ</v>
          </cell>
          <cell r="C2913">
            <v>0.45399272727272721</v>
          </cell>
          <cell r="D2913">
            <v>0.87892991999999992</v>
          </cell>
          <cell r="E2913">
            <v>0.59019054545454541</v>
          </cell>
          <cell r="F2913">
            <v>0.499392</v>
          </cell>
          <cell r="G2913">
            <v>0.56749090909090905</v>
          </cell>
          <cell r="H2913">
            <v>0.68098909090909077</v>
          </cell>
          <cell r="I2913">
            <v>569.76087272727261</v>
          </cell>
          <cell r="J2913">
            <v>820</v>
          </cell>
          <cell r="K2913">
            <v>1000</v>
          </cell>
          <cell r="L2913">
            <v>741</v>
          </cell>
          <cell r="M2913">
            <v>896</v>
          </cell>
          <cell r="N2913">
            <v>627</v>
          </cell>
          <cell r="O2913">
            <v>713</v>
          </cell>
          <cell r="P2913">
            <v>855</v>
          </cell>
          <cell r="Q2913" t="str">
            <v>s</v>
          </cell>
          <cell r="R2913">
            <v>4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tpu'xt1680fu</v>
          </cell>
          <cell r="B2914" t="str">
            <v>TPU MOT. G5 PLUS FUCSIA</v>
          </cell>
          <cell r="C2914">
            <v>0.45399272727272721</v>
          </cell>
          <cell r="D2914">
            <v>0.87892991999999992</v>
          </cell>
          <cell r="E2914">
            <v>0.59019054545454541</v>
          </cell>
          <cell r="F2914">
            <v>0.499392</v>
          </cell>
          <cell r="G2914">
            <v>0.56749090909090905</v>
          </cell>
          <cell r="H2914">
            <v>0.68098909090909077</v>
          </cell>
          <cell r="I2914">
            <v>569.76087272727261</v>
          </cell>
          <cell r="J2914">
            <v>820</v>
          </cell>
          <cell r="K2914">
            <v>1000</v>
          </cell>
          <cell r="L2914">
            <v>741</v>
          </cell>
          <cell r="M2914">
            <v>896</v>
          </cell>
          <cell r="N2914">
            <v>627</v>
          </cell>
          <cell r="O2914">
            <v>713</v>
          </cell>
          <cell r="P2914">
            <v>855</v>
          </cell>
          <cell r="Q2914" t="str">
            <v>S</v>
          </cell>
          <cell r="R2914">
            <v>4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tpu'xt1680n</v>
          </cell>
          <cell r="B2915" t="str">
            <v>TPU MOT. G5 PLUS NEGRO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tpu'xt1680t</v>
          </cell>
          <cell r="B2916" t="str">
            <v>TPU MOT. G5 PLUS TRANS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s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21GTCDMX168</v>
          </cell>
          <cell r="B2917" t="str">
            <v>TPU MOT. G5 PLUS TXT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G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tpuuv'1680d07</v>
          </cell>
          <cell r="B2918" t="str">
            <v>TPU MOT. G5 PLUS UV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D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tpuuv'1680d08</v>
          </cell>
          <cell r="B2919" t="str">
            <v>TPU MOT. G5 PLUS UV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V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tpu'xt1680vi</v>
          </cell>
          <cell r="B2920" t="str">
            <v>TPU MOT. G5 PLUS VIOLETA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TPURS'XT1672FU</v>
          </cell>
          <cell r="B2921" t="str">
            <v>TPU MOT. G5 REF SOFT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TMG5SHUV</v>
          </cell>
          <cell r="B2922" t="str">
            <v>TPU MOT. G5 S HARD UV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21GTARG5SP</v>
          </cell>
          <cell r="B2923" t="str">
            <v>TPU MOT. G5 S PLUS DIS. DIS. IMD ARGENTINA</v>
          </cell>
          <cell r="C2923">
            <v>0.33733205741626793</v>
          </cell>
          <cell r="D2923">
            <v>0.65307486315789476</v>
          </cell>
          <cell r="E2923">
            <v>0.43853167464114834</v>
          </cell>
          <cell r="F2923">
            <v>0.37106526315789473</v>
          </cell>
          <cell r="G2923">
            <v>0.42166507177033491</v>
          </cell>
          <cell r="H2923">
            <v>0.50599808612440189</v>
          </cell>
          <cell r="I2923">
            <v>423.35173205741626</v>
          </cell>
          <cell r="J2923">
            <v>820</v>
          </cell>
          <cell r="K2923">
            <v>1000</v>
          </cell>
          <cell r="L2923">
            <v>550</v>
          </cell>
          <cell r="M2923">
            <v>666</v>
          </cell>
          <cell r="N2923">
            <v>466</v>
          </cell>
          <cell r="O2923">
            <v>530</v>
          </cell>
          <cell r="P2923">
            <v>636</v>
          </cell>
          <cell r="Q2923" t="str">
            <v>Z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15179</v>
          </cell>
          <cell r="B2924" t="str">
            <v>TPU MOT. G5 S PLUS DIS. EDGE</v>
          </cell>
          <cell r="C2924">
            <v>0.33733205741626793</v>
          </cell>
          <cell r="D2924">
            <v>0.65307486315789476</v>
          </cell>
          <cell r="E2924">
            <v>0.43853167464114834</v>
          </cell>
          <cell r="F2924">
            <v>0.37106526315789473</v>
          </cell>
          <cell r="G2924">
            <v>0.42166507177033491</v>
          </cell>
          <cell r="H2924">
            <v>0.50599808612440189</v>
          </cell>
          <cell r="I2924">
            <v>423.35173205741626</v>
          </cell>
          <cell r="J2924">
            <v>820</v>
          </cell>
          <cell r="K2924">
            <v>1000</v>
          </cell>
          <cell r="L2924">
            <v>550</v>
          </cell>
          <cell r="M2924">
            <v>666</v>
          </cell>
          <cell r="N2924">
            <v>466</v>
          </cell>
          <cell r="O2924">
            <v>530</v>
          </cell>
          <cell r="P2924">
            <v>636</v>
          </cell>
          <cell r="Q2924" t="str">
            <v>X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15180</v>
          </cell>
          <cell r="B2925" t="str">
            <v>TPU MOT. G5 S PLUS DIS. EDGE</v>
          </cell>
          <cell r="C2925">
            <v>0.33733205741626793</v>
          </cell>
          <cell r="D2925">
            <v>0.65307486315789476</v>
          </cell>
          <cell r="E2925">
            <v>0.43853167464114834</v>
          </cell>
          <cell r="F2925">
            <v>0.37106526315789473</v>
          </cell>
          <cell r="G2925">
            <v>0.42166507177033491</v>
          </cell>
          <cell r="H2925">
            <v>0.50599808612440189</v>
          </cell>
          <cell r="I2925">
            <v>423.35173205741626</v>
          </cell>
          <cell r="J2925">
            <v>820</v>
          </cell>
          <cell r="K2925">
            <v>1000</v>
          </cell>
          <cell r="L2925">
            <v>550</v>
          </cell>
          <cell r="M2925">
            <v>666</v>
          </cell>
          <cell r="N2925">
            <v>466</v>
          </cell>
          <cell r="O2925">
            <v>530</v>
          </cell>
          <cell r="P2925">
            <v>636</v>
          </cell>
          <cell r="Q2925" t="str">
            <v>X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15149</v>
          </cell>
          <cell r="B2926" t="str">
            <v>TPU MOT. G5 S PLUS DIS. GARAGE</v>
          </cell>
          <cell r="C2926">
            <v>0.33733205741626793</v>
          </cell>
          <cell r="D2926">
            <v>0.65307486315789476</v>
          </cell>
          <cell r="E2926">
            <v>0.43853167464114834</v>
          </cell>
          <cell r="F2926">
            <v>0.37106526315789473</v>
          </cell>
          <cell r="G2926">
            <v>0.42166507177033491</v>
          </cell>
          <cell r="H2926">
            <v>0.50599808612440189</v>
          </cell>
          <cell r="I2926">
            <v>423.35173205741626</v>
          </cell>
          <cell r="J2926">
            <v>820</v>
          </cell>
          <cell r="K2926">
            <v>1000</v>
          </cell>
          <cell r="L2926">
            <v>550</v>
          </cell>
          <cell r="M2926">
            <v>666</v>
          </cell>
          <cell r="N2926">
            <v>466</v>
          </cell>
          <cell r="O2926">
            <v>530</v>
          </cell>
          <cell r="P2926">
            <v>636</v>
          </cell>
          <cell r="Q2926" t="str">
            <v>X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15150</v>
          </cell>
          <cell r="B2927" t="str">
            <v>TPU MOT. G5 S PLUS DIS. GARAGE</v>
          </cell>
          <cell r="C2927">
            <v>0.33733205741626793</v>
          </cell>
          <cell r="D2927">
            <v>0.65307486315789476</v>
          </cell>
          <cell r="E2927">
            <v>0.43853167464114834</v>
          </cell>
          <cell r="F2927">
            <v>0.37106526315789473</v>
          </cell>
          <cell r="G2927">
            <v>0.42166507177033491</v>
          </cell>
          <cell r="H2927">
            <v>0.50599808612440189</v>
          </cell>
          <cell r="I2927">
            <v>423.35173205741626</v>
          </cell>
          <cell r="J2927">
            <v>820</v>
          </cell>
          <cell r="K2927">
            <v>1000</v>
          </cell>
          <cell r="L2927">
            <v>550</v>
          </cell>
          <cell r="M2927">
            <v>666</v>
          </cell>
          <cell r="N2927">
            <v>466</v>
          </cell>
          <cell r="O2927">
            <v>530</v>
          </cell>
          <cell r="P2927">
            <v>636</v>
          </cell>
          <cell r="Q2927" t="str">
            <v>X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15332</v>
          </cell>
          <cell r="B2928" t="str">
            <v>TPU MOT. G5 S PLUS DIS. GARAGE</v>
          </cell>
          <cell r="C2928">
            <v>0.33733205741626793</v>
          </cell>
          <cell r="D2928">
            <v>0.65307486315789476</v>
          </cell>
          <cell r="E2928">
            <v>0.43853167464114834</v>
          </cell>
          <cell r="F2928">
            <v>0.37106526315789473</v>
          </cell>
          <cell r="G2928">
            <v>0.42166507177033491</v>
          </cell>
          <cell r="H2928">
            <v>0.50599808612440189</v>
          </cell>
          <cell r="I2928">
            <v>423.35173205741626</v>
          </cell>
          <cell r="J2928">
            <v>820</v>
          </cell>
          <cell r="K2928">
            <v>1000</v>
          </cell>
          <cell r="L2928">
            <v>550</v>
          </cell>
          <cell r="M2928">
            <v>666</v>
          </cell>
          <cell r="N2928">
            <v>466</v>
          </cell>
          <cell r="O2928">
            <v>530</v>
          </cell>
          <cell r="P2928">
            <v>636</v>
          </cell>
          <cell r="Q2928" t="str">
            <v>X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15333</v>
          </cell>
          <cell r="B2929" t="str">
            <v>TPU MOT. G5 S PLUS DIS. GARAGE</v>
          </cell>
          <cell r="C2929">
            <v>0.33733205741626793</v>
          </cell>
          <cell r="D2929">
            <v>0.65307486315789476</v>
          </cell>
          <cell r="E2929">
            <v>0.43853167464114834</v>
          </cell>
          <cell r="F2929">
            <v>0.37106526315789473</v>
          </cell>
          <cell r="G2929">
            <v>0.42166507177033491</v>
          </cell>
          <cell r="H2929">
            <v>0.50599808612440189</v>
          </cell>
          <cell r="I2929">
            <v>423.35173205741626</v>
          </cell>
          <cell r="J2929">
            <v>820</v>
          </cell>
          <cell r="K2929">
            <v>1000</v>
          </cell>
          <cell r="L2929">
            <v>550</v>
          </cell>
          <cell r="M2929">
            <v>666</v>
          </cell>
          <cell r="N2929">
            <v>466</v>
          </cell>
          <cell r="O2929">
            <v>530</v>
          </cell>
          <cell r="P2929">
            <v>636</v>
          </cell>
          <cell r="Q2929" t="str">
            <v>X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PCR'XT1803D04</v>
          </cell>
          <cell r="B2930" t="str">
            <v>TPU MOT. G5 S PLUS DIS. GLOW 3D</v>
          </cell>
          <cell r="C2930">
            <v>0.33733205741626793</v>
          </cell>
          <cell r="D2930">
            <v>0.65307486315789476</v>
          </cell>
          <cell r="E2930">
            <v>0.43853167464114834</v>
          </cell>
          <cell r="F2930">
            <v>0.37106526315789473</v>
          </cell>
          <cell r="G2930">
            <v>0.42166507177033491</v>
          </cell>
          <cell r="H2930">
            <v>0.50599808612440189</v>
          </cell>
          <cell r="I2930">
            <v>423.35173205741626</v>
          </cell>
          <cell r="J2930">
            <v>820</v>
          </cell>
          <cell r="K2930">
            <v>1000</v>
          </cell>
          <cell r="L2930">
            <v>550</v>
          </cell>
          <cell r="M2930">
            <v>666</v>
          </cell>
          <cell r="N2930">
            <v>466</v>
          </cell>
          <cell r="O2930">
            <v>530</v>
          </cell>
          <cell r="P2930">
            <v>636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PCR'XT1803D05</v>
          </cell>
          <cell r="B2931" t="str">
            <v>TPU MOT. G5 S PLUS DIS. GLOW 3D</v>
          </cell>
          <cell r="C2931">
            <v>0.33733205741626793</v>
          </cell>
          <cell r="D2931">
            <v>0.65307486315789476</v>
          </cell>
          <cell r="E2931">
            <v>0.43853167464114834</v>
          </cell>
          <cell r="F2931">
            <v>0.37106526315789473</v>
          </cell>
          <cell r="G2931">
            <v>0.42166507177033491</v>
          </cell>
          <cell r="H2931">
            <v>0.50599808612440189</v>
          </cell>
          <cell r="I2931">
            <v>423.35173205741626</v>
          </cell>
          <cell r="J2931">
            <v>820</v>
          </cell>
          <cell r="K2931">
            <v>1000</v>
          </cell>
          <cell r="L2931">
            <v>550</v>
          </cell>
          <cell r="M2931">
            <v>666</v>
          </cell>
          <cell r="N2931">
            <v>466</v>
          </cell>
          <cell r="O2931">
            <v>530</v>
          </cell>
          <cell r="P2931">
            <v>636</v>
          </cell>
          <cell r="Q2931" t="str">
            <v>S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15139</v>
          </cell>
          <cell r="B2932" t="str">
            <v>TPU MOT. G5 S PLUS DIS. PAINT</v>
          </cell>
          <cell r="C2932">
            <v>0.33733205741626793</v>
          </cell>
          <cell r="D2932">
            <v>0.65307486315789476</v>
          </cell>
          <cell r="E2932">
            <v>0.43853167464114834</v>
          </cell>
          <cell r="F2932">
            <v>0.37106526315789473</v>
          </cell>
          <cell r="G2932">
            <v>0.42166507177033491</v>
          </cell>
          <cell r="H2932">
            <v>0.50599808612440189</v>
          </cell>
          <cell r="I2932">
            <v>423.35173205741626</v>
          </cell>
          <cell r="J2932">
            <v>820</v>
          </cell>
          <cell r="K2932">
            <v>1000</v>
          </cell>
          <cell r="L2932">
            <v>550</v>
          </cell>
          <cell r="M2932">
            <v>666</v>
          </cell>
          <cell r="N2932">
            <v>466</v>
          </cell>
          <cell r="O2932">
            <v>530</v>
          </cell>
          <cell r="P2932">
            <v>636</v>
          </cell>
          <cell r="Q2932" t="str">
            <v>X</v>
          </cell>
          <cell r="R2932">
            <v>4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TPUMG5SPDS</v>
          </cell>
          <cell r="B2933" t="str">
            <v>TPU MOT. G5 S PLUS DIS. SUMMER</v>
          </cell>
          <cell r="C2933">
            <v>0.33733205741626793</v>
          </cell>
          <cell r="D2933">
            <v>0.65307486315789476</v>
          </cell>
          <cell r="E2933">
            <v>0.43853167464114834</v>
          </cell>
          <cell r="F2933">
            <v>0.37106526315789473</v>
          </cell>
          <cell r="G2933">
            <v>0.42166507177033491</v>
          </cell>
          <cell r="H2933">
            <v>0.50599808612440189</v>
          </cell>
          <cell r="I2933">
            <v>423.35173205741626</v>
          </cell>
          <cell r="J2933">
            <v>820</v>
          </cell>
          <cell r="K2933">
            <v>1000</v>
          </cell>
          <cell r="L2933">
            <v>550</v>
          </cell>
          <cell r="M2933">
            <v>666</v>
          </cell>
          <cell r="N2933">
            <v>466</v>
          </cell>
          <cell r="O2933">
            <v>530</v>
          </cell>
          <cell r="P2933">
            <v>636</v>
          </cell>
          <cell r="Q2933" t="str">
            <v>V</v>
          </cell>
          <cell r="R2933">
            <v>4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TMG5SPHUV</v>
          </cell>
          <cell r="B2934" t="str">
            <v>TPU MOT. G5 S PLUS HARD UV</v>
          </cell>
          <cell r="C2934">
            <v>0.33733205741626793</v>
          </cell>
          <cell r="D2934">
            <v>0.65307486315789476</v>
          </cell>
          <cell r="E2934">
            <v>0.43853167464114834</v>
          </cell>
          <cell r="F2934">
            <v>0.37106526315789473</v>
          </cell>
          <cell r="G2934">
            <v>0.42166507177033491</v>
          </cell>
          <cell r="H2934">
            <v>0.50599808612440189</v>
          </cell>
          <cell r="I2934">
            <v>423.35173205741626</v>
          </cell>
          <cell r="J2934">
            <v>820</v>
          </cell>
          <cell r="K2934">
            <v>1000</v>
          </cell>
          <cell r="L2934">
            <v>550</v>
          </cell>
          <cell r="M2934">
            <v>666</v>
          </cell>
          <cell r="N2934">
            <v>466</v>
          </cell>
          <cell r="O2934">
            <v>530</v>
          </cell>
          <cell r="P2934">
            <v>636</v>
          </cell>
          <cell r="Q2934" t="str">
            <v>S</v>
          </cell>
          <cell r="R2934">
            <v>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tpurs'xt1790az</v>
          </cell>
          <cell r="B2935" t="str">
            <v>TPU MOT. G5 S REF SOFT</v>
          </cell>
          <cell r="C2935">
            <v>0.46851674641148328</v>
          </cell>
          <cell r="D2935">
            <v>0.90704842105263173</v>
          </cell>
          <cell r="E2935">
            <v>0.60907177033492832</v>
          </cell>
          <cell r="F2935">
            <v>0.5153684210526317</v>
          </cell>
          <cell r="G2935">
            <v>0.58564593301435408</v>
          </cell>
          <cell r="H2935">
            <v>0.70277511961722494</v>
          </cell>
          <cell r="I2935">
            <v>587.98851674641151</v>
          </cell>
          <cell r="J2935">
            <v>820</v>
          </cell>
          <cell r="K2935">
            <v>1000</v>
          </cell>
          <cell r="L2935">
            <v>764</v>
          </cell>
          <cell r="M2935">
            <v>925</v>
          </cell>
          <cell r="N2935">
            <v>647</v>
          </cell>
          <cell r="O2935">
            <v>735</v>
          </cell>
          <cell r="P2935">
            <v>882</v>
          </cell>
          <cell r="Q2935" t="str">
            <v>S</v>
          </cell>
          <cell r="R2935">
            <v>4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tpurs'xt1790ne</v>
          </cell>
          <cell r="B2936" t="str">
            <v>TPU MOT. G5 S REF SOFT</v>
          </cell>
          <cell r="C2936">
            <v>0.46851674641148328</v>
          </cell>
          <cell r="D2936">
            <v>0.90704842105263173</v>
          </cell>
          <cell r="E2936">
            <v>0.60907177033492832</v>
          </cell>
          <cell r="F2936">
            <v>0.5153684210526317</v>
          </cell>
          <cell r="G2936">
            <v>0.58564593301435408</v>
          </cell>
          <cell r="H2936">
            <v>0.70277511961722494</v>
          </cell>
          <cell r="I2936">
            <v>587.98851674641151</v>
          </cell>
          <cell r="J2936">
            <v>820</v>
          </cell>
          <cell r="K2936">
            <v>1000</v>
          </cell>
          <cell r="L2936">
            <v>764</v>
          </cell>
          <cell r="M2936">
            <v>925</v>
          </cell>
          <cell r="N2936">
            <v>647</v>
          </cell>
          <cell r="O2936">
            <v>735</v>
          </cell>
          <cell r="P2936">
            <v>882</v>
          </cell>
          <cell r="Q2936" t="str">
            <v>S</v>
          </cell>
          <cell r="R2936">
            <v>4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tpu'xt1790t</v>
          </cell>
          <cell r="B2937" t="str">
            <v>TPU MOT. G5 S TRANS</v>
          </cell>
          <cell r="C2937">
            <v>0.46851674641148328</v>
          </cell>
          <cell r="D2937">
            <v>0.90704842105263173</v>
          </cell>
          <cell r="E2937">
            <v>0.60907177033492832</v>
          </cell>
          <cell r="F2937">
            <v>0.5153684210526317</v>
          </cell>
          <cell r="G2937">
            <v>0.58564593301435408</v>
          </cell>
          <cell r="H2937">
            <v>0.70277511961722494</v>
          </cell>
          <cell r="I2937">
            <v>587.98851674641151</v>
          </cell>
          <cell r="J2937">
            <v>820</v>
          </cell>
          <cell r="K2937">
            <v>1000</v>
          </cell>
          <cell r="L2937">
            <v>764</v>
          </cell>
          <cell r="M2937">
            <v>925</v>
          </cell>
          <cell r="N2937">
            <v>647</v>
          </cell>
          <cell r="O2937">
            <v>735</v>
          </cell>
          <cell r="P2937">
            <v>882</v>
          </cell>
          <cell r="Q2937" t="str">
            <v>S</v>
          </cell>
          <cell r="R2937">
            <v>4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tpu'xt1672t</v>
          </cell>
          <cell r="B2938" t="str">
            <v>TPU MOT. G5 TRANS</v>
          </cell>
          <cell r="C2938">
            <v>0.46851674641148328</v>
          </cell>
          <cell r="D2938">
            <v>0.90704842105263173</v>
          </cell>
          <cell r="E2938">
            <v>0.60907177033492832</v>
          </cell>
          <cell r="F2938">
            <v>0.5153684210526317</v>
          </cell>
          <cell r="G2938">
            <v>0.58564593301435408</v>
          </cell>
          <cell r="H2938">
            <v>0.70277511961722494</v>
          </cell>
          <cell r="I2938">
            <v>587.98851674641151</v>
          </cell>
          <cell r="J2938">
            <v>820</v>
          </cell>
          <cell r="K2938">
            <v>1000</v>
          </cell>
          <cell r="L2938">
            <v>764</v>
          </cell>
          <cell r="M2938">
            <v>925</v>
          </cell>
          <cell r="N2938">
            <v>647</v>
          </cell>
          <cell r="O2938">
            <v>735</v>
          </cell>
          <cell r="P2938">
            <v>882</v>
          </cell>
          <cell r="Q2938" t="str">
            <v>S</v>
          </cell>
          <cell r="R2938">
            <v>4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tpuuv'1672d07</v>
          </cell>
          <cell r="B2939" t="str">
            <v>TPU MOT. G5 UV</v>
          </cell>
          <cell r="C2939">
            <v>0.46851674641148328</v>
          </cell>
          <cell r="D2939">
            <v>0.90704842105263173</v>
          </cell>
          <cell r="E2939">
            <v>0.60907177033492832</v>
          </cell>
          <cell r="F2939">
            <v>0.5153684210526317</v>
          </cell>
          <cell r="G2939">
            <v>0.58564593301435408</v>
          </cell>
          <cell r="H2939">
            <v>0.70277511961722494</v>
          </cell>
          <cell r="I2939">
            <v>587.98851674641151</v>
          </cell>
          <cell r="J2939">
            <v>820</v>
          </cell>
          <cell r="K2939">
            <v>1000</v>
          </cell>
          <cell r="L2939">
            <v>764</v>
          </cell>
          <cell r="M2939">
            <v>925</v>
          </cell>
          <cell r="N2939">
            <v>647</v>
          </cell>
          <cell r="O2939">
            <v>735</v>
          </cell>
          <cell r="P2939">
            <v>882</v>
          </cell>
          <cell r="Q2939" t="str">
            <v>V</v>
          </cell>
          <cell r="R2939">
            <v>4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TPURS'XT2137AZ</v>
          </cell>
          <cell r="B2940" t="str">
            <v>TPU MOT. G50 REF SOFT</v>
          </cell>
          <cell r="C2940">
            <v>1.2457656584148111</v>
          </cell>
          <cell r="D2940">
            <v>6.029505786727686</v>
          </cell>
          <cell r="E2940">
            <v>1.6194953559392544</v>
          </cell>
          <cell r="F2940">
            <v>1.3703422242562924</v>
          </cell>
          <cell r="G2940">
            <v>1.5572070730185139</v>
          </cell>
          <cell r="H2940">
            <v>1.8686484876222167</v>
          </cell>
          <cell r="I2940">
            <v>1563.435901310588</v>
          </cell>
          <cell r="J2940">
            <v>6150</v>
          </cell>
          <cell r="K2940">
            <v>7500</v>
          </cell>
          <cell r="L2940">
            <v>2032</v>
          </cell>
          <cell r="M2940">
            <v>2459</v>
          </cell>
          <cell r="N2940">
            <v>1720</v>
          </cell>
          <cell r="O2940">
            <v>1955</v>
          </cell>
          <cell r="P2940">
            <v>2346</v>
          </cell>
          <cell r="Q2940" t="str">
            <v>S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TPURS'XT2137FU</v>
          </cell>
          <cell r="B2941" t="str">
            <v>TPU MOT. G50 REF SOFT</v>
          </cell>
          <cell r="C2941">
            <v>1.2457656584148111</v>
          </cell>
          <cell r="D2941">
            <v>6.029505786727686</v>
          </cell>
          <cell r="E2941">
            <v>1.6194953559392544</v>
          </cell>
          <cell r="F2941">
            <v>1.3703422242562924</v>
          </cell>
          <cell r="G2941">
            <v>1.5572070730185139</v>
          </cell>
          <cell r="H2941">
            <v>1.8686484876222167</v>
          </cell>
          <cell r="I2941">
            <v>1563.435901310588</v>
          </cell>
          <cell r="J2941">
            <v>6150</v>
          </cell>
          <cell r="K2941">
            <v>7500</v>
          </cell>
          <cell r="L2941">
            <v>2032</v>
          </cell>
          <cell r="M2941">
            <v>2459</v>
          </cell>
          <cell r="N2941">
            <v>1720</v>
          </cell>
          <cell r="O2941">
            <v>1955</v>
          </cell>
          <cell r="P2941">
            <v>2346</v>
          </cell>
          <cell r="Q2941" t="str">
            <v>S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TPURS'XT2137NE</v>
          </cell>
          <cell r="B2942" t="str">
            <v>TPU MOT. G50 REF SOFT</v>
          </cell>
          <cell r="C2942">
            <v>1.2457656584148111</v>
          </cell>
          <cell r="D2942">
            <v>6.029505786727686</v>
          </cell>
          <cell r="E2942">
            <v>1.6194953559392544</v>
          </cell>
          <cell r="F2942">
            <v>1.3703422242562924</v>
          </cell>
          <cell r="G2942">
            <v>1.5572070730185139</v>
          </cell>
          <cell r="H2942">
            <v>1.8686484876222167</v>
          </cell>
          <cell r="I2942">
            <v>1563.435901310588</v>
          </cell>
          <cell r="J2942">
            <v>6150</v>
          </cell>
          <cell r="K2942">
            <v>7500</v>
          </cell>
          <cell r="L2942">
            <v>2032</v>
          </cell>
          <cell r="M2942">
            <v>2459</v>
          </cell>
          <cell r="N2942">
            <v>1720</v>
          </cell>
          <cell r="O2942">
            <v>1955</v>
          </cell>
          <cell r="P2942">
            <v>2346</v>
          </cell>
          <cell r="Q2942" t="str">
            <v>S</v>
          </cell>
          <cell r="R2942">
            <v>38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TRRMG51</v>
          </cell>
          <cell r="B2943" t="str">
            <v>TPU MOT. G51 RUBBER</v>
          </cell>
          <cell r="C2943">
            <v>1.545541539799913</v>
          </cell>
          <cell r="D2943">
            <v>7.4804210526315789</v>
          </cell>
          <cell r="E2943">
            <v>2.0092040017398869</v>
          </cell>
          <cell r="F2943">
            <v>1.7000956937799045</v>
          </cell>
          <cell r="G2943">
            <v>1.9319269247498914</v>
          </cell>
          <cell r="H2943">
            <v>2.3183123096998695</v>
          </cell>
          <cell r="I2943">
            <v>1939.6546324488909</v>
          </cell>
          <cell r="J2943">
            <v>7790</v>
          </cell>
          <cell r="K2943">
            <v>9500</v>
          </cell>
          <cell r="L2943">
            <v>2522</v>
          </cell>
          <cell r="M2943">
            <v>3051</v>
          </cell>
          <cell r="N2943">
            <v>2134</v>
          </cell>
          <cell r="O2943">
            <v>2425</v>
          </cell>
          <cell r="P2943">
            <v>2910</v>
          </cell>
          <cell r="Q2943" t="str">
            <v>D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6666651</v>
          </cell>
          <cell r="B2944" t="str">
            <v>TPU MOT. G51 SILICONA DIS. DK</v>
          </cell>
          <cell r="C2944">
            <v>0.76</v>
          </cell>
          <cell r="D2944">
            <v>3.3592</v>
          </cell>
          <cell r="E2944">
            <v>0.9880000000000001</v>
          </cell>
          <cell r="F2944">
            <v>0.83600000000000008</v>
          </cell>
          <cell r="G2944">
            <v>0.95</v>
          </cell>
          <cell r="H2944">
            <v>1.1400000000000001</v>
          </cell>
          <cell r="I2944">
            <v>953.8</v>
          </cell>
          <cell r="J2944">
            <v>3280</v>
          </cell>
          <cell r="K2944">
            <v>4000</v>
          </cell>
          <cell r="L2944">
            <v>1240</v>
          </cell>
          <cell r="M2944">
            <v>1370</v>
          </cell>
          <cell r="N2944">
            <v>1050</v>
          </cell>
          <cell r="O2944">
            <v>1193</v>
          </cell>
          <cell r="P2944">
            <v>1431</v>
          </cell>
          <cell r="Q2944" t="str">
            <v>V</v>
          </cell>
          <cell r="R2944">
            <v>38</v>
          </cell>
          <cell r="S2944">
            <v>1.105</v>
          </cell>
          <cell r="T2944" t="str">
            <v>TPU</v>
          </cell>
          <cell r="U2944">
            <v>0</v>
          </cell>
        </row>
        <row r="2945">
          <cell r="A2945" t="str">
            <v>6666652</v>
          </cell>
          <cell r="B2945" t="str">
            <v>TPU MOT. G51 SILICONA NAC.</v>
          </cell>
          <cell r="C2945">
            <v>0.76</v>
          </cell>
          <cell r="D2945">
            <v>3.3592</v>
          </cell>
          <cell r="E2945">
            <v>0.9880000000000001</v>
          </cell>
          <cell r="F2945">
            <v>0.83600000000000008</v>
          </cell>
          <cell r="G2945">
            <v>0.95</v>
          </cell>
          <cell r="H2945">
            <v>1.1400000000000001</v>
          </cell>
          <cell r="I2945">
            <v>953.8</v>
          </cell>
          <cell r="J2945">
            <v>3280</v>
          </cell>
          <cell r="K2945">
            <v>4000</v>
          </cell>
          <cell r="L2945">
            <v>1240</v>
          </cell>
          <cell r="M2945">
            <v>1370</v>
          </cell>
          <cell r="N2945">
            <v>1050</v>
          </cell>
          <cell r="O2945">
            <v>1193</v>
          </cell>
          <cell r="P2945">
            <v>1431</v>
          </cell>
          <cell r="Q2945" t="str">
            <v>V</v>
          </cell>
          <cell r="R2945">
            <v>38</v>
          </cell>
          <cell r="S2945">
            <v>1.105</v>
          </cell>
          <cell r="T2945" t="str">
            <v>TPU</v>
          </cell>
          <cell r="U2945">
            <v>0</v>
          </cell>
        </row>
        <row r="2946">
          <cell r="A2946" t="str">
            <v>o72Wm</v>
          </cell>
          <cell r="B2946" t="str">
            <v>TPU MOT. G52 / G82 FUTBOL ARGENTINA CAMPEON</v>
          </cell>
          <cell r="C2946">
            <v>1.5940619916906624</v>
          </cell>
          <cell r="D2946">
            <v>7.7152600397828062</v>
          </cell>
          <cell r="E2946">
            <v>2.0722805891978613</v>
          </cell>
          <cell r="F2946">
            <v>1.7534681908597287</v>
          </cell>
          <cell r="G2946">
            <v>1.9925774896133279</v>
          </cell>
          <cell r="H2946">
            <v>2.3910929875359939</v>
          </cell>
          <cell r="I2946">
            <v>2000.5477995717813</v>
          </cell>
          <cell r="J2946">
            <v>7790</v>
          </cell>
          <cell r="K2946">
            <v>9500</v>
          </cell>
          <cell r="L2946">
            <v>2601</v>
          </cell>
          <cell r="M2946">
            <v>3147</v>
          </cell>
          <cell r="N2946">
            <v>2201</v>
          </cell>
          <cell r="O2946">
            <v>2501</v>
          </cell>
          <cell r="P2946">
            <v>3001</v>
          </cell>
          <cell r="Q2946" t="str">
            <v>V</v>
          </cell>
          <cell r="R2946">
            <v>38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42252</v>
          </cell>
          <cell r="B2947" t="str">
            <v>TPU MOT. G52 / G82 PUFFER CASE</v>
          </cell>
          <cell r="C2947">
            <v>0.83</v>
          </cell>
          <cell r="D2947">
            <v>3.6685999999999996</v>
          </cell>
          <cell r="E2947">
            <v>1.079</v>
          </cell>
          <cell r="F2947">
            <v>0.91300000000000003</v>
          </cell>
          <cell r="G2947">
            <v>1.0374999999999999</v>
          </cell>
          <cell r="H2947">
            <v>1.2449999999999999</v>
          </cell>
          <cell r="I2947">
            <v>1041.6499999999999</v>
          </cell>
          <cell r="J2947">
            <v>3690</v>
          </cell>
          <cell r="K2947">
            <v>4500</v>
          </cell>
          <cell r="L2947">
            <v>1354</v>
          </cell>
          <cell r="M2947">
            <v>1496</v>
          </cell>
          <cell r="N2947">
            <v>1146</v>
          </cell>
          <cell r="O2947">
            <v>1303</v>
          </cell>
          <cell r="P2947">
            <v>1563</v>
          </cell>
          <cell r="Q2947" t="str">
            <v>V</v>
          </cell>
          <cell r="R2947">
            <v>38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68282</v>
          </cell>
          <cell r="B2948" t="str">
            <v>TPU MOT. G52 / G82 PUFFER CASE</v>
          </cell>
          <cell r="C2948">
            <v>0.83</v>
          </cell>
          <cell r="D2948">
            <v>3.6685999999999996</v>
          </cell>
          <cell r="E2948">
            <v>1.079</v>
          </cell>
          <cell r="F2948">
            <v>0.91300000000000003</v>
          </cell>
          <cell r="G2948">
            <v>1.0374999999999999</v>
          </cell>
          <cell r="H2948">
            <v>1.2449999999999999</v>
          </cell>
          <cell r="I2948">
            <v>1041.6499999999999</v>
          </cell>
          <cell r="J2948">
            <v>3690</v>
          </cell>
          <cell r="K2948">
            <v>4500</v>
          </cell>
          <cell r="L2948">
            <v>1354</v>
          </cell>
          <cell r="M2948">
            <v>1496</v>
          </cell>
          <cell r="N2948">
            <v>1146</v>
          </cell>
          <cell r="O2948">
            <v>1303</v>
          </cell>
          <cell r="P2948">
            <v>1563</v>
          </cell>
          <cell r="Q2948" t="str">
            <v>V</v>
          </cell>
          <cell r="R2948">
            <v>38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TPURSG52</v>
          </cell>
          <cell r="B2949" t="str">
            <v>TPU MOT. G52 / G82 REF SOFT</v>
          </cell>
          <cell r="C2949">
            <v>1.55</v>
          </cell>
          <cell r="D2949">
            <v>7.5019999999999998</v>
          </cell>
          <cell r="E2949">
            <v>2.0150000000000001</v>
          </cell>
          <cell r="F2949">
            <v>1.7050000000000003</v>
          </cell>
          <cell r="G2949">
            <v>1.9375</v>
          </cell>
          <cell r="H2949">
            <v>2.3250000000000002</v>
          </cell>
          <cell r="I2949">
            <v>1945.25</v>
          </cell>
          <cell r="J2949">
            <v>7790</v>
          </cell>
          <cell r="K2949">
            <v>9500</v>
          </cell>
          <cell r="L2949">
            <v>2529</v>
          </cell>
          <cell r="M2949">
            <v>3060</v>
          </cell>
          <cell r="N2949">
            <v>2140</v>
          </cell>
          <cell r="O2949">
            <v>2432</v>
          </cell>
          <cell r="P2949">
            <v>2918</v>
          </cell>
          <cell r="Q2949" t="str">
            <v>S</v>
          </cell>
          <cell r="R2949">
            <v>38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TRRMG52</v>
          </cell>
          <cell r="B2950" t="str">
            <v>TPU MOT. G52 / G82 RUBBER</v>
          </cell>
          <cell r="C2950">
            <v>1.545541539799913</v>
          </cell>
          <cell r="D2950">
            <v>7.4804210526315789</v>
          </cell>
          <cell r="E2950">
            <v>2.0092040017398869</v>
          </cell>
          <cell r="F2950">
            <v>1.7000956937799045</v>
          </cell>
          <cell r="G2950">
            <v>1.9319269247498914</v>
          </cell>
          <cell r="H2950">
            <v>2.3183123096998695</v>
          </cell>
          <cell r="I2950">
            <v>1939.6546324488909</v>
          </cell>
          <cell r="J2950">
            <v>7790</v>
          </cell>
          <cell r="K2950">
            <v>9500</v>
          </cell>
          <cell r="L2950">
            <v>2522</v>
          </cell>
          <cell r="M2950">
            <v>3051</v>
          </cell>
          <cell r="N2950">
            <v>2134</v>
          </cell>
          <cell r="O2950">
            <v>2425</v>
          </cell>
          <cell r="P2950">
            <v>2910</v>
          </cell>
          <cell r="Q2950" t="str">
            <v>D</v>
          </cell>
          <cell r="R2950">
            <v>38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4564568768741</v>
          </cell>
          <cell r="B2951" t="str">
            <v>TPU MOT. G52 / G82 SILICONA C/MARCA</v>
          </cell>
          <cell r="C2951">
            <v>1.8438247011952191</v>
          </cell>
          <cell r="D2951">
            <v>7.1392892430278883</v>
          </cell>
          <cell r="E2951">
            <v>2.3969721115537848</v>
          </cell>
          <cell r="F2951">
            <v>2.0282071713147412</v>
          </cell>
          <cell r="G2951">
            <v>2.3047808764940241</v>
          </cell>
          <cell r="H2951">
            <v>2.7657370517928288</v>
          </cell>
          <cell r="I2951">
            <v>2314</v>
          </cell>
          <cell r="J2951">
            <v>7380</v>
          </cell>
          <cell r="K2951">
            <v>9000</v>
          </cell>
          <cell r="L2951">
            <v>3008</v>
          </cell>
          <cell r="M2951">
            <v>3640</v>
          </cell>
          <cell r="N2951">
            <v>2546</v>
          </cell>
          <cell r="O2951">
            <v>2893</v>
          </cell>
          <cell r="P2951">
            <v>3471</v>
          </cell>
          <cell r="Q2951" t="str">
            <v>V</v>
          </cell>
          <cell r="R2951">
            <v>30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6670053</v>
          </cell>
          <cell r="B2952" t="str">
            <v>TPU MOT. G52 / G82 SILICONA NAC.</v>
          </cell>
          <cell r="C2952">
            <v>0.76</v>
          </cell>
          <cell r="D2952">
            <v>3.3592</v>
          </cell>
          <cell r="E2952">
            <v>0.9880000000000001</v>
          </cell>
          <cell r="F2952">
            <v>0.83600000000000008</v>
          </cell>
          <cell r="G2952">
            <v>0.95</v>
          </cell>
          <cell r="H2952">
            <v>1.1400000000000001</v>
          </cell>
          <cell r="I2952">
            <v>953.8</v>
          </cell>
          <cell r="J2952">
            <v>3280</v>
          </cell>
          <cell r="K2952">
            <v>4000</v>
          </cell>
          <cell r="L2952">
            <v>1240</v>
          </cell>
          <cell r="M2952">
            <v>1370</v>
          </cell>
          <cell r="N2952">
            <v>1050</v>
          </cell>
          <cell r="O2952">
            <v>1193</v>
          </cell>
          <cell r="P2952">
            <v>1431</v>
          </cell>
          <cell r="Q2952" t="str">
            <v>V</v>
          </cell>
          <cell r="R2952">
            <v>38</v>
          </cell>
          <cell r="S2952">
            <v>1.105</v>
          </cell>
          <cell r="T2952" t="str">
            <v>TPU</v>
          </cell>
          <cell r="U2952">
            <v>0</v>
          </cell>
        </row>
        <row r="2953">
          <cell r="A2953" t="str">
            <v>43852</v>
          </cell>
          <cell r="B2953" t="str">
            <v>TPU MOT. G52 / G82 TRANS</v>
          </cell>
          <cell r="C2953">
            <v>0.86124401913875603</v>
          </cell>
          <cell r="D2953">
            <v>4.1684210526315795</v>
          </cell>
          <cell r="E2953">
            <v>1.1196172248803828</v>
          </cell>
          <cell r="F2953">
            <v>0.94736842105263175</v>
          </cell>
          <cell r="G2953">
            <v>1.0765550239234449</v>
          </cell>
          <cell r="H2953">
            <v>1.2918660287081341</v>
          </cell>
          <cell r="I2953">
            <v>1080.8612440191389</v>
          </cell>
          <cell r="J2953">
            <v>4100</v>
          </cell>
          <cell r="K2953">
            <v>5000</v>
          </cell>
          <cell r="L2953">
            <v>1405</v>
          </cell>
          <cell r="M2953">
            <v>1700</v>
          </cell>
          <cell r="N2953">
            <v>1189</v>
          </cell>
          <cell r="O2953">
            <v>1352</v>
          </cell>
          <cell r="P2953">
            <v>1622</v>
          </cell>
          <cell r="Q2953" t="str">
            <v>V</v>
          </cell>
          <cell r="R2953">
            <v>38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646682</v>
          </cell>
          <cell r="B2954" t="str">
            <v>TPU MOT. G52 / G82 TRANS</v>
          </cell>
          <cell r="C2954">
            <v>0.86124401913875603</v>
          </cell>
          <cell r="D2954">
            <v>4.1684210526315795</v>
          </cell>
          <cell r="E2954">
            <v>1.1196172248803828</v>
          </cell>
          <cell r="F2954">
            <v>0.94736842105263175</v>
          </cell>
          <cell r="G2954">
            <v>1.0765550239234449</v>
          </cell>
          <cell r="H2954">
            <v>1.2918660287081341</v>
          </cell>
          <cell r="I2954">
            <v>1080.8612440191389</v>
          </cell>
          <cell r="J2954">
            <v>4100</v>
          </cell>
          <cell r="K2954">
            <v>5000</v>
          </cell>
          <cell r="L2954">
            <v>1405</v>
          </cell>
          <cell r="M2954">
            <v>1700</v>
          </cell>
          <cell r="N2954">
            <v>1189</v>
          </cell>
          <cell r="O2954">
            <v>1352</v>
          </cell>
          <cell r="P2954">
            <v>1622</v>
          </cell>
          <cell r="Q2954" t="str">
            <v>V</v>
          </cell>
          <cell r="R2954">
            <v>38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PASK'XT2221T</v>
          </cell>
          <cell r="B2955" t="str">
            <v>TPU MOT. G52 TRANS</v>
          </cell>
          <cell r="C2955">
            <v>0.54829473684210517</v>
          </cell>
          <cell r="D2955">
            <v>2.6537465263157891</v>
          </cell>
          <cell r="E2955">
            <v>0.71278315789473679</v>
          </cell>
          <cell r="F2955">
            <v>0.60312421052631571</v>
          </cell>
          <cell r="G2955">
            <v>0.6853684210526314</v>
          </cell>
          <cell r="H2955">
            <v>0.82244210526315775</v>
          </cell>
          <cell r="I2955">
            <v>688.10989473684197</v>
          </cell>
          <cell r="J2955">
            <v>2870</v>
          </cell>
          <cell r="K2955">
            <v>3500</v>
          </cell>
          <cell r="L2955">
            <v>895</v>
          </cell>
          <cell r="M2955">
            <v>1082</v>
          </cell>
          <cell r="N2955">
            <v>757</v>
          </cell>
          <cell r="O2955">
            <v>861</v>
          </cell>
          <cell r="P2955">
            <v>1033</v>
          </cell>
          <cell r="Q2955" t="str">
            <v>V</v>
          </cell>
          <cell r="R2955">
            <v>38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TRBBG53</v>
          </cell>
          <cell r="B2956" t="str">
            <v>TPU MOT. G53 BUBBLE</v>
          </cell>
          <cell r="C2956">
            <v>0.96984860557768926</v>
          </cell>
          <cell r="D2956">
            <v>4.6940672509960155</v>
          </cell>
          <cell r="E2956">
            <v>1.2608031872509962</v>
          </cell>
          <cell r="F2956">
            <v>1.0668334661354584</v>
          </cell>
          <cell r="G2956">
            <v>1.2123107569721117</v>
          </cell>
          <cell r="H2956">
            <v>1.4547729083665339</v>
          </cell>
          <cell r="I2956">
            <v>1217.1600000000001</v>
          </cell>
          <cell r="J2956">
            <v>4920</v>
          </cell>
          <cell r="K2956">
            <v>6000</v>
          </cell>
          <cell r="L2956">
            <v>1582</v>
          </cell>
          <cell r="M2956">
            <v>1915</v>
          </cell>
          <cell r="N2956">
            <v>1339</v>
          </cell>
          <cell r="O2956">
            <v>1522</v>
          </cell>
          <cell r="P2956">
            <v>1826</v>
          </cell>
          <cell r="Q2956" t="str">
            <v>D</v>
          </cell>
          <cell r="R2956">
            <v>38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TRBBG54</v>
          </cell>
          <cell r="B2957" t="str">
            <v>TPU MOT. G54 BUBBLE</v>
          </cell>
          <cell r="C2957">
            <v>0.96984860557768926</v>
          </cell>
          <cell r="D2957">
            <v>4.6940672509960155</v>
          </cell>
          <cell r="E2957">
            <v>1.2608031872509962</v>
          </cell>
          <cell r="F2957">
            <v>1.0668334661354584</v>
          </cell>
          <cell r="G2957">
            <v>1.2123107569721117</v>
          </cell>
          <cell r="H2957">
            <v>1.4547729083665339</v>
          </cell>
          <cell r="I2957">
            <v>1217.1600000000001</v>
          </cell>
          <cell r="J2957">
            <v>4920</v>
          </cell>
          <cell r="K2957">
            <v>6000</v>
          </cell>
          <cell r="L2957">
            <v>1582</v>
          </cell>
          <cell r="M2957">
            <v>1915</v>
          </cell>
          <cell r="N2957">
            <v>1339</v>
          </cell>
          <cell r="O2957">
            <v>1522</v>
          </cell>
          <cell r="P2957">
            <v>1826</v>
          </cell>
          <cell r="Q2957" t="str">
            <v>D</v>
          </cell>
          <cell r="R2957">
            <v>38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puMG54U</v>
          </cell>
          <cell r="B2958" t="str">
            <v>TPU MOT. G54 SENA BRILLO + POP</v>
          </cell>
          <cell r="C2958">
            <v>1.4239450800915332</v>
          </cell>
          <cell r="D2958">
            <v>6.8918941876430209</v>
          </cell>
          <cell r="E2958">
            <v>1.8511286041189932</v>
          </cell>
          <cell r="F2958">
            <v>1.5663395881006867</v>
          </cell>
          <cell r="G2958">
            <v>1.7799313501144165</v>
          </cell>
          <cell r="H2958">
            <v>2.1359176201372998</v>
          </cell>
          <cell r="I2958">
            <v>1787.0510755148741</v>
          </cell>
          <cell r="J2958">
            <v>6970</v>
          </cell>
          <cell r="K2958">
            <v>8500</v>
          </cell>
          <cell r="L2958">
            <v>2323</v>
          </cell>
          <cell r="M2958">
            <v>2811</v>
          </cell>
          <cell r="N2958">
            <v>1966</v>
          </cell>
          <cell r="O2958">
            <v>2234</v>
          </cell>
          <cell r="P2958">
            <v>2681</v>
          </cell>
          <cell r="Q2958" t="str">
            <v>V</v>
          </cell>
          <cell r="R2958">
            <v>38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4564568487030</v>
          </cell>
          <cell r="B2959" t="str">
            <v>TPU MOT. G54 SILICONA C/MARCA</v>
          </cell>
          <cell r="C2959">
            <v>1.8438247011952191</v>
          </cell>
          <cell r="D2959">
            <v>8.9241115537848597</v>
          </cell>
          <cell r="E2959">
            <v>2.3969721115537848</v>
          </cell>
          <cell r="F2959">
            <v>2.0282071713147412</v>
          </cell>
          <cell r="G2959">
            <v>2.3047808764940241</v>
          </cell>
          <cell r="H2959">
            <v>2.7657370517928288</v>
          </cell>
          <cell r="I2959">
            <v>2314</v>
          </cell>
          <cell r="J2959">
            <v>9020</v>
          </cell>
          <cell r="K2959">
            <v>11000</v>
          </cell>
          <cell r="L2959">
            <v>3008</v>
          </cell>
          <cell r="M2959">
            <v>3640</v>
          </cell>
          <cell r="N2959">
            <v>2546</v>
          </cell>
          <cell r="O2959">
            <v>2893</v>
          </cell>
          <cell r="P2959">
            <v>3471</v>
          </cell>
          <cell r="Q2959" t="str">
            <v>V</v>
          </cell>
          <cell r="R2959">
            <v>38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TRBBG55</v>
          </cell>
          <cell r="B2960" t="str">
            <v>TPU MOT. G55 BUBBLE</v>
          </cell>
          <cell r="C2960">
            <v>0.96984860557768926</v>
          </cell>
          <cell r="D2960">
            <v>4.6940672509960155</v>
          </cell>
          <cell r="E2960">
            <v>1.2608031872509962</v>
          </cell>
          <cell r="F2960">
            <v>1.0668334661354584</v>
          </cell>
          <cell r="G2960">
            <v>1.2123107569721117</v>
          </cell>
          <cell r="H2960">
            <v>1.4547729083665339</v>
          </cell>
          <cell r="I2960">
            <v>1217.1600000000001</v>
          </cell>
          <cell r="J2960">
            <v>4920</v>
          </cell>
          <cell r="K2960">
            <v>6000</v>
          </cell>
          <cell r="L2960">
            <v>1582</v>
          </cell>
          <cell r="M2960">
            <v>1915</v>
          </cell>
          <cell r="N2960">
            <v>1339</v>
          </cell>
          <cell r="O2960">
            <v>1522</v>
          </cell>
          <cell r="P2960">
            <v>1826</v>
          </cell>
          <cell r="Q2960" t="str">
            <v>D</v>
          </cell>
          <cell r="R2960">
            <v>38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TRCRG55</v>
          </cell>
          <cell r="B2961" t="str">
            <v>TPU MOT. G55 COMBO REF</v>
          </cell>
          <cell r="C2961">
            <v>2.3033864541832672</v>
          </cell>
          <cell r="D2961">
            <v>11.148390438247013</v>
          </cell>
          <cell r="E2961">
            <v>2.9944023904382475</v>
          </cell>
          <cell r="F2961">
            <v>2.5337250996015941</v>
          </cell>
          <cell r="G2961">
            <v>2.8792330677290838</v>
          </cell>
          <cell r="H2961">
            <v>3.4550796812749009</v>
          </cell>
          <cell r="I2961">
            <v>2890.7500000000005</v>
          </cell>
          <cell r="J2961">
            <v>11480</v>
          </cell>
          <cell r="K2961">
            <v>14000</v>
          </cell>
          <cell r="L2961">
            <v>3758</v>
          </cell>
          <cell r="M2961">
            <v>4547</v>
          </cell>
          <cell r="N2961">
            <v>3180</v>
          </cell>
          <cell r="O2961">
            <v>3614</v>
          </cell>
          <cell r="P2961">
            <v>4337</v>
          </cell>
          <cell r="Q2961" t="str">
            <v>D</v>
          </cell>
          <cell r="R2961">
            <v>38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xT1925bR1r</v>
          </cell>
          <cell r="B2962" t="str">
            <v>TPU MOT. G6 DIS. BRILLO</v>
          </cell>
          <cell r="C2962">
            <v>0.93703349282296655</v>
          </cell>
          <cell r="D2962">
            <v>1.8140968421052635</v>
          </cell>
          <cell r="E2962">
            <v>1.2181435406698566</v>
          </cell>
          <cell r="F2962">
            <v>1.0307368421052634</v>
          </cell>
          <cell r="G2962">
            <v>1.1712918660287082</v>
          </cell>
          <cell r="H2962">
            <v>1.4055502392344499</v>
          </cell>
          <cell r="I2962">
            <v>1175.977033492823</v>
          </cell>
          <cell r="J2962">
            <v>2050</v>
          </cell>
          <cell r="K2962">
            <v>2500</v>
          </cell>
          <cell r="L2962">
            <v>1529</v>
          </cell>
          <cell r="M2962">
            <v>1850</v>
          </cell>
          <cell r="N2962">
            <v>1294</v>
          </cell>
          <cell r="O2962">
            <v>1470</v>
          </cell>
          <cell r="P2962">
            <v>1764</v>
          </cell>
          <cell r="Q2962" t="str">
            <v>Z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xT1925bR3r</v>
          </cell>
          <cell r="B2963" t="str">
            <v>TPU MOT. G6 DIS. BRILLO</v>
          </cell>
          <cell r="C2963">
            <v>0.93703349282296655</v>
          </cell>
          <cell r="D2963">
            <v>1.8140968421052635</v>
          </cell>
          <cell r="E2963">
            <v>1.2181435406698566</v>
          </cell>
          <cell r="F2963">
            <v>1.0307368421052634</v>
          </cell>
          <cell r="G2963">
            <v>1.1712918660287082</v>
          </cell>
          <cell r="H2963">
            <v>1.4055502392344499</v>
          </cell>
          <cell r="I2963">
            <v>1175.977033492823</v>
          </cell>
          <cell r="J2963">
            <v>2050</v>
          </cell>
          <cell r="K2963">
            <v>2500</v>
          </cell>
          <cell r="L2963">
            <v>1529</v>
          </cell>
          <cell r="M2963">
            <v>1850</v>
          </cell>
          <cell r="N2963">
            <v>1294</v>
          </cell>
          <cell r="O2963">
            <v>1470</v>
          </cell>
          <cell r="P2963">
            <v>1764</v>
          </cell>
          <cell r="Q2963" t="str">
            <v>Z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tpumg6tc</v>
          </cell>
          <cell r="B2964" t="str">
            <v>TPU MOT. G6 DIS. NAC.</v>
          </cell>
          <cell r="C2964">
            <v>0.84</v>
          </cell>
          <cell r="D2964">
            <v>1.48512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1054.2</v>
          </cell>
          <cell r="J2964">
            <v>1640</v>
          </cell>
          <cell r="K2964">
            <v>2000</v>
          </cell>
          <cell r="L2964">
            <v>1370</v>
          </cell>
          <cell r="M2964">
            <v>1514</v>
          </cell>
          <cell r="N2964">
            <v>1160</v>
          </cell>
          <cell r="O2964">
            <v>1318</v>
          </cell>
          <cell r="P2964">
            <v>1582</v>
          </cell>
          <cell r="Q2964" t="str">
            <v>V</v>
          </cell>
          <cell r="R2964">
            <v>4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TPUMG6PDU</v>
          </cell>
          <cell r="B2965" t="str">
            <v>TPU MOT. G6 DIS. URBAN HARD</v>
          </cell>
          <cell r="C2965">
            <v>0.93703349282296655</v>
          </cell>
          <cell r="D2965">
            <v>1.8140968421052635</v>
          </cell>
          <cell r="E2965">
            <v>1.2181435406698566</v>
          </cell>
          <cell r="F2965">
            <v>1.0307368421052634</v>
          </cell>
          <cell r="G2965">
            <v>1.1712918660287082</v>
          </cell>
          <cell r="H2965">
            <v>1.4055502392344499</v>
          </cell>
          <cell r="I2965">
            <v>1175.977033492823</v>
          </cell>
          <cell r="J2965">
            <v>2050</v>
          </cell>
          <cell r="K2965">
            <v>2500</v>
          </cell>
          <cell r="L2965">
            <v>1529</v>
          </cell>
          <cell r="M2965">
            <v>1850</v>
          </cell>
          <cell r="N2965">
            <v>1294</v>
          </cell>
          <cell r="O2965">
            <v>1470</v>
          </cell>
          <cell r="P2965">
            <v>1764</v>
          </cell>
          <cell r="Q2965" t="str">
            <v>G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2641</v>
          </cell>
          <cell r="B2966" t="str">
            <v>TPU MOT. G6 DK DIS.</v>
          </cell>
          <cell r="C2966">
            <v>0.93703349282296655</v>
          </cell>
          <cell r="D2966">
            <v>1.8140968421052635</v>
          </cell>
          <cell r="E2966">
            <v>1.2181435406698566</v>
          </cell>
          <cell r="F2966">
            <v>1.0307368421052634</v>
          </cell>
          <cell r="G2966">
            <v>1.1712918660287082</v>
          </cell>
          <cell r="H2966">
            <v>1.4055502392344499</v>
          </cell>
          <cell r="I2966">
            <v>1175.977033492823</v>
          </cell>
          <cell r="J2966">
            <v>2050</v>
          </cell>
          <cell r="K2966">
            <v>2500</v>
          </cell>
          <cell r="L2966">
            <v>1529</v>
          </cell>
          <cell r="M2966">
            <v>1850</v>
          </cell>
          <cell r="N2966">
            <v>1294</v>
          </cell>
          <cell r="O2966">
            <v>1470</v>
          </cell>
          <cell r="P2966">
            <v>1764</v>
          </cell>
          <cell r="Q2966" t="str">
            <v>V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G6PlCoco</v>
          </cell>
          <cell r="B2967" t="str">
            <v>TPU MOT. G6 PLAY DIS. DIS. COCODRILO</v>
          </cell>
          <cell r="C2967">
            <v>0.93703349282296655</v>
          </cell>
          <cell r="D2967">
            <v>1.8140968421052635</v>
          </cell>
          <cell r="E2967">
            <v>1.2181435406698566</v>
          </cell>
          <cell r="F2967">
            <v>1.0307368421052634</v>
          </cell>
          <cell r="G2967">
            <v>1.1712918660287082</v>
          </cell>
          <cell r="H2967">
            <v>1.4055502392344499</v>
          </cell>
          <cell r="I2967">
            <v>1175.977033492823</v>
          </cell>
          <cell r="J2967">
            <v>2050</v>
          </cell>
          <cell r="K2967">
            <v>2500</v>
          </cell>
          <cell r="L2967">
            <v>1529</v>
          </cell>
          <cell r="M2967">
            <v>1850</v>
          </cell>
          <cell r="N2967">
            <v>1294</v>
          </cell>
          <cell r="O2967">
            <v>1470</v>
          </cell>
          <cell r="P2967">
            <v>1764</v>
          </cell>
          <cell r="Q2967" t="str">
            <v>Z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Moto G6 Play I</v>
          </cell>
          <cell r="B2968" t="str">
            <v>TPU MOT. G6 PLAY DIS. IMD</v>
          </cell>
          <cell r="C2968">
            <v>0.93703349282296655</v>
          </cell>
          <cell r="D2968">
            <v>1.8140968421052635</v>
          </cell>
          <cell r="E2968">
            <v>1.2181435406698566</v>
          </cell>
          <cell r="F2968">
            <v>1.0307368421052634</v>
          </cell>
          <cell r="G2968">
            <v>1.1712918660287082</v>
          </cell>
          <cell r="H2968">
            <v>1.4055502392344499</v>
          </cell>
          <cell r="I2968">
            <v>1175.977033492823</v>
          </cell>
          <cell r="J2968">
            <v>2050</v>
          </cell>
          <cell r="K2968">
            <v>2500</v>
          </cell>
          <cell r="L2968">
            <v>1529</v>
          </cell>
          <cell r="M2968">
            <v>1850</v>
          </cell>
          <cell r="N2968">
            <v>1294</v>
          </cell>
          <cell r="O2968">
            <v>1470</v>
          </cell>
          <cell r="P2968">
            <v>1764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PSL'XT1922D01</v>
          </cell>
          <cell r="B2969" t="str">
            <v>TPU MOT. G6 PLAY DIS. LENTEJUELAS</v>
          </cell>
          <cell r="C2969">
            <v>0.93703349282296655</v>
          </cell>
          <cell r="D2969">
            <v>1.8140968421052635</v>
          </cell>
          <cell r="E2969">
            <v>1.2181435406698566</v>
          </cell>
          <cell r="F2969">
            <v>1.0307368421052634</v>
          </cell>
          <cell r="G2969">
            <v>1.1712918660287082</v>
          </cell>
          <cell r="H2969">
            <v>1.4055502392344499</v>
          </cell>
          <cell r="I2969">
            <v>1175.977033492823</v>
          </cell>
          <cell r="J2969">
            <v>2050</v>
          </cell>
          <cell r="K2969">
            <v>2500</v>
          </cell>
          <cell r="L2969">
            <v>1529</v>
          </cell>
          <cell r="M2969">
            <v>1850</v>
          </cell>
          <cell r="N2969">
            <v>1294</v>
          </cell>
          <cell r="O2969">
            <v>1470</v>
          </cell>
          <cell r="P2969">
            <v>1764</v>
          </cell>
          <cell r="Q2969" t="str">
            <v>S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PSL'XT1922D02</v>
          </cell>
          <cell r="B2970" t="str">
            <v>TPU MOT. G6 PLAY DIS. LENTEJUELAS</v>
          </cell>
          <cell r="C2970">
            <v>0.93703349282296655</v>
          </cell>
          <cell r="D2970">
            <v>1.8140968421052635</v>
          </cell>
          <cell r="E2970">
            <v>1.2181435406698566</v>
          </cell>
          <cell r="F2970">
            <v>1.0307368421052634</v>
          </cell>
          <cell r="G2970">
            <v>1.1712918660287082</v>
          </cell>
          <cell r="H2970">
            <v>1.4055502392344499</v>
          </cell>
          <cell r="I2970">
            <v>1175.977033492823</v>
          </cell>
          <cell r="J2970">
            <v>2050</v>
          </cell>
          <cell r="K2970">
            <v>2500</v>
          </cell>
          <cell r="L2970">
            <v>1529</v>
          </cell>
          <cell r="M2970">
            <v>1850</v>
          </cell>
          <cell r="N2970">
            <v>1294</v>
          </cell>
          <cell r="O2970">
            <v>1470</v>
          </cell>
          <cell r="P2970">
            <v>1764</v>
          </cell>
          <cell r="Q2970" t="str">
            <v>S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moto g6 play</v>
          </cell>
          <cell r="B2971" t="str">
            <v>TPU MOT. G6 PLAY DIS. NAC.</v>
          </cell>
          <cell r="C2971">
            <v>0.84</v>
          </cell>
          <cell r="D2971">
            <v>1.48512</v>
          </cell>
          <cell r="E2971">
            <v>1.0920000000000001</v>
          </cell>
          <cell r="F2971">
            <v>0.92400000000000004</v>
          </cell>
          <cell r="G2971">
            <v>1.05</v>
          </cell>
          <cell r="H2971">
            <v>1.26</v>
          </cell>
          <cell r="I2971">
            <v>1054.2</v>
          </cell>
          <cell r="J2971">
            <v>1640</v>
          </cell>
          <cell r="K2971">
            <v>2000</v>
          </cell>
          <cell r="L2971">
            <v>1370</v>
          </cell>
          <cell r="M2971">
            <v>1514</v>
          </cell>
          <cell r="N2971">
            <v>1160</v>
          </cell>
          <cell r="O2971">
            <v>1318</v>
          </cell>
          <cell r="P2971">
            <v>1582</v>
          </cell>
          <cell r="Q2971" t="str">
            <v>Z</v>
          </cell>
          <cell r="R2971">
            <v>4</v>
          </cell>
          <cell r="S2971">
            <v>1.105</v>
          </cell>
          <cell r="T2971" t="str">
            <v>TPU</v>
          </cell>
          <cell r="U2971">
            <v>0</v>
          </cell>
        </row>
        <row r="2972">
          <cell r="A2972" t="str">
            <v>TPUMG6YDU</v>
          </cell>
          <cell r="B2972" t="str">
            <v>TPU MOT. G6 PLAY DIS. URBAN HARD</v>
          </cell>
          <cell r="C2972">
            <v>0.93703349282296655</v>
          </cell>
          <cell r="D2972">
            <v>1.8140968421052635</v>
          </cell>
          <cell r="E2972">
            <v>1.2181435406698566</v>
          </cell>
          <cell r="F2972">
            <v>1.0307368421052634</v>
          </cell>
          <cell r="G2972">
            <v>1.1712918660287082</v>
          </cell>
          <cell r="H2972">
            <v>1.4055502392344499</v>
          </cell>
          <cell r="I2972">
            <v>1175.977033492823</v>
          </cell>
          <cell r="J2972">
            <v>2050</v>
          </cell>
          <cell r="K2972">
            <v>2500</v>
          </cell>
          <cell r="L2972">
            <v>1529</v>
          </cell>
          <cell r="M2972">
            <v>1850</v>
          </cell>
          <cell r="N2972">
            <v>1294</v>
          </cell>
          <cell r="O2972">
            <v>1470</v>
          </cell>
          <cell r="P2972">
            <v>1764</v>
          </cell>
          <cell r="Q2972" t="str">
            <v>G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2674</v>
          </cell>
          <cell r="B2973" t="str">
            <v>TPU MOT. G6 PLAY DK DIS.</v>
          </cell>
          <cell r="C2973">
            <v>0.93703349282296655</v>
          </cell>
          <cell r="D2973">
            <v>1.8140968421052635</v>
          </cell>
          <cell r="E2973">
            <v>1.2181435406698566</v>
          </cell>
          <cell r="F2973">
            <v>1.0307368421052634</v>
          </cell>
          <cell r="G2973">
            <v>1.1712918660287082</v>
          </cell>
          <cell r="H2973">
            <v>1.4055502392344499</v>
          </cell>
          <cell r="I2973">
            <v>1175.977033492823</v>
          </cell>
          <cell r="J2973">
            <v>2050</v>
          </cell>
          <cell r="K2973">
            <v>2500</v>
          </cell>
          <cell r="L2973">
            <v>1529</v>
          </cell>
          <cell r="M2973">
            <v>1850</v>
          </cell>
          <cell r="N2973">
            <v>1294</v>
          </cell>
          <cell r="O2973">
            <v>1470</v>
          </cell>
          <cell r="P2973">
            <v>1764</v>
          </cell>
          <cell r="Q2973" t="str">
            <v>V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TFmG6PBC</v>
          </cell>
          <cell r="B2974" t="str">
            <v>TPU MOT. G6 PLAY FUTBOL BOCA</v>
          </cell>
          <cell r="C2974">
            <v>0.93703349282296655</v>
          </cell>
          <cell r="D2974">
            <v>1.8140968421052635</v>
          </cell>
          <cell r="E2974">
            <v>1.2181435406698566</v>
          </cell>
          <cell r="F2974">
            <v>1.0307368421052634</v>
          </cell>
          <cell r="G2974">
            <v>1.1712918660287082</v>
          </cell>
          <cell r="H2974">
            <v>1.4055502392344499</v>
          </cell>
          <cell r="I2974">
            <v>1175.977033492823</v>
          </cell>
          <cell r="J2974">
            <v>2050</v>
          </cell>
          <cell r="K2974">
            <v>2500</v>
          </cell>
          <cell r="L2974">
            <v>1529</v>
          </cell>
          <cell r="M2974">
            <v>1850</v>
          </cell>
          <cell r="N2974">
            <v>1294</v>
          </cell>
          <cell r="O2974">
            <v>1470</v>
          </cell>
          <cell r="P2974">
            <v>1764</v>
          </cell>
          <cell r="Q2974" t="str">
            <v>G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tpurs'xt1922fu</v>
          </cell>
          <cell r="B2975" t="str">
            <v>TPU MOT. G6 PLAY REF SOFT</v>
          </cell>
          <cell r="C2975">
            <v>0.93703349282296655</v>
          </cell>
          <cell r="D2975">
            <v>1.8140968421052635</v>
          </cell>
          <cell r="E2975">
            <v>1.2181435406698566</v>
          </cell>
          <cell r="F2975">
            <v>1.0307368421052634</v>
          </cell>
          <cell r="G2975">
            <v>1.1712918660287082</v>
          </cell>
          <cell r="H2975">
            <v>1.4055502392344499</v>
          </cell>
          <cell r="I2975">
            <v>1175.977033492823</v>
          </cell>
          <cell r="J2975">
            <v>2050</v>
          </cell>
          <cell r="K2975">
            <v>2500</v>
          </cell>
          <cell r="L2975">
            <v>1529</v>
          </cell>
          <cell r="M2975">
            <v>1850</v>
          </cell>
          <cell r="N2975">
            <v>1294</v>
          </cell>
          <cell r="O2975">
            <v>1470</v>
          </cell>
          <cell r="P2975">
            <v>1764</v>
          </cell>
          <cell r="Q2975" t="str">
            <v>s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tpucmg6y</v>
          </cell>
          <cell r="B2976" t="str">
            <v>TPU MOT. G6 PLAY TRANS</v>
          </cell>
          <cell r="C2976">
            <v>0.83747368421052637</v>
          </cell>
          <cell r="D2976">
            <v>1.621349052631579</v>
          </cell>
          <cell r="E2976">
            <v>1.0887157894736843</v>
          </cell>
          <cell r="F2976">
            <v>0.92122105263157905</v>
          </cell>
          <cell r="G2976">
            <v>1.046842105263158</v>
          </cell>
          <cell r="H2976">
            <v>1.2562105263157894</v>
          </cell>
          <cell r="I2976">
            <v>1051.0294736842106</v>
          </cell>
          <cell r="J2976">
            <v>1640</v>
          </cell>
          <cell r="K2976">
            <v>2000</v>
          </cell>
          <cell r="L2976">
            <v>1366</v>
          </cell>
          <cell r="M2976">
            <v>1653</v>
          </cell>
          <cell r="N2976">
            <v>1157</v>
          </cell>
          <cell r="O2976">
            <v>1314</v>
          </cell>
          <cell r="P2976">
            <v>1577</v>
          </cell>
          <cell r="Q2976" t="str">
            <v>G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TPUCDMG6PY</v>
          </cell>
          <cell r="B2977" t="str">
            <v>TPU MOT. G6 PLAY TRANS DIS.</v>
          </cell>
          <cell r="C2977">
            <v>0.83747368421052637</v>
          </cell>
          <cell r="D2977">
            <v>1.621349052631579</v>
          </cell>
          <cell r="E2977">
            <v>1.0887157894736843</v>
          </cell>
          <cell r="F2977">
            <v>0.92122105263157905</v>
          </cell>
          <cell r="G2977">
            <v>1.046842105263158</v>
          </cell>
          <cell r="H2977">
            <v>1.2562105263157894</v>
          </cell>
          <cell r="I2977">
            <v>1051.0294736842106</v>
          </cell>
          <cell r="J2977">
            <v>1640</v>
          </cell>
          <cell r="K2977">
            <v>2000</v>
          </cell>
          <cell r="L2977">
            <v>1366</v>
          </cell>
          <cell r="M2977">
            <v>1653</v>
          </cell>
          <cell r="N2977">
            <v>1157</v>
          </cell>
          <cell r="O2977">
            <v>1314</v>
          </cell>
          <cell r="P2977">
            <v>1577</v>
          </cell>
          <cell r="Q2977" t="str">
            <v>G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G6PCoco</v>
          </cell>
          <cell r="B2978" t="str">
            <v>TPU MOT. G6 PLUS DIS. DIS. COCODRILO</v>
          </cell>
          <cell r="C2978">
            <v>0.93703349282296655</v>
          </cell>
          <cell r="D2978">
            <v>1.8140968421052635</v>
          </cell>
          <cell r="E2978">
            <v>1.2181435406698566</v>
          </cell>
          <cell r="F2978">
            <v>1.0307368421052634</v>
          </cell>
          <cell r="G2978">
            <v>1.1712918660287082</v>
          </cell>
          <cell r="H2978">
            <v>1.4055502392344499</v>
          </cell>
          <cell r="I2978">
            <v>1175.977033492823</v>
          </cell>
          <cell r="J2978">
            <v>2050</v>
          </cell>
          <cell r="K2978">
            <v>2500</v>
          </cell>
          <cell r="L2978">
            <v>1529</v>
          </cell>
          <cell r="M2978">
            <v>1850</v>
          </cell>
          <cell r="N2978">
            <v>1294</v>
          </cell>
          <cell r="O2978">
            <v>1470</v>
          </cell>
          <cell r="P2978">
            <v>1764</v>
          </cell>
          <cell r="Q2978" t="str">
            <v>Z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PSL'XT1926D01</v>
          </cell>
          <cell r="B2979" t="str">
            <v>TPU MOT. G6 PLUS DIS. LENTEJUELAS</v>
          </cell>
          <cell r="C2979">
            <v>0.93703349282296655</v>
          </cell>
          <cell r="D2979">
            <v>1.8140968421052635</v>
          </cell>
          <cell r="E2979">
            <v>1.2181435406698566</v>
          </cell>
          <cell r="F2979">
            <v>1.0307368421052634</v>
          </cell>
          <cell r="G2979">
            <v>1.1712918660287082</v>
          </cell>
          <cell r="H2979">
            <v>1.4055502392344499</v>
          </cell>
          <cell r="I2979">
            <v>1175.977033492823</v>
          </cell>
          <cell r="J2979">
            <v>2050</v>
          </cell>
          <cell r="K2979">
            <v>2500</v>
          </cell>
          <cell r="L2979">
            <v>1529</v>
          </cell>
          <cell r="M2979">
            <v>1850</v>
          </cell>
          <cell r="N2979">
            <v>1294</v>
          </cell>
          <cell r="O2979">
            <v>1470</v>
          </cell>
          <cell r="P2979">
            <v>1764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PSL'XT1926D02</v>
          </cell>
          <cell r="B2980" t="str">
            <v>TPU MOT. G6 PLUS DIS. LENTEJUELAS</v>
          </cell>
          <cell r="C2980">
            <v>0.93703349282296655</v>
          </cell>
          <cell r="D2980">
            <v>1.8140968421052635</v>
          </cell>
          <cell r="E2980">
            <v>1.2181435406698566</v>
          </cell>
          <cell r="F2980">
            <v>1.0307368421052634</v>
          </cell>
          <cell r="G2980">
            <v>1.1712918660287082</v>
          </cell>
          <cell r="H2980">
            <v>1.4055502392344499</v>
          </cell>
          <cell r="I2980">
            <v>1175.977033492823</v>
          </cell>
          <cell r="J2980">
            <v>2050</v>
          </cell>
          <cell r="K2980">
            <v>2500</v>
          </cell>
          <cell r="L2980">
            <v>1529</v>
          </cell>
          <cell r="M2980">
            <v>1850</v>
          </cell>
          <cell r="N2980">
            <v>1294</v>
          </cell>
          <cell r="O2980">
            <v>1470</v>
          </cell>
          <cell r="P2980">
            <v>1764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PSL'XT1926MC</v>
          </cell>
          <cell r="B2981" t="str">
            <v>TPU MOT. G6 PLUS DIS. LENTEJUELAS</v>
          </cell>
          <cell r="C2981">
            <v>0.93703349282296655</v>
          </cell>
          <cell r="D2981">
            <v>1.8140968421052635</v>
          </cell>
          <cell r="E2981">
            <v>1.2181435406698566</v>
          </cell>
          <cell r="F2981">
            <v>1.0307368421052634</v>
          </cell>
          <cell r="G2981">
            <v>1.1712918660287082</v>
          </cell>
          <cell r="H2981">
            <v>1.4055502392344499</v>
          </cell>
          <cell r="I2981">
            <v>1175.977033492823</v>
          </cell>
          <cell r="J2981">
            <v>2050</v>
          </cell>
          <cell r="K2981">
            <v>2500</v>
          </cell>
          <cell r="L2981">
            <v>1529</v>
          </cell>
          <cell r="M2981">
            <v>1850</v>
          </cell>
          <cell r="N2981">
            <v>1294</v>
          </cell>
          <cell r="O2981">
            <v>1470</v>
          </cell>
          <cell r="P2981">
            <v>1764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moto g6 plus</v>
          </cell>
          <cell r="B2982" t="str">
            <v>TPU MOT. G6 PLUS DIS. NAC.</v>
          </cell>
          <cell r="C2982">
            <v>0.84</v>
          </cell>
          <cell r="D2982">
            <v>1.48512</v>
          </cell>
          <cell r="E2982">
            <v>1.0920000000000001</v>
          </cell>
          <cell r="F2982">
            <v>0.92400000000000004</v>
          </cell>
          <cell r="G2982">
            <v>1.05</v>
          </cell>
          <cell r="H2982">
            <v>1.26</v>
          </cell>
          <cell r="I2982">
            <v>1054.2</v>
          </cell>
          <cell r="J2982">
            <v>1640</v>
          </cell>
          <cell r="K2982">
            <v>2000</v>
          </cell>
          <cell r="L2982">
            <v>1370</v>
          </cell>
          <cell r="M2982">
            <v>1514</v>
          </cell>
          <cell r="N2982">
            <v>1160</v>
          </cell>
          <cell r="O2982">
            <v>1318</v>
          </cell>
          <cell r="P2982">
            <v>1582</v>
          </cell>
          <cell r="Q2982" t="str">
            <v>Z</v>
          </cell>
          <cell r="R2982">
            <v>4</v>
          </cell>
          <cell r="S2982">
            <v>1.105</v>
          </cell>
          <cell r="T2982" t="str">
            <v>TPU</v>
          </cell>
          <cell r="U2982">
            <v>0</v>
          </cell>
        </row>
        <row r="2983">
          <cell r="A2983" t="str">
            <v>TPUMG6PLDU</v>
          </cell>
          <cell r="B2983" t="str">
            <v>TPU MOT. G6 PLUS DIS. URBAN HARD</v>
          </cell>
          <cell r="C2983">
            <v>0.93703349282296655</v>
          </cell>
          <cell r="D2983">
            <v>1.8140968421052635</v>
          </cell>
          <cell r="E2983">
            <v>1.2181435406698566</v>
          </cell>
          <cell r="F2983">
            <v>1.0307368421052634</v>
          </cell>
          <cell r="G2983">
            <v>1.1712918660287082</v>
          </cell>
          <cell r="H2983">
            <v>1.4055502392344499</v>
          </cell>
          <cell r="I2983">
            <v>1175.977033492823</v>
          </cell>
          <cell r="J2983">
            <v>2050</v>
          </cell>
          <cell r="K2983">
            <v>2500</v>
          </cell>
          <cell r="L2983">
            <v>1529</v>
          </cell>
          <cell r="M2983">
            <v>1850</v>
          </cell>
          <cell r="N2983">
            <v>1294</v>
          </cell>
          <cell r="O2983">
            <v>1470</v>
          </cell>
          <cell r="P2983">
            <v>1764</v>
          </cell>
          <cell r="Q2983" t="str">
            <v>G</v>
          </cell>
          <cell r="R2983">
            <v>4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2608</v>
          </cell>
          <cell r="B2984" t="str">
            <v>TPU MOT. G6 PLUS DK DIS.</v>
          </cell>
          <cell r="C2984">
            <v>0.93703349282296655</v>
          </cell>
          <cell r="D2984">
            <v>1.8140968421052635</v>
          </cell>
          <cell r="E2984">
            <v>1.2181435406698566</v>
          </cell>
          <cell r="F2984">
            <v>1.0307368421052634</v>
          </cell>
          <cell r="G2984">
            <v>1.1712918660287082</v>
          </cell>
          <cell r="H2984">
            <v>1.4055502392344499</v>
          </cell>
          <cell r="I2984">
            <v>1175.977033492823</v>
          </cell>
          <cell r="J2984">
            <v>2050</v>
          </cell>
          <cell r="K2984">
            <v>2500</v>
          </cell>
          <cell r="L2984">
            <v>1529</v>
          </cell>
          <cell r="M2984">
            <v>1850</v>
          </cell>
          <cell r="N2984">
            <v>1294</v>
          </cell>
          <cell r="O2984">
            <v>1470</v>
          </cell>
          <cell r="P2984">
            <v>1764</v>
          </cell>
          <cell r="Q2984" t="str">
            <v>V</v>
          </cell>
          <cell r="R2984">
            <v>4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tpurs'xt1926fu</v>
          </cell>
          <cell r="B2985" t="str">
            <v>TPU MOT. G6 PLUS REF SOFT</v>
          </cell>
          <cell r="C2985">
            <v>0.93703349282296655</v>
          </cell>
          <cell r="D2985">
            <v>1.8140968421052635</v>
          </cell>
          <cell r="E2985">
            <v>1.2181435406698566</v>
          </cell>
          <cell r="F2985">
            <v>1.0307368421052634</v>
          </cell>
          <cell r="G2985">
            <v>1.1712918660287082</v>
          </cell>
          <cell r="H2985">
            <v>1.4055502392344499</v>
          </cell>
          <cell r="I2985">
            <v>1175.977033492823</v>
          </cell>
          <cell r="J2985">
            <v>2050</v>
          </cell>
          <cell r="K2985">
            <v>2500</v>
          </cell>
          <cell r="L2985">
            <v>1529</v>
          </cell>
          <cell r="M2985">
            <v>1850</v>
          </cell>
          <cell r="N2985">
            <v>1294</v>
          </cell>
          <cell r="O2985">
            <v>1470</v>
          </cell>
          <cell r="P2985">
            <v>1764</v>
          </cell>
          <cell r="Q2985" t="str">
            <v>s</v>
          </cell>
          <cell r="R2985">
            <v>4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PMT'XT1926VI</v>
          </cell>
          <cell r="B2986" t="str">
            <v>TPU MOT. G6 PLUS SOFT MATE VIOLETA</v>
          </cell>
          <cell r="C2986">
            <v>0.93703349282296655</v>
          </cell>
          <cell r="D2986">
            <v>1.8140968421052635</v>
          </cell>
          <cell r="E2986">
            <v>1.2181435406698566</v>
          </cell>
          <cell r="F2986">
            <v>1.0307368421052634</v>
          </cell>
          <cell r="G2986">
            <v>1.1712918660287082</v>
          </cell>
          <cell r="H2986">
            <v>1.4055502392344499</v>
          </cell>
          <cell r="I2986">
            <v>1175.977033492823</v>
          </cell>
          <cell r="J2986">
            <v>2050</v>
          </cell>
          <cell r="K2986">
            <v>2500</v>
          </cell>
          <cell r="L2986">
            <v>1529</v>
          </cell>
          <cell r="M2986">
            <v>1850</v>
          </cell>
          <cell r="N2986">
            <v>1294</v>
          </cell>
          <cell r="O2986">
            <v>1470</v>
          </cell>
          <cell r="P2986">
            <v>1764</v>
          </cell>
          <cell r="Q2986" t="str">
            <v>S</v>
          </cell>
          <cell r="R2986">
            <v>4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tpucmg6p</v>
          </cell>
          <cell r="B2987" t="str">
            <v>TPU MOT. G6 PLUS TRANS</v>
          </cell>
          <cell r="C2987">
            <v>0.83747368421052637</v>
          </cell>
          <cell r="D2987">
            <v>1.621349052631579</v>
          </cell>
          <cell r="E2987">
            <v>1.0887157894736843</v>
          </cell>
          <cell r="F2987">
            <v>0.92122105263157905</v>
          </cell>
          <cell r="G2987">
            <v>1.046842105263158</v>
          </cell>
          <cell r="H2987">
            <v>1.2562105263157894</v>
          </cell>
          <cell r="I2987">
            <v>1051.0294736842106</v>
          </cell>
          <cell r="J2987">
            <v>1640</v>
          </cell>
          <cell r="K2987">
            <v>2000</v>
          </cell>
          <cell r="L2987">
            <v>1366</v>
          </cell>
          <cell r="M2987">
            <v>1653</v>
          </cell>
          <cell r="N2987">
            <v>1157</v>
          </cell>
          <cell r="O2987">
            <v>1314</v>
          </cell>
          <cell r="P2987">
            <v>1577</v>
          </cell>
          <cell r="Q2987" t="str">
            <v>G</v>
          </cell>
          <cell r="R2987">
            <v>4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tpurs'xt1925ne</v>
          </cell>
          <cell r="B2988" t="str">
            <v>TPU MOT. G6 REF SOFT</v>
          </cell>
          <cell r="C2988">
            <v>0.93703349282296655</v>
          </cell>
          <cell r="D2988">
            <v>1.8140968421052635</v>
          </cell>
          <cell r="E2988">
            <v>1.2181435406698566</v>
          </cell>
          <cell r="F2988">
            <v>1.0307368421052634</v>
          </cell>
          <cell r="G2988">
            <v>1.1712918660287082</v>
          </cell>
          <cell r="H2988">
            <v>1.4055502392344499</v>
          </cell>
          <cell r="I2988">
            <v>1175.977033492823</v>
          </cell>
          <cell r="J2988">
            <v>2050</v>
          </cell>
          <cell r="K2988">
            <v>2500</v>
          </cell>
          <cell r="L2988">
            <v>1529</v>
          </cell>
          <cell r="M2988">
            <v>1850</v>
          </cell>
          <cell r="N2988">
            <v>1294</v>
          </cell>
          <cell r="O2988">
            <v>1470</v>
          </cell>
          <cell r="P2988">
            <v>1764</v>
          </cell>
          <cell r="Q2988" t="str">
            <v>s</v>
          </cell>
          <cell r="R2988">
            <v>4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tpucmg6</v>
          </cell>
          <cell r="B2989" t="str">
            <v>TPU MOT. G6 TRANS</v>
          </cell>
          <cell r="C2989">
            <v>0.83747368421052637</v>
          </cell>
          <cell r="D2989">
            <v>1.621349052631579</v>
          </cell>
          <cell r="E2989">
            <v>1.0887157894736843</v>
          </cell>
          <cell r="F2989">
            <v>0.92122105263157905</v>
          </cell>
          <cell r="G2989">
            <v>1.046842105263158</v>
          </cell>
          <cell r="H2989">
            <v>1.2562105263157894</v>
          </cell>
          <cell r="I2989">
            <v>1051.0294736842106</v>
          </cell>
          <cell r="J2989">
            <v>1640</v>
          </cell>
          <cell r="K2989">
            <v>2000</v>
          </cell>
          <cell r="L2989">
            <v>1366</v>
          </cell>
          <cell r="M2989">
            <v>1653</v>
          </cell>
          <cell r="N2989">
            <v>1157</v>
          </cell>
          <cell r="O2989">
            <v>1314</v>
          </cell>
          <cell r="P2989">
            <v>1577</v>
          </cell>
          <cell r="Q2989" t="str">
            <v>G</v>
          </cell>
          <cell r="R2989">
            <v>4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TPURMG60</v>
          </cell>
          <cell r="B2990" t="str">
            <v>TPU MOT. G60 REF SOFT</v>
          </cell>
          <cell r="C2990">
            <v>1.2672100217485862</v>
          </cell>
          <cell r="D2990">
            <v>3.0666482526315786</v>
          </cell>
          <cell r="E2990">
            <v>1.6473730282731622</v>
          </cell>
          <cell r="F2990">
            <v>1.393931023923445</v>
          </cell>
          <cell r="G2990">
            <v>1.5840125271857328</v>
          </cell>
          <cell r="H2990">
            <v>1.9008150326228792</v>
          </cell>
          <cell r="I2990">
            <v>1590.3485772944757</v>
          </cell>
          <cell r="J2990">
            <v>3280</v>
          </cell>
          <cell r="K2990">
            <v>4000</v>
          </cell>
          <cell r="L2990">
            <v>2067</v>
          </cell>
          <cell r="M2990">
            <v>2502</v>
          </cell>
          <cell r="N2990">
            <v>1750</v>
          </cell>
          <cell r="O2990">
            <v>1988</v>
          </cell>
          <cell r="P2990">
            <v>2386</v>
          </cell>
          <cell r="Q2990" t="str">
            <v>V</v>
          </cell>
          <cell r="R2990">
            <v>11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TDNMG60S</v>
          </cell>
          <cell r="B2991" t="str">
            <v>TPU MOT. G60S DIS. NAC.</v>
          </cell>
          <cell r="C2991">
            <v>0.84</v>
          </cell>
          <cell r="D2991">
            <v>1.8563999999999998</v>
          </cell>
          <cell r="E2991">
            <v>1.0920000000000001</v>
          </cell>
          <cell r="F2991">
            <v>0.92400000000000004</v>
          </cell>
          <cell r="G2991">
            <v>1.05</v>
          </cell>
          <cell r="H2991">
            <v>1.26</v>
          </cell>
          <cell r="I2991">
            <v>1054.2</v>
          </cell>
          <cell r="J2991">
            <v>2050</v>
          </cell>
          <cell r="K2991">
            <v>2500</v>
          </cell>
          <cell r="L2991">
            <v>1370</v>
          </cell>
          <cell r="M2991">
            <v>1514</v>
          </cell>
          <cell r="N2991">
            <v>1160</v>
          </cell>
          <cell r="O2991">
            <v>1318</v>
          </cell>
          <cell r="P2991">
            <v>1582</v>
          </cell>
          <cell r="Q2991" t="str">
            <v>V</v>
          </cell>
          <cell r="R2991">
            <v>11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TPURS'X2133CO</v>
          </cell>
          <cell r="B2992" t="str">
            <v>TPU MOT. G60S REF SOFT</v>
          </cell>
          <cell r="C2992">
            <v>1.2499211982525482</v>
          </cell>
          <cell r="D2992">
            <v>3.0248092997711664</v>
          </cell>
          <cell r="E2992">
            <v>1.6248975577283127</v>
          </cell>
          <cell r="F2992">
            <v>1.374913318077803</v>
          </cell>
          <cell r="G2992">
            <v>1.5624014978156853</v>
          </cell>
          <cell r="H2992">
            <v>1.8748817973788223</v>
          </cell>
          <cell r="I2992">
            <v>1568.651103806948</v>
          </cell>
          <cell r="J2992">
            <v>3280</v>
          </cell>
          <cell r="K2992">
            <v>4000</v>
          </cell>
          <cell r="L2992">
            <v>2039</v>
          </cell>
          <cell r="M2992">
            <v>2467</v>
          </cell>
          <cell r="N2992">
            <v>1726</v>
          </cell>
          <cell r="O2992">
            <v>1961</v>
          </cell>
          <cell r="P2992">
            <v>2353</v>
          </cell>
          <cell r="Q2992" t="str">
            <v>S</v>
          </cell>
          <cell r="R2992">
            <v>11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TPURS'X2133NE</v>
          </cell>
          <cell r="B2993" t="str">
            <v>TPU MOT. G60S REF SOFT</v>
          </cell>
          <cell r="C2993">
            <v>1.2499211982525482</v>
          </cell>
          <cell r="D2993">
            <v>3.0248092997711664</v>
          </cell>
          <cell r="E2993">
            <v>1.6248975577283127</v>
          </cell>
          <cell r="F2993">
            <v>1.374913318077803</v>
          </cell>
          <cell r="G2993">
            <v>1.5624014978156853</v>
          </cell>
          <cell r="H2993">
            <v>1.8748817973788223</v>
          </cell>
          <cell r="I2993">
            <v>1568.651103806948</v>
          </cell>
          <cell r="J2993">
            <v>3280</v>
          </cell>
          <cell r="K2993">
            <v>4000</v>
          </cell>
          <cell r="L2993">
            <v>2039</v>
          </cell>
          <cell r="M2993">
            <v>2467</v>
          </cell>
          <cell r="N2993">
            <v>1726</v>
          </cell>
          <cell r="O2993">
            <v>1961</v>
          </cell>
          <cell r="P2993">
            <v>2353</v>
          </cell>
          <cell r="Q2993" t="str">
            <v>S</v>
          </cell>
          <cell r="R2993">
            <v>11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3828978</v>
          </cell>
          <cell r="B2994" t="str">
            <v>TPU MOT. G60S SILICONA DIS. DK</v>
          </cell>
          <cell r="C2994">
            <v>0.76</v>
          </cell>
          <cell r="D2994">
            <v>3.3592</v>
          </cell>
          <cell r="E2994">
            <v>0.9880000000000001</v>
          </cell>
          <cell r="F2994">
            <v>0.83600000000000008</v>
          </cell>
          <cell r="G2994">
            <v>0.95</v>
          </cell>
          <cell r="H2994">
            <v>1.1400000000000001</v>
          </cell>
          <cell r="I2994">
            <v>953.8</v>
          </cell>
          <cell r="J2994">
            <v>3280</v>
          </cell>
          <cell r="K2994">
            <v>4000</v>
          </cell>
          <cell r="L2994">
            <v>1240</v>
          </cell>
          <cell r="M2994">
            <v>1370</v>
          </cell>
          <cell r="N2994">
            <v>1050</v>
          </cell>
          <cell r="O2994">
            <v>1193</v>
          </cell>
          <cell r="P2994">
            <v>1431</v>
          </cell>
          <cell r="Q2994" t="str">
            <v>V</v>
          </cell>
          <cell r="R2994">
            <v>38</v>
          </cell>
          <cell r="S2994">
            <v>1.105</v>
          </cell>
          <cell r="T2994" t="str">
            <v>TPU</v>
          </cell>
          <cell r="U2994">
            <v>0</v>
          </cell>
        </row>
        <row r="2995">
          <cell r="A2995" t="str">
            <v>TSSG60S</v>
          </cell>
          <cell r="B2995" t="str">
            <v>TPU MOT. G60S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L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1226060</v>
          </cell>
          <cell r="B2996" t="str">
            <v>TPU MOT. G60S SILICONA NAC.</v>
          </cell>
          <cell r="C2996">
            <v>0.76</v>
          </cell>
          <cell r="D2996">
            <v>3.3592</v>
          </cell>
          <cell r="E2996">
            <v>0.9880000000000001</v>
          </cell>
          <cell r="F2996">
            <v>0.83600000000000008</v>
          </cell>
          <cell r="G2996">
            <v>0.95</v>
          </cell>
          <cell r="H2996">
            <v>1.1400000000000001</v>
          </cell>
          <cell r="I2996">
            <v>953.8</v>
          </cell>
          <cell r="J2996">
            <v>3280</v>
          </cell>
          <cell r="K2996">
            <v>4000</v>
          </cell>
          <cell r="L2996">
            <v>1240</v>
          </cell>
          <cell r="M2996">
            <v>1370</v>
          </cell>
          <cell r="N2996">
            <v>1050</v>
          </cell>
          <cell r="O2996">
            <v>1193</v>
          </cell>
          <cell r="P2996">
            <v>1431</v>
          </cell>
          <cell r="Q2996" t="str">
            <v>V</v>
          </cell>
          <cell r="R2996">
            <v>38</v>
          </cell>
          <cell r="S2996">
            <v>1.105</v>
          </cell>
          <cell r="T2996" t="str">
            <v>TPU</v>
          </cell>
          <cell r="U2996">
            <v>0</v>
          </cell>
        </row>
        <row r="2997">
          <cell r="A2997" t="str">
            <v>PSH'XT2133AM</v>
          </cell>
          <cell r="B2997" t="str">
            <v>TPU MOT. G60S SOFT HANG AMARILLO</v>
          </cell>
          <cell r="C2997">
            <v>1.91</v>
          </cell>
          <cell r="D2997">
            <v>4.6221999999999994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2397.0499999999997</v>
          </cell>
          <cell r="J2997">
            <v>4920</v>
          </cell>
          <cell r="K2997">
            <v>6000</v>
          </cell>
          <cell r="L2997">
            <v>3116</v>
          </cell>
          <cell r="M2997">
            <v>3771</v>
          </cell>
          <cell r="N2997">
            <v>2637</v>
          </cell>
          <cell r="O2997">
            <v>2997</v>
          </cell>
          <cell r="P2997">
            <v>3596</v>
          </cell>
          <cell r="Q2997" t="str">
            <v>L</v>
          </cell>
          <cell r="R2997">
            <v>11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PSH'XT2133AZ</v>
          </cell>
          <cell r="B2998" t="str">
            <v>TPU MOT. G60S SOFT HANG AZUL</v>
          </cell>
          <cell r="C2998">
            <v>1.91</v>
          </cell>
          <cell r="D2998">
            <v>4.6221999999999994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2397.0499999999997</v>
          </cell>
          <cell r="J2998">
            <v>4920</v>
          </cell>
          <cell r="K2998">
            <v>6000</v>
          </cell>
          <cell r="L2998">
            <v>3116</v>
          </cell>
          <cell r="M2998">
            <v>3771</v>
          </cell>
          <cell r="N2998">
            <v>2637</v>
          </cell>
          <cell r="O2998">
            <v>2997</v>
          </cell>
          <cell r="P2998">
            <v>3596</v>
          </cell>
          <cell r="Q2998" t="str">
            <v>L</v>
          </cell>
          <cell r="R2998">
            <v>11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PSH'XT2133CE</v>
          </cell>
          <cell r="B2999" t="str">
            <v>TPU MOT. G60S SOFT HANG CELESTE</v>
          </cell>
          <cell r="C2999">
            <v>1.91</v>
          </cell>
          <cell r="D2999">
            <v>4.6221999999999994</v>
          </cell>
          <cell r="E2999">
            <v>2.4830000000000001</v>
          </cell>
          <cell r="F2999">
            <v>2.101</v>
          </cell>
          <cell r="G2999">
            <v>2.3874999999999997</v>
          </cell>
          <cell r="H2999">
            <v>2.8649999999999998</v>
          </cell>
          <cell r="I2999">
            <v>2397.0499999999997</v>
          </cell>
          <cell r="J2999">
            <v>4920</v>
          </cell>
          <cell r="K2999">
            <v>6000</v>
          </cell>
          <cell r="L2999">
            <v>3116</v>
          </cell>
          <cell r="M2999">
            <v>3771</v>
          </cell>
          <cell r="N2999">
            <v>2637</v>
          </cell>
          <cell r="O2999">
            <v>2997</v>
          </cell>
          <cell r="P2999">
            <v>3596</v>
          </cell>
          <cell r="Q2999" t="str">
            <v>L</v>
          </cell>
          <cell r="R2999">
            <v>11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PSH'XT2133NA</v>
          </cell>
          <cell r="B3000" t="str">
            <v>TPU MOT. G60S SOFT HANG NARANJA</v>
          </cell>
          <cell r="C3000">
            <v>1.91</v>
          </cell>
          <cell r="D3000">
            <v>4.6221999999999994</v>
          </cell>
          <cell r="E3000">
            <v>2.4830000000000001</v>
          </cell>
          <cell r="F3000">
            <v>2.101</v>
          </cell>
          <cell r="G3000">
            <v>2.3874999999999997</v>
          </cell>
          <cell r="H3000">
            <v>2.8649999999999998</v>
          </cell>
          <cell r="I3000">
            <v>2397.0499999999997</v>
          </cell>
          <cell r="J3000">
            <v>4920</v>
          </cell>
          <cell r="K3000">
            <v>6000</v>
          </cell>
          <cell r="L3000">
            <v>3116</v>
          </cell>
          <cell r="M3000">
            <v>3771</v>
          </cell>
          <cell r="N3000">
            <v>2637</v>
          </cell>
          <cell r="O3000">
            <v>2997</v>
          </cell>
          <cell r="P3000">
            <v>3596</v>
          </cell>
          <cell r="Q3000" t="str">
            <v>L</v>
          </cell>
          <cell r="R3000">
            <v>11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PSH'XT2133RO</v>
          </cell>
          <cell r="B3001" t="str">
            <v>TPU MOT. G60S SOFT HANG ROJO</v>
          </cell>
          <cell r="C3001">
            <v>1.91</v>
          </cell>
          <cell r="D3001">
            <v>4.6221999999999994</v>
          </cell>
          <cell r="E3001">
            <v>2.4830000000000001</v>
          </cell>
          <cell r="F3001">
            <v>2.101</v>
          </cell>
          <cell r="G3001">
            <v>2.3874999999999997</v>
          </cell>
          <cell r="H3001">
            <v>2.8649999999999998</v>
          </cell>
          <cell r="I3001">
            <v>2397.0499999999997</v>
          </cell>
          <cell r="J3001">
            <v>4920</v>
          </cell>
          <cell r="K3001">
            <v>6000</v>
          </cell>
          <cell r="L3001">
            <v>3116</v>
          </cell>
          <cell r="M3001">
            <v>3771</v>
          </cell>
          <cell r="N3001">
            <v>2637</v>
          </cell>
          <cell r="O3001">
            <v>2997</v>
          </cell>
          <cell r="P3001">
            <v>3596</v>
          </cell>
          <cell r="Q3001" t="str">
            <v>L</v>
          </cell>
          <cell r="R3001">
            <v>11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PSH'XT2133RS</v>
          </cell>
          <cell r="B3002" t="str">
            <v>TPU MOT. G60S SOFT HANG ROSA</v>
          </cell>
          <cell r="C3002">
            <v>1.91</v>
          </cell>
          <cell r="D3002">
            <v>4.6221999999999994</v>
          </cell>
          <cell r="E3002">
            <v>2.4830000000000001</v>
          </cell>
          <cell r="F3002">
            <v>2.101</v>
          </cell>
          <cell r="G3002">
            <v>2.3874999999999997</v>
          </cell>
          <cell r="H3002">
            <v>2.8649999999999998</v>
          </cell>
          <cell r="I3002">
            <v>2397.0499999999997</v>
          </cell>
          <cell r="J3002">
            <v>4920</v>
          </cell>
          <cell r="K3002">
            <v>6000</v>
          </cell>
          <cell r="L3002">
            <v>3116</v>
          </cell>
          <cell r="M3002">
            <v>3771</v>
          </cell>
          <cell r="N3002">
            <v>2637</v>
          </cell>
          <cell r="O3002">
            <v>2997</v>
          </cell>
          <cell r="P3002">
            <v>3596</v>
          </cell>
          <cell r="Q3002" t="str">
            <v>L</v>
          </cell>
          <cell r="R3002">
            <v>11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PASKC'X2133FU</v>
          </cell>
          <cell r="B3003" t="str">
            <v>TPU MOT. G60S TRANS</v>
          </cell>
          <cell r="C3003">
            <v>0.83747368421052637</v>
          </cell>
          <cell r="D3003">
            <v>1.621349052631579</v>
          </cell>
          <cell r="E3003">
            <v>1.0887157894736843</v>
          </cell>
          <cell r="F3003">
            <v>0.92122105263157905</v>
          </cell>
          <cell r="G3003">
            <v>1.046842105263158</v>
          </cell>
          <cell r="H3003">
            <v>1.2562105263157894</v>
          </cell>
          <cell r="I3003">
            <v>1051.0294736842106</v>
          </cell>
          <cell r="J3003">
            <v>1640</v>
          </cell>
          <cell r="K3003">
            <v>2000</v>
          </cell>
          <cell r="L3003">
            <v>1366</v>
          </cell>
          <cell r="M3003">
            <v>1653</v>
          </cell>
          <cell r="N3003">
            <v>1157</v>
          </cell>
          <cell r="O3003">
            <v>1314</v>
          </cell>
          <cell r="P3003">
            <v>1577</v>
          </cell>
          <cell r="Q3003" t="str">
            <v>S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PASKC'X2133LI</v>
          </cell>
          <cell r="B3004" t="str">
            <v>TPU MOT. G60S TRANS</v>
          </cell>
          <cell r="C3004">
            <v>0.83747368421052637</v>
          </cell>
          <cell r="D3004">
            <v>1.621349052631579</v>
          </cell>
          <cell r="E3004">
            <v>1.0887157894736843</v>
          </cell>
          <cell r="F3004">
            <v>0.92122105263157905</v>
          </cell>
          <cell r="G3004">
            <v>1.046842105263158</v>
          </cell>
          <cell r="H3004">
            <v>1.2562105263157894</v>
          </cell>
          <cell r="I3004">
            <v>1051.0294736842106</v>
          </cell>
          <cell r="J3004">
            <v>1640</v>
          </cell>
          <cell r="K3004">
            <v>2000</v>
          </cell>
          <cell r="L3004">
            <v>1366</v>
          </cell>
          <cell r="M3004">
            <v>1653</v>
          </cell>
          <cell r="N3004">
            <v>1157</v>
          </cell>
          <cell r="O3004">
            <v>1314</v>
          </cell>
          <cell r="P3004">
            <v>1577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PASKC'X2133NE</v>
          </cell>
          <cell r="B3005" t="str">
            <v>TPU MOT. G60S TRANS</v>
          </cell>
          <cell r="C3005">
            <v>0.83747368421052637</v>
          </cell>
          <cell r="D3005">
            <v>1.621349052631579</v>
          </cell>
          <cell r="E3005">
            <v>1.0887157894736843</v>
          </cell>
          <cell r="F3005">
            <v>0.92122105263157905</v>
          </cell>
          <cell r="G3005">
            <v>1.046842105263158</v>
          </cell>
          <cell r="H3005">
            <v>1.2562105263157894</v>
          </cell>
          <cell r="I3005">
            <v>1051.0294736842106</v>
          </cell>
          <cell r="J3005">
            <v>1640</v>
          </cell>
          <cell r="K3005">
            <v>2000</v>
          </cell>
          <cell r="L3005">
            <v>1366</v>
          </cell>
          <cell r="M3005">
            <v>1653</v>
          </cell>
          <cell r="N3005">
            <v>1157</v>
          </cell>
          <cell r="O3005">
            <v>1314</v>
          </cell>
          <cell r="P3005">
            <v>1577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PASKC'X2133VI</v>
          </cell>
          <cell r="B3006" t="str">
            <v>TPU MOT. G60S TRANS</v>
          </cell>
          <cell r="C3006">
            <v>0.83747368421052637</v>
          </cell>
          <cell r="D3006">
            <v>1.621349052631579</v>
          </cell>
          <cell r="E3006">
            <v>1.0887157894736843</v>
          </cell>
          <cell r="F3006">
            <v>0.92122105263157905</v>
          </cell>
          <cell r="G3006">
            <v>1.046842105263158</v>
          </cell>
          <cell r="H3006">
            <v>1.2562105263157894</v>
          </cell>
          <cell r="I3006">
            <v>1051.0294736842106</v>
          </cell>
          <cell r="J3006">
            <v>1640</v>
          </cell>
          <cell r="K3006">
            <v>2000</v>
          </cell>
          <cell r="L3006">
            <v>1366</v>
          </cell>
          <cell r="M3006">
            <v>1653</v>
          </cell>
          <cell r="N3006">
            <v>1157</v>
          </cell>
          <cell r="O3006">
            <v>1314</v>
          </cell>
          <cell r="P3006">
            <v>1577</v>
          </cell>
          <cell r="Q3006" t="str">
            <v>S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PASKC'X2133AQ</v>
          </cell>
          <cell r="B3007" t="str">
            <v>TPU MOT. G60S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1051.0294736842106</v>
          </cell>
          <cell r="J3007">
            <v>1640</v>
          </cell>
          <cell r="K3007">
            <v>2000</v>
          </cell>
          <cell r="L3007">
            <v>1366</v>
          </cell>
          <cell r="M3007">
            <v>1653</v>
          </cell>
          <cell r="N3007">
            <v>1157</v>
          </cell>
          <cell r="O3007">
            <v>1314</v>
          </cell>
          <cell r="P3007">
            <v>1577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PAS'XT1962AZ</v>
          </cell>
          <cell r="B3008" t="str">
            <v>TPU MOT. G7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1437.2791303349286</v>
          </cell>
          <cell r="J3008">
            <v>2870</v>
          </cell>
          <cell r="K3008">
            <v>3500</v>
          </cell>
          <cell r="L3008">
            <v>1868</v>
          </cell>
          <cell r="M3008">
            <v>2261</v>
          </cell>
          <cell r="N3008">
            <v>1582</v>
          </cell>
          <cell r="O3008">
            <v>1797</v>
          </cell>
          <cell r="P3008">
            <v>2156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PAS'XT1962FU</v>
          </cell>
          <cell r="B3009" t="str">
            <v>TPU MOT. G7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1437.2791303349286</v>
          </cell>
          <cell r="J3009">
            <v>2870</v>
          </cell>
          <cell r="K3009">
            <v>3500</v>
          </cell>
          <cell r="L3009">
            <v>1868</v>
          </cell>
          <cell r="M3009">
            <v>2261</v>
          </cell>
          <cell r="N3009">
            <v>1582</v>
          </cell>
          <cell r="O3009">
            <v>1797</v>
          </cell>
          <cell r="P3009">
            <v>2156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PAS'XT1962NE</v>
          </cell>
          <cell r="B3010" t="str">
            <v>TPU MOT. G7 ARMOR</v>
          </cell>
          <cell r="C3010">
            <v>1.1452423349282299</v>
          </cell>
          <cell r="D3010">
            <v>2.7714864505263161</v>
          </cell>
          <cell r="E3010">
            <v>1.4888150354066989</v>
          </cell>
          <cell r="F3010">
            <v>1.2597665684210531</v>
          </cell>
          <cell r="G3010">
            <v>1.4315529186602873</v>
          </cell>
          <cell r="H3010">
            <v>1.717863502392345</v>
          </cell>
          <cell r="I3010">
            <v>1437.2791303349286</v>
          </cell>
          <cell r="J3010">
            <v>2870</v>
          </cell>
          <cell r="K3010">
            <v>3500</v>
          </cell>
          <cell r="L3010">
            <v>1868</v>
          </cell>
          <cell r="M3010">
            <v>2261</v>
          </cell>
          <cell r="N3010">
            <v>1582</v>
          </cell>
          <cell r="O3010">
            <v>1797</v>
          </cell>
          <cell r="P3010">
            <v>2156</v>
          </cell>
          <cell r="Q3010" t="str">
            <v>S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2823</v>
          </cell>
          <cell r="B3011" t="str">
            <v>TPU MOT. G7 DK DIS.</v>
          </cell>
          <cell r="C3011">
            <v>0.40292440191387557</v>
          </cell>
          <cell r="D3011">
            <v>0.97507705263157884</v>
          </cell>
          <cell r="E3011">
            <v>0.52380172248803825</v>
          </cell>
          <cell r="F3011">
            <v>0.44321684210526319</v>
          </cell>
          <cell r="G3011">
            <v>0.50365550239234447</v>
          </cell>
          <cell r="H3011">
            <v>0.60438660287081336</v>
          </cell>
          <cell r="I3011">
            <v>505.67012440191382</v>
          </cell>
          <cell r="J3011">
            <v>820</v>
          </cell>
          <cell r="K3011">
            <v>1000</v>
          </cell>
          <cell r="L3011">
            <v>657</v>
          </cell>
          <cell r="M3011">
            <v>795</v>
          </cell>
          <cell r="N3011">
            <v>557</v>
          </cell>
          <cell r="O3011">
            <v>633</v>
          </cell>
          <cell r="P3011">
            <v>759</v>
          </cell>
          <cell r="Q3011" t="str">
            <v>V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7322</v>
          </cell>
          <cell r="B3012" t="str">
            <v>TPU MOT. G7 DK DIS.</v>
          </cell>
          <cell r="C3012">
            <v>0.40292440191387557</v>
          </cell>
          <cell r="D3012">
            <v>0.97507705263157884</v>
          </cell>
          <cell r="E3012">
            <v>0.52380172248803825</v>
          </cell>
          <cell r="F3012">
            <v>0.44321684210526319</v>
          </cell>
          <cell r="G3012">
            <v>0.50365550239234447</v>
          </cell>
          <cell r="H3012">
            <v>0.60438660287081336</v>
          </cell>
          <cell r="I3012">
            <v>505.67012440191382</v>
          </cell>
          <cell r="J3012">
            <v>820</v>
          </cell>
          <cell r="K3012">
            <v>1000</v>
          </cell>
          <cell r="L3012">
            <v>657</v>
          </cell>
          <cell r="M3012">
            <v>795</v>
          </cell>
          <cell r="N3012">
            <v>557</v>
          </cell>
          <cell r="O3012">
            <v>633</v>
          </cell>
          <cell r="P3012">
            <v>759</v>
          </cell>
          <cell r="Q3012" t="str">
            <v>V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PAS'XT1952AZ</v>
          </cell>
          <cell r="B3013" t="str">
            <v>TPU MOT. G7 PLAY ARMOR</v>
          </cell>
          <cell r="C3013">
            <v>0.6</v>
          </cell>
          <cell r="D3013">
            <v>1.8149999999999999</v>
          </cell>
          <cell r="E3013">
            <v>0.78</v>
          </cell>
          <cell r="F3013">
            <v>0.66</v>
          </cell>
          <cell r="G3013">
            <v>0.75</v>
          </cell>
          <cell r="H3013">
            <v>0.89999999999999991</v>
          </cell>
          <cell r="I3013">
            <v>753</v>
          </cell>
          <cell r="J3013">
            <v>2050</v>
          </cell>
          <cell r="K3013">
            <v>2500</v>
          </cell>
          <cell r="L3013">
            <v>979</v>
          </cell>
          <cell r="M3013">
            <v>1184</v>
          </cell>
          <cell r="N3013">
            <v>829</v>
          </cell>
          <cell r="O3013">
            <v>942</v>
          </cell>
          <cell r="P3013">
            <v>1130</v>
          </cell>
          <cell r="Q3013" t="str">
            <v>S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PAS'XT1952FU</v>
          </cell>
          <cell r="B3014" t="str">
            <v>TPU MOT. G7 PLAY ARMOR</v>
          </cell>
          <cell r="C3014">
            <v>0.6</v>
          </cell>
          <cell r="D3014">
            <v>1.8149999999999999</v>
          </cell>
          <cell r="E3014">
            <v>0.78</v>
          </cell>
          <cell r="F3014">
            <v>0.66</v>
          </cell>
          <cell r="G3014">
            <v>0.75</v>
          </cell>
          <cell r="H3014">
            <v>0.89999999999999991</v>
          </cell>
          <cell r="I3014">
            <v>753</v>
          </cell>
          <cell r="J3014">
            <v>2050</v>
          </cell>
          <cell r="K3014">
            <v>2500</v>
          </cell>
          <cell r="L3014">
            <v>979</v>
          </cell>
          <cell r="M3014">
            <v>1184</v>
          </cell>
          <cell r="N3014">
            <v>829</v>
          </cell>
          <cell r="O3014">
            <v>942</v>
          </cell>
          <cell r="P3014">
            <v>1130</v>
          </cell>
          <cell r="Q3014" t="str">
            <v>S</v>
          </cell>
          <cell r="R3014">
            <v>21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PAS'XT1952NE</v>
          </cell>
          <cell r="B3015" t="str">
            <v>TPU MOT. G7 PLAY ARMOR</v>
          </cell>
          <cell r="C3015">
            <v>0.6</v>
          </cell>
          <cell r="D3015">
            <v>1.8149999999999999</v>
          </cell>
          <cell r="E3015">
            <v>0.78</v>
          </cell>
          <cell r="F3015">
            <v>0.66</v>
          </cell>
          <cell r="G3015">
            <v>0.75</v>
          </cell>
          <cell r="H3015">
            <v>0.89999999999999991</v>
          </cell>
          <cell r="I3015">
            <v>753</v>
          </cell>
          <cell r="J3015">
            <v>2050</v>
          </cell>
          <cell r="K3015">
            <v>2500</v>
          </cell>
          <cell r="L3015">
            <v>979</v>
          </cell>
          <cell r="M3015">
            <v>1184</v>
          </cell>
          <cell r="N3015">
            <v>829</v>
          </cell>
          <cell r="O3015">
            <v>942</v>
          </cell>
          <cell r="P3015">
            <v>1130</v>
          </cell>
          <cell r="Q3015" t="str">
            <v>S</v>
          </cell>
          <cell r="R3015">
            <v>21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7300</v>
          </cell>
          <cell r="B3016" t="str">
            <v>TPU MOT. G7 PLAY DK DIS.</v>
          </cell>
          <cell r="C3016">
            <v>0.40292440191387557</v>
          </cell>
          <cell r="D3016">
            <v>0.97507705263157884</v>
          </cell>
          <cell r="E3016">
            <v>0.52380172248803825</v>
          </cell>
          <cell r="F3016">
            <v>0.44321684210526319</v>
          </cell>
          <cell r="G3016">
            <v>0.50365550239234447</v>
          </cell>
          <cell r="H3016">
            <v>0.60438660287081336</v>
          </cell>
          <cell r="I3016">
            <v>505.67012440191382</v>
          </cell>
          <cell r="J3016">
            <v>820</v>
          </cell>
          <cell r="K3016">
            <v>1000</v>
          </cell>
          <cell r="L3016">
            <v>657</v>
          </cell>
          <cell r="M3016">
            <v>795</v>
          </cell>
          <cell r="N3016">
            <v>557</v>
          </cell>
          <cell r="O3016">
            <v>633</v>
          </cell>
          <cell r="P3016">
            <v>759</v>
          </cell>
          <cell r="Q3016" t="str">
            <v>V</v>
          </cell>
          <cell r="R3016">
            <v>11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TPU'XT1952N</v>
          </cell>
          <cell r="B3017" t="str">
            <v xml:space="preserve">TPU MOT. G7 PLAY NEGRO </v>
          </cell>
          <cell r="C3017">
            <v>0.60907177033492821</v>
          </cell>
          <cell r="D3017">
            <v>1.4739536842105263</v>
          </cell>
          <cell r="E3017">
            <v>0.79179330143540672</v>
          </cell>
          <cell r="F3017">
            <v>0.66997894736842112</v>
          </cell>
          <cell r="G3017">
            <v>0.76133971291866032</v>
          </cell>
          <cell r="H3017">
            <v>0.91360765550239231</v>
          </cell>
          <cell r="I3017">
            <v>764.38507177033489</v>
          </cell>
          <cell r="J3017">
            <v>1640</v>
          </cell>
          <cell r="K3017">
            <v>2000</v>
          </cell>
          <cell r="L3017">
            <v>994</v>
          </cell>
          <cell r="M3017">
            <v>1202</v>
          </cell>
          <cell r="N3017">
            <v>841</v>
          </cell>
          <cell r="O3017">
            <v>956</v>
          </cell>
          <cell r="P3017">
            <v>1147</v>
          </cell>
          <cell r="Q3017" t="str">
            <v>S</v>
          </cell>
          <cell r="R3017">
            <v>11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TPUMG7YSC</v>
          </cell>
          <cell r="B3018" t="str">
            <v>TPU MOT. G7 PLAY SILICONA FELPA</v>
          </cell>
          <cell r="C3018">
            <v>1.224</v>
          </cell>
          <cell r="D3018">
            <v>2.9620799999999998</v>
          </cell>
          <cell r="E3018">
            <v>1.5911999999999999</v>
          </cell>
          <cell r="F3018">
            <v>1.3464</v>
          </cell>
          <cell r="G3018">
            <v>1.53</v>
          </cell>
          <cell r="H3018">
            <v>1.8359999999999999</v>
          </cell>
          <cell r="I3018">
            <v>1536.12</v>
          </cell>
          <cell r="J3018">
            <v>2870</v>
          </cell>
          <cell r="K3018">
            <v>3500</v>
          </cell>
          <cell r="L3018">
            <v>1997</v>
          </cell>
          <cell r="M3018">
            <v>2416</v>
          </cell>
          <cell r="N3018">
            <v>1690</v>
          </cell>
          <cell r="O3018">
            <v>1921</v>
          </cell>
          <cell r="P3018">
            <v>2305</v>
          </cell>
          <cell r="Q3018" t="str">
            <v>D</v>
          </cell>
          <cell r="R3018">
            <v>11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TPU'XT1952T</v>
          </cell>
          <cell r="B3019" t="str">
            <v>TPU MOT. G7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S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2824</v>
          </cell>
          <cell r="B3020" t="str">
            <v>TPU MOT. G7 PLUS DK DIS.</v>
          </cell>
          <cell r="C3020">
            <v>0.40292440191387557</v>
          </cell>
          <cell r="D3020">
            <v>0.97507705263157884</v>
          </cell>
          <cell r="E3020">
            <v>0.52380172248803825</v>
          </cell>
          <cell r="F3020">
            <v>0.44321684210526319</v>
          </cell>
          <cell r="G3020">
            <v>0.50365550239234447</v>
          </cell>
          <cell r="H3020">
            <v>0.60438660287081336</v>
          </cell>
          <cell r="I3020">
            <v>505.67012440191382</v>
          </cell>
          <cell r="J3020">
            <v>820</v>
          </cell>
          <cell r="K3020">
            <v>1000</v>
          </cell>
          <cell r="L3020">
            <v>657</v>
          </cell>
          <cell r="M3020">
            <v>795</v>
          </cell>
          <cell r="N3020">
            <v>557</v>
          </cell>
          <cell r="O3020">
            <v>633</v>
          </cell>
          <cell r="P3020">
            <v>759</v>
          </cell>
          <cell r="Q3020" t="str">
            <v>V</v>
          </cell>
          <cell r="R3020">
            <v>11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TPU'XT1965N</v>
          </cell>
          <cell r="B3021" t="str">
            <v xml:space="preserve">TPU MOT. G7 PLUS NEGRO </v>
          </cell>
          <cell r="C3021">
            <v>0.60907177033492821</v>
          </cell>
          <cell r="D3021">
            <v>1.4739536842105263</v>
          </cell>
          <cell r="E3021">
            <v>0.79179330143540672</v>
          </cell>
          <cell r="F3021">
            <v>0.66997894736842112</v>
          </cell>
          <cell r="G3021">
            <v>0.76133971291866032</v>
          </cell>
          <cell r="H3021">
            <v>0.91360765550239231</v>
          </cell>
          <cell r="I3021">
            <v>764.38507177033489</v>
          </cell>
          <cell r="J3021">
            <v>1640</v>
          </cell>
          <cell r="K3021">
            <v>2000</v>
          </cell>
          <cell r="L3021">
            <v>994</v>
          </cell>
          <cell r="M3021">
            <v>1202</v>
          </cell>
          <cell r="N3021">
            <v>841</v>
          </cell>
          <cell r="O3021">
            <v>956</v>
          </cell>
          <cell r="P3021">
            <v>1147</v>
          </cell>
          <cell r="Q3021" t="str">
            <v>S</v>
          </cell>
          <cell r="R3021">
            <v>11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TPUMG7PSC</v>
          </cell>
          <cell r="B3022" t="str">
            <v>TPU MOT. G7 PLUS SILICONA FELPA</v>
          </cell>
          <cell r="C3022">
            <v>1.224</v>
          </cell>
          <cell r="D3022">
            <v>2.9620799999999998</v>
          </cell>
          <cell r="E3022">
            <v>1.5911999999999999</v>
          </cell>
          <cell r="F3022">
            <v>1.3464</v>
          </cell>
          <cell r="G3022">
            <v>1.53</v>
          </cell>
          <cell r="H3022">
            <v>1.8359999999999999</v>
          </cell>
          <cell r="I3022">
            <v>1536.12</v>
          </cell>
          <cell r="J3022">
            <v>2870</v>
          </cell>
          <cell r="K3022">
            <v>3500</v>
          </cell>
          <cell r="L3022">
            <v>1997</v>
          </cell>
          <cell r="M3022">
            <v>2416</v>
          </cell>
          <cell r="N3022">
            <v>1690</v>
          </cell>
          <cell r="O3022">
            <v>1921</v>
          </cell>
          <cell r="P3022">
            <v>2305</v>
          </cell>
          <cell r="Q3022" t="str">
            <v>D</v>
          </cell>
          <cell r="R3022">
            <v>11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TPU'XT1965T</v>
          </cell>
          <cell r="B3023" t="str">
            <v>TPU MOT. G7 PLUS TRANS</v>
          </cell>
          <cell r="C3023">
            <v>0.83747368421052637</v>
          </cell>
          <cell r="D3023">
            <v>1.621349052631579</v>
          </cell>
          <cell r="E3023">
            <v>1.0887157894736843</v>
          </cell>
          <cell r="F3023">
            <v>0.92122105263157905</v>
          </cell>
          <cell r="G3023">
            <v>1.046842105263158</v>
          </cell>
          <cell r="H3023">
            <v>1.2562105263157894</v>
          </cell>
          <cell r="I3023">
            <v>1051.0294736842106</v>
          </cell>
          <cell r="J3023">
            <v>1640</v>
          </cell>
          <cell r="K3023">
            <v>2000</v>
          </cell>
          <cell r="L3023">
            <v>1366</v>
          </cell>
          <cell r="M3023">
            <v>1653</v>
          </cell>
          <cell r="N3023">
            <v>1157</v>
          </cell>
          <cell r="O3023">
            <v>1314</v>
          </cell>
          <cell r="P3023">
            <v>1577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PAS'XT1955AZ</v>
          </cell>
          <cell r="B3024" t="str">
            <v>TPU MOT. G7 POWER ARMOR</v>
          </cell>
          <cell r="C3024">
            <v>1.1452423349282299</v>
          </cell>
          <cell r="D3024">
            <v>2.7714864505263161</v>
          </cell>
          <cell r="E3024">
            <v>1.4888150354066989</v>
          </cell>
          <cell r="F3024">
            <v>1.2597665684210531</v>
          </cell>
          <cell r="G3024">
            <v>1.4315529186602873</v>
          </cell>
          <cell r="H3024">
            <v>1.717863502392345</v>
          </cell>
          <cell r="I3024">
            <v>1437.2791303349286</v>
          </cell>
          <cell r="J3024">
            <v>2870</v>
          </cell>
          <cell r="K3024">
            <v>3500</v>
          </cell>
          <cell r="L3024">
            <v>1868</v>
          </cell>
          <cell r="M3024">
            <v>2261</v>
          </cell>
          <cell r="N3024">
            <v>1582</v>
          </cell>
          <cell r="O3024">
            <v>1797</v>
          </cell>
          <cell r="P3024">
            <v>2156</v>
          </cell>
          <cell r="Q3024" t="str">
            <v>S</v>
          </cell>
          <cell r="R3024">
            <v>11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PAS'XT1955FU</v>
          </cell>
          <cell r="B3025" t="str">
            <v>TPU MOT. G7 POWER ARMOR</v>
          </cell>
          <cell r="C3025">
            <v>1.1452423349282299</v>
          </cell>
          <cell r="D3025">
            <v>2.7714864505263161</v>
          </cell>
          <cell r="E3025">
            <v>1.4888150354066989</v>
          </cell>
          <cell r="F3025">
            <v>1.2597665684210531</v>
          </cell>
          <cell r="G3025">
            <v>1.4315529186602873</v>
          </cell>
          <cell r="H3025">
            <v>1.717863502392345</v>
          </cell>
          <cell r="I3025">
            <v>1437.2791303349286</v>
          </cell>
          <cell r="J3025">
            <v>2870</v>
          </cell>
          <cell r="K3025">
            <v>3500</v>
          </cell>
          <cell r="L3025">
            <v>1868</v>
          </cell>
          <cell r="M3025">
            <v>2261</v>
          </cell>
          <cell r="N3025">
            <v>1582</v>
          </cell>
          <cell r="O3025">
            <v>1797</v>
          </cell>
          <cell r="P3025">
            <v>2156</v>
          </cell>
          <cell r="Q3025" t="str">
            <v>S</v>
          </cell>
          <cell r="R3025">
            <v>11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PAS'XT1955NE</v>
          </cell>
          <cell r="B3026" t="str">
            <v>TPU MOT. G7 POWER ARMOR</v>
          </cell>
          <cell r="C3026">
            <v>1.1452423349282299</v>
          </cell>
          <cell r="D3026">
            <v>2.7714864505263161</v>
          </cell>
          <cell r="E3026">
            <v>1.4888150354066989</v>
          </cell>
          <cell r="F3026">
            <v>1.2597665684210531</v>
          </cell>
          <cell r="G3026">
            <v>1.4315529186602873</v>
          </cell>
          <cell r="H3026">
            <v>1.717863502392345</v>
          </cell>
          <cell r="I3026">
            <v>1437.2791303349286</v>
          </cell>
          <cell r="J3026">
            <v>2870</v>
          </cell>
          <cell r="K3026">
            <v>3500</v>
          </cell>
          <cell r="L3026">
            <v>1868</v>
          </cell>
          <cell r="M3026">
            <v>2261</v>
          </cell>
          <cell r="N3026">
            <v>1582</v>
          </cell>
          <cell r="O3026">
            <v>1797</v>
          </cell>
          <cell r="P3026">
            <v>2156</v>
          </cell>
          <cell r="Q3026" t="str">
            <v>S</v>
          </cell>
          <cell r="R3026">
            <v>11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2840</v>
          </cell>
          <cell r="B3027" t="str">
            <v>TPU MOT. G7 POWER DK DIS.</v>
          </cell>
          <cell r="C3027">
            <v>0.40292440191387557</v>
          </cell>
          <cell r="D3027">
            <v>0.97507705263157884</v>
          </cell>
          <cell r="E3027">
            <v>0.52380172248803825</v>
          </cell>
          <cell r="F3027">
            <v>0.44321684210526319</v>
          </cell>
          <cell r="G3027">
            <v>0.50365550239234447</v>
          </cell>
          <cell r="H3027">
            <v>0.60438660287081336</v>
          </cell>
          <cell r="I3027">
            <v>505.67012440191382</v>
          </cell>
          <cell r="J3027">
            <v>820</v>
          </cell>
          <cell r="K3027">
            <v>1000</v>
          </cell>
          <cell r="L3027">
            <v>657</v>
          </cell>
          <cell r="M3027">
            <v>795</v>
          </cell>
          <cell r="N3027">
            <v>557</v>
          </cell>
          <cell r="O3027">
            <v>633</v>
          </cell>
          <cell r="P3027">
            <v>759</v>
          </cell>
          <cell r="Q3027" t="str">
            <v>V</v>
          </cell>
          <cell r="R3027">
            <v>11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7301</v>
          </cell>
          <cell r="B3028" t="str">
            <v>TPU MOT. G7 POWER DK DIS.</v>
          </cell>
          <cell r="C3028">
            <v>0.40292440191387557</v>
          </cell>
          <cell r="D3028">
            <v>0.97507705263157884</v>
          </cell>
          <cell r="E3028">
            <v>0.52380172248803825</v>
          </cell>
          <cell r="F3028">
            <v>0.44321684210526319</v>
          </cell>
          <cell r="G3028">
            <v>0.50365550239234447</v>
          </cell>
          <cell r="H3028">
            <v>0.60438660287081336</v>
          </cell>
          <cell r="I3028">
            <v>505.67012440191382</v>
          </cell>
          <cell r="J3028">
            <v>820</v>
          </cell>
          <cell r="K3028">
            <v>1000</v>
          </cell>
          <cell r="L3028">
            <v>657</v>
          </cell>
          <cell r="M3028">
            <v>795</v>
          </cell>
          <cell r="N3028">
            <v>557</v>
          </cell>
          <cell r="O3028">
            <v>633</v>
          </cell>
          <cell r="P3028">
            <v>759</v>
          </cell>
          <cell r="Q3028" t="str">
            <v>V</v>
          </cell>
          <cell r="R3028">
            <v>11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TPU'XT1955N</v>
          </cell>
          <cell r="B3029" t="str">
            <v xml:space="preserve">TPU MOT. G7 POWER NEGRO </v>
          </cell>
          <cell r="C3029">
            <v>0.60907177033492821</v>
          </cell>
          <cell r="D3029">
            <v>1.4739536842105263</v>
          </cell>
          <cell r="E3029">
            <v>0.79179330143540672</v>
          </cell>
          <cell r="F3029">
            <v>0.66997894736842112</v>
          </cell>
          <cell r="G3029">
            <v>0.76133971291866032</v>
          </cell>
          <cell r="H3029">
            <v>0.91360765550239231</v>
          </cell>
          <cell r="I3029">
            <v>764.38507177033489</v>
          </cell>
          <cell r="J3029">
            <v>1640</v>
          </cell>
          <cell r="K3029">
            <v>2000</v>
          </cell>
          <cell r="L3029">
            <v>994</v>
          </cell>
          <cell r="M3029">
            <v>1202</v>
          </cell>
          <cell r="N3029">
            <v>841</v>
          </cell>
          <cell r="O3029">
            <v>956</v>
          </cell>
          <cell r="P3029">
            <v>1147</v>
          </cell>
          <cell r="Q3029" t="str">
            <v>S</v>
          </cell>
          <cell r="R3029">
            <v>11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PRSID'XT1955D07</v>
          </cell>
          <cell r="B3030" t="str">
            <v>TPU MOT. G7 POWER SILICONA DIS.</v>
          </cell>
          <cell r="C3030">
            <v>1.224</v>
          </cell>
          <cell r="D3030">
            <v>2.9620799999999998</v>
          </cell>
          <cell r="E3030">
            <v>1.5911999999999999</v>
          </cell>
          <cell r="F3030">
            <v>1.3464</v>
          </cell>
          <cell r="G3030">
            <v>1.53</v>
          </cell>
          <cell r="H3030">
            <v>1.8359999999999999</v>
          </cell>
          <cell r="I3030">
            <v>1536.12</v>
          </cell>
          <cell r="J3030">
            <v>2870</v>
          </cell>
          <cell r="K3030">
            <v>3500</v>
          </cell>
          <cell r="L3030">
            <v>1997</v>
          </cell>
          <cell r="M3030">
            <v>2416</v>
          </cell>
          <cell r="N3030">
            <v>1690</v>
          </cell>
          <cell r="O3030">
            <v>1921</v>
          </cell>
          <cell r="P3030">
            <v>2305</v>
          </cell>
          <cell r="Q3030" t="str">
            <v>S</v>
          </cell>
          <cell r="R3030">
            <v>11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TPUMG7WSC</v>
          </cell>
          <cell r="B3031" t="str">
            <v>TPU MOT. G7 POWER SILICONA FELPA</v>
          </cell>
          <cell r="C3031">
            <v>1.224</v>
          </cell>
          <cell r="D3031">
            <v>2.9620799999999998</v>
          </cell>
          <cell r="E3031">
            <v>1.5911999999999999</v>
          </cell>
          <cell r="F3031">
            <v>1.3464</v>
          </cell>
          <cell r="G3031">
            <v>1.53</v>
          </cell>
          <cell r="H3031">
            <v>1.8359999999999999</v>
          </cell>
          <cell r="I3031">
            <v>1536.12</v>
          </cell>
          <cell r="J3031">
            <v>2870</v>
          </cell>
          <cell r="K3031">
            <v>3500</v>
          </cell>
          <cell r="L3031">
            <v>1997</v>
          </cell>
          <cell r="M3031">
            <v>2416</v>
          </cell>
          <cell r="N3031">
            <v>1690</v>
          </cell>
          <cell r="O3031">
            <v>1921</v>
          </cell>
          <cell r="P3031">
            <v>2305</v>
          </cell>
          <cell r="Q3031" t="str">
            <v>D</v>
          </cell>
          <cell r="R3031">
            <v>11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TPU'XT1955T</v>
          </cell>
          <cell r="B3032" t="str">
            <v>TPU MOT. G7 POWER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S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TPUMG7WTD</v>
          </cell>
          <cell r="B3033" t="str">
            <v>TPU MOT. G7 POWER TRANS DIS.</v>
          </cell>
          <cell r="C3033">
            <v>0.83747368421052637</v>
          </cell>
          <cell r="D3033">
            <v>1.621349052631579</v>
          </cell>
          <cell r="E3033">
            <v>1.0887157894736843</v>
          </cell>
          <cell r="F3033">
            <v>0.92122105263157905</v>
          </cell>
          <cell r="G3033">
            <v>1.046842105263158</v>
          </cell>
          <cell r="H3033">
            <v>1.2562105263157894</v>
          </cell>
          <cell r="I3033">
            <v>1051.0294736842106</v>
          </cell>
          <cell r="J3033">
            <v>1640</v>
          </cell>
          <cell r="K3033">
            <v>2000</v>
          </cell>
          <cell r="L3033">
            <v>1366</v>
          </cell>
          <cell r="M3033">
            <v>1653</v>
          </cell>
          <cell r="N3033">
            <v>1157</v>
          </cell>
          <cell r="O3033">
            <v>1314</v>
          </cell>
          <cell r="P3033">
            <v>1577</v>
          </cell>
          <cell r="Q3033" t="str">
            <v>V</v>
          </cell>
          <cell r="R3033">
            <v>4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TPUMG7SC</v>
          </cell>
          <cell r="B3034" t="str">
            <v>TPU MOT. G7 SILICONA FELPA</v>
          </cell>
          <cell r="C3034">
            <v>1.224</v>
          </cell>
          <cell r="D3034">
            <v>2.9620799999999998</v>
          </cell>
          <cell r="E3034">
            <v>1.5911999999999999</v>
          </cell>
          <cell r="F3034">
            <v>1.3464</v>
          </cell>
          <cell r="G3034">
            <v>1.53</v>
          </cell>
          <cell r="H3034">
            <v>1.8359999999999999</v>
          </cell>
          <cell r="I3034">
            <v>1536.12</v>
          </cell>
          <cell r="J3034">
            <v>2870</v>
          </cell>
          <cell r="K3034">
            <v>3500</v>
          </cell>
          <cell r="L3034">
            <v>1997</v>
          </cell>
          <cell r="M3034">
            <v>2416</v>
          </cell>
          <cell r="N3034">
            <v>1690</v>
          </cell>
          <cell r="O3034">
            <v>1921</v>
          </cell>
          <cell r="P3034">
            <v>2305</v>
          </cell>
          <cell r="Q3034" t="str">
            <v>D</v>
          </cell>
          <cell r="R3034">
            <v>11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T0005</v>
          </cell>
          <cell r="B3035" t="str">
            <v>TPU MOT. G71 RUBBER</v>
          </cell>
          <cell r="C3035">
            <v>1.545541539799913</v>
          </cell>
          <cell r="D3035">
            <v>6.5453684210526317</v>
          </cell>
          <cell r="E3035">
            <v>2.0092040017398869</v>
          </cell>
          <cell r="F3035">
            <v>1.7000956937799045</v>
          </cell>
          <cell r="G3035">
            <v>1.9319269247498914</v>
          </cell>
          <cell r="H3035">
            <v>2.3183123096998695</v>
          </cell>
          <cell r="I3035">
            <v>1939.6546324488909</v>
          </cell>
          <cell r="J3035">
            <v>6560</v>
          </cell>
          <cell r="K3035">
            <v>8000</v>
          </cell>
          <cell r="L3035">
            <v>2522</v>
          </cell>
          <cell r="M3035">
            <v>3051</v>
          </cell>
          <cell r="N3035">
            <v>2134</v>
          </cell>
          <cell r="O3035">
            <v>2425</v>
          </cell>
          <cell r="P3035">
            <v>2910</v>
          </cell>
          <cell r="Q3035" t="str">
            <v>D</v>
          </cell>
          <cell r="R3035">
            <v>33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37346125</v>
          </cell>
          <cell r="B3036" t="str">
            <v>TPU MOT. G71 TRANS</v>
          </cell>
          <cell r="C3036">
            <v>0.86124401913875603</v>
          </cell>
          <cell r="D3036">
            <v>3.647368421052632</v>
          </cell>
          <cell r="E3036">
            <v>1.1196172248803828</v>
          </cell>
          <cell r="F3036">
            <v>0.94736842105263175</v>
          </cell>
          <cell r="G3036">
            <v>1.0765550239234449</v>
          </cell>
          <cell r="H3036">
            <v>1.2918660287081341</v>
          </cell>
          <cell r="I3036">
            <v>1080.8612440191389</v>
          </cell>
          <cell r="J3036">
            <v>3690</v>
          </cell>
          <cell r="K3036">
            <v>4500</v>
          </cell>
          <cell r="L3036">
            <v>1405</v>
          </cell>
          <cell r="M3036">
            <v>1700</v>
          </cell>
          <cell r="N3036">
            <v>1189</v>
          </cell>
          <cell r="O3036">
            <v>1352</v>
          </cell>
          <cell r="P3036">
            <v>1622</v>
          </cell>
          <cell r="Q3036" t="str">
            <v>V</v>
          </cell>
          <cell r="R3036">
            <v>33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19872</v>
          </cell>
          <cell r="B3037" t="str">
            <v>TPU MOT. G72 PUFFER CASE</v>
          </cell>
          <cell r="C3037">
            <v>0.83</v>
          </cell>
          <cell r="D3037">
            <v>3.6685999999999996</v>
          </cell>
          <cell r="E3037">
            <v>1.079</v>
          </cell>
          <cell r="F3037">
            <v>0.91300000000000003</v>
          </cell>
          <cell r="G3037">
            <v>1.0374999999999999</v>
          </cell>
          <cell r="H3037">
            <v>1.2449999999999999</v>
          </cell>
          <cell r="I3037">
            <v>1041.6499999999999</v>
          </cell>
          <cell r="J3037">
            <v>3690</v>
          </cell>
          <cell r="K3037">
            <v>4500</v>
          </cell>
          <cell r="L3037">
            <v>1354</v>
          </cell>
          <cell r="M3037">
            <v>1496</v>
          </cell>
          <cell r="N3037">
            <v>1146</v>
          </cell>
          <cell r="O3037">
            <v>1303</v>
          </cell>
          <cell r="P3037">
            <v>1563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882272</v>
          </cell>
          <cell r="B3038" t="str">
            <v>TPU MOT. G72 PUFFER CASE DIS.</v>
          </cell>
          <cell r="C3038">
            <v>0.83</v>
          </cell>
          <cell r="D3038">
            <v>3.6685999999999996</v>
          </cell>
          <cell r="E3038">
            <v>1.079</v>
          </cell>
          <cell r="F3038">
            <v>0.91300000000000003</v>
          </cell>
          <cell r="G3038">
            <v>1.0374999999999999</v>
          </cell>
          <cell r="H3038">
            <v>1.2449999999999999</v>
          </cell>
          <cell r="I3038">
            <v>1041.6499999999999</v>
          </cell>
          <cell r="J3038">
            <v>3690</v>
          </cell>
          <cell r="K3038">
            <v>4500</v>
          </cell>
          <cell r="L3038">
            <v>1354</v>
          </cell>
          <cell r="M3038">
            <v>1496</v>
          </cell>
          <cell r="N3038">
            <v>1146</v>
          </cell>
          <cell r="O3038">
            <v>1303</v>
          </cell>
          <cell r="P3038">
            <v>1563</v>
          </cell>
          <cell r="Q3038" t="str">
            <v>V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TRRMG72</v>
          </cell>
          <cell r="B3039" t="str">
            <v>TPU MOT. G72 RUBBER</v>
          </cell>
          <cell r="C3039">
            <v>1.545541539799913</v>
          </cell>
          <cell r="D3039">
            <v>7.4804210526315789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1939.6546324488909</v>
          </cell>
          <cell r="J3039">
            <v>7790</v>
          </cell>
          <cell r="K3039">
            <v>9500</v>
          </cell>
          <cell r="L3039">
            <v>2522</v>
          </cell>
          <cell r="M3039">
            <v>3051</v>
          </cell>
          <cell r="N3039">
            <v>2134</v>
          </cell>
          <cell r="O3039">
            <v>2425</v>
          </cell>
          <cell r="P3039">
            <v>2910</v>
          </cell>
          <cell r="Q3039" t="str">
            <v>D</v>
          </cell>
          <cell r="R3039">
            <v>38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SILFG72</v>
          </cell>
          <cell r="B3040" t="str">
            <v>TPU MOT. G72 SILICONA FELPA</v>
          </cell>
          <cell r="C3040">
            <v>0.93483752860411895</v>
          </cell>
          <cell r="D3040">
            <v>4.5246136384439355</v>
          </cell>
          <cell r="E3040">
            <v>1.2152887871853546</v>
          </cell>
          <cell r="F3040">
            <v>1.0283212814645308</v>
          </cell>
          <cell r="G3040">
            <v>1.1685469107551487</v>
          </cell>
          <cell r="H3040">
            <v>1.4022562929061784</v>
          </cell>
          <cell r="I3040">
            <v>1173.2210983981693</v>
          </cell>
          <cell r="J3040">
            <v>4510</v>
          </cell>
          <cell r="K3040">
            <v>5500</v>
          </cell>
          <cell r="L3040">
            <v>1525</v>
          </cell>
          <cell r="M3040">
            <v>1845</v>
          </cell>
          <cell r="N3040">
            <v>1291</v>
          </cell>
          <cell r="O3040">
            <v>1467</v>
          </cell>
          <cell r="P3040">
            <v>1760</v>
          </cell>
          <cell r="Q3040" t="str">
            <v>V</v>
          </cell>
          <cell r="R3040">
            <v>38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57272</v>
          </cell>
          <cell r="B3041" t="str">
            <v>TPU MOT. G72 TRANS</v>
          </cell>
          <cell r="C3041">
            <v>0.86124401913875603</v>
          </cell>
          <cell r="D3041">
            <v>4.1684210526315795</v>
          </cell>
          <cell r="E3041">
            <v>1.1196172248803828</v>
          </cell>
          <cell r="F3041">
            <v>0.94736842105263175</v>
          </cell>
          <cell r="G3041">
            <v>1.0765550239234449</v>
          </cell>
          <cell r="H3041">
            <v>1.2918660287081341</v>
          </cell>
          <cell r="I3041">
            <v>1080.8612440191389</v>
          </cell>
          <cell r="J3041">
            <v>4100</v>
          </cell>
          <cell r="K3041">
            <v>5000</v>
          </cell>
          <cell r="L3041">
            <v>1405</v>
          </cell>
          <cell r="M3041">
            <v>1700</v>
          </cell>
          <cell r="N3041">
            <v>1189</v>
          </cell>
          <cell r="O3041">
            <v>1352</v>
          </cell>
          <cell r="P3041">
            <v>1622</v>
          </cell>
          <cell r="Q3041" t="str">
            <v>V</v>
          </cell>
          <cell r="R3041">
            <v>38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TRBBG73</v>
          </cell>
          <cell r="B3042" t="str">
            <v>TPU MOT. G73 BUBBLE</v>
          </cell>
          <cell r="C3042">
            <v>0.96984860557768926</v>
          </cell>
          <cell r="D3042">
            <v>4.6940672509960155</v>
          </cell>
          <cell r="E3042">
            <v>1.2608031872509962</v>
          </cell>
          <cell r="F3042">
            <v>1.0668334661354584</v>
          </cell>
          <cell r="G3042">
            <v>1.2123107569721117</v>
          </cell>
          <cell r="H3042">
            <v>1.4547729083665339</v>
          </cell>
          <cell r="I3042">
            <v>1217.1600000000001</v>
          </cell>
          <cell r="J3042">
            <v>4920</v>
          </cell>
          <cell r="K3042">
            <v>6000</v>
          </cell>
          <cell r="L3042">
            <v>1582</v>
          </cell>
          <cell r="M3042">
            <v>1915</v>
          </cell>
          <cell r="N3042">
            <v>1339</v>
          </cell>
          <cell r="O3042">
            <v>1522</v>
          </cell>
          <cell r="P3042">
            <v>1826</v>
          </cell>
          <cell r="Q3042" t="str">
            <v>D</v>
          </cell>
          <cell r="R3042">
            <v>38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TRBBG75</v>
          </cell>
          <cell r="B3043" t="str">
            <v>TPU MOT. G75 BUBBLE</v>
          </cell>
          <cell r="C3043">
            <v>0.96984860557768926</v>
          </cell>
          <cell r="D3043">
            <v>4.6940672509960155</v>
          </cell>
          <cell r="E3043">
            <v>1.2608031872509962</v>
          </cell>
          <cell r="F3043">
            <v>1.0668334661354584</v>
          </cell>
          <cell r="G3043">
            <v>1.2123107569721117</v>
          </cell>
          <cell r="H3043">
            <v>1.4547729083665339</v>
          </cell>
          <cell r="I3043">
            <v>1217.1600000000001</v>
          </cell>
          <cell r="J3043">
            <v>4920</v>
          </cell>
          <cell r="K3043">
            <v>6000</v>
          </cell>
          <cell r="L3043">
            <v>1582</v>
          </cell>
          <cell r="M3043">
            <v>1915</v>
          </cell>
          <cell r="N3043">
            <v>1339</v>
          </cell>
          <cell r="O3043">
            <v>1522</v>
          </cell>
          <cell r="P3043">
            <v>1826</v>
          </cell>
          <cell r="Q3043" t="str">
            <v>D</v>
          </cell>
          <cell r="R3043">
            <v>38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SILFG75</v>
          </cell>
          <cell r="B3044" t="str">
            <v>TPU MOT. G75 SILICONA FELPA</v>
          </cell>
          <cell r="C3044">
            <v>1.594896331738437</v>
          </cell>
          <cell r="D3044">
            <v>7.7192982456140351</v>
          </cell>
          <cell r="E3044">
            <v>2.0733652312599684</v>
          </cell>
          <cell r="F3044">
            <v>1.7543859649122808</v>
          </cell>
          <cell r="G3044">
            <v>1.9936204146730463</v>
          </cell>
          <cell r="H3044">
            <v>2.3923444976076556</v>
          </cell>
          <cell r="I3044">
            <v>2001.5948963317385</v>
          </cell>
          <cell r="J3044">
            <v>7790</v>
          </cell>
          <cell r="K3044">
            <v>9500</v>
          </cell>
          <cell r="L3044">
            <v>2602</v>
          </cell>
          <cell r="M3044">
            <v>3149</v>
          </cell>
          <cell r="N3044">
            <v>2202</v>
          </cell>
          <cell r="O3044">
            <v>2502</v>
          </cell>
          <cell r="P3044">
            <v>3003</v>
          </cell>
          <cell r="Q3044" t="str">
            <v>V</v>
          </cell>
          <cell r="R3044">
            <v>38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21G75TR</v>
          </cell>
          <cell r="B3045" t="str">
            <v>TPU MOT. G75 TRANS</v>
          </cell>
          <cell r="C3045">
            <v>0.86124401913875603</v>
          </cell>
          <cell r="D3045">
            <v>4.1684210526315795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1080.8612440191389</v>
          </cell>
          <cell r="J3045">
            <v>4100</v>
          </cell>
          <cell r="K3045">
            <v>5000</v>
          </cell>
          <cell r="L3045">
            <v>1405</v>
          </cell>
          <cell r="M3045">
            <v>1700</v>
          </cell>
          <cell r="N3045">
            <v>1189</v>
          </cell>
          <cell r="O3045">
            <v>1352</v>
          </cell>
          <cell r="P3045">
            <v>1622</v>
          </cell>
          <cell r="Q3045" t="str">
            <v>V</v>
          </cell>
          <cell r="R3045">
            <v>38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TPURS'XT2015NE</v>
          </cell>
          <cell r="B3046" t="str">
            <v>TPU MOT. G8 PLAY REF SOFT</v>
          </cell>
          <cell r="C3046">
            <v>0.95794637668551552</v>
          </cell>
          <cell r="D3046">
            <v>2.8977877894736848</v>
          </cell>
          <cell r="E3046">
            <v>1.2453302896911702</v>
          </cell>
          <cell r="F3046">
            <v>1.0537410143540671</v>
          </cell>
          <cell r="G3046">
            <v>1.1974329708568945</v>
          </cell>
          <cell r="H3046">
            <v>1.4369195650282733</v>
          </cell>
          <cell r="I3046">
            <v>1202.2227027403219</v>
          </cell>
          <cell r="J3046">
            <v>2870</v>
          </cell>
          <cell r="K3046">
            <v>3500</v>
          </cell>
          <cell r="L3046">
            <v>1563</v>
          </cell>
          <cell r="M3046">
            <v>1891</v>
          </cell>
          <cell r="N3046">
            <v>1323</v>
          </cell>
          <cell r="O3046">
            <v>1503</v>
          </cell>
          <cell r="P3046">
            <v>1804</v>
          </cell>
          <cell r="Q3046" t="str">
            <v>S</v>
          </cell>
          <cell r="R3046">
            <v>21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TRRMG8Y</v>
          </cell>
          <cell r="B3047" t="str">
            <v>TPU MOT. G8 PLAY RUBBER</v>
          </cell>
          <cell r="C3047">
            <v>1.2320124811721949</v>
          </cell>
          <cell r="D3047">
            <v>3.7268377555458891</v>
          </cell>
          <cell r="E3047">
            <v>1.6016162255238533</v>
          </cell>
          <cell r="F3047">
            <v>1.3552137292894144</v>
          </cell>
          <cell r="G3047">
            <v>1.5400156014652435</v>
          </cell>
          <cell r="H3047">
            <v>1.8480187217582924</v>
          </cell>
          <cell r="I3047">
            <v>1546.1756638711045</v>
          </cell>
          <cell r="J3047">
            <v>3690</v>
          </cell>
          <cell r="K3047">
            <v>4500</v>
          </cell>
          <cell r="L3047">
            <v>2010</v>
          </cell>
          <cell r="M3047">
            <v>2432</v>
          </cell>
          <cell r="N3047">
            <v>1701</v>
          </cell>
          <cell r="O3047">
            <v>1933</v>
          </cell>
          <cell r="P3047">
            <v>2320</v>
          </cell>
          <cell r="Q3047" t="str">
            <v>D</v>
          </cell>
          <cell r="R3047">
            <v>21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TPUMG8YSC</v>
          </cell>
          <cell r="B3048" t="str">
            <v>TPU MOT. G8 PLAY SILICONA FELPA</v>
          </cell>
          <cell r="C3048">
            <v>1.224</v>
          </cell>
          <cell r="D3048">
            <v>3.7025999999999999</v>
          </cell>
          <cell r="E3048">
            <v>1.5911999999999999</v>
          </cell>
          <cell r="F3048">
            <v>1.3464</v>
          </cell>
          <cell r="G3048">
            <v>1.53</v>
          </cell>
          <cell r="H3048">
            <v>1.8359999999999999</v>
          </cell>
          <cell r="I3048">
            <v>1536.12</v>
          </cell>
          <cell r="J3048">
            <v>3690</v>
          </cell>
          <cell r="K3048">
            <v>4500</v>
          </cell>
          <cell r="L3048">
            <v>1997</v>
          </cell>
          <cell r="M3048">
            <v>2416</v>
          </cell>
          <cell r="N3048">
            <v>1690</v>
          </cell>
          <cell r="O3048">
            <v>1921</v>
          </cell>
          <cell r="P3048">
            <v>2305</v>
          </cell>
          <cell r="Q3048" t="str">
            <v>D</v>
          </cell>
          <cell r="R3048">
            <v>21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TDNMG8PU</v>
          </cell>
          <cell r="B3049" t="str">
            <v>TPU MOT. G8 PLUS REF SOFT</v>
          </cell>
          <cell r="C3049">
            <v>0.95794637668551552</v>
          </cell>
          <cell r="D3049">
            <v>2.8977877894736848</v>
          </cell>
          <cell r="E3049">
            <v>1.2453302896911702</v>
          </cell>
          <cell r="F3049">
            <v>1.0537410143540671</v>
          </cell>
          <cell r="G3049">
            <v>1.1974329708568945</v>
          </cell>
          <cell r="H3049">
            <v>1.4369195650282733</v>
          </cell>
          <cell r="I3049">
            <v>1202.2227027403219</v>
          </cell>
          <cell r="J3049">
            <v>2870</v>
          </cell>
          <cell r="K3049">
            <v>3500</v>
          </cell>
          <cell r="L3049">
            <v>1563</v>
          </cell>
          <cell r="M3049">
            <v>1891</v>
          </cell>
          <cell r="N3049">
            <v>1323</v>
          </cell>
          <cell r="O3049">
            <v>1503</v>
          </cell>
          <cell r="P3049">
            <v>1804</v>
          </cell>
          <cell r="Q3049" t="str">
            <v>L</v>
          </cell>
          <cell r="R3049">
            <v>21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TRRMG8P</v>
          </cell>
          <cell r="B3050" t="str">
            <v>TPU MOT. G8 PLUS RUBBER</v>
          </cell>
          <cell r="C3050">
            <v>1.2320124811721949</v>
          </cell>
          <cell r="D3050">
            <v>3.7268377555458891</v>
          </cell>
          <cell r="E3050">
            <v>1.6016162255238533</v>
          </cell>
          <cell r="F3050">
            <v>1.3552137292894144</v>
          </cell>
          <cell r="G3050">
            <v>1.5400156014652435</v>
          </cell>
          <cell r="H3050">
            <v>1.8480187217582924</v>
          </cell>
          <cell r="I3050">
            <v>1546.1756638711045</v>
          </cell>
          <cell r="J3050">
            <v>3690</v>
          </cell>
          <cell r="K3050">
            <v>4500</v>
          </cell>
          <cell r="L3050">
            <v>2010</v>
          </cell>
          <cell r="M3050">
            <v>2432</v>
          </cell>
          <cell r="N3050">
            <v>1701</v>
          </cell>
          <cell r="O3050">
            <v>1933</v>
          </cell>
          <cell r="P3050">
            <v>2320</v>
          </cell>
          <cell r="Q3050" t="str">
            <v>D</v>
          </cell>
          <cell r="R3050">
            <v>21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TDNMG8W</v>
          </cell>
          <cell r="B3051" t="str">
            <v>TPU MOT. G8 POWER DIS. NAC.</v>
          </cell>
          <cell r="C3051">
            <v>0.84</v>
          </cell>
          <cell r="D3051">
            <v>2.3205</v>
          </cell>
          <cell r="E3051">
            <v>1.0920000000000001</v>
          </cell>
          <cell r="F3051">
            <v>0.92400000000000004</v>
          </cell>
          <cell r="G3051">
            <v>1.05</v>
          </cell>
          <cell r="H3051">
            <v>1.26</v>
          </cell>
          <cell r="I3051">
            <v>1054.2</v>
          </cell>
          <cell r="J3051">
            <v>2460</v>
          </cell>
          <cell r="K3051">
            <v>3000</v>
          </cell>
          <cell r="L3051">
            <v>1370</v>
          </cell>
          <cell r="M3051">
            <v>1514</v>
          </cell>
          <cell r="N3051">
            <v>1160</v>
          </cell>
          <cell r="O3051">
            <v>1318</v>
          </cell>
          <cell r="P3051">
            <v>1582</v>
          </cell>
          <cell r="Q3051" t="str">
            <v>L</v>
          </cell>
          <cell r="R3051">
            <v>21</v>
          </cell>
          <cell r="S3051">
            <v>1.105</v>
          </cell>
          <cell r="T3051" t="str">
            <v>TPU</v>
          </cell>
          <cell r="U3051">
            <v>0</v>
          </cell>
        </row>
        <row r="3052">
          <cell r="A3052" t="str">
            <v>TPURS'XT2055AZ</v>
          </cell>
          <cell r="B3052" t="str">
            <v>TPU MOT. G8 POWER LITE REF SOFT</v>
          </cell>
          <cell r="C3052">
            <v>0.95794637668551552</v>
          </cell>
          <cell r="D3052">
            <v>2.8977877894736848</v>
          </cell>
          <cell r="E3052">
            <v>1.2453302896911702</v>
          </cell>
          <cell r="F3052">
            <v>1.0537410143540671</v>
          </cell>
          <cell r="G3052">
            <v>1.1974329708568945</v>
          </cell>
          <cell r="H3052">
            <v>1.4369195650282733</v>
          </cell>
          <cell r="I3052">
            <v>1202.2227027403219</v>
          </cell>
          <cell r="J3052">
            <v>2870</v>
          </cell>
          <cell r="K3052">
            <v>3500</v>
          </cell>
          <cell r="L3052">
            <v>1563</v>
          </cell>
          <cell r="M3052">
            <v>1891</v>
          </cell>
          <cell r="N3052">
            <v>1323</v>
          </cell>
          <cell r="O3052">
            <v>1503</v>
          </cell>
          <cell r="P3052">
            <v>1804</v>
          </cell>
          <cell r="Q3052" t="str">
            <v>S</v>
          </cell>
          <cell r="R3052">
            <v>21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TPURS'XT2055FU</v>
          </cell>
          <cell r="B3053" t="str">
            <v>TPU MOT. G8 POWER LITE REF SOFT</v>
          </cell>
          <cell r="C3053">
            <v>0.95794637668551552</v>
          </cell>
          <cell r="D3053">
            <v>2.8977877894736848</v>
          </cell>
          <cell r="E3053">
            <v>1.2453302896911702</v>
          </cell>
          <cell r="F3053">
            <v>1.0537410143540671</v>
          </cell>
          <cell r="G3053">
            <v>1.1974329708568945</v>
          </cell>
          <cell r="H3053">
            <v>1.4369195650282733</v>
          </cell>
          <cell r="I3053">
            <v>1202.2227027403219</v>
          </cell>
          <cell r="J3053">
            <v>2870</v>
          </cell>
          <cell r="K3053">
            <v>3500</v>
          </cell>
          <cell r="L3053">
            <v>1563</v>
          </cell>
          <cell r="M3053">
            <v>1891</v>
          </cell>
          <cell r="N3053">
            <v>1323</v>
          </cell>
          <cell r="O3053">
            <v>1503</v>
          </cell>
          <cell r="P3053">
            <v>1804</v>
          </cell>
          <cell r="Q3053" t="str">
            <v>S</v>
          </cell>
          <cell r="R3053">
            <v>21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456456885425</v>
          </cell>
          <cell r="B3054" t="str">
            <v>TPU MOT. G8 POWER LITE SILICONA C/MARCA</v>
          </cell>
          <cell r="C3054">
            <v>1.8438247011952191</v>
          </cell>
          <cell r="D3054">
            <v>7.1392892430278883</v>
          </cell>
          <cell r="E3054">
            <v>2.3969721115537848</v>
          </cell>
          <cell r="F3054">
            <v>2.0282071713147412</v>
          </cell>
          <cell r="G3054">
            <v>2.3047808764940241</v>
          </cell>
          <cell r="H3054">
            <v>2.7657370517928288</v>
          </cell>
          <cell r="I3054">
            <v>2314</v>
          </cell>
          <cell r="J3054">
            <v>7380</v>
          </cell>
          <cell r="K3054">
            <v>9000</v>
          </cell>
          <cell r="L3054">
            <v>3008</v>
          </cell>
          <cell r="M3054">
            <v>3640</v>
          </cell>
          <cell r="N3054">
            <v>2546</v>
          </cell>
          <cell r="O3054">
            <v>2893</v>
          </cell>
          <cell r="P3054">
            <v>3471</v>
          </cell>
          <cell r="Q3054" t="str">
            <v>S</v>
          </cell>
          <cell r="R3054">
            <v>30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TPURS'XT2041NE</v>
          </cell>
          <cell r="B3055" t="str">
            <v>TPU MOT. G8 POWER REF SOFT</v>
          </cell>
          <cell r="C3055">
            <v>0.95794637668551552</v>
          </cell>
          <cell r="D3055">
            <v>2.8977877894736848</v>
          </cell>
          <cell r="E3055">
            <v>1.2453302896911702</v>
          </cell>
          <cell r="F3055">
            <v>1.0537410143540671</v>
          </cell>
          <cell r="G3055">
            <v>1.1974329708568945</v>
          </cell>
          <cell r="H3055">
            <v>1.4369195650282733</v>
          </cell>
          <cell r="I3055">
            <v>1202.2227027403219</v>
          </cell>
          <cell r="J3055">
            <v>2870</v>
          </cell>
          <cell r="K3055">
            <v>3500</v>
          </cell>
          <cell r="L3055">
            <v>1563</v>
          </cell>
          <cell r="M3055">
            <v>1891</v>
          </cell>
          <cell r="N3055">
            <v>1323</v>
          </cell>
          <cell r="O3055">
            <v>1503</v>
          </cell>
          <cell r="P3055">
            <v>1804</v>
          </cell>
          <cell r="Q3055" t="str">
            <v>S</v>
          </cell>
          <cell r="R3055">
            <v>21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TPURS'XT2041AZ</v>
          </cell>
          <cell r="B3056" t="str">
            <v>TPU MOT. G8 POWER REF SOFT</v>
          </cell>
          <cell r="C3056">
            <v>0.95794637668551552</v>
          </cell>
          <cell r="D3056">
            <v>2.8977877894736848</v>
          </cell>
          <cell r="E3056">
            <v>1.2453302896911702</v>
          </cell>
          <cell r="F3056">
            <v>1.0537410143540671</v>
          </cell>
          <cell r="G3056">
            <v>1.1974329708568945</v>
          </cell>
          <cell r="H3056">
            <v>1.4369195650282733</v>
          </cell>
          <cell r="I3056">
            <v>1202.2227027403219</v>
          </cell>
          <cell r="J3056">
            <v>2870</v>
          </cell>
          <cell r="K3056">
            <v>3500</v>
          </cell>
          <cell r="L3056">
            <v>1563</v>
          </cell>
          <cell r="M3056">
            <v>1891</v>
          </cell>
          <cell r="N3056">
            <v>1323</v>
          </cell>
          <cell r="O3056">
            <v>1503</v>
          </cell>
          <cell r="P3056">
            <v>1804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TPURS'XT2041FU</v>
          </cell>
          <cell r="B3057" t="str">
            <v>TPU MOT. G8 POWER REF SOFT</v>
          </cell>
          <cell r="C3057">
            <v>0.95794637668551552</v>
          </cell>
          <cell r="D3057">
            <v>2.8977877894736848</v>
          </cell>
          <cell r="E3057">
            <v>1.2453302896911702</v>
          </cell>
          <cell r="F3057">
            <v>1.0537410143540671</v>
          </cell>
          <cell r="G3057">
            <v>1.1974329708568945</v>
          </cell>
          <cell r="H3057">
            <v>1.4369195650282733</v>
          </cell>
          <cell r="I3057">
            <v>1202.2227027403219</v>
          </cell>
          <cell r="J3057">
            <v>2870</v>
          </cell>
          <cell r="K3057">
            <v>3500</v>
          </cell>
          <cell r="L3057">
            <v>1563</v>
          </cell>
          <cell r="M3057">
            <v>1891</v>
          </cell>
          <cell r="N3057">
            <v>1323</v>
          </cell>
          <cell r="O3057">
            <v>1503</v>
          </cell>
          <cell r="P3057">
            <v>1804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TRBBG84</v>
          </cell>
          <cell r="B3058" t="str">
            <v>TPU MOT. G84 BUBBLE</v>
          </cell>
          <cell r="C3058">
            <v>0.96984860557768926</v>
          </cell>
          <cell r="D3058">
            <v>4.6940672509960155</v>
          </cell>
          <cell r="E3058">
            <v>1.2608031872509962</v>
          </cell>
          <cell r="F3058">
            <v>1.0668334661354584</v>
          </cell>
          <cell r="G3058">
            <v>1.2123107569721117</v>
          </cell>
          <cell r="H3058">
            <v>1.4547729083665339</v>
          </cell>
          <cell r="I3058">
            <v>1217.1600000000001</v>
          </cell>
          <cell r="J3058">
            <v>4920</v>
          </cell>
          <cell r="K3058">
            <v>6000</v>
          </cell>
          <cell r="L3058">
            <v>1582</v>
          </cell>
          <cell r="M3058">
            <v>1915</v>
          </cell>
          <cell r="N3058">
            <v>1339</v>
          </cell>
          <cell r="O3058">
            <v>1522</v>
          </cell>
          <cell r="P3058">
            <v>1826</v>
          </cell>
          <cell r="Q3058" t="str">
            <v>D</v>
          </cell>
          <cell r="R3058">
            <v>38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TRCRG84</v>
          </cell>
          <cell r="B3059" t="str">
            <v>TPU MOT. G84 COMBO REF</v>
          </cell>
          <cell r="C3059">
            <v>2.3033864541832672</v>
          </cell>
          <cell r="D3059">
            <v>11.148390438247013</v>
          </cell>
          <cell r="E3059">
            <v>2.9944023904382475</v>
          </cell>
          <cell r="F3059">
            <v>2.5337250996015941</v>
          </cell>
          <cell r="G3059">
            <v>2.8792330677290838</v>
          </cell>
          <cell r="H3059">
            <v>3.4550796812749009</v>
          </cell>
          <cell r="I3059">
            <v>2890.7500000000005</v>
          </cell>
          <cell r="J3059">
            <v>11480</v>
          </cell>
          <cell r="K3059">
            <v>14000</v>
          </cell>
          <cell r="L3059">
            <v>3758</v>
          </cell>
          <cell r="M3059">
            <v>4547</v>
          </cell>
          <cell r="N3059">
            <v>3180</v>
          </cell>
          <cell r="O3059">
            <v>3614</v>
          </cell>
          <cell r="P3059">
            <v>4337</v>
          </cell>
          <cell r="Q3059" t="str">
            <v>D</v>
          </cell>
          <cell r="R3059">
            <v>38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SILFG84</v>
          </cell>
          <cell r="B3060" t="str">
            <v>TPU MOT. G84 SILICONA FELPA</v>
          </cell>
          <cell r="C3060">
            <v>1.2178489702517163</v>
          </cell>
          <cell r="D3060">
            <v>5.894389016018307</v>
          </cell>
          <cell r="E3060">
            <v>1.5832036613272313</v>
          </cell>
          <cell r="F3060">
            <v>1.3396338672768882</v>
          </cell>
          <cell r="G3060">
            <v>1.5223112128146454</v>
          </cell>
          <cell r="H3060">
            <v>1.8267734553775745</v>
          </cell>
          <cell r="I3060">
            <v>1528.400457665904</v>
          </cell>
          <cell r="J3060">
            <v>6150</v>
          </cell>
          <cell r="K3060">
            <v>7500</v>
          </cell>
          <cell r="L3060">
            <v>1987</v>
          </cell>
          <cell r="M3060">
            <v>2404</v>
          </cell>
          <cell r="N3060">
            <v>1682</v>
          </cell>
          <cell r="O3060">
            <v>1911</v>
          </cell>
          <cell r="P3060">
            <v>2293</v>
          </cell>
          <cell r="Q3060" t="str">
            <v>V</v>
          </cell>
          <cell r="R3060">
            <v>38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21G84TR</v>
          </cell>
          <cell r="B3061" t="str">
            <v>TPU MOT. G84 TRANS</v>
          </cell>
          <cell r="C3061">
            <v>0.86124401913875603</v>
          </cell>
          <cell r="D3061">
            <v>4.1684210526315795</v>
          </cell>
          <cell r="E3061">
            <v>1.1196172248803828</v>
          </cell>
          <cell r="F3061">
            <v>0.94736842105263175</v>
          </cell>
          <cell r="G3061">
            <v>1.0765550239234449</v>
          </cell>
          <cell r="H3061">
            <v>1.2918660287081341</v>
          </cell>
          <cell r="I3061">
            <v>1080.8612440191389</v>
          </cell>
          <cell r="J3061">
            <v>4100</v>
          </cell>
          <cell r="K3061">
            <v>5000</v>
          </cell>
          <cell r="L3061">
            <v>1405</v>
          </cell>
          <cell r="M3061">
            <v>1700</v>
          </cell>
          <cell r="N3061">
            <v>1189</v>
          </cell>
          <cell r="O3061">
            <v>1352</v>
          </cell>
          <cell r="P3061">
            <v>1622</v>
          </cell>
          <cell r="Q3061" t="str">
            <v>V</v>
          </cell>
          <cell r="R3061">
            <v>38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TRBBG85</v>
          </cell>
          <cell r="B3062" t="str">
            <v>TPU MOT. G85 BUBBLE</v>
          </cell>
          <cell r="C3062">
            <v>0.96984860557768926</v>
          </cell>
          <cell r="D3062">
            <v>4.6940672509960155</v>
          </cell>
          <cell r="E3062">
            <v>1.2608031872509962</v>
          </cell>
          <cell r="F3062">
            <v>1.0668334661354584</v>
          </cell>
          <cell r="G3062">
            <v>1.2123107569721117</v>
          </cell>
          <cell r="H3062">
            <v>1.4547729083665339</v>
          </cell>
          <cell r="I3062">
            <v>1217.1600000000001</v>
          </cell>
          <cell r="J3062">
            <v>4920</v>
          </cell>
          <cell r="K3062">
            <v>6000</v>
          </cell>
          <cell r="L3062">
            <v>1582</v>
          </cell>
          <cell r="M3062">
            <v>1915</v>
          </cell>
          <cell r="N3062">
            <v>1339</v>
          </cell>
          <cell r="O3062">
            <v>1522</v>
          </cell>
          <cell r="P3062">
            <v>1826</v>
          </cell>
          <cell r="Q3062" t="str">
            <v>D</v>
          </cell>
          <cell r="R3062">
            <v>38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TRCRG85</v>
          </cell>
          <cell r="B3063" t="str">
            <v>TPU MOT. G85 COMBO REF</v>
          </cell>
          <cell r="C3063">
            <v>2.3033864541832672</v>
          </cell>
          <cell r="D3063">
            <v>11.148390438247013</v>
          </cell>
          <cell r="E3063">
            <v>2.9944023904382475</v>
          </cell>
          <cell r="F3063">
            <v>2.5337250996015941</v>
          </cell>
          <cell r="G3063">
            <v>2.8792330677290838</v>
          </cell>
          <cell r="H3063">
            <v>3.4550796812749009</v>
          </cell>
          <cell r="I3063">
            <v>2890.7500000000005</v>
          </cell>
          <cell r="J3063">
            <v>11480</v>
          </cell>
          <cell r="K3063">
            <v>14000</v>
          </cell>
          <cell r="L3063">
            <v>3758</v>
          </cell>
          <cell r="M3063">
            <v>4547</v>
          </cell>
          <cell r="N3063">
            <v>3180</v>
          </cell>
          <cell r="O3063">
            <v>3614</v>
          </cell>
          <cell r="P3063">
            <v>4337</v>
          </cell>
          <cell r="Q3063" t="str">
            <v>D</v>
          </cell>
          <cell r="R3063">
            <v>38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puMG85U</v>
          </cell>
          <cell r="B3064" t="str">
            <v>TPU MOT. G85 SENA BRILLO + POP</v>
          </cell>
          <cell r="C3064">
            <v>1.4239450800915332</v>
          </cell>
          <cell r="D3064">
            <v>6.8918941876430209</v>
          </cell>
          <cell r="E3064">
            <v>1.8511286041189932</v>
          </cell>
          <cell r="F3064">
            <v>1.5663395881006867</v>
          </cell>
          <cell r="G3064">
            <v>1.7799313501144165</v>
          </cell>
          <cell r="H3064">
            <v>2.1359176201372998</v>
          </cell>
          <cell r="I3064">
            <v>1787.0510755148741</v>
          </cell>
          <cell r="J3064">
            <v>6970</v>
          </cell>
          <cell r="K3064">
            <v>8500</v>
          </cell>
          <cell r="L3064">
            <v>2323</v>
          </cell>
          <cell r="M3064">
            <v>2811</v>
          </cell>
          <cell r="N3064">
            <v>1966</v>
          </cell>
          <cell r="O3064">
            <v>2234</v>
          </cell>
          <cell r="P3064">
            <v>2681</v>
          </cell>
          <cell r="Q3064" t="str">
            <v>V</v>
          </cell>
          <cell r="R3064">
            <v>38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SSFG85</v>
          </cell>
          <cell r="B3065" t="str">
            <v>TPU MOT. G85 SILICONA FELPA (AAA)</v>
          </cell>
          <cell r="C3065">
            <v>1.6642396505096735</v>
          </cell>
          <cell r="D3065">
            <v>8.0549199084668199</v>
          </cell>
          <cell r="E3065">
            <v>2.1635115456625758</v>
          </cell>
          <cell r="F3065">
            <v>1.8306636155606411</v>
          </cell>
          <cell r="G3065">
            <v>2.0802995631370917</v>
          </cell>
          <cell r="H3065">
            <v>2.4963594757645104</v>
          </cell>
          <cell r="I3065">
            <v>2088.6207613896404</v>
          </cell>
          <cell r="J3065">
            <v>8200</v>
          </cell>
          <cell r="K3065">
            <v>10000</v>
          </cell>
          <cell r="L3065">
            <v>2715</v>
          </cell>
          <cell r="M3065">
            <v>3285</v>
          </cell>
          <cell r="N3065">
            <v>2298</v>
          </cell>
          <cell r="O3065">
            <v>2611</v>
          </cell>
          <cell r="P3065">
            <v>3133</v>
          </cell>
          <cell r="Q3065" t="str">
            <v>V</v>
          </cell>
          <cell r="R3065">
            <v>38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PSBCG85</v>
          </cell>
          <cell r="B3066" t="str">
            <v>TPU MOT. G85 SILICONA FELPA C/ BRILLO Y CORREA</v>
          </cell>
          <cell r="C3066">
            <v>1.7398869073510224</v>
          </cell>
          <cell r="D3066">
            <v>8.4210526315789487</v>
          </cell>
          <cell r="E3066">
            <v>2.2618529795563291</v>
          </cell>
          <cell r="F3066">
            <v>1.9138755980861248</v>
          </cell>
          <cell r="G3066">
            <v>2.1748586341887779</v>
          </cell>
          <cell r="H3066">
            <v>2.6098303610265337</v>
          </cell>
          <cell r="I3066">
            <v>2183.5580687255328</v>
          </cell>
          <cell r="J3066">
            <v>8610</v>
          </cell>
          <cell r="K3066">
            <v>10500</v>
          </cell>
          <cell r="L3066">
            <v>2839</v>
          </cell>
          <cell r="M3066">
            <v>3435</v>
          </cell>
          <cell r="N3066">
            <v>2402</v>
          </cell>
          <cell r="O3066">
            <v>2730</v>
          </cell>
          <cell r="P3066">
            <v>3276</v>
          </cell>
          <cell r="Q3066" t="str">
            <v>L</v>
          </cell>
          <cell r="R3066">
            <v>38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21G85TR</v>
          </cell>
          <cell r="B3067" t="str">
            <v>TPU MOT. G85 TRANS</v>
          </cell>
          <cell r="C3067">
            <v>0.86124401913875603</v>
          </cell>
          <cell r="D3067">
            <v>4.1684210526315795</v>
          </cell>
          <cell r="E3067">
            <v>1.1196172248803828</v>
          </cell>
          <cell r="F3067">
            <v>0.94736842105263175</v>
          </cell>
          <cell r="G3067">
            <v>1.0765550239234449</v>
          </cell>
          <cell r="H3067">
            <v>1.2918660287081341</v>
          </cell>
          <cell r="I3067">
            <v>1080.8612440191389</v>
          </cell>
          <cell r="J3067">
            <v>4100</v>
          </cell>
          <cell r="K3067">
            <v>5000</v>
          </cell>
          <cell r="L3067">
            <v>1405</v>
          </cell>
          <cell r="M3067">
            <v>1700</v>
          </cell>
          <cell r="N3067">
            <v>1189</v>
          </cell>
          <cell r="O3067">
            <v>1352</v>
          </cell>
          <cell r="P3067">
            <v>1622</v>
          </cell>
          <cell r="Q3067" t="str">
            <v>V</v>
          </cell>
          <cell r="R3067">
            <v>38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PRPMG85</v>
          </cell>
          <cell r="B3068" t="str">
            <v>TPU MOT. G85 TRANS CLEAR PREMIUM REF</v>
          </cell>
          <cell r="C3068">
            <v>2.2883295194508011</v>
          </cell>
          <cell r="D3068">
            <v>11.075514874141877</v>
          </cell>
          <cell r="E3068">
            <v>2.9748283752860414</v>
          </cell>
          <cell r="F3068">
            <v>2.5171624713958813</v>
          </cell>
          <cell r="G3068">
            <v>2.8604118993135015</v>
          </cell>
          <cell r="H3068">
            <v>3.4324942791762014</v>
          </cell>
          <cell r="I3068">
            <v>2871.8535469107555</v>
          </cell>
          <cell r="J3068">
            <v>11480</v>
          </cell>
          <cell r="K3068">
            <v>14000</v>
          </cell>
          <cell r="L3068">
            <v>3733</v>
          </cell>
          <cell r="M3068">
            <v>4517</v>
          </cell>
          <cell r="N3068">
            <v>3160</v>
          </cell>
          <cell r="O3068">
            <v>3590</v>
          </cell>
          <cell r="P3068">
            <v>4308</v>
          </cell>
          <cell r="Q3068" t="str">
            <v>S</v>
          </cell>
          <cell r="R3068">
            <v>38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PAS'XT2083NE</v>
          </cell>
          <cell r="B3069" t="str">
            <v>TPU MOT. G9 PLAY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TPURMG9Y</v>
          </cell>
          <cell r="B3070" t="str">
            <v>TPU MOT. G9 PLAY REF SOFT</v>
          </cell>
          <cell r="C3070">
            <v>1.2368842105263158</v>
          </cell>
          <cell r="D3070">
            <v>2.9932597894736843</v>
          </cell>
          <cell r="E3070">
            <v>1.6079494736842106</v>
          </cell>
          <cell r="F3070">
            <v>1.3605726315789475</v>
          </cell>
          <cell r="G3070">
            <v>1.5461052631578949</v>
          </cell>
          <cell r="H3070">
            <v>1.8553263157894737</v>
          </cell>
          <cell r="I3070">
            <v>1552.2896842105263</v>
          </cell>
          <cell r="J3070">
            <v>3280</v>
          </cell>
          <cell r="K3070">
            <v>4000</v>
          </cell>
          <cell r="L3070">
            <v>2018</v>
          </cell>
          <cell r="M3070">
            <v>2442</v>
          </cell>
          <cell r="N3070">
            <v>1708</v>
          </cell>
          <cell r="O3070">
            <v>1941</v>
          </cell>
          <cell r="P3070">
            <v>2329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PAS'XT2087NE</v>
          </cell>
          <cell r="B3071" t="str">
            <v>TPU MOT. G9 PLUS ARMOR</v>
          </cell>
          <cell r="C3071">
            <v>1.1452423349282299</v>
          </cell>
          <cell r="D3071">
            <v>2.7714864505263161</v>
          </cell>
          <cell r="E3071">
            <v>1.4888150354066989</v>
          </cell>
          <cell r="F3071">
            <v>1.2597665684210531</v>
          </cell>
          <cell r="G3071">
            <v>1.4315529186602873</v>
          </cell>
          <cell r="H3071">
            <v>1.717863502392345</v>
          </cell>
          <cell r="I3071">
            <v>1437.2791303349286</v>
          </cell>
          <cell r="J3071">
            <v>2870</v>
          </cell>
          <cell r="K3071">
            <v>3500</v>
          </cell>
          <cell r="L3071">
            <v>1868</v>
          </cell>
          <cell r="M3071">
            <v>2261</v>
          </cell>
          <cell r="N3071">
            <v>1582</v>
          </cell>
          <cell r="O3071">
            <v>1797</v>
          </cell>
          <cell r="P3071">
            <v>2156</v>
          </cell>
          <cell r="Q3071" t="str">
            <v>S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TPUMG9PLN</v>
          </cell>
          <cell r="B3072" t="str">
            <v xml:space="preserve">TPU MOT. G9 PLUS NAC. LISO </v>
          </cell>
          <cell r="C3072">
            <v>0.84</v>
          </cell>
          <cell r="D3072">
            <v>1.8563999999999998</v>
          </cell>
          <cell r="E3072">
            <v>1.0920000000000001</v>
          </cell>
          <cell r="F3072">
            <v>0.92400000000000004</v>
          </cell>
          <cell r="G3072">
            <v>1.05</v>
          </cell>
          <cell r="H3072">
            <v>1.26</v>
          </cell>
          <cell r="I3072">
            <v>1054.2</v>
          </cell>
          <cell r="J3072">
            <v>2050</v>
          </cell>
          <cell r="K3072">
            <v>2500</v>
          </cell>
          <cell r="L3072">
            <v>1370</v>
          </cell>
          <cell r="M3072">
            <v>1514</v>
          </cell>
          <cell r="N3072">
            <v>1160</v>
          </cell>
          <cell r="O3072">
            <v>1318</v>
          </cell>
          <cell r="P3072">
            <v>1582</v>
          </cell>
          <cell r="Q3072" t="str">
            <v>L</v>
          </cell>
          <cell r="R3072">
            <v>11</v>
          </cell>
          <cell r="S3072">
            <v>1.105</v>
          </cell>
          <cell r="T3072" t="str">
            <v>TPU</v>
          </cell>
          <cell r="U3072">
            <v>0</v>
          </cell>
        </row>
        <row r="3073">
          <cell r="A3073" t="str">
            <v>TPURS'XT2087AZ</v>
          </cell>
          <cell r="B3073" t="str">
            <v>TPU MOT. G9 PLUS REF SOFT</v>
          </cell>
          <cell r="C3073">
            <v>1.2368842105263158</v>
          </cell>
          <cell r="D3073">
            <v>2.9932597894736843</v>
          </cell>
          <cell r="E3073">
            <v>1.6079494736842106</v>
          </cell>
          <cell r="F3073">
            <v>1.3605726315789475</v>
          </cell>
          <cell r="G3073">
            <v>1.5461052631578949</v>
          </cell>
          <cell r="H3073">
            <v>1.8553263157894737</v>
          </cell>
          <cell r="I3073">
            <v>1552.2896842105263</v>
          </cell>
          <cell r="J3073">
            <v>3280</v>
          </cell>
          <cell r="K3073">
            <v>4000</v>
          </cell>
          <cell r="L3073">
            <v>2018</v>
          </cell>
          <cell r="M3073">
            <v>2442</v>
          </cell>
          <cell r="N3073">
            <v>1708</v>
          </cell>
          <cell r="O3073">
            <v>1941</v>
          </cell>
          <cell r="P3073">
            <v>2329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TPURS'XT2087FU</v>
          </cell>
          <cell r="B3074" t="str">
            <v>TPU MOT. G9 PLUS REF SOFT</v>
          </cell>
          <cell r="C3074">
            <v>1.2368842105263158</v>
          </cell>
          <cell r="D3074">
            <v>2.9932597894736843</v>
          </cell>
          <cell r="E3074">
            <v>1.6079494736842106</v>
          </cell>
          <cell r="F3074">
            <v>1.3605726315789475</v>
          </cell>
          <cell r="G3074">
            <v>1.5461052631578949</v>
          </cell>
          <cell r="H3074">
            <v>1.8553263157894737</v>
          </cell>
          <cell r="I3074">
            <v>1552.2896842105263</v>
          </cell>
          <cell r="J3074">
            <v>3280</v>
          </cell>
          <cell r="K3074">
            <v>4000</v>
          </cell>
          <cell r="L3074">
            <v>2018</v>
          </cell>
          <cell r="M3074">
            <v>2442</v>
          </cell>
          <cell r="N3074">
            <v>1708</v>
          </cell>
          <cell r="O3074">
            <v>1941</v>
          </cell>
          <cell r="P3074">
            <v>2329</v>
          </cell>
          <cell r="Q3074" t="str">
            <v>S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TDNMG9W</v>
          </cell>
          <cell r="B3075" t="str">
            <v>TPU MOT. G9 POWER DIS. NAC.</v>
          </cell>
          <cell r="C3075">
            <v>0.84</v>
          </cell>
          <cell r="D3075">
            <v>1.8563999999999998</v>
          </cell>
          <cell r="E3075">
            <v>1.0920000000000001</v>
          </cell>
          <cell r="F3075">
            <v>0.92400000000000004</v>
          </cell>
          <cell r="G3075">
            <v>1.05</v>
          </cell>
          <cell r="H3075">
            <v>1.26</v>
          </cell>
          <cell r="I3075">
            <v>1054.2</v>
          </cell>
          <cell r="J3075">
            <v>2050</v>
          </cell>
          <cell r="K3075">
            <v>2500</v>
          </cell>
          <cell r="L3075">
            <v>1370</v>
          </cell>
          <cell r="M3075">
            <v>1514</v>
          </cell>
          <cell r="N3075">
            <v>1160</v>
          </cell>
          <cell r="O3075">
            <v>1318</v>
          </cell>
          <cell r="P3075">
            <v>1582</v>
          </cell>
          <cell r="Q3075" t="str">
            <v>L</v>
          </cell>
          <cell r="R3075">
            <v>11</v>
          </cell>
          <cell r="S3075">
            <v>1.105</v>
          </cell>
          <cell r="T3075" t="str">
            <v>TPU</v>
          </cell>
          <cell r="U3075">
            <v>0</v>
          </cell>
        </row>
        <row r="3076">
          <cell r="A3076" t="str">
            <v>TPURS'XT2091AZ</v>
          </cell>
          <cell r="B3076" t="str">
            <v>TPU MOT. G9 POWER REF SOFT</v>
          </cell>
          <cell r="C3076">
            <v>1.2368842105263158</v>
          </cell>
          <cell r="D3076">
            <v>2.9932597894736843</v>
          </cell>
          <cell r="E3076">
            <v>1.6079494736842106</v>
          </cell>
          <cell r="F3076">
            <v>1.3605726315789475</v>
          </cell>
          <cell r="G3076">
            <v>1.5461052631578949</v>
          </cell>
          <cell r="H3076">
            <v>1.8553263157894737</v>
          </cell>
          <cell r="I3076">
            <v>1552.2896842105263</v>
          </cell>
          <cell r="J3076">
            <v>3280</v>
          </cell>
          <cell r="K3076">
            <v>4000</v>
          </cell>
          <cell r="L3076">
            <v>2018</v>
          </cell>
          <cell r="M3076">
            <v>2442</v>
          </cell>
          <cell r="N3076">
            <v>1708</v>
          </cell>
          <cell r="O3076">
            <v>1941</v>
          </cell>
          <cell r="P3076">
            <v>2329</v>
          </cell>
          <cell r="Q3076" t="str">
            <v>S</v>
          </cell>
          <cell r="R3076">
            <v>11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TPURS'XT2091FU</v>
          </cell>
          <cell r="B3077" t="str">
            <v>TPU MOT. G9 POWER REF SOFT</v>
          </cell>
          <cell r="C3077">
            <v>1.2368842105263158</v>
          </cell>
          <cell r="D3077">
            <v>2.9932597894736843</v>
          </cell>
          <cell r="E3077">
            <v>1.6079494736842106</v>
          </cell>
          <cell r="F3077">
            <v>1.3605726315789475</v>
          </cell>
          <cell r="G3077">
            <v>1.5461052631578949</v>
          </cell>
          <cell r="H3077">
            <v>1.8553263157894737</v>
          </cell>
          <cell r="I3077">
            <v>1552.2896842105263</v>
          </cell>
          <cell r="J3077">
            <v>3280</v>
          </cell>
          <cell r="K3077">
            <v>4000</v>
          </cell>
          <cell r="L3077">
            <v>2018</v>
          </cell>
          <cell r="M3077">
            <v>2442</v>
          </cell>
          <cell r="N3077">
            <v>1708</v>
          </cell>
          <cell r="O3077">
            <v>1941</v>
          </cell>
          <cell r="P3077">
            <v>2329</v>
          </cell>
          <cell r="Q3077" t="str">
            <v>S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TPURS'XT2091NE</v>
          </cell>
          <cell r="B3078" t="str">
            <v>TPU MOT. G9 POWER REF SOFT</v>
          </cell>
          <cell r="C3078">
            <v>1.2368842105263158</v>
          </cell>
          <cell r="D3078">
            <v>2.9932597894736843</v>
          </cell>
          <cell r="E3078">
            <v>1.6079494736842106</v>
          </cell>
          <cell r="F3078">
            <v>1.3605726315789475</v>
          </cell>
          <cell r="G3078">
            <v>1.5461052631578949</v>
          </cell>
          <cell r="H3078">
            <v>1.8553263157894737</v>
          </cell>
          <cell r="I3078">
            <v>1552.2896842105263</v>
          </cell>
          <cell r="J3078">
            <v>3280</v>
          </cell>
          <cell r="K3078">
            <v>4000</v>
          </cell>
          <cell r="L3078">
            <v>2018</v>
          </cell>
          <cell r="M3078">
            <v>2442</v>
          </cell>
          <cell r="N3078">
            <v>1708</v>
          </cell>
          <cell r="O3078">
            <v>1941</v>
          </cell>
          <cell r="P3078">
            <v>2329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456456885163</v>
          </cell>
          <cell r="B3079" t="str">
            <v>TPU MOT. G9 POWER SILICONA C/MARCA</v>
          </cell>
          <cell r="C3079">
            <v>1.8438247011952191</v>
          </cell>
          <cell r="D3079">
            <v>7.1392892430278883</v>
          </cell>
          <cell r="E3079">
            <v>2.3969721115537848</v>
          </cell>
          <cell r="F3079">
            <v>2.0282071713147412</v>
          </cell>
          <cell r="G3079">
            <v>2.3047808764940241</v>
          </cell>
          <cell r="H3079">
            <v>2.7657370517928288</v>
          </cell>
          <cell r="I3079">
            <v>2314</v>
          </cell>
          <cell r="J3079">
            <v>7380</v>
          </cell>
          <cell r="K3079">
            <v>9000</v>
          </cell>
          <cell r="L3079">
            <v>3008</v>
          </cell>
          <cell r="M3079">
            <v>3640</v>
          </cell>
          <cell r="N3079">
            <v>2546</v>
          </cell>
          <cell r="O3079">
            <v>2893</v>
          </cell>
          <cell r="P3079">
            <v>3471</v>
          </cell>
          <cell r="Q3079" t="str">
            <v>S</v>
          </cell>
          <cell r="R3079">
            <v>30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TRRMOA</v>
          </cell>
          <cell r="B3080" t="str">
            <v>TPU MOT. ONE ACTION RUBBER</v>
          </cell>
          <cell r="C3080">
            <v>1.2320124811721949</v>
          </cell>
          <cell r="D3080">
            <v>2.9814702044367114</v>
          </cell>
          <cell r="E3080">
            <v>1.6016162255238533</v>
          </cell>
          <cell r="F3080">
            <v>1.3552137292894144</v>
          </cell>
          <cell r="G3080">
            <v>1.5400156014652435</v>
          </cell>
          <cell r="H3080">
            <v>1.8480187217582924</v>
          </cell>
          <cell r="I3080">
            <v>1546.1756638711045</v>
          </cell>
          <cell r="J3080">
            <v>2870</v>
          </cell>
          <cell r="K3080">
            <v>3500</v>
          </cell>
          <cell r="L3080">
            <v>2010</v>
          </cell>
          <cell r="M3080">
            <v>2432</v>
          </cell>
          <cell r="N3080">
            <v>1701</v>
          </cell>
          <cell r="O3080">
            <v>1933</v>
          </cell>
          <cell r="P3080">
            <v>2320</v>
          </cell>
          <cell r="Q3080" t="str">
            <v>D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TMONMD12</v>
          </cell>
          <cell r="B3081" t="str">
            <v>TPU MOT. ONE MACRO REF. DIS.</v>
          </cell>
          <cell r="C3081">
            <v>1.1476194409468647</v>
          </cell>
          <cell r="D3081">
            <v>2.7772390470914128</v>
          </cell>
          <cell r="E3081">
            <v>1.4919052732309241</v>
          </cell>
          <cell r="F3081">
            <v>1.2623813850415513</v>
          </cell>
          <cell r="G3081">
            <v>1.4345243011835809</v>
          </cell>
          <cell r="H3081">
            <v>1.7214291614202972</v>
          </cell>
          <cell r="I3081">
            <v>1440.2623983883152</v>
          </cell>
          <cell r="J3081">
            <v>2870</v>
          </cell>
          <cell r="K3081">
            <v>3500</v>
          </cell>
          <cell r="L3081">
            <v>1872</v>
          </cell>
          <cell r="M3081">
            <v>2266</v>
          </cell>
          <cell r="N3081">
            <v>1585</v>
          </cell>
          <cell r="O3081">
            <v>1801</v>
          </cell>
          <cell r="P3081">
            <v>2161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TMONMD25</v>
          </cell>
          <cell r="B3082" t="str">
            <v>TPU MOT. ONE MACRO REF. DIS.</v>
          </cell>
          <cell r="C3082">
            <v>1.1476194409468647</v>
          </cell>
          <cell r="D3082">
            <v>2.7772390470914128</v>
          </cell>
          <cell r="E3082">
            <v>1.4919052732309241</v>
          </cell>
          <cell r="F3082">
            <v>1.2623813850415513</v>
          </cell>
          <cell r="G3082">
            <v>1.4345243011835809</v>
          </cell>
          <cell r="H3082">
            <v>1.7214291614202972</v>
          </cell>
          <cell r="I3082">
            <v>1440.2623983883152</v>
          </cell>
          <cell r="J3082">
            <v>2870</v>
          </cell>
          <cell r="K3082">
            <v>3500</v>
          </cell>
          <cell r="L3082">
            <v>1872</v>
          </cell>
          <cell r="M3082">
            <v>2266</v>
          </cell>
          <cell r="N3082">
            <v>1585</v>
          </cell>
          <cell r="O3082">
            <v>1801</v>
          </cell>
          <cell r="P3082">
            <v>2161</v>
          </cell>
          <cell r="Q3082" t="str">
            <v>L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TMONMD26</v>
          </cell>
          <cell r="B3083" t="str">
            <v>TPU MOT. ONE MACRO REF. DIS.</v>
          </cell>
          <cell r="C3083">
            <v>1.1476194409468647</v>
          </cell>
          <cell r="D3083">
            <v>2.7772390470914128</v>
          </cell>
          <cell r="E3083">
            <v>1.4919052732309241</v>
          </cell>
          <cell r="F3083">
            <v>1.2623813850415513</v>
          </cell>
          <cell r="G3083">
            <v>1.4345243011835809</v>
          </cell>
          <cell r="H3083">
            <v>1.7214291614202972</v>
          </cell>
          <cell r="I3083">
            <v>1440.2623983883152</v>
          </cell>
          <cell r="J3083">
            <v>2870</v>
          </cell>
          <cell r="K3083">
            <v>3500</v>
          </cell>
          <cell r="L3083">
            <v>1872</v>
          </cell>
          <cell r="M3083">
            <v>2266</v>
          </cell>
          <cell r="N3083">
            <v>1585</v>
          </cell>
          <cell r="O3083">
            <v>1801</v>
          </cell>
          <cell r="P3083">
            <v>2161</v>
          </cell>
          <cell r="Q3083" t="str">
            <v>L</v>
          </cell>
          <cell r="R3083">
            <v>11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TMONMD27</v>
          </cell>
          <cell r="B3084" t="str">
            <v>TPU MOT. ONE MACRO REF. DIS.</v>
          </cell>
          <cell r="C3084">
            <v>1.1476194409468647</v>
          </cell>
          <cell r="D3084">
            <v>2.7772390470914128</v>
          </cell>
          <cell r="E3084">
            <v>1.4919052732309241</v>
          </cell>
          <cell r="F3084">
            <v>1.2623813850415513</v>
          </cell>
          <cell r="G3084">
            <v>1.4345243011835809</v>
          </cell>
          <cell r="H3084">
            <v>1.7214291614202972</v>
          </cell>
          <cell r="I3084">
            <v>1440.2623983883152</v>
          </cell>
          <cell r="J3084">
            <v>2870</v>
          </cell>
          <cell r="K3084">
            <v>3500</v>
          </cell>
          <cell r="L3084">
            <v>1872</v>
          </cell>
          <cell r="M3084">
            <v>2266</v>
          </cell>
          <cell r="N3084">
            <v>1585</v>
          </cell>
          <cell r="O3084">
            <v>1801</v>
          </cell>
          <cell r="P3084">
            <v>2161</v>
          </cell>
          <cell r="Q3084" t="str">
            <v>L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TMONMD01</v>
          </cell>
          <cell r="B3085" t="str">
            <v>TPU MOT. ONE MACRO REF. DIS.</v>
          </cell>
          <cell r="C3085">
            <v>1.1476194409468647</v>
          </cell>
          <cell r="D3085">
            <v>2.7772390470914128</v>
          </cell>
          <cell r="E3085">
            <v>1.4919052732309241</v>
          </cell>
          <cell r="F3085">
            <v>1.2623813850415513</v>
          </cell>
          <cell r="G3085">
            <v>1.4345243011835809</v>
          </cell>
          <cell r="H3085">
            <v>1.7214291614202972</v>
          </cell>
          <cell r="I3085">
            <v>1440.2623983883152</v>
          </cell>
          <cell r="J3085">
            <v>2870</v>
          </cell>
          <cell r="K3085">
            <v>3500</v>
          </cell>
          <cell r="L3085">
            <v>1872</v>
          </cell>
          <cell r="M3085">
            <v>2266</v>
          </cell>
          <cell r="N3085">
            <v>1585</v>
          </cell>
          <cell r="O3085">
            <v>1801</v>
          </cell>
          <cell r="P3085">
            <v>2161</v>
          </cell>
          <cell r="Q3085" t="str">
            <v>L</v>
          </cell>
          <cell r="R3085">
            <v>11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TMONMD04</v>
          </cell>
          <cell r="B3086" t="str">
            <v>TPU MOT. ONE MACRO REF. DIS.</v>
          </cell>
          <cell r="C3086">
            <v>1.1476194409468647</v>
          </cell>
          <cell r="D3086">
            <v>2.7772390470914128</v>
          </cell>
          <cell r="E3086">
            <v>1.4919052732309241</v>
          </cell>
          <cell r="F3086">
            <v>1.2623813850415513</v>
          </cell>
          <cell r="G3086">
            <v>1.4345243011835809</v>
          </cell>
          <cell r="H3086">
            <v>1.7214291614202972</v>
          </cell>
          <cell r="I3086">
            <v>1440.2623983883152</v>
          </cell>
          <cell r="J3086">
            <v>2870</v>
          </cell>
          <cell r="K3086">
            <v>3500</v>
          </cell>
          <cell r="L3086">
            <v>1872</v>
          </cell>
          <cell r="M3086">
            <v>2266</v>
          </cell>
          <cell r="N3086">
            <v>1585</v>
          </cell>
          <cell r="O3086">
            <v>1801</v>
          </cell>
          <cell r="P3086">
            <v>2161</v>
          </cell>
          <cell r="Q3086" t="str">
            <v>L</v>
          </cell>
          <cell r="R3086">
            <v>11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TPUMONSC</v>
          </cell>
          <cell r="B3087" t="str">
            <v>TPU MOT. ONE SILICONA FELPA</v>
          </cell>
          <cell r="C3087">
            <v>1.224</v>
          </cell>
          <cell r="D3087">
            <v>2.9620799999999998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1536.12</v>
          </cell>
          <cell r="J3087">
            <v>2870</v>
          </cell>
          <cell r="K3087">
            <v>3500</v>
          </cell>
          <cell r="L3087">
            <v>1997</v>
          </cell>
          <cell r="M3087">
            <v>2416</v>
          </cell>
          <cell r="N3087">
            <v>1690</v>
          </cell>
          <cell r="O3087">
            <v>1921</v>
          </cell>
          <cell r="P3087">
            <v>2305</v>
          </cell>
          <cell r="Q3087" t="str">
            <v>D</v>
          </cell>
          <cell r="R3087">
            <v>11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TPUMOVSC</v>
          </cell>
          <cell r="B3088" t="str">
            <v>TPU MOT. ONE VISION SILICONA FELPA</v>
          </cell>
          <cell r="C3088">
            <v>1.224</v>
          </cell>
          <cell r="D3088">
            <v>2.9620799999999998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1536.12</v>
          </cell>
          <cell r="J3088">
            <v>2870</v>
          </cell>
          <cell r="K3088">
            <v>3500</v>
          </cell>
          <cell r="L3088">
            <v>1997</v>
          </cell>
          <cell r="M3088">
            <v>2416</v>
          </cell>
          <cell r="N3088">
            <v>1690</v>
          </cell>
          <cell r="O3088">
            <v>1921</v>
          </cell>
          <cell r="P3088">
            <v>2305</v>
          </cell>
          <cell r="Q3088" t="str">
            <v>D</v>
          </cell>
          <cell r="R3088">
            <v>11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21ZTMDMXF</v>
          </cell>
          <cell r="B3089" t="str">
            <v>TPU MOT. X FORCE DIS. MANDALA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355.14506411483245</v>
          </cell>
          <cell r="J3089">
            <v>410</v>
          </cell>
          <cell r="K3089">
            <v>500</v>
          </cell>
          <cell r="L3089">
            <v>462</v>
          </cell>
          <cell r="M3089">
            <v>559</v>
          </cell>
          <cell r="N3089">
            <v>391</v>
          </cell>
          <cell r="O3089">
            <v>444</v>
          </cell>
          <cell r="P3089">
            <v>533</v>
          </cell>
          <cell r="Q3089" t="str">
            <v>Z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TPU'XT1563T</v>
          </cell>
          <cell r="B3090" t="str">
            <v>TPU MOT. X PLAY TRANS</v>
          </cell>
          <cell r="C3090">
            <v>0.46851674641148328</v>
          </cell>
          <cell r="D3090">
            <v>0.90704842105263173</v>
          </cell>
          <cell r="E3090">
            <v>0.60907177033492832</v>
          </cell>
          <cell r="F3090">
            <v>0.5153684210526317</v>
          </cell>
          <cell r="G3090">
            <v>0.58564593301435408</v>
          </cell>
          <cell r="H3090">
            <v>0.70277511961722494</v>
          </cell>
          <cell r="I3090">
            <v>587.98851674641151</v>
          </cell>
          <cell r="J3090">
            <v>820</v>
          </cell>
          <cell r="K3090">
            <v>1000</v>
          </cell>
          <cell r="L3090">
            <v>764</v>
          </cell>
          <cell r="M3090">
            <v>925</v>
          </cell>
          <cell r="N3090">
            <v>647</v>
          </cell>
          <cell r="O3090">
            <v>735</v>
          </cell>
          <cell r="P3090">
            <v>882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TPU'XT1563V</v>
          </cell>
          <cell r="B3091" t="str">
            <v>TPU MOT. X PLAY VIOLETA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355.14506411483245</v>
          </cell>
          <cell r="J3091">
            <v>410</v>
          </cell>
          <cell r="K3091">
            <v>500</v>
          </cell>
          <cell r="L3091">
            <v>462</v>
          </cell>
          <cell r="M3091">
            <v>559</v>
          </cell>
          <cell r="N3091">
            <v>391</v>
          </cell>
          <cell r="O3091">
            <v>444</v>
          </cell>
          <cell r="P3091">
            <v>533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TPUMOTOXSTY</v>
          </cell>
          <cell r="B3092" t="str">
            <v xml:space="preserve">TPU MOT. X STYLE 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355.14506411483245</v>
          </cell>
          <cell r="J3092">
            <v>410</v>
          </cell>
          <cell r="K3092">
            <v>500</v>
          </cell>
          <cell r="L3092">
            <v>462</v>
          </cell>
          <cell r="M3092">
            <v>559</v>
          </cell>
          <cell r="N3092">
            <v>391</v>
          </cell>
          <cell r="O3092">
            <v>444</v>
          </cell>
          <cell r="P3092">
            <v>533</v>
          </cell>
          <cell r="Q3092" t="str">
            <v>L</v>
          </cell>
          <cell r="R3092">
            <v>4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21DTPMOXST</v>
          </cell>
          <cell r="B3093" t="str">
            <v xml:space="preserve">TPU MOT. X STYLE 5,7" 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355.14506411483245</v>
          </cell>
          <cell r="J3093">
            <v>410</v>
          </cell>
          <cell r="K3093">
            <v>500</v>
          </cell>
          <cell r="L3093">
            <v>462</v>
          </cell>
          <cell r="M3093">
            <v>559</v>
          </cell>
          <cell r="N3093">
            <v>391</v>
          </cell>
          <cell r="O3093">
            <v>444</v>
          </cell>
          <cell r="P3093">
            <v>533</v>
          </cell>
          <cell r="Q3093" t="str">
            <v>L</v>
          </cell>
          <cell r="R3093">
            <v>4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tpu'xt1572n</v>
          </cell>
          <cell r="B3094" t="str">
            <v xml:space="preserve">TPU MOT. X STYLE NEGRO 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355.14506411483245</v>
          </cell>
          <cell r="J3094">
            <v>410</v>
          </cell>
          <cell r="K3094">
            <v>500</v>
          </cell>
          <cell r="L3094">
            <v>462</v>
          </cell>
          <cell r="M3094">
            <v>559</v>
          </cell>
          <cell r="N3094">
            <v>391</v>
          </cell>
          <cell r="O3094">
            <v>444</v>
          </cell>
          <cell r="P3094">
            <v>533</v>
          </cell>
          <cell r="Q3094" t="str">
            <v>s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TPU'MOTOXN</v>
          </cell>
          <cell r="B3095" t="str">
            <v>TPU MOT. X_XT1058 NEGRO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355.14506411483245</v>
          </cell>
          <cell r="J3095">
            <v>410</v>
          </cell>
          <cell r="K3095">
            <v>500</v>
          </cell>
          <cell r="L3095">
            <v>462</v>
          </cell>
          <cell r="M3095">
            <v>559</v>
          </cell>
          <cell r="N3095">
            <v>391</v>
          </cell>
          <cell r="O3095">
            <v>444</v>
          </cell>
          <cell r="P3095">
            <v>533</v>
          </cell>
          <cell r="Q3095" t="str">
            <v>S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TPU'XT1635FU</v>
          </cell>
          <cell r="B3096" t="str">
            <v>TPU MOT. Z PLAY FUCSIA</v>
          </cell>
          <cell r="C3096">
            <v>0.46851674641148328</v>
          </cell>
          <cell r="D3096">
            <v>0.90704842105263173</v>
          </cell>
          <cell r="E3096">
            <v>0.60907177033492832</v>
          </cell>
          <cell r="F3096">
            <v>0.5153684210526317</v>
          </cell>
          <cell r="G3096">
            <v>0.58564593301435408</v>
          </cell>
          <cell r="H3096">
            <v>0.70277511961722494</v>
          </cell>
          <cell r="I3096">
            <v>587.98851674641151</v>
          </cell>
          <cell r="J3096">
            <v>820</v>
          </cell>
          <cell r="K3096">
            <v>1000</v>
          </cell>
          <cell r="L3096">
            <v>764</v>
          </cell>
          <cell r="M3096">
            <v>925</v>
          </cell>
          <cell r="N3096">
            <v>647</v>
          </cell>
          <cell r="O3096">
            <v>735</v>
          </cell>
          <cell r="P3096">
            <v>882</v>
          </cell>
          <cell r="Q3096" t="str">
            <v>S</v>
          </cell>
          <cell r="R3096">
            <v>4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TPU'XT1635N</v>
          </cell>
          <cell r="B3097" t="str">
            <v>TPU MOT. Z PLAY NEGRO</v>
          </cell>
          <cell r="C3097">
            <v>0.46851674641148328</v>
          </cell>
          <cell r="D3097">
            <v>0.90704842105263173</v>
          </cell>
          <cell r="E3097">
            <v>0.60907177033492832</v>
          </cell>
          <cell r="F3097">
            <v>0.5153684210526317</v>
          </cell>
          <cell r="G3097">
            <v>0.58564593301435408</v>
          </cell>
          <cell r="H3097">
            <v>0.70277511961722494</v>
          </cell>
          <cell r="I3097">
            <v>587.98851674641151</v>
          </cell>
          <cell r="J3097">
            <v>820</v>
          </cell>
          <cell r="K3097">
            <v>1000</v>
          </cell>
          <cell r="L3097">
            <v>764</v>
          </cell>
          <cell r="M3097">
            <v>925</v>
          </cell>
          <cell r="N3097">
            <v>647</v>
          </cell>
          <cell r="O3097">
            <v>735</v>
          </cell>
          <cell r="P3097">
            <v>882</v>
          </cell>
          <cell r="Q3097" t="str">
            <v>S</v>
          </cell>
          <cell r="R3097">
            <v>4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TPU'XT1635T</v>
          </cell>
          <cell r="B3098" t="str">
            <v>TPU MOT. Z PLAY TRANS</v>
          </cell>
          <cell r="C3098">
            <v>0.46851674641148328</v>
          </cell>
          <cell r="D3098">
            <v>0.90704842105263173</v>
          </cell>
          <cell r="E3098">
            <v>0.60907177033492832</v>
          </cell>
          <cell r="F3098">
            <v>0.5153684210526317</v>
          </cell>
          <cell r="G3098">
            <v>0.58564593301435408</v>
          </cell>
          <cell r="H3098">
            <v>0.70277511961722494</v>
          </cell>
          <cell r="I3098">
            <v>587.98851674641151</v>
          </cell>
          <cell r="J3098">
            <v>820</v>
          </cell>
          <cell r="K3098">
            <v>1000</v>
          </cell>
          <cell r="L3098">
            <v>764</v>
          </cell>
          <cell r="M3098">
            <v>925</v>
          </cell>
          <cell r="N3098">
            <v>647</v>
          </cell>
          <cell r="O3098">
            <v>735</v>
          </cell>
          <cell r="P3098">
            <v>882</v>
          </cell>
          <cell r="Q3098" t="str">
            <v>S</v>
          </cell>
          <cell r="R3098">
            <v>4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TPU'XT1635VI</v>
          </cell>
          <cell r="B3099" t="str">
            <v>TPU MOT. Z PLAY VIOLETA</v>
          </cell>
          <cell r="C3099">
            <v>0.46851674641148328</v>
          </cell>
          <cell r="D3099">
            <v>0.90704842105263173</v>
          </cell>
          <cell r="E3099">
            <v>0.60907177033492832</v>
          </cell>
          <cell r="F3099">
            <v>0.5153684210526317</v>
          </cell>
          <cell r="G3099">
            <v>0.58564593301435408</v>
          </cell>
          <cell r="H3099">
            <v>0.70277511961722494</v>
          </cell>
          <cell r="I3099">
            <v>587.98851674641151</v>
          </cell>
          <cell r="J3099">
            <v>820</v>
          </cell>
          <cell r="K3099">
            <v>1000</v>
          </cell>
          <cell r="L3099">
            <v>764</v>
          </cell>
          <cell r="M3099">
            <v>925</v>
          </cell>
          <cell r="N3099">
            <v>647</v>
          </cell>
          <cell r="O3099">
            <v>735</v>
          </cell>
          <cell r="P3099">
            <v>882</v>
          </cell>
          <cell r="Q3099" t="str">
            <v>S</v>
          </cell>
          <cell r="R3099">
            <v>4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21ZTJMZ2P</v>
          </cell>
          <cell r="B3100" t="str">
            <v>TPU MOT. Z2 PLAY DIS. JEAN</v>
          </cell>
          <cell r="C3100">
            <v>0.46851674641148328</v>
          </cell>
          <cell r="D3100">
            <v>0.90704842105263173</v>
          </cell>
          <cell r="E3100">
            <v>0.60907177033492832</v>
          </cell>
          <cell r="F3100">
            <v>0.5153684210526317</v>
          </cell>
          <cell r="G3100">
            <v>0.58564593301435408</v>
          </cell>
          <cell r="H3100">
            <v>0.70277511961722494</v>
          </cell>
          <cell r="I3100">
            <v>587.98851674641151</v>
          </cell>
          <cell r="J3100">
            <v>820</v>
          </cell>
          <cell r="K3100">
            <v>1000</v>
          </cell>
          <cell r="L3100">
            <v>764</v>
          </cell>
          <cell r="M3100">
            <v>925</v>
          </cell>
          <cell r="N3100">
            <v>647</v>
          </cell>
          <cell r="O3100">
            <v>735</v>
          </cell>
          <cell r="P3100">
            <v>882</v>
          </cell>
          <cell r="Q3100" t="str">
            <v>Z</v>
          </cell>
          <cell r="R3100">
            <v>4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21GDTMZ2P</v>
          </cell>
          <cell r="B3101" t="str">
            <v>TPU MOT. Z2 PLAY DIS. TXT</v>
          </cell>
          <cell r="C3101">
            <v>0.46851674641148328</v>
          </cell>
          <cell r="D3101">
            <v>0.90704842105263173</v>
          </cell>
          <cell r="E3101">
            <v>0.60907177033492832</v>
          </cell>
          <cell r="F3101">
            <v>0.5153684210526317</v>
          </cell>
          <cell r="G3101">
            <v>0.58564593301435408</v>
          </cell>
          <cell r="H3101">
            <v>0.70277511961722494</v>
          </cell>
          <cell r="I3101">
            <v>587.98851674641151</v>
          </cell>
          <cell r="J3101">
            <v>820</v>
          </cell>
          <cell r="K3101">
            <v>1000</v>
          </cell>
          <cell r="L3101">
            <v>764</v>
          </cell>
          <cell r="M3101">
            <v>925</v>
          </cell>
          <cell r="N3101">
            <v>647</v>
          </cell>
          <cell r="O3101">
            <v>735</v>
          </cell>
          <cell r="P3101">
            <v>882</v>
          </cell>
          <cell r="Q3101" t="str">
            <v>Z</v>
          </cell>
          <cell r="R3101">
            <v>4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TPU'GO1R</v>
          </cell>
          <cell r="B3102" t="str">
            <v>TPU NOBLEX N401_GO 1 ROJO</v>
          </cell>
          <cell r="C3102">
            <v>0.28298411483253583</v>
          </cell>
          <cell r="D3102">
            <v>0.54785724631578936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355.14506411483245</v>
          </cell>
          <cell r="J3102">
            <v>410</v>
          </cell>
          <cell r="K3102">
            <v>500</v>
          </cell>
          <cell r="L3102">
            <v>462</v>
          </cell>
          <cell r="M3102">
            <v>559</v>
          </cell>
          <cell r="N3102">
            <v>391</v>
          </cell>
          <cell r="O3102">
            <v>444</v>
          </cell>
          <cell r="P3102">
            <v>533</v>
          </cell>
          <cell r="Q3102" t="str">
            <v>S</v>
          </cell>
          <cell r="R3102">
            <v>4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TPU'GO1V</v>
          </cell>
          <cell r="B3103" t="str">
            <v>TPU NOBLEX N401_GO 1 VIOLETA</v>
          </cell>
          <cell r="C3103">
            <v>0.28298411483253583</v>
          </cell>
          <cell r="D3103">
            <v>0.54785724631578936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355.14506411483245</v>
          </cell>
          <cell r="J3103">
            <v>410</v>
          </cell>
          <cell r="K3103">
            <v>500</v>
          </cell>
          <cell r="L3103">
            <v>462</v>
          </cell>
          <cell r="M3103">
            <v>559</v>
          </cell>
          <cell r="N3103">
            <v>391</v>
          </cell>
          <cell r="O3103">
            <v>444</v>
          </cell>
          <cell r="P3103">
            <v>533</v>
          </cell>
          <cell r="Q3103" t="str">
            <v>S</v>
          </cell>
          <cell r="R3103">
            <v>4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TPU'L535N</v>
          </cell>
          <cell r="B3104" t="str">
            <v xml:space="preserve">TPU NOK. L535 </v>
          </cell>
          <cell r="C3104">
            <v>0.18019874861980123</v>
          </cell>
          <cell r="D3104">
            <v>0.34886477732793519</v>
          </cell>
          <cell r="E3104">
            <v>0.23425837320574161</v>
          </cell>
          <cell r="F3104">
            <v>0.19821862348178138</v>
          </cell>
          <cell r="G3104">
            <v>0.22524843577475154</v>
          </cell>
          <cell r="H3104">
            <v>0.27029812292970185</v>
          </cell>
          <cell r="I3104">
            <v>226.14942951785054</v>
          </cell>
          <cell r="J3104">
            <v>410</v>
          </cell>
          <cell r="K3104">
            <v>500</v>
          </cell>
          <cell r="L3104">
            <v>294</v>
          </cell>
          <cell r="M3104">
            <v>356</v>
          </cell>
          <cell r="N3104">
            <v>249</v>
          </cell>
          <cell r="O3104">
            <v>283</v>
          </cell>
          <cell r="P3104">
            <v>340</v>
          </cell>
          <cell r="Q3104" t="str">
            <v>S</v>
          </cell>
          <cell r="R3104">
            <v>4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TPU'L535R</v>
          </cell>
          <cell r="B3105" t="str">
            <v xml:space="preserve">TPU NOK. L535 </v>
          </cell>
          <cell r="C3105">
            <v>0.18019874861980123</v>
          </cell>
          <cell r="D3105">
            <v>0.34886477732793519</v>
          </cell>
          <cell r="E3105">
            <v>0.23425837320574161</v>
          </cell>
          <cell r="F3105">
            <v>0.19821862348178138</v>
          </cell>
          <cell r="G3105">
            <v>0.22524843577475154</v>
          </cell>
          <cell r="H3105">
            <v>0.27029812292970185</v>
          </cell>
          <cell r="I3105">
            <v>226.14942951785054</v>
          </cell>
          <cell r="J3105">
            <v>410</v>
          </cell>
          <cell r="K3105">
            <v>500</v>
          </cell>
          <cell r="L3105">
            <v>294</v>
          </cell>
          <cell r="M3105">
            <v>356</v>
          </cell>
          <cell r="N3105">
            <v>249</v>
          </cell>
          <cell r="O3105">
            <v>283</v>
          </cell>
          <cell r="P3105">
            <v>340</v>
          </cell>
          <cell r="Q3105" t="str">
            <v>S</v>
          </cell>
          <cell r="R3105">
            <v>4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TPU'L535T</v>
          </cell>
          <cell r="B3106" t="str">
            <v xml:space="preserve">TPU NOK. L535 </v>
          </cell>
          <cell r="C3106">
            <v>0.18019874861980123</v>
          </cell>
          <cell r="D3106">
            <v>0.34886477732793519</v>
          </cell>
          <cell r="E3106">
            <v>0.23425837320574161</v>
          </cell>
          <cell r="F3106">
            <v>0.19821862348178138</v>
          </cell>
          <cell r="G3106">
            <v>0.22524843577475154</v>
          </cell>
          <cell r="H3106">
            <v>0.27029812292970185</v>
          </cell>
          <cell r="I3106">
            <v>226.14942951785054</v>
          </cell>
          <cell r="J3106">
            <v>410</v>
          </cell>
          <cell r="K3106">
            <v>500</v>
          </cell>
          <cell r="L3106">
            <v>294</v>
          </cell>
          <cell r="M3106">
            <v>356</v>
          </cell>
          <cell r="N3106">
            <v>249</v>
          </cell>
          <cell r="O3106">
            <v>283</v>
          </cell>
          <cell r="P3106">
            <v>340</v>
          </cell>
          <cell r="Q3106" t="str">
            <v>S</v>
          </cell>
          <cell r="R3106">
            <v>4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TPU'L535VI</v>
          </cell>
          <cell r="B3107" t="str">
            <v xml:space="preserve">TPU NOK. L535 </v>
          </cell>
          <cell r="C3107">
            <v>0.18019874861980123</v>
          </cell>
          <cell r="D3107">
            <v>0.34886477732793519</v>
          </cell>
          <cell r="E3107">
            <v>0.23425837320574161</v>
          </cell>
          <cell r="F3107">
            <v>0.19821862348178138</v>
          </cell>
          <cell r="G3107">
            <v>0.22524843577475154</v>
          </cell>
          <cell r="H3107">
            <v>0.27029812292970185</v>
          </cell>
          <cell r="I3107">
            <v>226.14942951785054</v>
          </cell>
          <cell r="J3107">
            <v>410</v>
          </cell>
          <cell r="K3107">
            <v>500</v>
          </cell>
          <cell r="L3107">
            <v>294</v>
          </cell>
          <cell r="M3107">
            <v>356</v>
          </cell>
          <cell r="N3107">
            <v>249</v>
          </cell>
          <cell r="O3107">
            <v>283</v>
          </cell>
          <cell r="P3107">
            <v>340</v>
          </cell>
          <cell r="Q3107" t="str">
            <v>S</v>
          </cell>
          <cell r="R3107">
            <v>4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21MNL535TLC</v>
          </cell>
          <cell r="B3108" t="str">
            <v>TPU NOK. L535 DIS.</v>
          </cell>
          <cell r="C3108">
            <v>0.18019874861980123</v>
          </cell>
          <cell r="D3108">
            <v>0.34886477732793519</v>
          </cell>
          <cell r="E3108">
            <v>0.23425837320574161</v>
          </cell>
          <cell r="F3108">
            <v>0.19821862348178138</v>
          </cell>
          <cell r="G3108">
            <v>0.22524843577475154</v>
          </cell>
          <cell r="H3108">
            <v>0.27029812292970185</v>
          </cell>
          <cell r="I3108">
            <v>226.14942951785054</v>
          </cell>
          <cell r="J3108">
            <v>410</v>
          </cell>
          <cell r="K3108">
            <v>500</v>
          </cell>
          <cell r="L3108">
            <v>294</v>
          </cell>
          <cell r="M3108">
            <v>356</v>
          </cell>
          <cell r="N3108">
            <v>249</v>
          </cell>
          <cell r="O3108">
            <v>283</v>
          </cell>
          <cell r="P3108">
            <v>340</v>
          </cell>
          <cell r="Q3108" t="str">
            <v>X</v>
          </cell>
          <cell r="R3108">
            <v>4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TPUD'L535DI004</v>
          </cell>
          <cell r="B3109" t="str">
            <v>TPU NOK. L535 DIS.04 METAL</v>
          </cell>
          <cell r="C3109">
            <v>0.18019874861980123</v>
          </cell>
          <cell r="D3109">
            <v>0.34886477732793519</v>
          </cell>
          <cell r="E3109">
            <v>0.23425837320574161</v>
          </cell>
          <cell r="F3109">
            <v>0.19821862348178138</v>
          </cell>
          <cell r="G3109">
            <v>0.22524843577475154</v>
          </cell>
          <cell r="H3109">
            <v>0.27029812292970185</v>
          </cell>
          <cell r="I3109">
            <v>226.14942951785054</v>
          </cell>
          <cell r="J3109">
            <v>410</v>
          </cell>
          <cell r="K3109">
            <v>500</v>
          </cell>
          <cell r="L3109">
            <v>294</v>
          </cell>
          <cell r="M3109">
            <v>356</v>
          </cell>
          <cell r="N3109">
            <v>249</v>
          </cell>
          <cell r="O3109">
            <v>283</v>
          </cell>
          <cell r="P3109">
            <v>340</v>
          </cell>
          <cell r="Q3109" t="str">
            <v>S</v>
          </cell>
          <cell r="R3109">
            <v>4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TPUD'L535DI009</v>
          </cell>
          <cell r="B3110" t="str">
            <v>TPU NOK. L535 DIS.09 GEOMETRICO</v>
          </cell>
          <cell r="C3110">
            <v>0.18019874861980123</v>
          </cell>
          <cell r="D3110">
            <v>0.34886477732793519</v>
          </cell>
          <cell r="E3110">
            <v>0.23425837320574161</v>
          </cell>
          <cell r="F3110">
            <v>0.19821862348178138</v>
          </cell>
          <cell r="G3110">
            <v>0.22524843577475154</v>
          </cell>
          <cell r="H3110">
            <v>0.27029812292970185</v>
          </cell>
          <cell r="I3110">
            <v>226.14942951785054</v>
          </cell>
          <cell r="J3110">
            <v>410</v>
          </cell>
          <cell r="K3110">
            <v>500</v>
          </cell>
          <cell r="L3110">
            <v>294</v>
          </cell>
          <cell r="M3110">
            <v>356</v>
          </cell>
          <cell r="N3110">
            <v>249</v>
          </cell>
          <cell r="O3110">
            <v>283</v>
          </cell>
          <cell r="P3110">
            <v>340</v>
          </cell>
          <cell r="Q3110" t="str">
            <v>S</v>
          </cell>
          <cell r="R3110">
            <v>4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TPUD'L735DI002</v>
          </cell>
          <cell r="B3111" t="str">
            <v>TPU NOK. L735 DIS.02 FLAMENCOS</v>
          </cell>
          <cell r="C3111">
            <v>0.18019874861980123</v>
          </cell>
          <cell r="D3111">
            <v>0.34886477732793519</v>
          </cell>
          <cell r="E3111">
            <v>0.23425837320574161</v>
          </cell>
          <cell r="F3111">
            <v>0.19821862348178138</v>
          </cell>
          <cell r="G3111">
            <v>0.22524843577475154</v>
          </cell>
          <cell r="H3111">
            <v>0.27029812292970185</v>
          </cell>
          <cell r="I3111">
            <v>226.14942951785054</v>
          </cell>
          <cell r="J3111">
            <v>410</v>
          </cell>
          <cell r="K3111">
            <v>500</v>
          </cell>
          <cell r="L3111">
            <v>294</v>
          </cell>
          <cell r="M3111">
            <v>356</v>
          </cell>
          <cell r="N3111">
            <v>249</v>
          </cell>
          <cell r="O3111">
            <v>283</v>
          </cell>
          <cell r="P3111">
            <v>340</v>
          </cell>
          <cell r="Q3111" t="str">
            <v>S</v>
          </cell>
          <cell r="R3111">
            <v>4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91218</v>
          </cell>
          <cell r="B3112" t="str">
            <v>TPU NOKIA 5.1 DK DIS.</v>
          </cell>
          <cell r="C3112">
            <v>0.40292440191387557</v>
          </cell>
          <cell r="D3112">
            <v>0.78006164210526308</v>
          </cell>
          <cell r="E3112">
            <v>0.52380172248803825</v>
          </cell>
          <cell r="F3112">
            <v>0.44321684210526319</v>
          </cell>
          <cell r="G3112">
            <v>0.50365550239234447</v>
          </cell>
          <cell r="H3112">
            <v>0.60438660287081336</v>
          </cell>
          <cell r="I3112">
            <v>505.67012440191382</v>
          </cell>
          <cell r="J3112">
            <v>820</v>
          </cell>
          <cell r="K3112">
            <v>1000</v>
          </cell>
          <cell r="L3112">
            <v>657</v>
          </cell>
          <cell r="M3112">
            <v>795</v>
          </cell>
          <cell r="N3112">
            <v>557</v>
          </cell>
          <cell r="O3112">
            <v>633</v>
          </cell>
          <cell r="P3112">
            <v>759</v>
          </cell>
          <cell r="Q3112" t="str">
            <v>V</v>
          </cell>
          <cell r="R3112">
            <v>4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TPU'W3620N</v>
          </cell>
          <cell r="B3113" t="str">
            <v xml:space="preserve">TPU PHILIPS W3620 NEGRO </v>
          </cell>
          <cell r="C3113">
            <v>0.28298411483253583</v>
          </cell>
          <cell r="D3113">
            <v>0.54785724631578936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355.14506411483245</v>
          </cell>
          <cell r="J3113">
            <v>410</v>
          </cell>
          <cell r="K3113">
            <v>500</v>
          </cell>
          <cell r="L3113">
            <v>462</v>
          </cell>
          <cell r="M3113">
            <v>559</v>
          </cell>
          <cell r="N3113">
            <v>391</v>
          </cell>
          <cell r="O3113">
            <v>444</v>
          </cell>
          <cell r="P3113">
            <v>533</v>
          </cell>
          <cell r="Q3113" t="str">
            <v>S</v>
          </cell>
          <cell r="R3113">
            <v>4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TPU'W3620T</v>
          </cell>
          <cell r="B3114" t="str">
            <v>TPU PHILIPS W3620 TRANS</v>
          </cell>
          <cell r="C3114">
            <v>0.28298411483253583</v>
          </cell>
          <cell r="D3114">
            <v>0.54785724631578936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355.14506411483245</v>
          </cell>
          <cell r="J3114">
            <v>410</v>
          </cell>
          <cell r="K3114">
            <v>500</v>
          </cell>
          <cell r="L3114">
            <v>462</v>
          </cell>
          <cell r="M3114">
            <v>559</v>
          </cell>
          <cell r="N3114">
            <v>391</v>
          </cell>
          <cell r="O3114">
            <v>444</v>
          </cell>
          <cell r="P3114">
            <v>533</v>
          </cell>
          <cell r="Q3114" t="str">
            <v>S</v>
          </cell>
          <cell r="R3114">
            <v>4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PAS'A015NE</v>
          </cell>
          <cell r="B3115" t="str">
            <v>TPU SAM. A01 ARMOR</v>
          </cell>
          <cell r="C3115">
            <v>1.1452423349282299</v>
          </cell>
          <cell r="D3115">
            <v>2.7714864505263161</v>
          </cell>
          <cell r="E3115">
            <v>1.4888150354066989</v>
          </cell>
          <cell r="F3115">
            <v>1.2597665684210531</v>
          </cell>
          <cell r="G3115">
            <v>1.4315529186602873</v>
          </cell>
          <cell r="H3115">
            <v>1.717863502392345</v>
          </cell>
          <cell r="I3115">
            <v>1437.2791303349286</v>
          </cell>
          <cell r="J3115">
            <v>2870</v>
          </cell>
          <cell r="K3115">
            <v>3500</v>
          </cell>
          <cell r="L3115">
            <v>1868</v>
          </cell>
          <cell r="M3115">
            <v>2261</v>
          </cell>
          <cell r="N3115">
            <v>1582</v>
          </cell>
          <cell r="O3115">
            <v>1797</v>
          </cell>
          <cell r="P3115">
            <v>2156</v>
          </cell>
          <cell r="Q3115" t="str">
            <v>S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PBCM'A013TR</v>
          </cell>
          <cell r="B3116" t="str">
            <v>TPU SAM. A01 CORE BORDER COLOR</v>
          </cell>
          <cell r="C3116">
            <v>0.83747368421052637</v>
          </cell>
          <cell r="D3116">
            <v>2.0266863157894739</v>
          </cell>
          <cell r="E3116">
            <v>1.0887157894736843</v>
          </cell>
          <cell r="F3116">
            <v>0.92122105263157905</v>
          </cell>
          <cell r="G3116">
            <v>1.046842105263158</v>
          </cell>
          <cell r="H3116">
            <v>1.2562105263157894</v>
          </cell>
          <cell r="I3116">
            <v>1051.0294736842106</v>
          </cell>
          <cell r="J3116">
            <v>2050</v>
          </cell>
          <cell r="K3116">
            <v>2500</v>
          </cell>
          <cell r="L3116">
            <v>1366</v>
          </cell>
          <cell r="M3116">
            <v>1653</v>
          </cell>
          <cell r="N3116">
            <v>1157</v>
          </cell>
          <cell r="O3116">
            <v>1314</v>
          </cell>
          <cell r="P3116">
            <v>1577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PBCM'A013FU</v>
          </cell>
          <cell r="B3117" t="str">
            <v>TPU SAM. A01 CORE BORDER COLOR FUCSIA</v>
          </cell>
          <cell r="C3117">
            <v>0.83747368421052637</v>
          </cell>
          <cell r="D3117">
            <v>2.0266863157894739</v>
          </cell>
          <cell r="E3117">
            <v>1.0887157894736843</v>
          </cell>
          <cell r="F3117">
            <v>0.92122105263157905</v>
          </cell>
          <cell r="G3117">
            <v>1.046842105263158</v>
          </cell>
          <cell r="H3117">
            <v>1.2562105263157894</v>
          </cell>
          <cell r="I3117">
            <v>1051.0294736842106</v>
          </cell>
          <cell r="J3117">
            <v>2050</v>
          </cell>
          <cell r="K3117">
            <v>2500</v>
          </cell>
          <cell r="L3117">
            <v>1366</v>
          </cell>
          <cell r="M3117">
            <v>1653</v>
          </cell>
          <cell r="N3117">
            <v>1157</v>
          </cell>
          <cell r="O3117">
            <v>1314</v>
          </cell>
          <cell r="P3117">
            <v>1577</v>
          </cell>
          <cell r="Q3117" t="str">
            <v>S</v>
          </cell>
          <cell r="R3117">
            <v>11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PBCM'A013NE</v>
          </cell>
          <cell r="B3118" t="str">
            <v>TPU SAM. A01 CORE BORDER COLOR NEGRO</v>
          </cell>
          <cell r="C3118">
            <v>0.83747368421052637</v>
          </cell>
          <cell r="D3118">
            <v>2.0266863157894739</v>
          </cell>
          <cell r="E3118">
            <v>1.0887157894736843</v>
          </cell>
          <cell r="F3118">
            <v>0.92122105263157905</v>
          </cell>
          <cell r="G3118">
            <v>1.046842105263158</v>
          </cell>
          <cell r="H3118">
            <v>1.2562105263157894</v>
          </cell>
          <cell r="I3118">
            <v>1051.0294736842106</v>
          </cell>
          <cell r="J3118">
            <v>2050</v>
          </cell>
          <cell r="K3118">
            <v>2500</v>
          </cell>
          <cell r="L3118">
            <v>1366</v>
          </cell>
          <cell r="M3118">
            <v>1653</v>
          </cell>
          <cell r="N3118">
            <v>1157</v>
          </cell>
          <cell r="O3118">
            <v>1314</v>
          </cell>
          <cell r="P3118">
            <v>1577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TDNSA01CR</v>
          </cell>
          <cell r="B3119" t="str">
            <v>TPU SAM. A01 CORE DIS. NAC.</v>
          </cell>
          <cell r="C3119">
            <v>0.84</v>
          </cell>
          <cell r="D3119">
            <v>1.8563999999999998</v>
          </cell>
          <cell r="E3119">
            <v>1.0920000000000001</v>
          </cell>
          <cell r="F3119">
            <v>0.92400000000000004</v>
          </cell>
          <cell r="G3119">
            <v>1.05</v>
          </cell>
          <cell r="H3119">
            <v>1.26</v>
          </cell>
          <cell r="I3119">
            <v>1054.2</v>
          </cell>
          <cell r="J3119">
            <v>2050</v>
          </cell>
          <cell r="K3119">
            <v>2500</v>
          </cell>
          <cell r="L3119">
            <v>1370</v>
          </cell>
          <cell r="M3119">
            <v>1514</v>
          </cell>
          <cell r="N3119">
            <v>1160</v>
          </cell>
          <cell r="O3119">
            <v>1318</v>
          </cell>
          <cell r="P3119">
            <v>1582</v>
          </cell>
          <cell r="Q3119" t="str">
            <v>L</v>
          </cell>
          <cell r="R3119">
            <v>11</v>
          </cell>
          <cell r="S3119">
            <v>1.105</v>
          </cell>
          <cell r="T3119" t="str">
            <v>TPU</v>
          </cell>
          <cell r="U3119">
            <v>0</v>
          </cell>
        </row>
        <row r="3120">
          <cell r="A3120" t="str">
            <v>TPUSA01CLN</v>
          </cell>
          <cell r="B3120" t="str">
            <v xml:space="preserve">TPU SAM. A01 CORE NAC. LISO 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TPURSA01C</v>
          </cell>
          <cell r="B3121" t="str">
            <v>TPU SAM. A01 CORE REF SOFT</v>
          </cell>
          <cell r="C3121">
            <v>1.1016447220530665</v>
          </cell>
          <cell r="D3121">
            <v>2.6659802273684208</v>
          </cell>
          <cell r="E3121">
            <v>1.4321381386689864</v>
          </cell>
          <cell r="F3121">
            <v>1.2118091942583733</v>
          </cell>
          <cell r="G3121">
            <v>1.3770559025663331</v>
          </cell>
          <cell r="H3121">
            <v>1.6524670830795998</v>
          </cell>
          <cell r="I3121">
            <v>1382.5641261765984</v>
          </cell>
          <cell r="J3121">
            <v>2870</v>
          </cell>
          <cell r="K3121">
            <v>3500</v>
          </cell>
          <cell r="L3121">
            <v>1797</v>
          </cell>
          <cell r="M3121">
            <v>2175</v>
          </cell>
          <cell r="N3121">
            <v>1521</v>
          </cell>
          <cell r="O3121">
            <v>1729</v>
          </cell>
          <cell r="P3121">
            <v>2074</v>
          </cell>
          <cell r="Q3121" t="str">
            <v>L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TPURS'A013NE</v>
          </cell>
          <cell r="B3122" t="str">
            <v>TPU SAM. A01 CORE REF SOFT</v>
          </cell>
          <cell r="C3122">
            <v>1.1016447220530665</v>
          </cell>
          <cell r="D3122">
            <v>2.6659802273684208</v>
          </cell>
          <cell r="E3122">
            <v>1.4321381386689864</v>
          </cell>
          <cell r="F3122">
            <v>1.2118091942583733</v>
          </cell>
          <cell r="G3122">
            <v>1.3770559025663331</v>
          </cell>
          <cell r="H3122">
            <v>1.6524670830795998</v>
          </cell>
          <cell r="I3122">
            <v>1382.5641261765984</v>
          </cell>
          <cell r="J3122">
            <v>2870</v>
          </cell>
          <cell r="K3122">
            <v>3500</v>
          </cell>
          <cell r="L3122">
            <v>1797</v>
          </cell>
          <cell r="M3122">
            <v>2175</v>
          </cell>
          <cell r="N3122">
            <v>1521</v>
          </cell>
          <cell r="O3122">
            <v>1729</v>
          </cell>
          <cell r="P3122">
            <v>2074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TSA01CRFD</v>
          </cell>
          <cell r="B3123" t="str">
            <v>TPU SAM. A01 CORE REF. DIS.</v>
          </cell>
          <cell r="C3123">
            <v>1.2542968014165694</v>
          </cell>
          <cell r="D3123">
            <v>3.0353982594280979</v>
          </cell>
          <cell r="E3123">
            <v>1.6305858418415402</v>
          </cell>
          <cell r="F3123">
            <v>1.3797264815582264</v>
          </cell>
          <cell r="G3123">
            <v>1.5678710017707118</v>
          </cell>
          <cell r="H3123">
            <v>1.881445202124854</v>
          </cell>
          <cell r="I3123">
            <v>1574.1424857777947</v>
          </cell>
          <cell r="J3123">
            <v>3280</v>
          </cell>
          <cell r="K3123">
            <v>4000</v>
          </cell>
          <cell r="L3123">
            <v>2046</v>
          </cell>
          <cell r="M3123">
            <v>2476</v>
          </cell>
          <cell r="N3123">
            <v>1732</v>
          </cell>
          <cell r="O3123">
            <v>1968</v>
          </cell>
          <cell r="P3123">
            <v>2362</v>
          </cell>
          <cell r="Q3123" t="str">
            <v>L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PRSI'A013RS</v>
          </cell>
          <cell r="B3124" t="str">
            <v>TPU SAM. A01 CORE SILICONA FELPA</v>
          </cell>
          <cell r="C3124">
            <v>1.224</v>
          </cell>
          <cell r="D3124">
            <v>2.9620799999999998</v>
          </cell>
          <cell r="E3124">
            <v>1.5911999999999999</v>
          </cell>
          <cell r="F3124">
            <v>1.3464</v>
          </cell>
          <cell r="G3124">
            <v>1.53</v>
          </cell>
          <cell r="H3124">
            <v>1.8359999999999999</v>
          </cell>
          <cell r="I3124">
            <v>1536.12</v>
          </cell>
          <cell r="J3124">
            <v>2870</v>
          </cell>
          <cell r="K3124">
            <v>3500</v>
          </cell>
          <cell r="L3124">
            <v>1997</v>
          </cell>
          <cell r="M3124">
            <v>2416</v>
          </cell>
          <cell r="N3124">
            <v>1690</v>
          </cell>
          <cell r="O3124">
            <v>1921</v>
          </cell>
          <cell r="P3124">
            <v>2305</v>
          </cell>
          <cell r="Q3124" t="str">
            <v>S</v>
          </cell>
          <cell r="R3124">
            <v>11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PRSI'A013NE</v>
          </cell>
          <cell r="B3125" t="str">
            <v>TPU SAM. A01 CORE SILICONA FELPA</v>
          </cell>
          <cell r="C3125">
            <v>1.224</v>
          </cell>
          <cell r="D3125">
            <v>2.9620799999999998</v>
          </cell>
          <cell r="E3125">
            <v>1.5911999999999999</v>
          </cell>
          <cell r="F3125">
            <v>1.3464</v>
          </cell>
          <cell r="G3125">
            <v>1.53</v>
          </cell>
          <cell r="H3125">
            <v>1.8359999999999999</v>
          </cell>
          <cell r="I3125">
            <v>1536.12</v>
          </cell>
          <cell r="J3125">
            <v>2870</v>
          </cell>
          <cell r="K3125">
            <v>3500</v>
          </cell>
          <cell r="L3125">
            <v>1997</v>
          </cell>
          <cell r="M3125">
            <v>2416</v>
          </cell>
          <cell r="N3125">
            <v>1690</v>
          </cell>
          <cell r="O3125">
            <v>1921</v>
          </cell>
          <cell r="P3125">
            <v>2305</v>
          </cell>
          <cell r="Q3125" t="str">
            <v>S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TPUA01CT</v>
          </cell>
          <cell r="B3126" t="str">
            <v>TPU SAM. A01 CORE TRANS</v>
          </cell>
          <cell r="C3126">
            <v>0.83747368421052637</v>
          </cell>
          <cell r="D3126">
            <v>1.621349052631579</v>
          </cell>
          <cell r="E3126">
            <v>1.0887157894736843</v>
          </cell>
          <cell r="F3126">
            <v>0.92122105263157905</v>
          </cell>
          <cell r="G3126">
            <v>1.046842105263158</v>
          </cell>
          <cell r="H3126">
            <v>1.2562105263157894</v>
          </cell>
          <cell r="I3126">
            <v>1051.0294736842106</v>
          </cell>
          <cell r="J3126">
            <v>1640</v>
          </cell>
          <cell r="K3126">
            <v>2000</v>
          </cell>
          <cell r="L3126">
            <v>1366</v>
          </cell>
          <cell r="M3126">
            <v>1653</v>
          </cell>
          <cell r="N3126">
            <v>1157</v>
          </cell>
          <cell r="O3126">
            <v>1314</v>
          </cell>
          <cell r="P3126">
            <v>1577</v>
          </cell>
          <cell r="Q3126" t="str">
            <v>L</v>
          </cell>
          <cell r="R3126">
            <v>4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PASK'A013T</v>
          </cell>
          <cell r="B3127" t="str">
            <v>TPU SAM. A01 CORE TRANS</v>
          </cell>
          <cell r="C3127">
            <v>0.83747368421052637</v>
          </cell>
          <cell r="D3127">
            <v>1.621349052631579</v>
          </cell>
          <cell r="E3127">
            <v>1.0887157894736843</v>
          </cell>
          <cell r="F3127">
            <v>0.92122105263157905</v>
          </cell>
          <cell r="G3127">
            <v>1.046842105263158</v>
          </cell>
          <cell r="H3127">
            <v>1.2562105263157894</v>
          </cell>
          <cell r="I3127">
            <v>1051.0294736842106</v>
          </cell>
          <cell r="J3127">
            <v>1640</v>
          </cell>
          <cell r="K3127">
            <v>2000</v>
          </cell>
          <cell r="L3127">
            <v>1366</v>
          </cell>
          <cell r="M3127">
            <v>1653</v>
          </cell>
          <cell r="N3127">
            <v>1157</v>
          </cell>
          <cell r="O3127">
            <v>1314</v>
          </cell>
          <cell r="P3127">
            <v>1577</v>
          </cell>
          <cell r="Q3127" t="str">
            <v>S</v>
          </cell>
          <cell r="R3127">
            <v>4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TPUSA01CTD</v>
          </cell>
          <cell r="B3128" t="str">
            <v>TPU SAM. A01 CORE TRANS DIS.</v>
          </cell>
          <cell r="C3128">
            <v>0.83747368421052637</v>
          </cell>
          <cell r="D3128">
            <v>1.621349052631579</v>
          </cell>
          <cell r="E3128">
            <v>1.0887157894736843</v>
          </cell>
          <cell r="F3128">
            <v>0.92122105263157905</v>
          </cell>
          <cell r="G3128">
            <v>1.046842105263158</v>
          </cell>
          <cell r="H3128">
            <v>1.2562105263157894</v>
          </cell>
          <cell r="I3128">
            <v>1051.0294736842106</v>
          </cell>
          <cell r="J3128">
            <v>1640</v>
          </cell>
          <cell r="K3128">
            <v>2000</v>
          </cell>
          <cell r="L3128">
            <v>1366</v>
          </cell>
          <cell r="M3128">
            <v>1653</v>
          </cell>
          <cell r="N3128">
            <v>1157</v>
          </cell>
          <cell r="O3128">
            <v>1314</v>
          </cell>
          <cell r="P3128">
            <v>1577</v>
          </cell>
          <cell r="Q3128" t="str">
            <v>V</v>
          </cell>
          <cell r="R3128">
            <v>4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TDNSA01</v>
          </cell>
          <cell r="B3129" t="str">
            <v>TPU SAM. A01 DIS. NAC.</v>
          </cell>
          <cell r="C3129">
            <v>0.84</v>
          </cell>
          <cell r="D3129">
            <v>1.8563999999999998</v>
          </cell>
          <cell r="E3129">
            <v>1.0920000000000001</v>
          </cell>
          <cell r="F3129">
            <v>0.92400000000000004</v>
          </cell>
          <cell r="G3129">
            <v>1.05</v>
          </cell>
          <cell r="H3129">
            <v>1.26</v>
          </cell>
          <cell r="I3129">
            <v>1054.2</v>
          </cell>
          <cell r="J3129">
            <v>2050</v>
          </cell>
          <cell r="K3129">
            <v>2500</v>
          </cell>
          <cell r="L3129">
            <v>1370</v>
          </cell>
          <cell r="M3129">
            <v>1514</v>
          </cell>
          <cell r="N3129">
            <v>1160</v>
          </cell>
          <cell r="O3129">
            <v>1318</v>
          </cell>
          <cell r="P3129">
            <v>1582</v>
          </cell>
          <cell r="Q3129" t="str">
            <v>L</v>
          </cell>
          <cell r="R3129">
            <v>11</v>
          </cell>
          <cell r="S3129">
            <v>1.105</v>
          </cell>
          <cell r="T3129" t="str">
            <v>TPU</v>
          </cell>
          <cell r="U3129">
            <v>0</v>
          </cell>
        </row>
        <row r="3130">
          <cell r="A3130" t="str">
            <v>TPURS'A015AZ</v>
          </cell>
          <cell r="B3130" t="str">
            <v>TPU SAM. A01 REF SOFT</v>
          </cell>
          <cell r="C3130">
            <v>1.1016447220530665</v>
          </cell>
          <cell r="D3130">
            <v>2.6659802273684208</v>
          </cell>
          <cell r="E3130">
            <v>1.4321381386689864</v>
          </cell>
          <cell r="F3130">
            <v>1.2118091942583733</v>
          </cell>
          <cell r="G3130">
            <v>1.3770559025663331</v>
          </cell>
          <cell r="H3130">
            <v>1.6524670830795998</v>
          </cell>
          <cell r="I3130">
            <v>1382.5641261765984</v>
          </cell>
          <cell r="J3130">
            <v>2870</v>
          </cell>
          <cell r="K3130">
            <v>3500</v>
          </cell>
          <cell r="L3130">
            <v>1797</v>
          </cell>
          <cell r="M3130">
            <v>2175</v>
          </cell>
          <cell r="N3130">
            <v>1521</v>
          </cell>
          <cell r="O3130">
            <v>1729</v>
          </cell>
          <cell r="P3130">
            <v>2074</v>
          </cell>
          <cell r="Q3130" t="str">
            <v>s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TPURS'A015FU</v>
          </cell>
          <cell r="B3131" t="str">
            <v>TPU SAM. A01 REF SOFT</v>
          </cell>
          <cell r="C3131">
            <v>1.1016447220530665</v>
          </cell>
          <cell r="D3131">
            <v>2.6659802273684208</v>
          </cell>
          <cell r="E3131">
            <v>1.4321381386689864</v>
          </cell>
          <cell r="F3131">
            <v>1.2118091942583733</v>
          </cell>
          <cell r="G3131">
            <v>1.3770559025663331</v>
          </cell>
          <cell r="H3131">
            <v>1.6524670830795998</v>
          </cell>
          <cell r="I3131">
            <v>1382.5641261765984</v>
          </cell>
          <cell r="J3131">
            <v>2870</v>
          </cell>
          <cell r="K3131">
            <v>3500</v>
          </cell>
          <cell r="L3131">
            <v>1797</v>
          </cell>
          <cell r="M3131">
            <v>2175</v>
          </cell>
          <cell r="N3131">
            <v>1521</v>
          </cell>
          <cell r="O3131">
            <v>1729</v>
          </cell>
          <cell r="P3131">
            <v>2074</v>
          </cell>
          <cell r="Q3131" t="str">
            <v>s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TPURS'A015NE</v>
          </cell>
          <cell r="B3132" t="str">
            <v>TPU SAM. A01 REF SOFT</v>
          </cell>
          <cell r="C3132">
            <v>1.1016447220530665</v>
          </cell>
          <cell r="D3132">
            <v>2.6659802273684208</v>
          </cell>
          <cell r="E3132">
            <v>1.4321381386689864</v>
          </cell>
          <cell r="F3132">
            <v>1.2118091942583733</v>
          </cell>
          <cell r="G3132">
            <v>1.3770559025663331</v>
          </cell>
          <cell r="H3132">
            <v>1.6524670830795998</v>
          </cell>
          <cell r="I3132">
            <v>1382.5641261765984</v>
          </cell>
          <cell r="J3132">
            <v>2870</v>
          </cell>
          <cell r="K3132">
            <v>3500</v>
          </cell>
          <cell r="L3132">
            <v>1797</v>
          </cell>
          <cell r="M3132">
            <v>2175</v>
          </cell>
          <cell r="N3132">
            <v>1521</v>
          </cell>
          <cell r="O3132">
            <v>1729</v>
          </cell>
          <cell r="P3132">
            <v>2074</v>
          </cell>
          <cell r="Q3132" t="str">
            <v>s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TRRSA01</v>
          </cell>
          <cell r="B3133" t="str">
            <v>TPU SAM. A01 RUBBER</v>
          </cell>
          <cell r="C3133">
            <v>1.2320124811721949</v>
          </cell>
          <cell r="D3133">
            <v>2.9814702044367114</v>
          </cell>
          <cell r="E3133">
            <v>1.6016162255238533</v>
          </cell>
          <cell r="F3133">
            <v>1.3552137292894144</v>
          </cell>
          <cell r="G3133">
            <v>1.5400156014652435</v>
          </cell>
          <cell r="H3133">
            <v>1.8480187217582924</v>
          </cell>
          <cell r="I3133">
            <v>1546.1756638711045</v>
          </cell>
          <cell r="J3133">
            <v>2870</v>
          </cell>
          <cell r="K3133">
            <v>3500</v>
          </cell>
          <cell r="L3133">
            <v>2010</v>
          </cell>
          <cell r="M3133">
            <v>2432</v>
          </cell>
          <cell r="N3133">
            <v>1701</v>
          </cell>
          <cell r="O3133">
            <v>1933</v>
          </cell>
          <cell r="P3133">
            <v>2320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PRSI'A015NE</v>
          </cell>
          <cell r="B3134" t="str">
            <v>TPU SAM. A01 SILICONA FELPA</v>
          </cell>
          <cell r="C3134">
            <v>1.224</v>
          </cell>
          <cell r="D3134">
            <v>2.9620799999999998</v>
          </cell>
          <cell r="E3134">
            <v>1.5911999999999999</v>
          </cell>
          <cell r="F3134">
            <v>1.3464</v>
          </cell>
          <cell r="G3134">
            <v>1.53</v>
          </cell>
          <cell r="H3134">
            <v>1.8359999999999999</v>
          </cell>
          <cell r="I3134">
            <v>1536.12</v>
          </cell>
          <cell r="J3134">
            <v>2870</v>
          </cell>
          <cell r="K3134">
            <v>3500</v>
          </cell>
          <cell r="L3134">
            <v>1997</v>
          </cell>
          <cell r="M3134">
            <v>2416</v>
          </cell>
          <cell r="N3134">
            <v>1690</v>
          </cell>
          <cell r="O3134">
            <v>1921</v>
          </cell>
          <cell r="P3134">
            <v>2305</v>
          </cell>
          <cell r="Q3134" t="str">
            <v>S</v>
          </cell>
          <cell r="R3134">
            <v>11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PRSI'A015RS</v>
          </cell>
          <cell r="B3135" t="str">
            <v>TPU SAM. A01 SILICONA FELPA</v>
          </cell>
          <cell r="C3135">
            <v>1.224</v>
          </cell>
          <cell r="D3135">
            <v>2.9620799999999998</v>
          </cell>
          <cell r="E3135">
            <v>1.5911999999999999</v>
          </cell>
          <cell r="F3135">
            <v>1.3464</v>
          </cell>
          <cell r="G3135">
            <v>1.53</v>
          </cell>
          <cell r="H3135">
            <v>1.8359999999999999</v>
          </cell>
          <cell r="I3135">
            <v>1536.12</v>
          </cell>
          <cell r="J3135">
            <v>2870</v>
          </cell>
          <cell r="K3135">
            <v>3500</v>
          </cell>
          <cell r="L3135">
            <v>1997</v>
          </cell>
          <cell r="M3135">
            <v>2416</v>
          </cell>
          <cell r="N3135">
            <v>1690</v>
          </cell>
          <cell r="O3135">
            <v>1921</v>
          </cell>
          <cell r="P3135">
            <v>2305</v>
          </cell>
          <cell r="Q3135" t="str">
            <v>S</v>
          </cell>
          <cell r="R3135">
            <v>11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TPUSA01TD</v>
          </cell>
          <cell r="B3136" t="str">
            <v>TPU SAM. A01 TRANS DIS.</v>
          </cell>
          <cell r="C3136">
            <v>0.83747368421052637</v>
          </cell>
          <cell r="D3136">
            <v>1.621349052631579</v>
          </cell>
          <cell r="E3136">
            <v>1.0887157894736843</v>
          </cell>
          <cell r="F3136">
            <v>0.92122105263157905</v>
          </cell>
          <cell r="G3136">
            <v>1.046842105263158</v>
          </cell>
          <cell r="H3136">
            <v>1.2562105263157894</v>
          </cell>
          <cell r="I3136">
            <v>1051.0294736842106</v>
          </cell>
          <cell r="J3136">
            <v>1640</v>
          </cell>
          <cell r="K3136">
            <v>2000</v>
          </cell>
          <cell r="L3136">
            <v>1366</v>
          </cell>
          <cell r="M3136">
            <v>1653</v>
          </cell>
          <cell r="N3136">
            <v>1157</v>
          </cell>
          <cell r="O3136">
            <v>1314</v>
          </cell>
          <cell r="P3136">
            <v>1577</v>
          </cell>
          <cell r="Q3136" t="str">
            <v>V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PAS'A022NE</v>
          </cell>
          <cell r="B3137" t="str">
            <v>TPU SAM. A02 ARMOR</v>
          </cell>
          <cell r="C3137">
            <v>1.1452423349282299</v>
          </cell>
          <cell r="D3137">
            <v>2.7714864505263161</v>
          </cell>
          <cell r="E3137">
            <v>1.4888150354066989</v>
          </cell>
          <cell r="F3137">
            <v>1.2597665684210531</v>
          </cell>
          <cell r="G3137">
            <v>1.4315529186602873</v>
          </cell>
          <cell r="H3137">
            <v>1.717863502392345</v>
          </cell>
          <cell r="I3137">
            <v>1437.2791303349286</v>
          </cell>
          <cell r="J3137">
            <v>2870</v>
          </cell>
          <cell r="K3137">
            <v>3500</v>
          </cell>
          <cell r="L3137">
            <v>1868</v>
          </cell>
          <cell r="M3137">
            <v>2261</v>
          </cell>
          <cell r="N3137">
            <v>1582</v>
          </cell>
          <cell r="O3137">
            <v>1797</v>
          </cell>
          <cell r="P3137">
            <v>2156</v>
          </cell>
          <cell r="Q3137" t="str">
            <v>S</v>
          </cell>
          <cell r="R3137">
            <v>11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TPURSA02</v>
          </cell>
          <cell r="B3138" t="str">
            <v>TPU SAM. A02 REF SOFT</v>
          </cell>
          <cell r="C3138">
            <v>1.2672100217485862</v>
          </cell>
          <cell r="D3138">
            <v>3.0666482526315786</v>
          </cell>
          <cell r="E3138">
            <v>1.6473730282731622</v>
          </cell>
          <cell r="F3138">
            <v>1.393931023923445</v>
          </cell>
          <cell r="G3138">
            <v>1.5840125271857328</v>
          </cell>
          <cell r="H3138">
            <v>1.9008150326228792</v>
          </cell>
          <cell r="I3138">
            <v>1590.3485772944757</v>
          </cell>
          <cell r="J3138">
            <v>3280</v>
          </cell>
          <cell r="K3138">
            <v>4000</v>
          </cell>
          <cell r="L3138">
            <v>2067</v>
          </cell>
          <cell r="M3138">
            <v>2502</v>
          </cell>
          <cell r="N3138">
            <v>1750</v>
          </cell>
          <cell r="O3138">
            <v>1988</v>
          </cell>
          <cell r="P3138">
            <v>2386</v>
          </cell>
          <cell r="Q3138" t="str">
            <v>L</v>
          </cell>
          <cell r="R3138">
            <v>11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TPUSA02D</v>
          </cell>
          <cell r="B3139" t="str">
            <v>TPU SAM. A02 REF. DIS.</v>
          </cell>
          <cell r="C3139">
            <v>1.3024131943820343</v>
          </cell>
          <cell r="D3139">
            <v>3.151839930404523</v>
          </cell>
          <cell r="E3139">
            <v>1.6931371526966446</v>
          </cell>
          <cell r="F3139">
            <v>1.4326545138202378</v>
          </cell>
          <cell r="G3139">
            <v>1.6280164929775429</v>
          </cell>
          <cell r="H3139">
            <v>1.9536197915730513</v>
          </cell>
          <cell r="I3139">
            <v>1634.5285589494531</v>
          </cell>
          <cell r="J3139">
            <v>3280</v>
          </cell>
          <cell r="K3139">
            <v>4000</v>
          </cell>
          <cell r="L3139">
            <v>2125</v>
          </cell>
          <cell r="M3139">
            <v>2571</v>
          </cell>
          <cell r="N3139">
            <v>1798</v>
          </cell>
          <cell r="O3139">
            <v>2044</v>
          </cell>
          <cell r="P3139">
            <v>2452</v>
          </cell>
          <cell r="Q3139" t="str">
            <v>V</v>
          </cell>
          <cell r="R3139">
            <v>11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TPUSA02DC</v>
          </cell>
          <cell r="B3140" t="str">
            <v>TPU SAM. A02 REF. DIS. CUBE</v>
          </cell>
          <cell r="C3140">
            <v>1.5151457842987242</v>
          </cell>
          <cell r="D3140">
            <v>3.6666527980029122</v>
          </cell>
          <cell r="E3140">
            <v>1.9696895195883415</v>
          </cell>
          <cell r="F3140">
            <v>1.6666603627285967</v>
          </cell>
          <cell r="G3140">
            <v>1.8939322303734052</v>
          </cell>
          <cell r="H3140">
            <v>2.2727186764480862</v>
          </cell>
          <cell r="I3140">
            <v>1901.5079592948989</v>
          </cell>
          <cell r="J3140">
            <v>3690</v>
          </cell>
          <cell r="K3140">
            <v>4500</v>
          </cell>
          <cell r="L3140">
            <v>2472</v>
          </cell>
          <cell r="M3140">
            <v>2991</v>
          </cell>
          <cell r="N3140">
            <v>2092</v>
          </cell>
          <cell r="O3140">
            <v>2377</v>
          </cell>
          <cell r="P3140">
            <v>2853</v>
          </cell>
          <cell r="Q3140" t="str">
            <v>S</v>
          </cell>
          <cell r="R3140">
            <v>11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TPUSA02DH</v>
          </cell>
          <cell r="B3141" t="str">
            <v>TPU SAM. A02 REF. DIS. HELADO</v>
          </cell>
          <cell r="C3141">
            <v>1.8518448474762186</v>
          </cell>
          <cell r="D3141">
            <v>4.481464530892449</v>
          </cell>
          <cell r="E3141">
            <v>2.4073983017190841</v>
          </cell>
          <cell r="F3141">
            <v>2.0370293322238404</v>
          </cell>
          <cell r="G3141">
            <v>2.3148060593452731</v>
          </cell>
          <cell r="H3141">
            <v>2.7777672712143278</v>
          </cell>
          <cell r="I3141">
            <v>2324.0652835826545</v>
          </cell>
          <cell r="J3141">
            <v>4510</v>
          </cell>
          <cell r="K3141">
            <v>5500</v>
          </cell>
          <cell r="L3141">
            <v>3021</v>
          </cell>
          <cell r="M3141">
            <v>3656</v>
          </cell>
          <cell r="N3141">
            <v>2557</v>
          </cell>
          <cell r="O3141">
            <v>2906</v>
          </cell>
          <cell r="P3141">
            <v>3487</v>
          </cell>
          <cell r="Q3141" t="str">
            <v>S</v>
          </cell>
          <cell r="R3141">
            <v>11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PASK'A022TR</v>
          </cell>
          <cell r="B3142" t="str">
            <v>TPU SAM. A02 TRANS</v>
          </cell>
          <cell r="C3142">
            <v>0.83747368421052637</v>
          </cell>
          <cell r="D3142">
            <v>1.621349052631579</v>
          </cell>
          <cell r="E3142">
            <v>1.0887157894736843</v>
          </cell>
          <cell r="F3142">
            <v>0.92122105263157905</v>
          </cell>
          <cell r="G3142">
            <v>1.046842105263158</v>
          </cell>
          <cell r="H3142">
            <v>1.2562105263157894</v>
          </cell>
          <cell r="I3142">
            <v>1051.0294736842106</v>
          </cell>
          <cell r="J3142">
            <v>1640</v>
          </cell>
          <cell r="K3142">
            <v>2000</v>
          </cell>
          <cell r="L3142">
            <v>1366</v>
          </cell>
          <cell r="M3142">
            <v>1653</v>
          </cell>
          <cell r="N3142">
            <v>1157</v>
          </cell>
          <cell r="O3142">
            <v>1314</v>
          </cell>
          <cell r="P3142">
            <v>1577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PASKC'A022AQ</v>
          </cell>
          <cell r="B3143" t="str">
            <v>TPU SAM. A02 TRANS</v>
          </cell>
          <cell r="C3143">
            <v>0.83747368421052637</v>
          </cell>
          <cell r="D3143">
            <v>1.621349052631579</v>
          </cell>
          <cell r="E3143">
            <v>1.0887157894736843</v>
          </cell>
          <cell r="F3143">
            <v>0.92122105263157905</v>
          </cell>
          <cell r="G3143">
            <v>1.046842105263158</v>
          </cell>
          <cell r="H3143">
            <v>1.2562105263157894</v>
          </cell>
          <cell r="I3143">
            <v>1051.0294736842106</v>
          </cell>
          <cell r="J3143">
            <v>1640</v>
          </cell>
          <cell r="K3143">
            <v>2000</v>
          </cell>
          <cell r="L3143">
            <v>1366</v>
          </cell>
          <cell r="M3143">
            <v>1653</v>
          </cell>
          <cell r="N3143">
            <v>1157</v>
          </cell>
          <cell r="O3143">
            <v>1314</v>
          </cell>
          <cell r="P3143">
            <v>1577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PASKC'A022FU</v>
          </cell>
          <cell r="B3144" t="str">
            <v>TPU SAM. A02 TRANS</v>
          </cell>
          <cell r="C3144">
            <v>0.83747368421052637</v>
          </cell>
          <cell r="D3144">
            <v>1.621349052631579</v>
          </cell>
          <cell r="E3144">
            <v>1.0887157894736843</v>
          </cell>
          <cell r="F3144">
            <v>0.92122105263157905</v>
          </cell>
          <cell r="G3144">
            <v>1.046842105263158</v>
          </cell>
          <cell r="H3144">
            <v>1.2562105263157894</v>
          </cell>
          <cell r="I3144">
            <v>1051.0294736842106</v>
          </cell>
          <cell r="J3144">
            <v>1640</v>
          </cell>
          <cell r="K3144">
            <v>2000</v>
          </cell>
          <cell r="L3144">
            <v>1366</v>
          </cell>
          <cell r="M3144">
            <v>1653</v>
          </cell>
          <cell r="N3144">
            <v>1157</v>
          </cell>
          <cell r="O3144">
            <v>1314</v>
          </cell>
          <cell r="P3144">
            <v>1577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PASKC'A022LI</v>
          </cell>
          <cell r="B3145" t="str">
            <v>TPU SAM. A02 TRANS</v>
          </cell>
          <cell r="C3145">
            <v>0.83747368421052637</v>
          </cell>
          <cell r="D3145">
            <v>1.621349052631579</v>
          </cell>
          <cell r="E3145">
            <v>1.0887157894736843</v>
          </cell>
          <cell r="F3145">
            <v>0.92122105263157905</v>
          </cell>
          <cell r="G3145">
            <v>1.046842105263158</v>
          </cell>
          <cell r="H3145">
            <v>1.2562105263157894</v>
          </cell>
          <cell r="I3145">
            <v>1051.0294736842106</v>
          </cell>
          <cell r="J3145">
            <v>1640</v>
          </cell>
          <cell r="K3145">
            <v>2000</v>
          </cell>
          <cell r="L3145">
            <v>1366</v>
          </cell>
          <cell r="M3145">
            <v>1653</v>
          </cell>
          <cell r="N3145">
            <v>1157</v>
          </cell>
          <cell r="O3145">
            <v>1314</v>
          </cell>
          <cell r="P3145">
            <v>1577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PASKC'A022NE</v>
          </cell>
          <cell r="B3146" t="str">
            <v>TPU SAM. A02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1051.0294736842106</v>
          </cell>
          <cell r="J3146">
            <v>1640</v>
          </cell>
          <cell r="K3146">
            <v>2000</v>
          </cell>
          <cell r="L3146">
            <v>1366</v>
          </cell>
          <cell r="M3146">
            <v>1653</v>
          </cell>
          <cell r="N3146">
            <v>1157</v>
          </cell>
          <cell r="O3146">
            <v>1314</v>
          </cell>
          <cell r="P3146">
            <v>1577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PASKC'A022VI</v>
          </cell>
          <cell r="B3147" t="str">
            <v>TPU SAM. A02 TRANS</v>
          </cell>
          <cell r="C3147">
            <v>0.83747368421052637</v>
          </cell>
          <cell r="D3147">
            <v>1.621349052631579</v>
          </cell>
          <cell r="E3147">
            <v>1.0887157894736843</v>
          </cell>
          <cell r="F3147">
            <v>0.92122105263157905</v>
          </cell>
          <cell r="G3147">
            <v>1.046842105263158</v>
          </cell>
          <cell r="H3147">
            <v>1.2562105263157894</v>
          </cell>
          <cell r="I3147">
            <v>1051.0294736842106</v>
          </cell>
          <cell r="J3147">
            <v>1640</v>
          </cell>
          <cell r="K3147">
            <v>2000</v>
          </cell>
          <cell r="L3147">
            <v>1366</v>
          </cell>
          <cell r="M3147">
            <v>1653</v>
          </cell>
          <cell r="N3147">
            <v>1157</v>
          </cell>
          <cell r="O3147">
            <v>1314</v>
          </cell>
          <cell r="P3147">
            <v>1577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PAS'A025NE</v>
          </cell>
          <cell r="B3148" t="str">
            <v>TPU SAM. A02S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1437.2791303349286</v>
          </cell>
          <cell r="J3148">
            <v>2870</v>
          </cell>
          <cell r="K3148">
            <v>3500</v>
          </cell>
          <cell r="L3148">
            <v>1868</v>
          </cell>
          <cell r="M3148">
            <v>2261</v>
          </cell>
          <cell r="N3148">
            <v>1582</v>
          </cell>
          <cell r="O3148">
            <v>1797</v>
          </cell>
          <cell r="P3148">
            <v>2156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PAS'A025AZ</v>
          </cell>
          <cell r="B3149" t="str">
            <v>TPU SAM. A02S ARMOR</v>
          </cell>
          <cell r="C3149">
            <v>1.1452423349282299</v>
          </cell>
          <cell r="D3149">
            <v>2.7714864505263161</v>
          </cell>
          <cell r="E3149">
            <v>1.4888150354066989</v>
          </cell>
          <cell r="F3149">
            <v>1.2597665684210531</v>
          </cell>
          <cell r="G3149">
            <v>1.4315529186602873</v>
          </cell>
          <cell r="H3149">
            <v>1.717863502392345</v>
          </cell>
          <cell r="I3149">
            <v>1437.2791303349286</v>
          </cell>
          <cell r="J3149">
            <v>2870</v>
          </cell>
          <cell r="K3149">
            <v>3500</v>
          </cell>
          <cell r="L3149">
            <v>1868</v>
          </cell>
          <cell r="M3149">
            <v>2261</v>
          </cell>
          <cell r="N3149">
            <v>1582</v>
          </cell>
          <cell r="O3149">
            <v>1797</v>
          </cell>
          <cell r="P3149">
            <v>2156</v>
          </cell>
          <cell r="Q3149" t="str">
            <v>S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TDNSA02S</v>
          </cell>
          <cell r="B3150" t="str">
            <v>TPU SAM. A02S DIS. NAC.</v>
          </cell>
          <cell r="C3150">
            <v>0.84</v>
          </cell>
          <cell r="D3150">
            <v>1.8563999999999998</v>
          </cell>
          <cell r="E3150">
            <v>1.0920000000000001</v>
          </cell>
          <cell r="F3150">
            <v>0.92400000000000004</v>
          </cell>
          <cell r="G3150">
            <v>1.05</v>
          </cell>
          <cell r="H3150">
            <v>1.26</v>
          </cell>
          <cell r="I3150">
            <v>1054.2</v>
          </cell>
          <cell r="J3150">
            <v>2050</v>
          </cell>
          <cell r="K3150">
            <v>2500</v>
          </cell>
          <cell r="L3150">
            <v>1370</v>
          </cell>
          <cell r="M3150">
            <v>1514</v>
          </cell>
          <cell r="N3150">
            <v>1160</v>
          </cell>
          <cell r="O3150">
            <v>1318</v>
          </cell>
          <cell r="P3150">
            <v>1582</v>
          </cell>
          <cell r="Q3150" t="str">
            <v>L</v>
          </cell>
          <cell r="R3150">
            <v>11</v>
          </cell>
          <cell r="S3150">
            <v>1.105</v>
          </cell>
          <cell r="T3150" t="str">
            <v>TPU</v>
          </cell>
          <cell r="U3150">
            <v>0</v>
          </cell>
        </row>
        <row r="3151">
          <cell r="A3151" t="str">
            <v>TPURS'A025AZ</v>
          </cell>
          <cell r="B3151" t="str">
            <v>TPU SAM. A02S REF SOFT</v>
          </cell>
          <cell r="C3151">
            <v>1.1016447220530665</v>
          </cell>
          <cell r="D3151">
            <v>2.6659802273684208</v>
          </cell>
          <cell r="E3151">
            <v>1.4321381386689864</v>
          </cell>
          <cell r="F3151">
            <v>1.2118091942583733</v>
          </cell>
          <cell r="G3151">
            <v>1.3770559025663331</v>
          </cell>
          <cell r="H3151">
            <v>1.6524670830795998</v>
          </cell>
          <cell r="I3151">
            <v>1382.5641261765984</v>
          </cell>
          <cell r="J3151">
            <v>2870</v>
          </cell>
          <cell r="K3151">
            <v>3500</v>
          </cell>
          <cell r="L3151">
            <v>1797</v>
          </cell>
          <cell r="M3151">
            <v>2175</v>
          </cell>
          <cell r="N3151">
            <v>1521</v>
          </cell>
          <cell r="O3151">
            <v>1729</v>
          </cell>
          <cell r="P3151">
            <v>2074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TPURS'A025FU</v>
          </cell>
          <cell r="B3152" t="str">
            <v>TPU SAM. A02S REF SOFT</v>
          </cell>
          <cell r="C3152">
            <v>1.1016447220530665</v>
          </cell>
          <cell r="D3152">
            <v>2.6659802273684208</v>
          </cell>
          <cell r="E3152">
            <v>1.4321381386689864</v>
          </cell>
          <cell r="F3152">
            <v>1.2118091942583733</v>
          </cell>
          <cell r="G3152">
            <v>1.3770559025663331</v>
          </cell>
          <cell r="H3152">
            <v>1.6524670830795998</v>
          </cell>
          <cell r="I3152">
            <v>1382.5641261765984</v>
          </cell>
          <cell r="J3152">
            <v>2870</v>
          </cell>
          <cell r="K3152">
            <v>3500</v>
          </cell>
          <cell r="L3152">
            <v>1797</v>
          </cell>
          <cell r="M3152">
            <v>2175</v>
          </cell>
          <cell r="N3152">
            <v>1521</v>
          </cell>
          <cell r="O3152">
            <v>1729</v>
          </cell>
          <cell r="P3152">
            <v>2074</v>
          </cell>
          <cell r="Q3152" t="str">
            <v>S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TPURS'A025NE</v>
          </cell>
          <cell r="B3153" t="str">
            <v>TPU SAM. A02S REF SOFT</v>
          </cell>
          <cell r="C3153">
            <v>1.1016447220530665</v>
          </cell>
          <cell r="D3153">
            <v>2.6659802273684208</v>
          </cell>
          <cell r="E3153">
            <v>1.4321381386689864</v>
          </cell>
          <cell r="F3153">
            <v>1.2118091942583733</v>
          </cell>
          <cell r="G3153">
            <v>1.3770559025663331</v>
          </cell>
          <cell r="H3153">
            <v>1.6524670830795998</v>
          </cell>
          <cell r="I3153">
            <v>1382.5641261765984</v>
          </cell>
          <cell r="J3153">
            <v>2870</v>
          </cell>
          <cell r="K3153">
            <v>3500</v>
          </cell>
          <cell r="L3153">
            <v>1797</v>
          </cell>
          <cell r="M3153">
            <v>2175</v>
          </cell>
          <cell r="N3153">
            <v>1521</v>
          </cell>
          <cell r="O3153">
            <v>1729</v>
          </cell>
          <cell r="P3153">
            <v>2074</v>
          </cell>
          <cell r="Q3153" t="str">
            <v>S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PASK'A025TR</v>
          </cell>
          <cell r="B3154" t="str">
            <v>TPU SAM. A02S TRANS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1051.0294736842106</v>
          </cell>
          <cell r="J3154">
            <v>1640</v>
          </cell>
          <cell r="K3154">
            <v>2000</v>
          </cell>
          <cell r="L3154">
            <v>1366</v>
          </cell>
          <cell r="M3154">
            <v>1653</v>
          </cell>
          <cell r="N3154">
            <v>1157</v>
          </cell>
          <cell r="O3154">
            <v>1314</v>
          </cell>
          <cell r="P3154">
            <v>1577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PASK'A025</v>
          </cell>
          <cell r="B3155" t="str">
            <v>TPU SAM. A02S TRANS</v>
          </cell>
          <cell r="C3155">
            <v>0.83747368421052637</v>
          </cell>
          <cell r="D3155">
            <v>1.621349052631579</v>
          </cell>
          <cell r="E3155">
            <v>1.0887157894736843</v>
          </cell>
          <cell r="F3155">
            <v>0.92122105263157905</v>
          </cell>
          <cell r="G3155">
            <v>1.046842105263158</v>
          </cell>
          <cell r="H3155">
            <v>1.2562105263157894</v>
          </cell>
          <cell r="I3155">
            <v>1051.0294736842106</v>
          </cell>
          <cell r="J3155">
            <v>1640</v>
          </cell>
          <cell r="K3155">
            <v>2000</v>
          </cell>
          <cell r="L3155">
            <v>1366</v>
          </cell>
          <cell r="M3155">
            <v>1653</v>
          </cell>
          <cell r="N3155">
            <v>1157</v>
          </cell>
          <cell r="O3155">
            <v>1314</v>
          </cell>
          <cell r="P3155">
            <v>1577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PASD'A035D03</v>
          </cell>
          <cell r="B3156" t="str">
            <v>TPU SAM. A03 ARMOR DIS. 03 GOOD DAY</v>
          </cell>
          <cell r="C3156">
            <v>1.1452423349282299</v>
          </cell>
          <cell r="D3156">
            <v>4.8501012884210528</v>
          </cell>
          <cell r="E3156">
            <v>1.4888150354066989</v>
          </cell>
          <cell r="F3156">
            <v>1.2597665684210531</v>
          </cell>
          <cell r="G3156">
            <v>1.4315529186602873</v>
          </cell>
          <cell r="H3156">
            <v>1.717863502392345</v>
          </cell>
          <cell r="I3156">
            <v>1437.2791303349286</v>
          </cell>
          <cell r="J3156">
            <v>4920</v>
          </cell>
          <cell r="K3156">
            <v>6000</v>
          </cell>
          <cell r="L3156">
            <v>1868</v>
          </cell>
          <cell r="M3156">
            <v>2261</v>
          </cell>
          <cell r="N3156">
            <v>1582</v>
          </cell>
          <cell r="O3156">
            <v>1797</v>
          </cell>
          <cell r="P3156">
            <v>2156</v>
          </cell>
          <cell r="Q3156" t="str">
            <v>S</v>
          </cell>
          <cell r="R3156">
            <v>33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PASD'A035D04</v>
          </cell>
          <cell r="B3157" t="str">
            <v>TPU SAM. A03 ARMOR DIS. 04 DINOSAURIO</v>
          </cell>
          <cell r="C3157">
            <v>1.1452423349282299</v>
          </cell>
          <cell r="D3157">
            <v>4.8501012884210528</v>
          </cell>
          <cell r="E3157">
            <v>1.4888150354066989</v>
          </cell>
          <cell r="F3157">
            <v>1.2597665684210531</v>
          </cell>
          <cell r="G3157">
            <v>1.4315529186602873</v>
          </cell>
          <cell r="H3157">
            <v>1.717863502392345</v>
          </cell>
          <cell r="I3157">
            <v>1437.2791303349286</v>
          </cell>
          <cell r="J3157">
            <v>4920</v>
          </cell>
          <cell r="K3157">
            <v>6000</v>
          </cell>
          <cell r="L3157">
            <v>1868</v>
          </cell>
          <cell r="M3157">
            <v>2261</v>
          </cell>
          <cell r="N3157">
            <v>1582</v>
          </cell>
          <cell r="O3157">
            <v>1797</v>
          </cell>
          <cell r="P3157">
            <v>2156</v>
          </cell>
          <cell r="Q3157" t="str">
            <v>S</v>
          </cell>
          <cell r="R3157">
            <v>33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PASD'A035D06</v>
          </cell>
          <cell r="B3158" t="str">
            <v>TPU SAM. A03 ARMOR DIS. 06 DESIGN</v>
          </cell>
          <cell r="C3158">
            <v>1.1452423349282299</v>
          </cell>
          <cell r="D3158">
            <v>4.8501012884210528</v>
          </cell>
          <cell r="E3158">
            <v>1.4888150354066989</v>
          </cell>
          <cell r="F3158">
            <v>1.2597665684210531</v>
          </cell>
          <cell r="G3158">
            <v>1.4315529186602873</v>
          </cell>
          <cell r="H3158">
            <v>1.717863502392345</v>
          </cell>
          <cell r="I3158">
            <v>1437.2791303349286</v>
          </cell>
          <cell r="J3158">
            <v>4920</v>
          </cell>
          <cell r="K3158">
            <v>6000</v>
          </cell>
          <cell r="L3158">
            <v>1868</v>
          </cell>
          <cell r="M3158">
            <v>2261</v>
          </cell>
          <cell r="N3158">
            <v>1582</v>
          </cell>
          <cell r="O3158">
            <v>1797</v>
          </cell>
          <cell r="P3158">
            <v>2156</v>
          </cell>
          <cell r="Q3158" t="str">
            <v>S</v>
          </cell>
          <cell r="R3158">
            <v>33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PASD'A035D07</v>
          </cell>
          <cell r="B3159" t="str">
            <v>TPU SAM. A03 ARMOR DIS. 07 SPRAY</v>
          </cell>
          <cell r="C3159">
            <v>1.1452423349282299</v>
          </cell>
          <cell r="D3159">
            <v>4.8501012884210528</v>
          </cell>
          <cell r="E3159">
            <v>1.4888150354066989</v>
          </cell>
          <cell r="F3159">
            <v>1.2597665684210531</v>
          </cell>
          <cell r="G3159">
            <v>1.4315529186602873</v>
          </cell>
          <cell r="H3159">
            <v>1.717863502392345</v>
          </cell>
          <cell r="I3159">
            <v>1437.2791303349286</v>
          </cell>
          <cell r="J3159">
            <v>4920</v>
          </cell>
          <cell r="K3159">
            <v>6000</v>
          </cell>
          <cell r="L3159">
            <v>1868</v>
          </cell>
          <cell r="M3159">
            <v>2261</v>
          </cell>
          <cell r="N3159">
            <v>1582</v>
          </cell>
          <cell r="O3159">
            <v>1797</v>
          </cell>
          <cell r="P3159">
            <v>2156</v>
          </cell>
          <cell r="Q3159" t="str">
            <v>S</v>
          </cell>
          <cell r="R3159">
            <v>33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PAS'A032CE</v>
          </cell>
          <cell r="B3160" t="str">
            <v>TPU SAM. A03 CORE ARMOR CELESTE</v>
          </cell>
          <cell r="C3160">
            <v>1.1452423349282299</v>
          </cell>
          <cell r="D3160">
            <v>4.8501012884210528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4920</v>
          </cell>
          <cell r="K3160">
            <v>6000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33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PAS'A032LI</v>
          </cell>
          <cell r="B3161" t="str">
            <v>TPU SAM. A03 CORE ARMOR LILA PASTEL</v>
          </cell>
          <cell r="C3161">
            <v>1.1452423349282299</v>
          </cell>
          <cell r="D3161">
            <v>4.8501012884210528</v>
          </cell>
          <cell r="E3161">
            <v>1.4888150354066989</v>
          </cell>
          <cell r="F3161">
            <v>1.2597665684210531</v>
          </cell>
          <cell r="G3161">
            <v>1.4315529186602873</v>
          </cell>
          <cell r="H3161">
            <v>1.717863502392345</v>
          </cell>
          <cell r="I3161">
            <v>1437.2791303349286</v>
          </cell>
          <cell r="J3161">
            <v>4920</v>
          </cell>
          <cell r="K3161">
            <v>6000</v>
          </cell>
          <cell r="L3161">
            <v>1868</v>
          </cell>
          <cell r="M3161">
            <v>2261</v>
          </cell>
          <cell r="N3161">
            <v>1582</v>
          </cell>
          <cell r="O3161">
            <v>1797</v>
          </cell>
          <cell r="P3161">
            <v>2156</v>
          </cell>
          <cell r="Q3161" t="str">
            <v>S</v>
          </cell>
          <cell r="R3161">
            <v>33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PAS'A032NE</v>
          </cell>
          <cell r="B3162" t="str">
            <v>TPU SAM. A03 CORE ARMOR NEGRO</v>
          </cell>
          <cell r="C3162">
            <v>1.1452423349282299</v>
          </cell>
          <cell r="D3162">
            <v>4.8501012884210528</v>
          </cell>
          <cell r="E3162">
            <v>1.4888150354066989</v>
          </cell>
          <cell r="F3162">
            <v>1.2597665684210531</v>
          </cell>
          <cell r="G3162">
            <v>1.4315529186602873</v>
          </cell>
          <cell r="H3162">
            <v>1.717863502392345</v>
          </cell>
          <cell r="I3162">
            <v>1437.2791303349286</v>
          </cell>
          <cell r="J3162">
            <v>4920</v>
          </cell>
          <cell r="K3162">
            <v>6000</v>
          </cell>
          <cell r="L3162">
            <v>1868</v>
          </cell>
          <cell r="M3162">
            <v>2261</v>
          </cell>
          <cell r="N3162">
            <v>1582</v>
          </cell>
          <cell r="O3162">
            <v>1797</v>
          </cell>
          <cell r="P3162">
            <v>2156</v>
          </cell>
          <cell r="Q3162" t="str">
            <v>S</v>
          </cell>
          <cell r="R3162">
            <v>33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PAS'A032RS</v>
          </cell>
          <cell r="B3163" t="str">
            <v>TPU SAM. A03 CORE ARMOR ROSA PASTEL</v>
          </cell>
          <cell r="C3163">
            <v>1.1452423349282299</v>
          </cell>
          <cell r="D3163">
            <v>4.8501012884210528</v>
          </cell>
          <cell r="E3163">
            <v>1.4888150354066989</v>
          </cell>
          <cell r="F3163">
            <v>1.2597665684210531</v>
          </cell>
          <cell r="G3163">
            <v>1.4315529186602873</v>
          </cell>
          <cell r="H3163">
            <v>1.717863502392345</v>
          </cell>
          <cell r="I3163">
            <v>1437.2791303349286</v>
          </cell>
          <cell r="J3163">
            <v>4920</v>
          </cell>
          <cell r="K3163">
            <v>6000</v>
          </cell>
          <cell r="L3163">
            <v>1868</v>
          </cell>
          <cell r="M3163">
            <v>2261</v>
          </cell>
          <cell r="N3163">
            <v>1582</v>
          </cell>
          <cell r="O3163">
            <v>1797</v>
          </cell>
          <cell r="P3163">
            <v>2156</v>
          </cell>
          <cell r="Q3163" t="str">
            <v>S</v>
          </cell>
          <cell r="R3163">
            <v>33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PAS'A032VE</v>
          </cell>
          <cell r="B3164" t="str">
            <v>TPU SAM. A03 CORE ARMOR VERDE PASTEL</v>
          </cell>
          <cell r="C3164">
            <v>1.1452423349282299</v>
          </cell>
          <cell r="D3164">
            <v>4.8501012884210528</v>
          </cell>
          <cell r="E3164">
            <v>1.4888150354066989</v>
          </cell>
          <cell r="F3164">
            <v>1.2597665684210531</v>
          </cell>
          <cell r="G3164">
            <v>1.4315529186602873</v>
          </cell>
          <cell r="H3164">
            <v>1.717863502392345</v>
          </cell>
          <cell r="I3164">
            <v>1437.2791303349286</v>
          </cell>
          <cell r="J3164">
            <v>4920</v>
          </cell>
          <cell r="K3164">
            <v>6000</v>
          </cell>
          <cell r="L3164">
            <v>1868</v>
          </cell>
          <cell r="M3164">
            <v>2261</v>
          </cell>
          <cell r="N3164">
            <v>1582</v>
          </cell>
          <cell r="O3164">
            <v>1797</v>
          </cell>
          <cell r="P3164">
            <v>2156</v>
          </cell>
          <cell r="Q3164" t="str">
            <v>S</v>
          </cell>
          <cell r="R3164">
            <v>33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TDNSA03C</v>
          </cell>
          <cell r="B3165" t="str">
            <v>TPU SAM. A03 CORE DIS. NAC.</v>
          </cell>
          <cell r="C3165">
            <v>0.84</v>
          </cell>
          <cell r="D3165">
            <v>3.2486999999999999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3280</v>
          </cell>
          <cell r="K3165">
            <v>4000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33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FUTA03C</v>
          </cell>
          <cell r="B3166" t="str">
            <v>TPU SAM. A03 CORE FUTBOL</v>
          </cell>
          <cell r="C3166">
            <v>1.5940619916906624</v>
          </cell>
          <cell r="D3166">
            <v>6.7508525348099555</v>
          </cell>
          <cell r="E3166">
            <v>2.0722805891978613</v>
          </cell>
          <cell r="F3166">
            <v>1.7534681908597287</v>
          </cell>
          <cell r="G3166">
            <v>1.9925774896133279</v>
          </cell>
          <cell r="H3166">
            <v>2.3910929875359939</v>
          </cell>
          <cell r="I3166">
            <v>2000.5477995717813</v>
          </cell>
          <cell r="J3166">
            <v>6970</v>
          </cell>
          <cell r="K3166">
            <v>8500</v>
          </cell>
          <cell r="L3166">
            <v>2601</v>
          </cell>
          <cell r="M3166">
            <v>3147</v>
          </cell>
          <cell r="N3166">
            <v>2201</v>
          </cell>
          <cell r="O3166">
            <v>2501</v>
          </cell>
          <cell r="P3166">
            <v>3001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11A19</v>
          </cell>
          <cell r="B3167" t="str">
            <v xml:space="preserve">TPU SAM. A03 CORE NAC. LISO </v>
          </cell>
          <cell r="C3167">
            <v>0.84</v>
          </cell>
          <cell r="D3167">
            <v>3.2486999999999999</v>
          </cell>
          <cell r="E3167">
            <v>1.0920000000000001</v>
          </cell>
          <cell r="F3167">
            <v>0.92400000000000004</v>
          </cell>
          <cell r="G3167">
            <v>1.05</v>
          </cell>
          <cell r="H3167">
            <v>1.26</v>
          </cell>
          <cell r="I3167">
            <v>1054.2</v>
          </cell>
          <cell r="J3167">
            <v>3280</v>
          </cell>
          <cell r="K3167">
            <v>4000</v>
          </cell>
          <cell r="L3167">
            <v>1370</v>
          </cell>
          <cell r="M3167">
            <v>1514</v>
          </cell>
          <cell r="N3167">
            <v>1160</v>
          </cell>
          <cell r="O3167">
            <v>1318</v>
          </cell>
          <cell r="P3167">
            <v>1582</v>
          </cell>
          <cell r="Q3167" t="str">
            <v>V</v>
          </cell>
          <cell r="R3167">
            <v>33</v>
          </cell>
          <cell r="S3167">
            <v>1.105</v>
          </cell>
          <cell r="T3167" t="str">
            <v>TPU</v>
          </cell>
          <cell r="U3167">
            <v>0</v>
          </cell>
        </row>
        <row r="3168">
          <cell r="A3168" t="str">
            <v>RIGNAC27</v>
          </cell>
          <cell r="B3168" t="str">
            <v>TPU SAM. A03 CORE NAC. LISO BRILLOS</v>
          </cell>
          <cell r="C3168">
            <v>0.84</v>
          </cell>
          <cell r="D3168">
            <v>3.2486999999999999</v>
          </cell>
          <cell r="E3168">
            <v>1.0920000000000001</v>
          </cell>
          <cell r="F3168">
            <v>0.92400000000000004</v>
          </cell>
          <cell r="G3168">
            <v>1.05</v>
          </cell>
          <cell r="H3168">
            <v>1.26</v>
          </cell>
          <cell r="I3168">
            <v>1054.2</v>
          </cell>
          <cell r="J3168">
            <v>3280</v>
          </cell>
          <cell r="K3168">
            <v>4000</v>
          </cell>
          <cell r="L3168">
            <v>1370</v>
          </cell>
          <cell r="M3168">
            <v>1514</v>
          </cell>
          <cell r="N3168">
            <v>1160</v>
          </cell>
          <cell r="O3168">
            <v>1318</v>
          </cell>
          <cell r="P3168">
            <v>1582</v>
          </cell>
          <cell r="Q3168" t="str">
            <v>L</v>
          </cell>
          <cell r="R3168">
            <v>33</v>
          </cell>
          <cell r="S3168">
            <v>1.105</v>
          </cell>
          <cell r="T3168" t="str">
            <v>TPU</v>
          </cell>
          <cell r="U3168">
            <v>0</v>
          </cell>
        </row>
        <row r="3169">
          <cell r="A3169" t="str">
            <v>44199</v>
          </cell>
          <cell r="B3169" t="str">
            <v>TPU SAM. A03 CORE PUFFER CASE</v>
          </cell>
          <cell r="C3169">
            <v>0.83</v>
          </cell>
          <cell r="D3169">
            <v>3.2100249999999999</v>
          </cell>
          <cell r="E3169">
            <v>1.079</v>
          </cell>
          <cell r="F3169">
            <v>0.91300000000000003</v>
          </cell>
          <cell r="G3169">
            <v>1.0374999999999999</v>
          </cell>
          <cell r="H3169">
            <v>1.2449999999999999</v>
          </cell>
          <cell r="I3169">
            <v>1041.6499999999999</v>
          </cell>
          <cell r="J3169">
            <v>3280</v>
          </cell>
          <cell r="K3169">
            <v>4000</v>
          </cell>
          <cell r="L3169">
            <v>1354</v>
          </cell>
          <cell r="M3169">
            <v>1496</v>
          </cell>
          <cell r="N3169">
            <v>1146</v>
          </cell>
          <cell r="O3169">
            <v>1303</v>
          </cell>
          <cell r="P3169">
            <v>1563</v>
          </cell>
          <cell r="Q3169" t="str">
            <v>V</v>
          </cell>
          <cell r="R3169">
            <v>33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TPURSA03C</v>
          </cell>
          <cell r="B3170" t="str">
            <v>TPU SAM. A03 CORE REF SOFT</v>
          </cell>
          <cell r="C3170">
            <v>1.55</v>
          </cell>
          <cell r="D3170">
            <v>6.5642499999999995</v>
          </cell>
          <cell r="E3170">
            <v>2.0150000000000001</v>
          </cell>
          <cell r="F3170">
            <v>1.7050000000000003</v>
          </cell>
          <cell r="G3170">
            <v>1.9375</v>
          </cell>
          <cell r="H3170">
            <v>2.3250000000000002</v>
          </cell>
          <cell r="I3170">
            <v>1945.25</v>
          </cell>
          <cell r="J3170">
            <v>6560</v>
          </cell>
          <cell r="K3170">
            <v>8000</v>
          </cell>
          <cell r="L3170">
            <v>2529</v>
          </cell>
          <cell r="M3170">
            <v>3060</v>
          </cell>
          <cell r="N3170">
            <v>2140</v>
          </cell>
          <cell r="O3170">
            <v>2432</v>
          </cell>
          <cell r="P3170">
            <v>2918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1213</v>
          </cell>
          <cell r="B3171" t="str">
            <v>TPU SAM. A03 CORE REF. DIS. DK</v>
          </cell>
          <cell r="C3171">
            <v>1.5950365424049635</v>
          </cell>
          <cell r="D3171">
            <v>6.1688038277511961</v>
          </cell>
          <cell r="E3171">
            <v>2.0735475051264527</v>
          </cell>
          <cell r="F3171">
            <v>1.7545401966454599</v>
          </cell>
          <cell r="G3171">
            <v>1.9937956780062045</v>
          </cell>
          <cell r="H3171">
            <v>2.392554813607445</v>
          </cell>
          <cell r="I3171">
            <v>2001.7708607182292</v>
          </cell>
          <cell r="J3171">
            <v>6150</v>
          </cell>
          <cell r="K3171">
            <v>7500</v>
          </cell>
          <cell r="L3171">
            <v>2602</v>
          </cell>
          <cell r="M3171">
            <v>2876</v>
          </cell>
          <cell r="N3171">
            <v>2202</v>
          </cell>
          <cell r="O3171">
            <v>2503</v>
          </cell>
          <cell r="P3171">
            <v>3003</v>
          </cell>
          <cell r="Q3171" t="str">
            <v>V</v>
          </cell>
          <cell r="R3171">
            <v>33</v>
          </cell>
          <cell r="S3171">
            <v>1.105</v>
          </cell>
          <cell r="T3171" t="str">
            <v>TPU</v>
          </cell>
          <cell r="U3171">
            <v>0</v>
          </cell>
        </row>
        <row r="3172">
          <cell r="A3172" t="str">
            <v>T0007</v>
          </cell>
          <cell r="B3172" t="str">
            <v>TPU SAM. A03 CORE RUBBER</v>
          </cell>
          <cell r="C3172">
            <v>1.545541539799913</v>
          </cell>
          <cell r="D3172">
            <v>6.5453684210526317</v>
          </cell>
          <cell r="E3172">
            <v>2.0092040017398869</v>
          </cell>
          <cell r="F3172">
            <v>1.7000956937799045</v>
          </cell>
          <cell r="G3172">
            <v>1.9319269247498914</v>
          </cell>
          <cell r="H3172">
            <v>2.3183123096998695</v>
          </cell>
          <cell r="I3172">
            <v>1939.6546324488909</v>
          </cell>
          <cell r="J3172">
            <v>6560</v>
          </cell>
          <cell r="K3172">
            <v>8000</v>
          </cell>
          <cell r="L3172">
            <v>2522</v>
          </cell>
          <cell r="M3172">
            <v>3051</v>
          </cell>
          <cell r="N3172">
            <v>2134</v>
          </cell>
          <cell r="O3172">
            <v>2425</v>
          </cell>
          <cell r="P3172">
            <v>2910</v>
          </cell>
          <cell r="Q3172" t="str">
            <v>D</v>
          </cell>
          <cell r="R3172">
            <v>33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456456804320</v>
          </cell>
          <cell r="B3173" t="str">
            <v>TPU SAM. A03 CORE SILICONA C/MARCA</v>
          </cell>
          <cell r="C3173">
            <v>1.8438247011952191</v>
          </cell>
          <cell r="D3173">
            <v>7.1392892430278883</v>
          </cell>
          <cell r="E3173">
            <v>2.3969721115537848</v>
          </cell>
          <cell r="F3173">
            <v>2.0282071713147412</v>
          </cell>
          <cell r="G3173">
            <v>2.3047808764940241</v>
          </cell>
          <cell r="H3173">
            <v>2.7657370517928288</v>
          </cell>
          <cell r="I3173">
            <v>2314</v>
          </cell>
          <cell r="J3173">
            <v>7380</v>
          </cell>
          <cell r="K3173">
            <v>9000</v>
          </cell>
          <cell r="L3173">
            <v>3008</v>
          </cell>
          <cell r="M3173">
            <v>3640</v>
          </cell>
          <cell r="N3173">
            <v>2546</v>
          </cell>
          <cell r="O3173">
            <v>2893</v>
          </cell>
          <cell r="P3173">
            <v>3471</v>
          </cell>
          <cell r="Q3173" t="str">
            <v>V</v>
          </cell>
          <cell r="R3173">
            <v>30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030333</v>
          </cell>
          <cell r="B3174" t="str">
            <v>TPU SAM. A03 CORE SILICONA DIS. DK</v>
          </cell>
          <cell r="C3174">
            <v>0.76</v>
          </cell>
          <cell r="D3174">
            <v>3.3592</v>
          </cell>
          <cell r="E3174">
            <v>0.9880000000000001</v>
          </cell>
          <cell r="F3174">
            <v>0.83600000000000008</v>
          </cell>
          <cell r="G3174">
            <v>0.95</v>
          </cell>
          <cell r="H3174">
            <v>1.1400000000000001</v>
          </cell>
          <cell r="I3174">
            <v>953.8</v>
          </cell>
          <cell r="J3174">
            <v>3280</v>
          </cell>
          <cell r="K3174">
            <v>4000</v>
          </cell>
          <cell r="L3174">
            <v>1240</v>
          </cell>
          <cell r="M3174">
            <v>1370</v>
          </cell>
          <cell r="N3174">
            <v>1050</v>
          </cell>
          <cell r="O3174">
            <v>1193</v>
          </cell>
          <cell r="P3174">
            <v>1431</v>
          </cell>
          <cell r="Q3174" t="str">
            <v>V</v>
          </cell>
          <cell r="R3174">
            <v>38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130033</v>
          </cell>
          <cell r="B3175" t="str">
            <v>TPU SAM. A03 CORE SILICONA NAC.</v>
          </cell>
          <cell r="C3175">
            <v>0.76</v>
          </cell>
          <cell r="D3175">
            <v>3.3592</v>
          </cell>
          <cell r="E3175">
            <v>0.9880000000000001</v>
          </cell>
          <cell r="F3175">
            <v>0.83600000000000008</v>
          </cell>
          <cell r="G3175">
            <v>0.95</v>
          </cell>
          <cell r="H3175">
            <v>1.1400000000000001</v>
          </cell>
          <cell r="I3175">
            <v>953.8</v>
          </cell>
          <cell r="J3175">
            <v>3280</v>
          </cell>
          <cell r="K3175">
            <v>4000</v>
          </cell>
          <cell r="L3175">
            <v>1240</v>
          </cell>
          <cell r="M3175">
            <v>1370</v>
          </cell>
          <cell r="N3175">
            <v>1050</v>
          </cell>
          <cell r="O3175">
            <v>1193</v>
          </cell>
          <cell r="P3175">
            <v>1431</v>
          </cell>
          <cell r="Q3175" t="str">
            <v>V</v>
          </cell>
          <cell r="R3175">
            <v>38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3333333</v>
          </cell>
          <cell r="B3176" t="str">
            <v>TPU SAM. A03 CORE TRANS</v>
          </cell>
          <cell r="C3176">
            <v>0.83747368421052637</v>
          </cell>
          <cell r="D3176">
            <v>3.5467010526315788</v>
          </cell>
          <cell r="E3176">
            <v>1.0887157894736843</v>
          </cell>
          <cell r="F3176">
            <v>0.92122105263157905</v>
          </cell>
          <cell r="G3176">
            <v>1.046842105263158</v>
          </cell>
          <cell r="H3176">
            <v>1.2562105263157894</v>
          </cell>
          <cell r="I3176">
            <v>1051.0294736842106</v>
          </cell>
          <cell r="J3176">
            <v>3690</v>
          </cell>
          <cell r="K3176">
            <v>4500</v>
          </cell>
          <cell r="L3176">
            <v>1366</v>
          </cell>
          <cell r="M3176">
            <v>1653</v>
          </cell>
          <cell r="N3176">
            <v>1157</v>
          </cell>
          <cell r="O3176">
            <v>1314</v>
          </cell>
          <cell r="P3176">
            <v>1577</v>
          </cell>
          <cell r="Q3176" t="str">
            <v>V</v>
          </cell>
          <cell r="R3176">
            <v>33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TDNSA17</v>
          </cell>
          <cell r="B3177" t="str">
            <v>TPU SAM. A03 DIS. NAC.</v>
          </cell>
          <cell r="C3177">
            <v>0.84</v>
          </cell>
          <cell r="D3177">
            <v>3.2486999999999999</v>
          </cell>
          <cell r="E3177">
            <v>1.0920000000000001</v>
          </cell>
          <cell r="F3177">
            <v>0.92400000000000004</v>
          </cell>
          <cell r="G3177">
            <v>1.05</v>
          </cell>
          <cell r="H3177">
            <v>1.26</v>
          </cell>
          <cell r="I3177">
            <v>1054.2</v>
          </cell>
          <cell r="J3177">
            <v>3280</v>
          </cell>
          <cell r="K3177">
            <v>4000</v>
          </cell>
          <cell r="L3177">
            <v>1370</v>
          </cell>
          <cell r="M3177">
            <v>1514</v>
          </cell>
          <cell r="N3177">
            <v>1160</v>
          </cell>
          <cell r="O3177">
            <v>1318</v>
          </cell>
          <cell r="P3177">
            <v>1582</v>
          </cell>
          <cell r="Q3177" t="str">
            <v>L</v>
          </cell>
          <cell r="R3177">
            <v>33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pu36s</v>
          </cell>
          <cell r="B3178" t="str">
            <v>TPU SAM. A03 DIS. SENA BRILLO + POP</v>
          </cell>
          <cell r="C3178">
            <v>1.3486498855835241</v>
          </cell>
          <cell r="D3178">
            <v>5.7115322654462242</v>
          </cell>
          <cell r="E3178">
            <v>1.7532448512585814</v>
          </cell>
          <cell r="F3178">
            <v>1.4835148741418767</v>
          </cell>
          <cell r="G3178">
            <v>1.685812356979405</v>
          </cell>
          <cell r="H3178">
            <v>2.0229748283752862</v>
          </cell>
          <cell r="I3178">
            <v>1692.5556064073228</v>
          </cell>
          <cell r="J3178">
            <v>5740</v>
          </cell>
          <cell r="K3178">
            <v>7000</v>
          </cell>
          <cell r="L3178">
            <v>2200</v>
          </cell>
          <cell r="M3178">
            <v>2662</v>
          </cell>
          <cell r="N3178">
            <v>1862</v>
          </cell>
          <cell r="O3178">
            <v>2116</v>
          </cell>
          <cell r="P3178">
            <v>2539</v>
          </cell>
          <cell r="Q3178" t="str">
            <v>V</v>
          </cell>
          <cell r="R3178">
            <v>33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0313</v>
          </cell>
          <cell r="B3179" t="str">
            <v>TPU SAM. A03 FUTBOL ARGENTINA CAMPEON</v>
          </cell>
          <cell r="C3179">
            <v>1.1712918660287082</v>
          </cell>
          <cell r="D3179">
            <v>4.5299712918660289</v>
          </cell>
          <cell r="E3179">
            <v>1.5226794258373206</v>
          </cell>
          <cell r="F3179">
            <v>1.2884210526315791</v>
          </cell>
          <cell r="G3179">
            <v>1.4641148325358853</v>
          </cell>
          <cell r="H3179">
            <v>1.7569377990430621</v>
          </cell>
          <cell r="I3179">
            <v>1469.9712918660287</v>
          </cell>
          <cell r="J3179">
            <v>4510</v>
          </cell>
          <cell r="K3179">
            <v>5500</v>
          </cell>
          <cell r="L3179">
            <v>1911</v>
          </cell>
          <cell r="M3179">
            <v>2112</v>
          </cell>
          <cell r="N3179">
            <v>1617</v>
          </cell>
          <cell r="O3179">
            <v>1838</v>
          </cell>
          <cell r="P3179">
            <v>2205</v>
          </cell>
          <cell r="Q3179" t="str">
            <v>V</v>
          </cell>
          <cell r="R3179">
            <v>33</v>
          </cell>
          <cell r="S3179">
            <v>1.105</v>
          </cell>
          <cell r="T3179" t="str">
            <v>TPU</v>
          </cell>
          <cell r="U3179">
            <v>0</v>
          </cell>
        </row>
        <row r="3180">
          <cell r="A3180" t="str">
            <v>RIGNAC32</v>
          </cell>
          <cell r="B3180" t="str">
            <v>TPU SAM. A03 NAC. DIS. BRILLOS</v>
          </cell>
          <cell r="C3180">
            <v>0.84</v>
          </cell>
          <cell r="D3180">
            <v>3.2486999999999999</v>
          </cell>
          <cell r="E3180">
            <v>1.0920000000000001</v>
          </cell>
          <cell r="F3180">
            <v>0.92400000000000004</v>
          </cell>
          <cell r="G3180">
            <v>1.05</v>
          </cell>
          <cell r="H3180">
            <v>1.26</v>
          </cell>
          <cell r="I3180">
            <v>1054.2</v>
          </cell>
          <cell r="J3180">
            <v>3280</v>
          </cell>
          <cell r="K3180">
            <v>4000</v>
          </cell>
          <cell r="L3180">
            <v>1370</v>
          </cell>
          <cell r="M3180">
            <v>1514</v>
          </cell>
          <cell r="N3180">
            <v>1160</v>
          </cell>
          <cell r="O3180">
            <v>1318</v>
          </cell>
          <cell r="P3180">
            <v>1582</v>
          </cell>
          <cell r="Q3180" t="str">
            <v>L</v>
          </cell>
          <cell r="R3180">
            <v>33</v>
          </cell>
          <cell r="S3180">
            <v>1.105</v>
          </cell>
          <cell r="T3180" t="str">
            <v>TPU</v>
          </cell>
          <cell r="U3180">
            <v>0</v>
          </cell>
        </row>
        <row r="3181">
          <cell r="A3181" t="str">
            <v>11A17</v>
          </cell>
          <cell r="B3181" t="str">
            <v xml:space="preserve">TPU SAM. A03 NAC. LISO </v>
          </cell>
          <cell r="C3181">
            <v>0.84</v>
          </cell>
          <cell r="D3181">
            <v>3.2486999999999999</v>
          </cell>
          <cell r="E3181">
            <v>1.0920000000000001</v>
          </cell>
          <cell r="F3181">
            <v>0.92400000000000004</v>
          </cell>
          <cell r="G3181">
            <v>1.05</v>
          </cell>
          <cell r="H3181">
            <v>1.26</v>
          </cell>
          <cell r="I3181">
            <v>1054.2</v>
          </cell>
          <cell r="J3181">
            <v>3280</v>
          </cell>
          <cell r="K3181">
            <v>4000</v>
          </cell>
          <cell r="L3181">
            <v>1370</v>
          </cell>
          <cell r="M3181">
            <v>1514</v>
          </cell>
          <cell r="N3181">
            <v>1160</v>
          </cell>
          <cell r="O3181">
            <v>1318</v>
          </cell>
          <cell r="P3181">
            <v>1582</v>
          </cell>
          <cell r="Q3181" t="str">
            <v>L</v>
          </cell>
          <cell r="R3181">
            <v>33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RIGNAC25</v>
          </cell>
          <cell r="B3182" t="str">
            <v>TPU SAM. A03 NAC. LISO BRILLOS</v>
          </cell>
          <cell r="C3182">
            <v>0.84</v>
          </cell>
          <cell r="D3182">
            <v>3.2486999999999999</v>
          </cell>
          <cell r="E3182">
            <v>1.0920000000000001</v>
          </cell>
          <cell r="F3182">
            <v>0.92400000000000004</v>
          </cell>
          <cell r="G3182">
            <v>1.05</v>
          </cell>
          <cell r="H3182">
            <v>1.26</v>
          </cell>
          <cell r="I3182">
            <v>1054.2</v>
          </cell>
          <cell r="J3182">
            <v>3280</v>
          </cell>
          <cell r="K3182">
            <v>4000</v>
          </cell>
          <cell r="L3182">
            <v>1370</v>
          </cell>
          <cell r="M3182">
            <v>1514</v>
          </cell>
          <cell r="N3182">
            <v>1160</v>
          </cell>
          <cell r="O3182">
            <v>1318</v>
          </cell>
          <cell r="P3182">
            <v>1582</v>
          </cell>
          <cell r="Q3182" t="str">
            <v>L</v>
          </cell>
          <cell r="R3182">
            <v>33</v>
          </cell>
          <cell r="S3182">
            <v>1.105</v>
          </cell>
          <cell r="T3182" t="str">
            <v>TPU</v>
          </cell>
          <cell r="U3182">
            <v>0</v>
          </cell>
        </row>
        <row r="3183">
          <cell r="A3183" t="str">
            <v>40303</v>
          </cell>
          <cell r="B3183" t="str">
            <v>TPU SAM. A03 PUFFER CASE</v>
          </cell>
          <cell r="C3183">
            <v>0.83</v>
          </cell>
          <cell r="D3183">
            <v>3.2100249999999999</v>
          </cell>
          <cell r="E3183">
            <v>1.079</v>
          </cell>
          <cell r="F3183">
            <v>0.91300000000000003</v>
          </cell>
          <cell r="G3183">
            <v>1.0374999999999999</v>
          </cell>
          <cell r="H3183">
            <v>1.2449999999999999</v>
          </cell>
          <cell r="I3183">
            <v>1041.6499999999999</v>
          </cell>
          <cell r="J3183">
            <v>3280</v>
          </cell>
          <cell r="K3183">
            <v>4000</v>
          </cell>
          <cell r="L3183">
            <v>1354</v>
          </cell>
          <cell r="M3183">
            <v>1496</v>
          </cell>
          <cell r="N3183">
            <v>1146</v>
          </cell>
          <cell r="O3183">
            <v>1303</v>
          </cell>
          <cell r="P3183">
            <v>1563</v>
          </cell>
          <cell r="Q3183" t="str">
            <v>V</v>
          </cell>
          <cell r="R3183">
            <v>33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TPURSA03</v>
          </cell>
          <cell r="B3184" t="str">
            <v>TPU SAM. A03 REF SOFT</v>
          </cell>
          <cell r="C3184">
            <v>1.55</v>
          </cell>
          <cell r="D3184">
            <v>6.5642499999999995</v>
          </cell>
          <cell r="E3184">
            <v>2.0150000000000001</v>
          </cell>
          <cell r="F3184">
            <v>1.7050000000000003</v>
          </cell>
          <cell r="G3184">
            <v>1.9375</v>
          </cell>
          <cell r="H3184">
            <v>2.3250000000000002</v>
          </cell>
          <cell r="I3184">
            <v>1945.25</v>
          </cell>
          <cell r="J3184">
            <v>6560</v>
          </cell>
          <cell r="K3184">
            <v>8000</v>
          </cell>
          <cell r="L3184">
            <v>2529</v>
          </cell>
          <cell r="M3184">
            <v>3060</v>
          </cell>
          <cell r="N3184">
            <v>2140</v>
          </cell>
          <cell r="O3184">
            <v>2432</v>
          </cell>
          <cell r="P3184">
            <v>2918</v>
          </cell>
          <cell r="Q3184" t="str">
            <v>S</v>
          </cell>
          <cell r="R3184">
            <v>33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TRRSA03</v>
          </cell>
          <cell r="B3185" t="str">
            <v>TPU SAM. A03 RUBBER</v>
          </cell>
          <cell r="C3185">
            <v>1.545541539799913</v>
          </cell>
          <cell r="D3185">
            <v>6.5453684210526317</v>
          </cell>
          <cell r="E3185">
            <v>2.0092040017398869</v>
          </cell>
          <cell r="F3185">
            <v>1.7000956937799045</v>
          </cell>
          <cell r="G3185">
            <v>1.9319269247498914</v>
          </cell>
          <cell r="H3185">
            <v>2.3183123096998695</v>
          </cell>
          <cell r="I3185">
            <v>1939.6546324488909</v>
          </cell>
          <cell r="J3185">
            <v>6560</v>
          </cell>
          <cell r="K3185">
            <v>8000</v>
          </cell>
          <cell r="L3185">
            <v>2522</v>
          </cell>
          <cell r="M3185">
            <v>3051</v>
          </cell>
          <cell r="N3185">
            <v>2134</v>
          </cell>
          <cell r="O3185">
            <v>2425</v>
          </cell>
          <cell r="P3185">
            <v>2910</v>
          </cell>
          <cell r="Q3185" t="str">
            <v>D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T0006</v>
          </cell>
          <cell r="B3186" t="str">
            <v>TPU SAM. A03 RUBBER</v>
          </cell>
          <cell r="C3186">
            <v>1.545541539799913</v>
          </cell>
          <cell r="D3186">
            <v>6.5453684210526317</v>
          </cell>
          <cell r="E3186">
            <v>2.0092040017398869</v>
          </cell>
          <cell r="F3186">
            <v>1.7000956937799045</v>
          </cell>
          <cell r="G3186">
            <v>1.9319269247498914</v>
          </cell>
          <cell r="H3186">
            <v>2.3183123096998695</v>
          </cell>
          <cell r="I3186">
            <v>1939.6546324488909</v>
          </cell>
          <cell r="J3186">
            <v>6560</v>
          </cell>
          <cell r="K3186">
            <v>8000</v>
          </cell>
          <cell r="L3186">
            <v>2522</v>
          </cell>
          <cell r="M3186">
            <v>3051</v>
          </cell>
          <cell r="N3186">
            <v>2134</v>
          </cell>
          <cell r="O3186">
            <v>2425</v>
          </cell>
          <cell r="P3186">
            <v>2910</v>
          </cell>
          <cell r="Q3186" t="str">
            <v>D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930335</v>
          </cell>
          <cell r="B3187" t="str">
            <v>TPU SAM. A03 SILICONA DIS. DK</v>
          </cell>
          <cell r="C3187">
            <v>0.76</v>
          </cell>
          <cell r="D3187">
            <v>3.3592</v>
          </cell>
          <cell r="E3187">
            <v>0.9880000000000001</v>
          </cell>
          <cell r="F3187">
            <v>0.83600000000000008</v>
          </cell>
          <cell r="G3187">
            <v>0.95</v>
          </cell>
          <cell r="H3187">
            <v>1.1400000000000001</v>
          </cell>
          <cell r="I3187">
            <v>953.8</v>
          </cell>
          <cell r="J3187">
            <v>3280</v>
          </cell>
          <cell r="K3187">
            <v>4000</v>
          </cell>
          <cell r="L3187">
            <v>1240</v>
          </cell>
          <cell r="M3187">
            <v>1370</v>
          </cell>
          <cell r="N3187">
            <v>1050</v>
          </cell>
          <cell r="O3187">
            <v>1193</v>
          </cell>
          <cell r="P3187">
            <v>1431</v>
          </cell>
          <cell r="Q3187" t="str">
            <v>V</v>
          </cell>
          <cell r="R3187">
            <v>38</v>
          </cell>
          <cell r="S3187">
            <v>1.105</v>
          </cell>
          <cell r="T3187" t="str">
            <v>TPU</v>
          </cell>
          <cell r="U3187">
            <v>0</v>
          </cell>
        </row>
        <row r="3188">
          <cell r="A3188" t="str">
            <v>SILFA03</v>
          </cell>
          <cell r="B3188" t="str">
            <v>TPU SAM. A03 SILICONA FELPA</v>
          </cell>
          <cell r="C3188">
            <v>0.93483752860411895</v>
          </cell>
          <cell r="D3188">
            <v>3.9590369336384437</v>
          </cell>
          <cell r="E3188">
            <v>1.2152887871853546</v>
          </cell>
          <cell r="F3188">
            <v>1.0283212814645308</v>
          </cell>
          <cell r="G3188">
            <v>1.1685469107551487</v>
          </cell>
          <cell r="H3188">
            <v>1.4022562929061784</v>
          </cell>
          <cell r="I3188">
            <v>1173.2210983981693</v>
          </cell>
          <cell r="J3188">
            <v>4100</v>
          </cell>
          <cell r="K3188">
            <v>5000</v>
          </cell>
          <cell r="L3188">
            <v>1525</v>
          </cell>
          <cell r="M3188">
            <v>1845</v>
          </cell>
          <cell r="N3188">
            <v>1291</v>
          </cell>
          <cell r="O3188">
            <v>1467</v>
          </cell>
          <cell r="P3188">
            <v>1760</v>
          </cell>
          <cell r="Q3188" t="str">
            <v>V</v>
          </cell>
          <cell r="R3188">
            <v>33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030303</v>
          </cell>
          <cell r="B3189" t="str">
            <v>TPU SAM. A03 SILICONA NAC.</v>
          </cell>
          <cell r="C3189">
            <v>0.76</v>
          </cell>
          <cell r="D3189">
            <v>3.3592</v>
          </cell>
          <cell r="E3189">
            <v>0.9880000000000001</v>
          </cell>
          <cell r="F3189">
            <v>0.83600000000000008</v>
          </cell>
          <cell r="G3189">
            <v>0.95</v>
          </cell>
          <cell r="H3189">
            <v>1.1400000000000001</v>
          </cell>
          <cell r="I3189">
            <v>953.8</v>
          </cell>
          <cell r="J3189">
            <v>3280</v>
          </cell>
          <cell r="K3189">
            <v>4000</v>
          </cell>
          <cell r="L3189">
            <v>1240</v>
          </cell>
          <cell r="M3189">
            <v>1370</v>
          </cell>
          <cell r="N3189">
            <v>1050</v>
          </cell>
          <cell r="O3189">
            <v>1193</v>
          </cell>
          <cell r="P3189">
            <v>1431</v>
          </cell>
          <cell r="Q3189" t="str">
            <v>V</v>
          </cell>
          <cell r="R3189">
            <v>38</v>
          </cell>
          <cell r="S3189">
            <v>1.105</v>
          </cell>
          <cell r="T3189" t="str">
            <v>TPU</v>
          </cell>
          <cell r="U3189">
            <v>0</v>
          </cell>
        </row>
        <row r="3190">
          <cell r="A3190" t="str">
            <v>SILSA03</v>
          </cell>
          <cell r="B3190" t="str">
            <v>TPU SAM. A03 SILICONA SIENA</v>
          </cell>
          <cell r="C3190">
            <v>2.5622671651557059</v>
          </cell>
          <cell r="D3190">
            <v>10.851201444434414</v>
          </cell>
          <cell r="E3190">
            <v>3.3309473147024176</v>
          </cell>
          <cell r="F3190">
            <v>2.8184938816712766</v>
          </cell>
          <cell r="G3190">
            <v>3.2028339564446324</v>
          </cell>
          <cell r="H3190">
            <v>3.8434007477335586</v>
          </cell>
          <cell r="I3190">
            <v>3215.6452922704107</v>
          </cell>
          <cell r="J3190">
            <v>11070</v>
          </cell>
          <cell r="K3190">
            <v>13500</v>
          </cell>
          <cell r="L3190">
            <v>4180</v>
          </cell>
          <cell r="M3190">
            <v>5058</v>
          </cell>
          <cell r="N3190">
            <v>3538</v>
          </cell>
          <cell r="O3190">
            <v>4020</v>
          </cell>
          <cell r="P3190">
            <v>4824</v>
          </cell>
          <cell r="Q3190" t="str">
            <v>V</v>
          </cell>
          <cell r="R3190">
            <v>33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1789</v>
          </cell>
          <cell r="B3191" t="str">
            <v>TPU SAM. A03 TRANS</v>
          </cell>
          <cell r="C3191">
            <v>0.83747368421052637</v>
          </cell>
          <cell r="D3191">
            <v>3.5467010526315788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3690</v>
          </cell>
          <cell r="K3191">
            <v>4500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000003</v>
          </cell>
          <cell r="B3192" t="str">
            <v>TPU SAM. A03 TRANS</v>
          </cell>
          <cell r="C3192">
            <v>0.83747368421052637</v>
          </cell>
          <cell r="D3192">
            <v>3.5467010526315788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3690</v>
          </cell>
          <cell r="K3192">
            <v>4500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V</v>
          </cell>
          <cell r="R3192">
            <v>33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TPU2'A035T</v>
          </cell>
          <cell r="B3193" t="str">
            <v>TPU SAM. A03 TRANS 2ML</v>
          </cell>
          <cell r="C3193">
            <v>0.63984805491990848</v>
          </cell>
          <cell r="D3193">
            <v>2.7097565125858125</v>
          </cell>
          <cell r="E3193">
            <v>0.83180247139588104</v>
          </cell>
          <cell r="F3193">
            <v>0.70383286041189941</v>
          </cell>
          <cell r="G3193">
            <v>0.79981006864988557</v>
          </cell>
          <cell r="H3193">
            <v>0.95977208237986278</v>
          </cell>
          <cell r="I3193">
            <v>803.00930892448514</v>
          </cell>
          <cell r="J3193">
            <v>2870</v>
          </cell>
          <cell r="K3193">
            <v>3500</v>
          </cell>
          <cell r="L3193">
            <v>1044</v>
          </cell>
          <cell r="M3193">
            <v>1263</v>
          </cell>
          <cell r="N3193">
            <v>884</v>
          </cell>
          <cell r="O3193">
            <v>1004</v>
          </cell>
          <cell r="P3193">
            <v>1205</v>
          </cell>
          <cell r="Q3193" t="str">
            <v>S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FPCSA03</v>
          </cell>
          <cell r="B3194" t="str">
            <v>TPU SAM. A03 TRANS RIGIDO</v>
          </cell>
          <cell r="C3194">
            <v>0.86124401913875603</v>
          </cell>
          <cell r="D3194">
            <v>3.647368421052632</v>
          </cell>
          <cell r="E3194">
            <v>1.1196172248803828</v>
          </cell>
          <cell r="F3194">
            <v>0.94736842105263175</v>
          </cell>
          <cell r="G3194">
            <v>1.0765550239234449</v>
          </cell>
          <cell r="H3194">
            <v>1.2918660287081341</v>
          </cell>
          <cell r="I3194">
            <v>1080.8612440191389</v>
          </cell>
          <cell r="J3194">
            <v>3690</v>
          </cell>
          <cell r="K3194">
            <v>4500</v>
          </cell>
          <cell r="L3194">
            <v>1405</v>
          </cell>
          <cell r="M3194">
            <v>1700</v>
          </cell>
          <cell r="N3194">
            <v>1189</v>
          </cell>
          <cell r="O3194">
            <v>1352</v>
          </cell>
          <cell r="P3194">
            <v>1622</v>
          </cell>
          <cell r="Q3194" t="str">
            <v>V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030323</v>
          </cell>
          <cell r="B3195" t="str">
            <v>TPU SAM. A03S  SILICONA DIS. DK</v>
          </cell>
          <cell r="C3195">
            <v>0.76</v>
          </cell>
          <cell r="D3195">
            <v>3.3592</v>
          </cell>
          <cell r="E3195">
            <v>0.9880000000000001</v>
          </cell>
          <cell r="F3195">
            <v>0.83600000000000008</v>
          </cell>
          <cell r="G3195">
            <v>0.95</v>
          </cell>
          <cell r="H3195">
            <v>1.1400000000000001</v>
          </cell>
          <cell r="I3195">
            <v>953.8</v>
          </cell>
          <cell r="J3195">
            <v>3280</v>
          </cell>
          <cell r="K3195">
            <v>4000</v>
          </cell>
          <cell r="L3195">
            <v>1240</v>
          </cell>
          <cell r="M3195">
            <v>1370</v>
          </cell>
          <cell r="N3195">
            <v>1050</v>
          </cell>
          <cell r="O3195">
            <v>1193</v>
          </cell>
          <cell r="P3195">
            <v>1431</v>
          </cell>
          <cell r="Q3195" t="str">
            <v>V</v>
          </cell>
          <cell r="R3195">
            <v>38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TLNSA03S</v>
          </cell>
          <cell r="B3196" t="str">
            <v xml:space="preserve">TPU SAM. A03S NAC. LISO </v>
          </cell>
          <cell r="C3196">
            <v>0.84</v>
          </cell>
          <cell r="D3196">
            <v>3.2486999999999999</v>
          </cell>
          <cell r="E3196">
            <v>1.0920000000000001</v>
          </cell>
          <cell r="F3196">
            <v>0.92400000000000004</v>
          </cell>
          <cell r="G3196">
            <v>1.05</v>
          </cell>
          <cell r="H3196">
            <v>1.26</v>
          </cell>
          <cell r="I3196">
            <v>1054.2</v>
          </cell>
          <cell r="J3196">
            <v>3280</v>
          </cell>
          <cell r="K3196">
            <v>4000</v>
          </cell>
          <cell r="L3196">
            <v>1370</v>
          </cell>
          <cell r="M3196">
            <v>1514</v>
          </cell>
          <cell r="N3196">
            <v>1160</v>
          </cell>
          <cell r="O3196">
            <v>1318</v>
          </cell>
          <cell r="P3196">
            <v>1582</v>
          </cell>
          <cell r="Q3196" t="str">
            <v>L</v>
          </cell>
          <cell r="R3196">
            <v>33</v>
          </cell>
          <cell r="S3196">
            <v>1.105</v>
          </cell>
          <cell r="T3196" t="str">
            <v>TPU</v>
          </cell>
          <cell r="U3196">
            <v>0</v>
          </cell>
        </row>
        <row r="3197">
          <cell r="A3197" t="str">
            <v>TPURSA03S</v>
          </cell>
          <cell r="B3197" t="str">
            <v>TPU SAM. A03S REF SOFT</v>
          </cell>
          <cell r="C3197">
            <v>1.55</v>
          </cell>
          <cell r="D3197">
            <v>6.5642499999999995</v>
          </cell>
          <cell r="E3197">
            <v>2.0150000000000001</v>
          </cell>
          <cell r="F3197">
            <v>1.7050000000000003</v>
          </cell>
          <cell r="G3197">
            <v>1.9375</v>
          </cell>
          <cell r="H3197">
            <v>2.3250000000000002</v>
          </cell>
          <cell r="I3197">
            <v>1945.25</v>
          </cell>
          <cell r="J3197">
            <v>6560</v>
          </cell>
          <cell r="K3197">
            <v>8000</v>
          </cell>
          <cell r="L3197">
            <v>2529</v>
          </cell>
          <cell r="M3197">
            <v>3060</v>
          </cell>
          <cell r="N3197">
            <v>2140</v>
          </cell>
          <cell r="O3197">
            <v>2432</v>
          </cell>
          <cell r="P3197">
            <v>2918</v>
          </cell>
          <cell r="Q3197" t="str">
            <v>S</v>
          </cell>
          <cell r="R3197">
            <v>33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13003</v>
          </cell>
          <cell r="B3198" t="str">
            <v>TPU SAM. A03S SILICONA NAC.</v>
          </cell>
          <cell r="C3198">
            <v>0.76</v>
          </cell>
          <cell r="D3198">
            <v>3.3592</v>
          </cell>
          <cell r="E3198">
            <v>0.9880000000000001</v>
          </cell>
          <cell r="F3198">
            <v>0.83600000000000008</v>
          </cell>
          <cell r="G3198">
            <v>0.95</v>
          </cell>
          <cell r="H3198">
            <v>1.1400000000000001</v>
          </cell>
          <cell r="I3198">
            <v>953.8</v>
          </cell>
          <cell r="J3198">
            <v>3280</v>
          </cell>
          <cell r="K3198">
            <v>4000</v>
          </cell>
          <cell r="L3198">
            <v>1240</v>
          </cell>
          <cell r="M3198">
            <v>1370</v>
          </cell>
          <cell r="N3198">
            <v>1050</v>
          </cell>
          <cell r="O3198">
            <v>1193</v>
          </cell>
          <cell r="P3198">
            <v>1431</v>
          </cell>
          <cell r="Q3198" t="str">
            <v>V</v>
          </cell>
          <cell r="R3198">
            <v>38</v>
          </cell>
          <cell r="S3198">
            <v>1.105</v>
          </cell>
          <cell r="T3198" t="str">
            <v>TPU</v>
          </cell>
          <cell r="U3198">
            <v>0</v>
          </cell>
        </row>
        <row r="3199">
          <cell r="A3199" t="str">
            <v>PASKC'A037AQ</v>
          </cell>
          <cell r="B3199" t="str">
            <v>TPU SAM. A03S TRANS</v>
          </cell>
          <cell r="C3199">
            <v>0.86124401913875603</v>
          </cell>
          <cell r="D3199">
            <v>3.647368421052632</v>
          </cell>
          <cell r="E3199">
            <v>1.1196172248803828</v>
          </cell>
          <cell r="F3199">
            <v>0.94736842105263175</v>
          </cell>
          <cell r="G3199">
            <v>1.0765550239234449</v>
          </cell>
          <cell r="H3199">
            <v>1.2918660287081341</v>
          </cell>
          <cell r="I3199">
            <v>1080.8612440191389</v>
          </cell>
          <cell r="J3199">
            <v>3690</v>
          </cell>
          <cell r="K3199">
            <v>4500</v>
          </cell>
          <cell r="L3199">
            <v>1405</v>
          </cell>
          <cell r="M3199">
            <v>1700</v>
          </cell>
          <cell r="N3199">
            <v>1189</v>
          </cell>
          <cell r="O3199">
            <v>1352</v>
          </cell>
          <cell r="P3199">
            <v>1622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PASKC'A037FU</v>
          </cell>
          <cell r="B3200" t="str">
            <v>TPU SAM. A03S TRANS</v>
          </cell>
          <cell r="C3200">
            <v>0.86124401913875603</v>
          </cell>
          <cell r="D3200">
            <v>3.647368421052632</v>
          </cell>
          <cell r="E3200">
            <v>1.1196172248803828</v>
          </cell>
          <cell r="F3200">
            <v>0.94736842105263175</v>
          </cell>
          <cell r="G3200">
            <v>1.0765550239234449</v>
          </cell>
          <cell r="H3200">
            <v>1.2918660287081341</v>
          </cell>
          <cell r="I3200">
            <v>1080.8612440191389</v>
          </cell>
          <cell r="J3200">
            <v>3690</v>
          </cell>
          <cell r="K3200">
            <v>4500</v>
          </cell>
          <cell r="L3200">
            <v>1405</v>
          </cell>
          <cell r="M3200">
            <v>1700</v>
          </cell>
          <cell r="N3200">
            <v>1189</v>
          </cell>
          <cell r="O3200">
            <v>1352</v>
          </cell>
          <cell r="P3200">
            <v>1622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PASKC'A037LI</v>
          </cell>
          <cell r="B3201" t="str">
            <v>TPU SAM. A03S TRANS</v>
          </cell>
          <cell r="C3201">
            <v>0.86124401913875603</v>
          </cell>
          <cell r="D3201">
            <v>3.647368421052632</v>
          </cell>
          <cell r="E3201">
            <v>1.1196172248803828</v>
          </cell>
          <cell r="F3201">
            <v>0.94736842105263175</v>
          </cell>
          <cell r="G3201">
            <v>1.0765550239234449</v>
          </cell>
          <cell r="H3201">
            <v>1.2918660287081341</v>
          </cell>
          <cell r="I3201">
            <v>1080.8612440191389</v>
          </cell>
          <cell r="J3201">
            <v>3690</v>
          </cell>
          <cell r="K3201">
            <v>4500</v>
          </cell>
          <cell r="L3201">
            <v>1405</v>
          </cell>
          <cell r="M3201">
            <v>1700</v>
          </cell>
          <cell r="N3201">
            <v>1189</v>
          </cell>
          <cell r="O3201">
            <v>1352</v>
          </cell>
          <cell r="P3201">
            <v>1622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PASKC'A037NE</v>
          </cell>
          <cell r="B3202" t="str">
            <v>TPU SAM. A03S TRANS</v>
          </cell>
          <cell r="C3202">
            <v>0.86124401913875603</v>
          </cell>
          <cell r="D3202">
            <v>3.647368421052632</v>
          </cell>
          <cell r="E3202">
            <v>1.1196172248803828</v>
          </cell>
          <cell r="F3202">
            <v>0.94736842105263175</v>
          </cell>
          <cell r="G3202">
            <v>1.0765550239234449</v>
          </cell>
          <cell r="H3202">
            <v>1.2918660287081341</v>
          </cell>
          <cell r="I3202">
            <v>1080.8612440191389</v>
          </cell>
          <cell r="J3202">
            <v>3690</v>
          </cell>
          <cell r="K3202">
            <v>4500</v>
          </cell>
          <cell r="L3202">
            <v>1405</v>
          </cell>
          <cell r="M3202">
            <v>1700</v>
          </cell>
          <cell r="N3202">
            <v>1189</v>
          </cell>
          <cell r="O3202">
            <v>1352</v>
          </cell>
          <cell r="P3202">
            <v>1622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PASKC'A037VI</v>
          </cell>
          <cell r="B3203" t="str">
            <v>TPU SAM. A03S TRANS</v>
          </cell>
          <cell r="C3203">
            <v>0.86124401913875603</v>
          </cell>
          <cell r="D3203">
            <v>3.647368421052632</v>
          </cell>
          <cell r="E3203">
            <v>1.1196172248803828</v>
          </cell>
          <cell r="F3203">
            <v>0.94736842105263175</v>
          </cell>
          <cell r="G3203">
            <v>1.0765550239234449</v>
          </cell>
          <cell r="H3203">
            <v>1.2918660287081341</v>
          </cell>
          <cell r="I3203">
            <v>1080.8612440191389</v>
          </cell>
          <cell r="J3203">
            <v>3690</v>
          </cell>
          <cell r="K3203">
            <v>4500</v>
          </cell>
          <cell r="L3203">
            <v>1405</v>
          </cell>
          <cell r="M3203">
            <v>1700</v>
          </cell>
          <cell r="N3203">
            <v>1189</v>
          </cell>
          <cell r="O3203">
            <v>1352</v>
          </cell>
          <cell r="P3203">
            <v>1622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TSA03ST</v>
          </cell>
          <cell r="B3204" t="str">
            <v>TPU SAM. A03S TRANS</v>
          </cell>
          <cell r="C3204">
            <v>0.86124401913875603</v>
          </cell>
          <cell r="D3204">
            <v>3.647368421052632</v>
          </cell>
          <cell r="E3204">
            <v>1.1196172248803828</v>
          </cell>
          <cell r="F3204">
            <v>0.94736842105263175</v>
          </cell>
          <cell r="G3204">
            <v>1.0765550239234449</v>
          </cell>
          <cell r="H3204">
            <v>1.2918660287081341</v>
          </cell>
          <cell r="I3204">
            <v>1080.8612440191389</v>
          </cell>
          <cell r="J3204">
            <v>3690</v>
          </cell>
          <cell r="K3204">
            <v>4500</v>
          </cell>
          <cell r="L3204">
            <v>1405</v>
          </cell>
          <cell r="M3204">
            <v>1700</v>
          </cell>
          <cell r="N3204">
            <v>1189</v>
          </cell>
          <cell r="O3204">
            <v>1352</v>
          </cell>
          <cell r="P3204">
            <v>1622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3333103</v>
          </cell>
          <cell r="B3205" t="str">
            <v>TPU SAM. A03S TRANS</v>
          </cell>
          <cell r="C3205">
            <v>0.86124401913875603</v>
          </cell>
          <cell r="D3205">
            <v>3.647368421052632</v>
          </cell>
          <cell r="E3205">
            <v>1.1196172248803828</v>
          </cell>
          <cell r="F3205">
            <v>0.94736842105263175</v>
          </cell>
          <cell r="G3205">
            <v>1.0765550239234449</v>
          </cell>
          <cell r="H3205">
            <v>1.2918660287081341</v>
          </cell>
          <cell r="I3205">
            <v>1080.8612440191389</v>
          </cell>
          <cell r="J3205">
            <v>3690</v>
          </cell>
          <cell r="K3205">
            <v>4500</v>
          </cell>
          <cell r="L3205">
            <v>1405</v>
          </cell>
          <cell r="M3205">
            <v>1700</v>
          </cell>
          <cell r="N3205">
            <v>1189</v>
          </cell>
          <cell r="O3205">
            <v>1352</v>
          </cell>
          <cell r="P3205">
            <v>1622</v>
          </cell>
          <cell r="Q3205" t="str">
            <v>V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PBCC'A03S</v>
          </cell>
          <cell r="B3206" t="str">
            <v>TPU SAM. A03S TRANS FINAS BORDER COLOR</v>
          </cell>
          <cell r="C3206">
            <v>1.1595789473684213</v>
          </cell>
          <cell r="D3206">
            <v>4.9108168421052634</v>
          </cell>
          <cell r="E3206">
            <v>1.5074526315789476</v>
          </cell>
          <cell r="F3206">
            <v>1.2755368421052635</v>
          </cell>
          <cell r="G3206">
            <v>1.4494736842105267</v>
          </cell>
          <cell r="H3206">
            <v>1.7393684210526319</v>
          </cell>
          <cell r="I3206">
            <v>1455.2715789473687</v>
          </cell>
          <cell r="J3206">
            <v>4920</v>
          </cell>
          <cell r="K3206">
            <v>6000</v>
          </cell>
          <cell r="L3206">
            <v>1892</v>
          </cell>
          <cell r="M3206">
            <v>2289</v>
          </cell>
          <cell r="N3206">
            <v>1601</v>
          </cell>
          <cell r="O3206">
            <v>1820</v>
          </cell>
          <cell r="P3206">
            <v>2183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FPSA04B</v>
          </cell>
          <cell r="B3207" t="str">
            <v>TPU SAM. A04 / 04S / A13 PUFFER IMP. BRILLO</v>
          </cell>
          <cell r="C3207">
            <v>2.6589960159362551</v>
          </cell>
          <cell r="D3207">
            <v>11.260848127490041</v>
          </cell>
          <cell r="E3207">
            <v>3.4566948207171317</v>
          </cell>
          <cell r="F3207">
            <v>2.9248956175298808</v>
          </cell>
          <cell r="G3207">
            <v>3.3237450199203189</v>
          </cell>
          <cell r="H3207">
            <v>3.9884940239043827</v>
          </cell>
          <cell r="I3207">
            <v>3337.04</v>
          </cell>
          <cell r="J3207">
            <v>11480</v>
          </cell>
          <cell r="K3207">
            <v>14000</v>
          </cell>
          <cell r="L3207">
            <v>4338</v>
          </cell>
          <cell r="M3207">
            <v>5249</v>
          </cell>
          <cell r="N3207">
            <v>3671</v>
          </cell>
          <cell r="O3207">
            <v>4172</v>
          </cell>
          <cell r="P3207">
            <v>5006</v>
          </cell>
          <cell r="Q3207" t="str">
            <v>V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PBCM'A045NE</v>
          </cell>
          <cell r="B3208" t="str">
            <v>TPU SAM. A04 BORDER COLOR</v>
          </cell>
          <cell r="C3208">
            <v>1.9</v>
          </cell>
          <cell r="D3208">
            <v>8.0465</v>
          </cell>
          <cell r="E3208">
            <v>2.4699999999999998</v>
          </cell>
          <cell r="F3208">
            <v>2.09</v>
          </cell>
          <cell r="G3208">
            <v>2.375</v>
          </cell>
          <cell r="H3208">
            <v>2.8499999999999996</v>
          </cell>
          <cell r="I3208">
            <v>2384.5</v>
          </cell>
          <cell r="J3208">
            <v>8200</v>
          </cell>
          <cell r="K3208">
            <v>10000</v>
          </cell>
          <cell r="L3208">
            <v>3100</v>
          </cell>
          <cell r="M3208">
            <v>3751</v>
          </cell>
          <cell r="N3208">
            <v>2623</v>
          </cell>
          <cell r="O3208">
            <v>2981</v>
          </cell>
          <cell r="P3208">
            <v>3577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PBCM'A045AZ</v>
          </cell>
          <cell r="B3209" t="str">
            <v>TPU SAM. A04 BORDER COLOR</v>
          </cell>
          <cell r="C3209">
            <v>1.9</v>
          </cell>
          <cell r="D3209">
            <v>8.0465</v>
          </cell>
          <cell r="E3209">
            <v>2.4699999999999998</v>
          </cell>
          <cell r="F3209">
            <v>2.09</v>
          </cell>
          <cell r="G3209">
            <v>2.375</v>
          </cell>
          <cell r="H3209">
            <v>2.8499999999999996</v>
          </cell>
          <cell r="I3209">
            <v>2384.5</v>
          </cell>
          <cell r="J3209">
            <v>8200</v>
          </cell>
          <cell r="K3209">
            <v>10000</v>
          </cell>
          <cell r="L3209">
            <v>3100</v>
          </cell>
          <cell r="M3209">
            <v>3751</v>
          </cell>
          <cell r="N3209">
            <v>2623</v>
          </cell>
          <cell r="O3209">
            <v>2981</v>
          </cell>
          <cell r="P3209">
            <v>3577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PBCM'A045VI</v>
          </cell>
          <cell r="B3210" t="str">
            <v>TPU SAM. A04 BORDER COLOR</v>
          </cell>
          <cell r="C3210">
            <v>1.9</v>
          </cell>
          <cell r="D3210">
            <v>8.0465</v>
          </cell>
          <cell r="E3210">
            <v>2.4699999999999998</v>
          </cell>
          <cell r="F3210">
            <v>2.09</v>
          </cell>
          <cell r="G3210">
            <v>2.375</v>
          </cell>
          <cell r="H3210">
            <v>2.8499999999999996</v>
          </cell>
          <cell r="I3210">
            <v>2384.5</v>
          </cell>
          <cell r="J3210">
            <v>8200</v>
          </cell>
          <cell r="K3210">
            <v>10000</v>
          </cell>
          <cell r="L3210">
            <v>3100</v>
          </cell>
          <cell r="M3210">
            <v>3751</v>
          </cell>
          <cell r="N3210">
            <v>2623</v>
          </cell>
          <cell r="O3210">
            <v>2981</v>
          </cell>
          <cell r="P3210">
            <v>3577</v>
          </cell>
          <cell r="Q3210" t="str">
            <v>S</v>
          </cell>
          <cell r="R3210">
            <v>33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PBCM'A045RS</v>
          </cell>
          <cell r="B3211" t="str">
            <v>TPU SAM. A04 BORDER COLOR</v>
          </cell>
          <cell r="C3211">
            <v>1.9</v>
          </cell>
          <cell r="D3211">
            <v>8.0465</v>
          </cell>
          <cell r="E3211">
            <v>2.4699999999999998</v>
          </cell>
          <cell r="F3211">
            <v>2.09</v>
          </cell>
          <cell r="G3211">
            <v>2.375</v>
          </cell>
          <cell r="H3211">
            <v>2.8499999999999996</v>
          </cell>
          <cell r="I3211">
            <v>2384.5</v>
          </cell>
          <cell r="J3211">
            <v>8200</v>
          </cell>
          <cell r="K3211">
            <v>10000</v>
          </cell>
          <cell r="L3211">
            <v>3100</v>
          </cell>
          <cell r="M3211">
            <v>3751</v>
          </cell>
          <cell r="N3211">
            <v>2623</v>
          </cell>
          <cell r="O3211">
            <v>2981</v>
          </cell>
          <cell r="P3211">
            <v>3577</v>
          </cell>
          <cell r="Q3211" t="str">
            <v>S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TBCBSA04</v>
          </cell>
          <cell r="B3212" t="str">
            <v>TPU SAM. A04 BORDER COLOR BRILLO</v>
          </cell>
          <cell r="C3212">
            <v>1.1347088526202318</v>
          </cell>
          <cell r="D3212">
            <v>4.8054919908466811</v>
          </cell>
          <cell r="E3212">
            <v>1.4751215084063014</v>
          </cell>
          <cell r="F3212">
            <v>1.248179737882255</v>
          </cell>
          <cell r="G3212">
            <v>1.4183860657752898</v>
          </cell>
          <cell r="H3212">
            <v>1.7020632789303476</v>
          </cell>
          <cell r="I3212">
            <v>1424.0596100383909</v>
          </cell>
          <cell r="J3212">
            <v>4920</v>
          </cell>
          <cell r="K3212">
            <v>6000</v>
          </cell>
          <cell r="L3212">
            <v>1851</v>
          </cell>
          <cell r="M3212">
            <v>2240</v>
          </cell>
          <cell r="N3212">
            <v>1567</v>
          </cell>
          <cell r="O3212">
            <v>1781</v>
          </cell>
          <cell r="P3212">
            <v>2137</v>
          </cell>
          <cell r="Q3212" t="str">
            <v>S</v>
          </cell>
          <cell r="R3212">
            <v>33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TRBBA04</v>
          </cell>
          <cell r="B3213" t="str">
            <v>TPU SAM. A04 BUBBLE</v>
          </cell>
          <cell r="C3213">
            <v>0.96984860557768926</v>
          </cell>
          <cell r="D3213">
            <v>4.1073088446215138</v>
          </cell>
          <cell r="E3213">
            <v>1.2608031872509962</v>
          </cell>
          <cell r="F3213">
            <v>1.0668334661354584</v>
          </cell>
          <cell r="G3213">
            <v>1.2123107569721117</v>
          </cell>
          <cell r="H3213">
            <v>1.4547729083665339</v>
          </cell>
          <cell r="I3213">
            <v>1217.1600000000001</v>
          </cell>
          <cell r="J3213">
            <v>4100</v>
          </cell>
          <cell r="K3213">
            <v>5000</v>
          </cell>
          <cell r="L3213">
            <v>1582</v>
          </cell>
          <cell r="M3213">
            <v>1915</v>
          </cell>
          <cell r="N3213">
            <v>1339</v>
          </cell>
          <cell r="O3213">
            <v>1522</v>
          </cell>
          <cell r="P3213">
            <v>1826</v>
          </cell>
          <cell r="Q3213" t="str">
            <v>D</v>
          </cell>
          <cell r="R3213">
            <v>33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TRCRA04</v>
          </cell>
          <cell r="B3214" t="str">
            <v>TPU SAM. A04 COMBO REF</v>
          </cell>
          <cell r="C3214">
            <v>2.3033864541832672</v>
          </cell>
          <cell r="D3214">
            <v>9.7548416334661354</v>
          </cell>
          <cell r="E3214">
            <v>2.9944023904382475</v>
          </cell>
          <cell r="F3214">
            <v>2.5337250996015941</v>
          </cell>
          <cell r="G3214">
            <v>2.8792330677290838</v>
          </cell>
          <cell r="H3214">
            <v>3.4550796812749009</v>
          </cell>
          <cell r="I3214">
            <v>2890.7500000000005</v>
          </cell>
          <cell r="J3214">
            <v>9840</v>
          </cell>
          <cell r="K3214">
            <v>12000</v>
          </cell>
          <cell r="L3214">
            <v>3758</v>
          </cell>
          <cell r="M3214">
            <v>4547</v>
          </cell>
          <cell r="N3214">
            <v>3180</v>
          </cell>
          <cell r="O3214">
            <v>3614</v>
          </cell>
          <cell r="P3214">
            <v>4337</v>
          </cell>
          <cell r="Q3214" t="str">
            <v>D</v>
          </cell>
          <cell r="R3214">
            <v>33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PEG'A245VE</v>
          </cell>
          <cell r="B3215" t="str">
            <v>TPU SAM. A04 DIS. GLOSSY</v>
          </cell>
          <cell r="C3215">
            <v>1.93</v>
          </cell>
          <cell r="D3215">
            <v>8.1735499999999988</v>
          </cell>
          <cell r="E3215">
            <v>2.5089999999999999</v>
          </cell>
          <cell r="F3215">
            <v>2.1230000000000002</v>
          </cell>
          <cell r="G3215">
            <v>2.4125000000000001</v>
          </cell>
          <cell r="H3215">
            <v>2.895</v>
          </cell>
          <cell r="I3215">
            <v>2422.15</v>
          </cell>
          <cell r="J3215">
            <v>8610</v>
          </cell>
          <cell r="K3215">
            <v>10500</v>
          </cell>
          <cell r="L3215">
            <v>3149</v>
          </cell>
          <cell r="M3215">
            <v>3810</v>
          </cell>
          <cell r="N3215">
            <v>2665</v>
          </cell>
          <cell r="O3215">
            <v>3028</v>
          </cell>
          <cell r="P3215">
            <v>3634</v>
          </cell>
          <cell r="Q3215" t="str">
            <v>V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PEG'A245NE</v>
          </cell>
          <cell r="B3216" t="str">
            <v>TPU SAM. A04 DIS. GLOSSY</v>
          </cell>
          <cell r="C3216">
            <v>1.93</v>
          </cell>
          <cell r="D3216">
            <v>8.1735499999999988</v>
          </cell>
          <cell r="E3216">
            <v>2.5089999999999999</v>
          </cell>
          <cell r="F3216">
            <v>2.1230000000000002</v>
          </cell>
          <cell r="G3216">
            <v>2.4125000000000001</v>
          </cell>
          <cell r="H3216">
            <v>2.895</v>
          </cell>
          <cell r="I3216">
            <v>2422.15</v>
          </cell>
          <cell r="J3216">
            <v>8610</v>
          </cell>
          <cell r="K3216">
            <v>10500</v>
          </cell>
          <cell r="L3216">
            <v>3149</v>
          </cell>
          <cell r="M3216">
            <v>3810</v>
          </cell>
          <cell r="N3216">
            <v>2665</v>
          </cell>
          <cell r="O3216">
            <v>3028</v>
          </cell>
          <cell r="P3216">
            <v>3634</v>
          </cell>
          <cell r="Q3216" t="str">
            <v>V</v>
          </cell>
          <cell r="R3216">
            <v>33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PEG'A245TR</v>
          </cell>
          <cell r="B3217" t="str">
            <v>TPU SAM. A04 DIS. GLOSSY</v>
          </cell>
          <cell r="C3217">
            <v>1.93</v>
          </cell>
          <cell r="D3217">
            <v>8.1735499999999988</v>
          </cell>
          <cell r="E3217">
            <v>2.5089999999999999</v>
          </cell>
          <cell r="F3217">
            <v>2.1230000000000002</v>
          </cell>
          <cell r="G3217">
            <v>2.4125000000000001</v>
          </cell>
          <cell r="H3217">
            <v>2.895</v>
          </cell>
          <cell r="I3217">
            <v>2422.15</v>
          </cell>
          <cell r="J3217">
            <v>8610</v>
          </cell>
          <cell r="K3217">
            <v>10500</v>
          </cell>
          <cell r="L3217">
            <v>3149</v>
          </cell>
          <cell r="M3217">
            <v>3810</v>
          </cell>
          <cell r="N3217">
            <v>2665</v>
          </cell>
          <cell r="O3217">
            <v>3028</v>
          </cell>
          <cell r="P3217">
            <v>3634</v>
          </cell>
          <cell r="Q3217" t="str">
            <v>V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pu36q</v>
          </cell>
          <cell r="B3218" t="str">
            <v>TPU SAM. A04 DIS. SENA BRILLO + POP</v>
          </cell>
          <cell r="C3218">
            <v>1.3486498855835241</v>
          </cell>
          <cell r="D3218">
            <v>5.7115322654462242</v>
          </cell>
          <cell r="E3218">
            <v>1.7532448512585814</v>
          </cell>
          <cell r="F3218">
            <v>1.4835148741418767</v>
          </cell>
          <cell r="G3218">
            <v>1.685812356979405</v>
          </cell>
          <cell r="H3218">
            <v>2.0229748283752862</v>
          </cell>
          <cell r="I3218">
            <v>1692.5556064073228</v>
          </cell>
          <cell r="J3218">
            <v>5740</v>
          </cell>
          <cell r="K3218">
            <v>7000</v>
          </cell>
          <cell r="L3218">
            <v>2200</v>
          </cell>
          <cell r="M3218">
            <v>2662</v>
          </cell>
          <cell r="N3218">
            <v>1862</v>
          </cell>
          <cell r="O3218">
            <v>2116</v>
          </cell>
          <cell r="P3218">
            <v>2539</v>
          </cell>
          <cell r="Q3218" t="str">
            <v>V</v>
          </cell>
          <cell r="R3218">
            <v>33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004004</v>
          </cell>
          <cell r="B3219" t="str">
            <v>TPU SAM. A04 FUTBOL ARGENTINA CAMPEON</v>
          </cell>
          <cell r="C3219">
            <v>1.1712918660287082</v>
          </cell>
          <cell r="D3219">
            <v>4.5299712918660289</v>
          </cell>
          <cell r="E3219">
            <v>1.5226794258373206</v>
          </cell>
          <cell r="F3219">
            <v>1.2884210526315791</v>
          </cell>
          <cell r="G3219">
            <v>1.4641148325358853</v>
          </cell>
          <cell r="H3219">
            <v>1.7569377990430621</v>
          </cell>
          <cell r="I3219">
            <v>1469.9712918660287</v>
          </cell>
          <cell r="J3219">
            <v>4510</v>
          </cell>
          <cell r="K3219">
            <v>5500</v>
          </cell>
          <cell r="L3219">
            <v>1911</v>
          </cell>
          <cell r="M3219">
            <v>2112</v>
          </cell>
          <cell r="N3219">
            <v>1617</v>
          </cell>
          <cell r="O3219">
            <v>1838</v>
          </cell>
          <cell r="P3219">
            <v>2205</v>
          </cell>
          <cell r="Q3219" t="str">
            <v>V</v>
          </cell>
          <cell r="R3219">
            <v>33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q93a1</v>
          </cell>
          <cell r="B3220" t="str">
            <v>TPU SAM. A04 FUTBOL MESSI INTER</v>
          </cell>
          <cell r="C3220">
            <v>1.5940619916906624</v>
          </cell>
          <cell r="D3220">
            <v>6.7508525348099555</v>
          </cell>
          <cell r="E3220">
            <v>2.0722805891978613</v>
          </cell>
          <cell r="F3220">
            <v>1.7534681908597287</v>
          </cell>
          <cell r="G3220">
            <v>1.9925774896133279</v>
          </cell>
          <cell r="H3220">
            <v>2.3910929875359939</v>
          </cell>
          <cell r="I3220">
            <v>2000.5477995717813</v>
          </cell>
          <cell r="J3220">
            <v>6970</v>
          </cell>
          <cell r="K3220">
            <v>8500</v>
          </cell>
          <cell r="L3220">
            <v>2601</v>
          </cell>
          <cell r="M3220">
            <v>3147</v>
          </cell>
          <cell r="N3220">
            <v>2201</v>
          </cell>
          <cell r="O3220">
            <v>2501</v>
          </cell>
          <cell r="P3220">
            <v>3001</v>
          </cell>
          <cell r="Q3220" t="str">
            <v>V</v>
          </cell>
          <cell r="R3220">
            <v>33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TRODA04</v>
          </cell>
          <cell r="B3221" t="str">
            <v>TPU SAM. A04 ONDAS</v>
          </cell>
          <cell r="C3221">
            <v>0.58885125858123577</v>
          </cell>
          <cell r="D3221">
            <v>2.4937850800915338</v>
          </cell>
          <cell r="E3221">
            <v>0.76550663615560655</v>
          </cell>
          <cell r="F3221">
            <v>0.64773638443935944</v>
          </cell>
          <cell r="G3221">
            <v>0.73606407322654466</v>
          </cell>
          <cell r="H3221">
            <v>0.88327688787185366</v>
          </cell>
          <cell r="I3221">
            <v>739.00832951945085</v>
          </cell>
          <cell r="J3221">
            <v>2460</v>
          </cell>
          <cell r="K3221">
            <v>3000</v>
          </cell>
          <cell r="L3221">
            <v>961</v>
          </cell>
          <cell r="M3221">
            <v>1162</v>
          </cell>
          <cell r="N3221">
            <v>813</v>
          </cell>
          <cell r="O3221">
            <v>924</v>
          </cell>
          <cell r="P3221">
            <v>1109</v>
          </cell>
          <cell r="Q3221" t="str">
            <v>D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40304</v>
          </cell>
          <cell r="B3222" t="str">
            <v>TPU SAM. A04 PUFFER CASE</v>
          </cell>
          <cell r="C3222">
            <v>0.83</v>
          </cell>
          <cell r="D3222">
            <v>3.2100249999999999</v>
          </cell>
          <cell r="E3222">
            <v>1.079</v>
          </cell>
          <cell r="F3222">
            <v>0.91300000000000003</v>
          </cell>
          <cell r="G3222">
            <v>1.0374999999999999</v>
          </cell>
          <cell r="H3222">
            <v>1.2449999999999999</v>
          </cell>
          <cell r="I3222">
            <v>1041.6499999999999</v>
          </cell>
          <cell r="J3222">
            <v>3280</v>
          </cell>
          <cell r="K3222">
            <v>4000</v>
          </cell>
          <cell r="L3222">
            <v>1354</v>
          </cell>
          <cell r="M3222">
            <v>1496</v>
          </cell>
          <cell r="N3222">
            <v>1146</v>
          </cell>
          <cell r="O3222">
            <v>1303</v>
          </cell>
          <cell r="P3222">
            <v>1563</v>
          </cell>
          <cell r="Q3222" t="str">
            <v>V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40004</v>
          </cell>
          <cell r="B3223" t="str">
            <v>TPU SAM. A04 PUFFER CASE DIS.</v>
          </cell>
          <cell r="C3223">
            <v>0.83</v>
          </cell>
          <cell r="D3223">
            <v>3.2100249999999999</v>
          </cell>
          <cell r="E3223">
            <v>1.079</v>
          </cell>
          <cell r="F3223">
            <v>0.91300000000000003</v>
          </cell>
          <cell r="G3223">
            <v>1.0374999999999999</v>
          </cell>
          <cell r="H3223">
            <v>1.2449999999999999</v>
          </cell>
          <cell r="I3223">
            <v>1041.6499999999999</v>
          </cell>
          <cell r="J3223">
            <v>3280</v>
          </cell>
          <cell r="K3223">
            <v>4000</v>
          </cell>
          <cell r="L3223">
            <v>1354</v>
          </cell>
          <cell r="M3223">
            <v>1496</v>
          </cell>
          <cell r="N3223">
            <v>1146</v>
          </cell>
          <cell r="O3223">
            <v>1303</v>
          </cell>
          <cell r="P3223">
            <v>1563</v>
          </cell>
          <cell r="Q3223" t="str">
            <v>V</v>
          </cell>
          <cell r="R3223">
            <v>33</v>
          </cell>
          <cell r="S3223">
            <v>1.105</v>
          </cell>
          <cell r="T3223" t="str">
            <v>TPU</v>
          </cell>
          <cell r="U3223">
            <v>0</v>
          </cell>
        </row>
        <row r="3224">
          <cell r="A3224" t="str">
            <v>16127</v>
          </cell>
          <cell r="B3224" t="str">
            <v>TPU SAM. A04 PUFFER IMP.</v>
          </cell>
          <cell r="C3224">
            <v>0.77225629290617859</v>
          </cell>
          <cell r="D3224">
            <v>3.2705054004576661</v>
          </cell>
          <cell r="E3224">
            <v>1.0039331807780323</v>
          </cell>
          <cell r="F3224">
            <v>0.84948192219679652</v>
          </cell>
          <cell r="G3224">
            <v>0.96532036613272321</v>
          </cell>
          <cell r="H3224">
            <v>1.1583844393592679</v>
          </cell>
          <cell r="I3224">
            <v>969.18164759725414</v>
          </cell>
          <cell r="J3224">
            <v>3280</v>
          </cell>
          <cell r="K3224">
            <v>4000</v>
          </cell>
          <cell r="L3224">
            <v>1260</v>
          </cell>
          <cell r="M3224">
            <v>1525</v>
          </cell>
          <cell r="N3224">
            <v>1067</v>
          </cell>
          <cell r="O3224">
            <v>1212</v>
          </cell>
          <cell r="P3224">
            <v>1454</v>
          </cell>
          <cell r="Q3224" t="str">
            <v>V</v>
          </cell>
          <cell r="R3224">
            <v>33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FPDA04</v>
          </cell>
          <cell r="B3225" t="str">
            <v>TPU SAM. A04 PUFFER IMP. DISEÑO</v>
          </cell>
          <cell r="C3225">
            <v>1.3919095258808178</v>
          </cell>
          <cell r="D3225">
            <v>5.8947368421052628</v>
          </cell>
          <cell r="E3225">
            <v>1.8094823836450633</v>
          </cell>
          <cell r="F3225">
            <v>1.5311004784688997</v>
          </cell>
          <cell r="G3225">
            <v>1.7398869073510224</v>
          </cell>
          <cell r="H3225">
            <v>2.0878642888212267</v>
          </cell>
          <cell r="I3225">
            <v>1746.8464549804264</v>
          </cell>
          <cell r="J3225">
            <v>6150</v>
          </cell>
          <cell r="K3225">
            <v>7500</v>
          </cell>
          <cell r="L3225">
            <v>2271</v>
          </cell>
          <cell r="M3225">
            <v>2748</v>
          </cell>
          <cell r="N3225">
            <v>1922</v>
          </cell>
          <cell r="O3225">
            <v>2184</v>
          </cell>
          <cell r="P3225">
            <v>2621</v>
          </cell>
          <cell r="Q3225" t="str">
            <v>V</v>
          </cell>
          <cell r="R3225">
            <v>33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FRBA04</v>
          </cell>
          <cell r="B3226" t="str">
            <v>TPU SAM. A04 REF. BRILLO</v>
          </cell>
          <cell r="C3226">
            <v>1.8306636155606408</v>
          </cell>
          <cell r="D3226">
            <v>7.7528604118993139</v>
          </cell>
          <cell r="E3226">
            <v>2.3798627002288333</v>
          </cell>
          <cell r="F3226">
            <v>2.013729977116705</v>
          </cell>
          <cell r="G3226">
            <v>2.2883295194508011</v>
          </cell>
          <cell r="H3226">
            <v>2.7459954233409611</v>
          </cell>
          <cell r="I3226">
            <v>2297.4828375286043</v>
          </cell>
          <cell r="J3226">
            <v>7790</v>
          </cell>
          <cell r="K3226">
            <v>9500</v>
          </cell>
          <cell r="L3226">
            <v>2987</v>
          </cell>
          <cell r="M3226">
            <v>3614</v>
          </cell>
          <cell r="N3226">
            <v>2528</v>
          </cell>
          <cell r="O3226">
            <v>2872</v>
          </cell>
          <cell r="P3226">
            <v>3447</v>
          </cell>
          <cell r="Q3226" t="str">
            <v>V</v>
          </cell>
          <cell r="R3226">
            <v>33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TRRSA04</v>
          </cell>
          <cell r="B3227" t="str">
            <v>TPU SAM. A04 RUBBER</v>
          </cell>
          <cell r="C3227">
            <v>1.545541539799913</v>
          </cell>
          <cell r="D3227">
            <v>6.5453684210526317</v>
          </cell>
          <cell r="E3227">
            <v>2.0092040017398869</v>
          </cell>
          <cell r="F3227">
            <v>1.7000956937799045</v>
          </cell>
          <cell r="G3227">
            <v>1.9319269247498914</v>
          </cell>
          <cell r="H3227">
            <v>2.3183123096998695</v>
          </cell>
          <cell r="I3227">
            <v>1939.6546324488909</v>
          </cell>
          <cell r="J3227">
            <v>6560</v>
          </cell>
          <cell r="K3227">
            <v>8000</v>
          </cell>
          <cell r="L3227">
            <v>2522</v>
          </cell>
          <cell r="M3227">
            <v>3051</v>
          </cell>
          <cell r="N3227">
            <v>2134</v>
          </cell>
          <cell r="O3227">
            <v>2425</v>
          </cell>
          <cell r="P3227">
            <v>2910</v>
          </cell>
          <cell r="Q3227" t="str">
            <v>D</v>
          </cell>
          <cell r="R3227">
            <v>33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456456804793</v>
          </cell>
          <cell r="B3228" t="str">
            <v>TPU SAM. A04 SILICONA C/MARCA</v>
          </cell>
          <cell r="C3228">
            <v>1.8438247011952191</v>
          </cell>
          <cell r="D3228">
            <v>7.1392892430278883</v>
          </cell>
          <cell r="E3228">
            <v>2.3969721115537848</v>
          </cell>
          <cell r="F3228">
            <v>2.0282071713147412</v>
          </cell>
          <cell r="G3228">
            <v>2.3047808764940241</v>
          </cell>
          <cell r="H3228">
            <v>2.7657370517928288</v>
          </cell>
          <cell r="I3228">
            <v>2314</v>
          </cell>
          <cell r="J3228">
            <v>7380</v>
          </cell>
          <cell r="K3228">
            <v>9000</v>
          </cell>
          <cell r="L3228">
            <v>3008</v>
          </cell>
          <cell r="M3228">
            <v>3640</v>
          </cell>
          <cell r="N3228">
            <v>2546</v>
          </cell>
          <cell r="O3228">
            <v>2893</v>
          </cell>
          <cell r="P3228">
            <v>3471</v>
          </cell>
          <cell r="Q3228" t="str">
            <v>V</v>
          </cell>
          <cell r="R3228">
            <v>30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41304</v>
          </cell>
          <cell r="B3229" t="str">
            <v>TPU SAM. A04 SILICONA DIS. DK</v>
          </cell>
          <cell r="C3229">
            <v>0.76</v>
          </cell>
          <cell r="D3229">
            <v>3.3592</v>
          </cell>
          <cell r="E3229">
            <v>0.9880000000000001</v>
          </cell>
          <cell r="F3229">
            <v>0.83600000000000008</v>
          </cell>
          <cell r="G3229">
            <v>0.95</v>
          </cell>
          <cell r="H3229">
            <v>1.1400000000000001</v>
          </cell>
          <cell r="I3229">
            <v>953.8</v>
          </cell>
          <cell r="J3229">
            <v>3280</v>
          </cell>
          <cell r="K3229">
            <v>4000</v>
          </cell>
          <cell r="L3229">
            <v>1240</v>
          </cell>
          <cell r="M3229">
            <v>1370</v>
          </cell>
          <cell r="N3229">
            <v>1050</v>
          </cell>
          <cell r="O3229">
            <v>1193</v>
          </cell>
          <cell r="P3229">
            <v>1431</v>
          </cell>
          <cell r="Q3229" t="str">
            <v>V</v>
          </cell>
          <cell r="R3229">
            <v>38</v>
          </cell>
          <cell r="S3229">
            <v>1.105</v>
          </cell>
          <cell r="T3229" t="str">
            <v>TPU</v>
          </cell>
          <cell r="U3229">
            <v>0</v>
          </cell>
        </row>
        <row r="3230">
          <cell r="A3230" t="str">
            <v>SILFA04</v>
          </cell>
          <cell r="B3230" t="str">
            <v>TPU SAM. A04 SILICONA FELPA</v>
          </cell>
          <cell r="C3230">
            <v>0.93483752860411895</v>
          </cell>
          <cell r="D3230">
            <v>3.9590369336384437</v>
          </cell>
          <cell r="E3230">
            <v>1.2152887871853546</v>
          </cell>
          <cell r="F3230">
            <v>1.0283212814645308</v>
          </cell>
          <cell r="G3230">
            <v>1.1685469107551487</v>
          </cell>
          <cell r="H3230">
            <v>1.4022562929061784</v>
          </cell>
          <cell r="I3230">
            <v>1173.2210983981693</v>
          </cell>
          <cell r="J3230">
            <v>4100</v>
          </cell>
          <cell r="K3230">
            <v>5000</v>
          </cell>
          <cell r="L3230">
            <v>1525</v>
          </cell>
          <cell r="M3230">
            <v>1845</v>
          </cell>
          <cell r="N3230">
            <v>1291</v>
          </cell>
          <cell r="O3230">
            <v>1467</v>
          </cell>
          <cell r="P3230">
            <v>1760</v>
          </cell>
          <cell r="Q3230" t="str">
            <v>V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SILFCA04</v>
          </cell>
          <cell r="B3231" t="str">
            <v>TPU SAM. A04 SILICONA FELPA CUBRE CAMARA</v>
          </cell>
          <cell r="C3231">
            <v>1.3729977116704806</v>
          </cell>
          <cell r="D3231">
            <v>5.8146453089244847</v>
          </cell>
          <cell r="E3231">
            <v>1.7848970251716247</v>
          </cell>
          <cell r="F3231">
            <v>1.5102974828375288</v>
          </cell>
          <cell r="G3231">
            <v>1.7162471395881007</v>
          </cell>
          <cell r="H3231">
            <v>2.0594965675057209</v>
          </cell>
          <cell r="I3231">
            <v>1723.1121281464532</v>
          </cell>
          <cell r="J3231">
            <v>6150</v>
          </cell>
          <cell r="K3231">
            <v>7500</v>
          </cell>
          <cell r="L3231">
            <v>2240</v>
          </cell>
          <cell r="M3231">
            <v>2710</v>
          </cell>
          <cell r="N3231">
            <v>1896</v>
          </cell>
          <cell r="O3231">
            <v>2154</v>
          </cell>
          <cell r="P3231">
            <v>2585</v>
          </cell>
          <cell r="Q3231" t="str">
            <v>V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404049</v>
          </cell>
          <cell r="B3232" t="str">
            <v>TPU SAM. A04 SILICONA NAC.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000004</v>
          </cell>
          <cell r="B3233" t="str">
            <v>TPU SAM. A04 TRANS</v>
          </cell>
          <cell r="C3233">
            <v>0.73136842105263156</v>
          </cell>
          <cell r="D3233">
            <v>3.0973452631578944</v>
          </cell>
          <cell r="E3233">
            <v>0.95077894736842106</v>
          </cell>
          <cell r="F3233">
            <v>0.80450526315789472</v>
          </cell>
          <cell r="G3233">
            <v>0.91421052631578947</v>
          </cell>
          <cell r="H3233">
            <v>1.0970526315789473</v>
          </cell>
          <cell r="I3233">
            <v>917.86736842105256</v>
          </cell>
          <cell r="J3233">
            <v>3280</v>
          </cell>
          <cell r="K3233">
            <v>4000</v>
          </cell>
          <cell r="L3233">
            <v>1193</v>
          </cell>
          <cell r="M3233">
            <v>1444</v>
          </cell>
          <cell r="N3233">
            <v>1010</v>
          </cell>
          <cell r="O3233">
            <v>1148</v>
          </cell>
          <cell r="P3233">
            <v>1377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PASK'A045T</v>
          </cell>
          <cell r="B3234" t="str">
            <v>TPU SAM. A04 TRANS</v>
          </cell>
          <cell r="C3234">
            <v>0.73136842105263156</v>
          </cell>
          <cell r="D3234">
            <v>3.0973452631578944</v>
          </cell>
          <cell r="E3234">
            <v>0.95077894736842106</v>
          </cell>
          <cell r="F3234">
            <v>0.80450526315789472</v>
          </cell>
          <cell r="G3234">
            <v>0.91421052631578947</v>
          </cell>
          <cell r="H3234">
            <v>1.0970526315789473</v>
          </cell>
          <cell r="I3234">
            <v>917.86736842105256</v>
          </cell>
          <cell r="J3234">
            <v>3280</v>
          </cell>
          <cell r="K3234">
            <v>4000</v>
          </cell>
          <cell r="L3234">
            <v>1193</v>
          </cell>
          <cell r="M3234">
            <v>1444</v>
          </cell>
          <cell r="N3234">
            <v>1010</v>
          </cell>
          <cell r="O3234">
            <v>1148</v>
          </cell>
          <cell r="P3234">
            <v>1377</v>
          </cell>
          <cell r="Q3234" t="str">
            <v>V</v>
          </cell>
          <cell r="R3234">
            <v>33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TUHA04</v>
          </cell>
          <cell r="B3235" t="str">
            <v>TPU SAM. A04 URBAN HARD</v>
          </cell>
          <cell r="C3235">
            <v>1.2884210526315789</v>
          </cell>
          <cell r="D3235">
            <v>5.4564631578947367</v>
          </cell>
          <cell r="E3235">
            <v>1.6749473684210527</v>
          </cell>
          <cell r="F3235">
            <v>1.417263157894737</v>
          </cell>
          <cell r="G3235">
            <v>1.6105263157894736</v>
          </cell>
          <cell r="H3235">
            <v>1.9326315789473685</v>
          </cell>
          <cell r="I3235">
            <v>1616.9684210526316</v>
          </cell>
          <cell r="J3235">
            <v>5740</v>
          </cell>
          <cell r="K3235">
            <v>7000</v>
          </cell>
          <cell r="L3235">
            <v>2102</v>
          </cell>
          <cell r="M3235">
            <v>2543</v>
          </cell>
          <cell r="N3235">
            <v>1779</v>
          </cell>
          <cell r="O3235">
            <v>2022</v>
          </cell>
          <cell r="P3235">
            <v>2426</v>
          </cell>
          <cell r="Q3235" t="str">
            <v>S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PBCM'A042AZ</v>
          </cell>
          <cell r="B3236" t="str">
            <v>TPU SAM. A04E BORDER COLOR</v>
          </cell>
          <cell r="C3236">
            <v>1.9</v>
          </cell>
          <cell r="D3236">
            <v>8.0465</v>
          </cell>
          <cell r="E3236">
            <v>2.4699999999999998</v>
          </cell>
          <cell r="F3236">
            <v>2.09</v>
          </cell>
          <cell r="G3236">
            <v>2.375</v>
          </cell>
          <cell r="H3236">
            <v>2.8499999999999996</v>
          </cell>
          <cell r="I3236">
            <v>2384.5</v>
          </cell>
          <cell r="J3236">
            <v>8200</v>
          </cell>
          <cell r="K3236">
            <v>10000</v>
          </cell>
          <cell r="L3236">
            <v>3100</v>
          </cell>
          <cell r="M3236">
            <v>3751</v>
          </cell>
          <cell r="N3236">
            <v>2623</v>
          </cell>
          <cell r="O3236">
            <v>2981</v>
          </cell>
          <cell r="P3236">
            <v>3577</v>
          </cell>
          <cell r="Q3236" t="str">
            <v>S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PBCM'A042NE</v>
          </cell>
          <cell r="B3237" t="str">
            <v>TPU SAM. A04E BORDER COLOR</v>
          </cell>
          <cell r="C3237">
            <v>1.9</v>
          </cell>
          <cell r="D3237">
            <v>8.0465</v>
          </cell>
          <cell r="E3237">
            <v>2.4699999999999998</v>
          </cell>
          <cell r="F3237">
            <v>2.09</v>
          </cell>
          <cell r="G3237">
            <v>2.375</v>
          </cell>
          <cell r="H3237">
            <v>2.8499999999999996</v>
          </cell>
          <cell r="I3237">
            <v>2384.5</v>
          </cell>
          <cell r="J3237">
            <v>8200</v>
          </cell>
          <cell r="K3237">
            <v>10000</v>
          </cell>
          <cell r="L3237">
            <v>3100</v>
          </cell>
          <cell r="M3237">
            <v>3751</v>
          </cell>
          <cell r="N3237">
            <v>2623</v>
          </cell>
          <cell r="O3237">
            <v>2981</v>
          </cell>
          <cell r="P3237">
            <v>3577</v>
          </cell>
          <cell r="Q3237" t="str">
            <v>S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PBCM'A042RS</v>
          </cell>
          <cell r="B3238" t="str">
            <v>TPU SAM. A04E BORDER COLOR</v>
          </cell>
          <cell r="C3238">
            <v>1.9</v>
          </cell>
          <cell r="D3238">
            <v>8.0465</v>
          </cell>
          <cell r="E3238">
            <v>2.4699999999999998</v>
          </cell>
          <cell r="F3238">
            <v>2.09</v>
          </cell>
          <cell r="G3238">
            <v>2.375</v>
          </cell>
          <cell r="H3238">
            <v>2.8499999999999996</v>
          </cell>
          <cell r="I3238">
            <v>2384.5</v>
          </cell>
          <cell r="J3238">
            <v>8200</v>
          </cell>
          <cell r="K3238">
            <v>10000</v>
          </cell>
          <cell r="L3238">
            <v>3100</v>
          </cell>
          <cell r="M3238">
            <v>3751</v>
          </cell>
          <cell r="N3238">
            <v>2623</v>
          </cell>
          <cell r="O3238">
            <v>2981</v>
          </cell>
          <cell r="P3238">
            <v>3577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PBCM'A042VI</v>
          </cell>
          <cell r="B3239" t="str">
            <v>TPU SAM. A04E BORDER COLOR</v>
          </cell>
          <cell r="C3239">
            <v>1.9</v>
          </cell>
          <cell r="D3239">
            <v>8.0465</v>
          </cell>
          <cell r="E3239">
            <v>2.4699999999999998</v>
          </cell>
          <cell r="F3239">
            <v>2.09</v>
          </cell>
          <cell r="G3239">
            <v>2.375</v>
          </cell>
          <cell r="H3239">
            <v>2.8499999999999996</v>
          </cell>
          <cell r="I3239">
            <v>2384.5</v>
          </cell>
          <cell r="J3239">
            <v>8200</v>
          </cell>
          <cell r="K3239">
            <v>10000</v>
          </cell>
          <cell r="L3239">
            <v>3100</v>
          </cell>
          <cell r="M3239">
            <v>3751</v>
          </cell>
          <cell r="N3239">
            <v>2623</v>
          </cell>
          <cell r="O3239">
            <v>2981</v>
          </cell>
          <cell r="P3239">
            <v>3577</v>
          </cell>
          <cell r="Q3239" t="str">
            <v>S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TBCBSA04E</v>
          </cell>
          <cell r="B3240" t="str">
            <v>TPU SAM. A04E BORDER COLOR BRILLO</v>
          </cell>
          <cell r="C3240">
            <v>1.1347088526202318</v>
          </cell>
          <cell r="D3240">
            <v>4.8054919908466811</v>
          </cell>
          <cell r="E3240">
            <v>1.4751215084063014</v>
          </cell>
          <cell r="F3240">
            <v>1.248179737882255</v>
          </cell>
          <cell r="G3240">
            <v>1.4183860657752898</v>
          </cell>
          <cell r="H3240">
            <v>1.7020632789303476</v>
          </cell>
          <cell r="I3240">
            <v>1424.0596100383909</v>
          </cell>
          <cell r="J3240">
            <v>4920</v>
          </cell>
          <cell r="K3240">
            <v>6000</v>
          </cell>
          <cell r="L3240">
            <v>1851</v>
          </cell>
          <cell r="M3240">
            <v>2240</v>
          </cell>
          <cell r="N3240">
            <v>1567</v>
          </cell>
          <cell r="O3240">
            <v>1781</v>
          </cell>
          <cell r="P3240">
            <v>2137</v>
          </cell>
          <cell r="Q3240" t="str">
            <v>S</v>
          </cell>
          <cell r="R3240">
            <v>33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TPIPA04EDIR</v>
          </cell>
          <cell r="B3241" t="str">
            <v>TPU SAM. A04E DIAMON</v>
          </cell>
          <cell r="C3241">
            <v>1.3729977116704806</v>
          </cell>
          <cell r="D3241">
            <v>5.8146453089244847</v>
          </cell>
          <cell r="E3241">
            <v>1.7848970251716247</v>
          </cell>
          <cell r="F3241">
            <v>1.5102974828375288</v>
          </cell>
          <cell r="G3241">
            <v>1.7162471395881007</v>
          </cell>
          <cell r="H3241">
            <v>2.0594965675057209</v>
          </cell>
          <cell r="I3241">
            <v>1723.1121281464532</v>
          </cell>
          <cell r="J3241">
            <v>6150</v>
          </cell>
          <cell r="K3241">
            <v>7500</v>
          </cell>
          <cell r="L3241">
            <v>2240</v>
          </cell>
          <cell r="M3241">
            <v>2710</v>
          </cell>
          <cell r="N3241">
            <v>1896</v>
          </cell>
          <cell r="O3241">
            <v>2154</v>
          </cell>
          <cell r="P3241">
            <v>2585</v>
          </cell>
          <cell r="Q3241" t="str">
            <v>V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q93ci</v>
          </cell>
          <cell r="B3242" t="str">
            <v>TPU SAM. A04E FUTBOL MESSI INTER</v>
          </cell>
          <cell r="C3242">
            <v>1.5940619916906624</v>
          </cell>
          <cell r="D3242">
            <v>6.7508525348099555</v>
          </cell>
          <cell r="E3242">
            <v>2.0722805891978613</v>
          </cell>
          <cell r="F3242">
            <v>1.7534681908597287</v>
          </cell>
          <cell r="G3242">
            <v>1.9925774896133279</v>
          </cell>
          <cell r="H3242">
            <v>2.3910929875359939</v>
          </cell>
          <cell r="I3242">
            <v>2000.5477995717813</v>
          </cell>
          <cell r="J3242">
            <v>6970</v>
          </cell>
          <cell r="K3242">
            <v>8500</v>
          </cell>
          <cell r="L3242">
            <v>2601</v>
          </cell>
          <cell r="M3242">
            <v>3147</v>
          </cell>
          <cell r="N3242">
            <v>2201</v>
          </cell>
          <cell r="O3242">
            <v>2501</v>
          </cell>
          <cell r="P3242">
            <v>3001</v>
          </cell>
          <cell r="Q3242" t="str">
            <v>V</v>
          </cell>
          <cell r="R3242">
            <v>33</v>
          </cell>
          <cell r="S3242">
            <v>1.21</v>
          </cell>
          <cell r="T3242" t="str">
            <v>TPU</v>
          </cell>
          <cell r="U3242">
            <v>0</v>
          </cell>
        </row>
        <row r="3243">
          <cell r="A3243" t="str">
            <v>9043</v>
          </cell>
          <cell r="B3243" t="str">
            <v>TPU SAM. A04E PUFFER CASE</v>
          </cell>
          <cell r="C3243">
            <v>0.83</v>
          </cell>
          <cell r="D3243">
            <v>3.2100249999999999</v>
          </cell>
          <cell r="E3243">
            <v>1.079</v>
          </cell>
          <cell r="F3243">
            <v>0.91300000000000003</v>
          </cell>
          <cell r="G3243">
            <v>1.0374999999999999</v>
          </cell>
          <cell r="H3243">
            <v>1.2449999999999999</v>
          </cell>
          <cell r="I3243">
            <v>1041.6499999999999</v>
          </cell>
          <cell r="J3243">
            <v>3280</v>
          </cell>
          <cell r="K3243">
            <v>4000</v>
          </cell>
          <cell r="L3243">
            <v>1354</v>
          </cell>
          <cell r="M3243">
            <v>1496</v>
          </cell>
          <cell r="N3243">
            <v>1146</v>
          </cell>
          <cell r="O3243">
            <v>1303</v>
          </cell>
          <cell r="P3243">
            <v>1563</v>
          </cell>
          <cell r="Q3243" t="str">
            <v>V</v>
          </cell>
          <cell r="R3243">
            <v>33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40043</v>
          </cell>
          <cell r="B3244" t="str">
            <v>TPU SAM. A04E PUFFER CASE DIS.</v>
          </cell>
          <cell r="C3244">
            <v>0.83</v>
          </cell>
          <cell r="D3244">
            <v>3.2100249999999999</v>
          </cell>
          <cell r="E3244">
            <v>1.079</v>
          </cell>
          <cell r="F3244">
            <v>0.91300000000000003</v>
          </cell>
          <cell r="G3244">
            <v>1.0374999999999999</v>
          </cell>
          <cell r="H3244">
            <v>1.2449999999999999</v>
          </cell>
          <cell r="I3244">
            <v>1041.6499999999999</v>
          </cell>
          <cell r="J3244">
            <v>3280</v>
          </cell>
          <cell r="K3244">
            <v>4000</v>
          </cell>
          <cell r="L3244">
            <v>1354</v>
          </cell>
          <cell r="M3244">
            <v>1496</v>
          </cell>
          <cell r="N3244">
            <v>1146</v>
          </cell>
          <cell r="O3244">
            <v>1303</v>
          </cell>
          <cell r="P3244">
            <v>1563</v>
          </cell>
          <cell r="Q3244" t="str">
            <v>V</v>
          </cell>
          <cell r="R3244">
            <v>33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FPSA04E</v>
          </cell>
          <cell r="B3245" t="str">
            <v>TPU SAM. A04E PUFFER IMP.</v>
          </cell>
          <cell r="C3245">
            <v>0.77225629290617859</v>
          </cell>
          <cell r="D3245">
            <v>3.2705054004576661</v>
          </cell>
          <cell r="E3245">
            <v>1.0039331807780323</v>
          </cell>
          <cell r="F3245">
            <v>0.84948192219679652</v>
          </cell>
          <cell r="G3245">
            <v>0.96532036613272321</v>
          </cell>
          <cell r="H3245">
            <v>1.1583844393592679</v>
          </cell>
          <cell r="I3245">
            <v>969.18164759725414</v>
          </cell>
          <cell r="J3245">
            <v>3280</v>
          </cell>
          <cell r="K3245">
            <v>4000</v>
          </cell>
          <cell r="L3245">
            <v>1260</v>
          </cell>
          <cell r="M3245">
            <v>1525</v>
          </cell>
          <cell r="N3245">
            <v>1067</v>
          </cell>
          <cell r="O3245">
            <v>1212</v>
          </cell>
          <cell r="P3245">
            <v>1454</v>
          </cell>
          <cell r="Q3245" t="str">
            <v>V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FPCA04E</v>
          </cell>
          <cell r="B3246" t="str">
            <v>TPU SAM. A04E PUFFER IMP. CORAZONES</v>
          </cell>
          <cell r="C3246">
            <v>1.1222270552414093</v>
          </cell>
          <cell r="D3246">
            <v>4.7526315789473683</v>
          </cell>
          <cell r="E3246">
            <v>1.4588951718138321</v>
          </cell>
          <cell r="F3246">
            <v>1.2344497607655502</v>
          </cell>
          <cell r="G3246">
            <v>1.4027838190517616</v>
          </cell>
          <cell r="H3246">
            <v>1.683340582862114</v>
          </cell>
          <cell r="I3246">
            <v>1408.3949543279687</v>
          </cell>
          <cell r="J3246">
            <v>4920</v>
          </cell>
          <cell r="K3246">
            <v>6000</v>
          </cell>
          <cell r="L3246">
            <v>1831</v>
          </cell>
          <cell r="M3246">
            <v>2215</v>
          </cell>
          <cell r="N3246">
            <v>1550</v>
          </cell>
          <cell r="O3246">
            <v>1761</v>
          </cell>
          <cell r="P3246">
            <v>2113</v>
          </cell>
          <cell r="Q3246" t="str">
            <v>V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FPSA04EM</v>
          </cell>
          <cell r="B3247" t="str">
            <v>TPU SAM. A04E PUFFER IMP. METALIZADO</v>
          </cell>
          <cell r="C3247">
            <v>1.7848970251716247</v>
          </cell>
          <cell r="D3247">
            <v>7.5590389016018307</v>
          </cell>
          <cell r="E3247">
            <v>2.3203661327231124</v>
          </cell>
          <cell r="F3247">
            <v>1.9633867276887873</v>
          </cell>
          <cell r="G3247">
            <v>2.2311212814645307</v>
          </cell>
          <cell r="H3247">
            <v>2.6773455377574371</v>
          </cell>
          <cell r="I3247">
            <v>2240.0457665903891</v>
          </cell>
          <cell r="J3247">
            <v>7790</v>
          </cell>
          <cell r="K3247">
            <v>9500</v>
          </cell>
          <cell r="L3247">
            <v>2912</v>
          </cell>
          <cell r="M3247">
            <v>3524</v>
          </cell>
          <cell r="N3247">
            <v>2465</v>
          </cell>
          <cell r="O3247">
            <v>2801</v>
          </cell>
          <cell r="P3247">
            <v>3361</v>
          </cell>
          <cell r="Q3247" t="str">
            <v>V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FRA04E</v>
          </cell>
          <cell r="B3248" t="str">
            <v>TPU SAM. A04E RAYAS</v>
          </cell>
          <cell r="C3248">
            <v>1.5789473684210527</v>
          </cell>
          <cell r="D3248">
            <v>6.6868421052631577</v>
          </cell>
          <cell r="E3248">
            <v>2.0526315789473686</v>
          </cell>
          <cell r="F3248">
            <v>1.736842105263158</v>
          </cell>
          <cell r="G3248">
            <v>1.9736842105263159</v>
          </cell>
          <cell r="H3248">
            <v>2.3684210526315788</v>
          </cell>
          <cell r="I3248">
            <v>1981.578947368421</v>
          </cell>
          <cell r="J3248">
            <v>6970</v>
          </cell>
          <cell r="K3248">
            <v>8500</v>
          </cell>
          <cell r="L3248">
            <v>2576</v>
          </cell>
          <cell r="M3248">
            <v>3117</v>
          </cell>
          <cell r="N3248">
            <v>2180</v>
          </cell>
          <cell r="O3248">
            <v>2477</v>
          </cell>
          <cell r="P3248">
            <v>2973</v>
          </cell>
          <cell r="Q3248" t="str">
            <v>V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TRRSA04E</v>
          </cell>
          <cell r="B3249" t="str">
            <v>TPU SAM. A04E RUBBER</v>
          </cell>
          <cell r="C3249">
            <v>1.545541539799913</v>
          </cell>
          <cell r="D3249">
            <v>6.5453684210526317</v>
          </cell>
          <cell r="E3249">
            <v>2.0092040017398869</v>
          </cell>
          <cell r="F3249">
            <v>1.7000956937799045</v>
          </cell>
          <cell r="G3249">
            <v>1.9319269247498914</v>
          </cell>
          <cell r="H3249">
            <v>2.3183123096998695</v>
          </cell>
          <cell r="I3249">
            <v>1939.6546324488909</v>
          </cell>
          <cell r="J3249">
            <v>6560</v>
          </cell>
          <cell r="K3249">
            <v>8000</v>
          </cell>
          <cell r="L3249">
            <v>2522</v>
          </cell>
          <cell r="M3249">
            <v>3051</v>
          </cell>
          <cell r="N3249">
            <v>2134</v>
          </cell>
          <cell r="O3249">
            <v>2425</v>
          </cell>
          <cell r="P3249">
            <v>2910</v>
          </cell>
          <cell r="Q3249" t="str">
            <v>D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413046</v>
          </cell>
          <cell r="B3250" t="str">
            <v>TPU SAM. A04E SILICONA DIS. DK</v>
          </cell>
          <cell r="C3250">
            <v>0.76</v>
          </cell>
          <cell r="D3250">
            <v>3.3592</v>
          </cell>
          <cell r="E3250">
            <v>0.9880000000000001</v>
          </cell>
          <cell r="F3250">
            <v>0.83600000000000008</v>
          </cell>
          <cell r="G3250">
            <v>0.95</v>
          </cell>
          <cell r="H3250">
            <v>1.1400000000000001</v>
          </cell>
          <cell r="I3250">
            <v>953.8</v>
          </cell>
          <cell r="J3250">
            <v>3280</v>
          </cell>
          <cell r="K3250">
            <v>4000</v>
          </cell>
          <cell r="L3250">
            <v>1240</v>
          </cell>
          <cell r="M3250">
            <v>1370</v>
          </cell>
          <cell r="N3250">
            <v>1050</v>
          </cell>
          <cell r="O3250">
            <v>1193</v>
          </cell>
          <cell r="P3250">
            <v>1431</v>
          </cell>
          <cell r="Q3250" t="str">
            <v>V</v>
          </cell>
          <cell r="R3250">
            <v>38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PRSI'A042AZ</v>
          </cell>
          <cell r="B3251" t="str">
            <v>TPU SAM. A04E SILICONA FELPA</v>
          </cell>
          <cell r="C3251">
            <v>0.93483752860411895</v>
          </cell>
          <cell r="D3251">
            <v>3.9590369336384437</v>
          </cell>
          <cell r="E3251">
            <v>1.2152887871853546</v>
          </cell>
          <cell r="F3251">
            <v>1.0283212814645308</v>
          </cell>
          <cell r="G3251">
            <v>1.1685469107551487</v>
          </cell>
          <cell r="H3251">
            <v>1.4022562929061784</v>
          </cell>
          <cell r="I3251">
            <v>1173.2210983981693</v>
          </cell>
          <cell r="J3251">
            <v>4100</v>
          </cell>
          <cell r="K3251">
            <v>5000</v>
          </cell>
          <cell r="L3251">
            <v>1525</v>
          </cell>
          <cell r="M3251">
            <v>1845</v>
          </cell>
          <cell r="N3251">
            <v>1291</v>
          </cell>
          <cell r="O3251">
            <v>1467</v>
          </cell>
          <cell r="P3251">
            <v>1760</v>
          </cell>
          <cell r="Q3251" t="str">
            <v>S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PRSI'A042CE</v>
          </cell>
          <cell r="B3252" t="str">
            <v>TPU SAM. A04E SILICONA FELPA</v>
          </cell>
          <cell r="C3252">
            <v>0.93483752860411895</v>
          </cell>
          <cell r="D3252">
            <v>3.9590369336384437</v>
          </cell>
          <cell r="E3252">
            <v>1.2152887871853546</v>
          </cell>
          <cell r="F3252">
            <v>1.0283212814645308</v>
          </cell>
          <cell r="G3252">
            <v>1.1685469107551487</v>
          </cell>
          <cell r="H3252">
            <v>1.4022562929061784</v>
          </cell>
          <cell r="I3252">
            <v>1173.2210983981693</v>
          </cell>
          <cell r="J3252">
            <v>4100</v>
          </cell>
          <cell r="K3252">
            <v>5000</v>
          </cell>
          <cell r="L3252">
            <v>1525</v>
          </cell>
          <cell r="M3252">
            <v>1845</v>
          </cell>
          <cell r="N3252">
            <v>1291</v>
          </cell>
          <cell r="O3252">
            <v>1467</v>
          </cell>
          <cell r="P3252">
            <v>1760</v>
          </cell>
          <cell r="Q3252" t="str">
            <v>S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SILFA04E</v>
          </cell>
          <cell r="B3253" t="str">
            <v>TPU SAM. A04E SILICONA FELPA</v>
          </cell>
          <cell r="C3253">
            <v>0.93483752860411895</v>
          </cell>
          <cell r="D3253">
            <v>3.9590369336384437</v>
          </cell>
          <cell r="E3253">
            <v>1.2152887871853546</v>
          </cell>
          <cell r="F3253">
            <v>1.0283212814645308</v>
          </cell>
          <cell r="G3253">
            <v>1.1685469107551487</v>
          </cell>
          <cell r="H3253">
            <v>1.4022562929061784</v>
          </cell>
          <cell r="I3253">
            <v>1173.2210983981693</v>
          </cell>
          <cell r="J3253">
            <v>4100</v>
          </cell>
          <cell r="K3253">
            <v>5000</v>
          </cell>
          <cell r="L3253">
            <v>1525</v>
          </cell>
          <cell r="M3253">
            <v>1845</v>
          </cell>
          <cell r="N3253">
            <v>1291</v>
          </cell>
          <cell r="O3253">
            <v>1467</v>
          </cell>
          <cell r="P3253">
            <v>1760</v>
          </cell>
          <cell r="Q3253" t="str">
            <v>V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PRSI'A042FU</v>
          </cell>
          <cell r="B3254" t="str">
            <v>TPU SAM. A04E SILICONA FELPA</v>
          </cell>
          <cell r="C3254">
            <v>0.93483752860411895</v>
          </cell>
          <cell r="D3254">
            <v>3.9590369336384437</v>
          </cell>
          <cell r="E3254">
            <v>1.2152887871853546</v>
          </cell>
          <cell r="F3254">
            <v>1.0283212814645308</v>
          </cell>
          <cell r="G3254">
            <v>1.1685469107551487</v>
          </cell>
          <cell r="H3254">
            <v>1.4022562929061784</v>
          </cell>
          <cell r="I3254">
            <v>1173.2210983981693</v>
          </cell>
          <cell r="J3254">
            <v>4100</v>
          </cell>
          <cell r="K3254">
            <v>5000</v>
          </cell>
          <cell r="L3254">
            <v>1525</v>
          </cell>
          <cell r="M3254">
            <v>1845</v>
          </cell>
          <cell r="N3254">
            <v>1291</v>
          </cell>
          <cell r="O3254">
            <v>1467</v>
          </cell>
          <cell r="P3254">
            <v>1760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PRSI'A042RS</v>
          </cell>
          <cell r="B3255" t="str">
            <v>TPU SAM. A04E SILICONA FELPA</v>
          </cell>
          <cell r="C3255">
            <v>0.93483752860411895</v>
          </cell>
          <cell r="D3255">
            <v>3.9590369336384437</v>
          </cell>
          <cell r="E3255">
            <v>1.2152887871853546</v>
          </cell>
          <cell r="F3255">
            <v>1.0283212814645308</v>
          </cell>
          <cell r="G3255">
            <v>1.1685469107551487</v>
          </cell>
          <cell r="H3255">
            <v>1.4022562929061784</v>
          </cell>
          <cell r="I3255">
            <v>1173.2210983981693</v>
          </cell>
          <cell r="J3255">
            <v>4100</v>
          </cell>
          <cell r="K3255">
            <v>5000</v>
          </cell>
          <cell r="L3255">
            <v>1525</v>
          </cell>
          <cell r="M3255">
            <v>1845</v>
          </cell>
          <cell r="N3255">
            <v>1291</v>
          </cell>
          <cell r="O3255">
            <v>1467</v>
          </cell>
          <cell r="P3255">
            <v>1760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404043</v>
          </cell>
          <cell r="B3256" t="str">
            <v>TPU SAM. A04E SILICONA NAC.</v>
          </cell>
          <cell r="C3256">
            <v>0.76</v>
          </cell>
          <cell r="D3256">
            <v>3.3592</v>
          </cell>
          <cell r="E3256">
            <v>0.9880000000000001</v>
          </cell>
          <cell r="F3256">
            <v>0.83600000000000008</v>
          </cell>
          <cell r="G3256">
            <v>0.95</v>
          </cell>
          <cell r="H3256">
            <v>1.1400000000000001</v>
          </cell>
          <cell r="I3256">
            <v>953.8</v>
          </cell>
          <cell r="J3256">
            <v>3280</v>
          </cell>
          <cell r="K3256">
            <v>4000</v>
          </cell>
          <cell r="L3256">
            <v>1240</v>
          </cell>
          <cell r="M3256">
            <v>1370</v>
          </cell>
          <cell r="N3256">
            <v>1050</v>
          </cell>
          <cell r="O3256">
            <v>1193</v>
          </cell>
          <cell r="P3256">
            <v>1431</v>
          </cell>
          <cell r="Q3256" t="str">
            <v>V</v>
          </cell>
          <cell r="R3256">
            <v>38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000043</v>
          </cell>
          <cell r="B3257" t="str">
            <v>TPU SAM. A04E TRANS</v>
          </cell>
          <cell r="C3257">
            <v>0.86124401913875603</v>
          </cell>
          <cell r="D3257">
            <v>3.647368421052632</v>
          </cell>
          <cell r="E3257">
            <v>1.1196172248803828</v>
          </cell>
          <cell r="F3257">
            <v>0.94736842105263175</v>
          </cell>
          <cell r="G3257">
            <v>1.0765550239234449</v>
          </cell>
          <cell r="H3257">
            <v>1.2918660287081341</v>
          </cell>
          <cell r="I3257">
            <v>1080.8612440191389</v>
          </cell>
          <cell r="J3257">
            <v>3690</v>
          </cell>
          <cell r="K3257">
            <v>4500</v>
          </cell>
          <cell r="L3257">
            <v>1405</v>
          </cell>
          <cell r="M3257">
            <v>1700</v>
          </cell>
          <cell r="N3257">
            <v>1189</v>
          </cell>
          <cell r="O3257">
            <v>1352</v>
          </cell>
          <cell r="P3257">
            <v>1622</v>
          </cell>
          <cell r="Q3257" t="str">
            <v>V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PASK'A042T</v>
          </cell>
          <cell r="B3258" t="str">
            <v>TPU SAM. A04E TRANS</v>
          </cell>
          <cell r="C3258">
            <v>0.54829473684210517</v>
          </cell>
          <cell r="D3258">
            <v>2.3220282105263155</v>
          </cell>
          <cell r="E3258">
            <v>0.71278315789473679</v>
          </cell>
          <cell r="F3258">
            <v>0.60312421052631571</v>
          </cell>
          <cell r="G3258">
            <v>0.6853684210526314</v>
          </cell>
          <cell r="H3258">
            <v>0.82244210526315775</v>
          </cell>
          <cell r="I3258">
            <v>688.10989473684197</v>
          </cell>
          <cell r="J3258">
            <v>2460</v>
          </cell>
          <cell r="K3258">
            <v>3000</v>
          </cell>
          <cell r="L3258">
            <v>895</v>
          </cell>
          <cell r="M3258">
            <v>1082</v>
          </cell>
          <cell r="N3258">
            <v>757</v>
          </cell>
          <cell r="O3258">
            <v>861</v>
          </cell>
          <cell r="P3258">
            <v>1033</v>
          </cell>
          <cell r="Q3258" t="str">
            <v>V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pu36r</v>
          </cell>
          <cell r="B3259" t="str">
            <v>TPU SAM. A04S DIS. SENA BRILLO + POP</v>
          </cell>
          <cell r="C3259">
            <v>1.3486498855835241</v>
          </cell>
          <cell r="D3259">
            <v>5.7115322654462242</v>
          </cell>
          <cell r="E3259">
            <v>1.7532448512585814</v>
          </cell>
          <cell r="F3259">
            <v>1.4835148741418767</v>
          </cell>
          <cell r="G3259">
            <v>1.685812356979405</v>
          </cell>
          <cell r="H3259">
            <v>2.0229748283752862</v>
          </cell>
          <cell r="I3259">
            <v>1692.5556064073228</v>
          </cell>
          <cell r="J3259">
            <v>5740</v>
          </cell>
          <cell r="K3259">
            <v>7000</v>
          </cell>
          <cell r="L3259">
            <v>2200</v>
          </cell>
          <cell r="M3259">
            <v>2662</v>
          </cell>
          <cell r="N3259">
            <v>1862</v>
          </cell>
          <cell r="O3259">
            <v>2116</v>
          </cell>
          <cell r="P3259">
            <v>2539</v>
          </cell>
          <cell r="Q3259" t="str">
            <v>V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FPSA04S</v>
          </cell>
          <cell r="B3260" t="str">
            <v>TPU SAM. A04S PUFFER IMP.</v>
          </cell>
          <cell r="C3260">
            <v>0.77225629290617859</v>
          </cell>
          <cell r="D3260">
            <v>3.2705054004576661</v>
          </cell>
          <cell r="E3260">
            <v>1.0039331807780323</v>
          </cell>
          <cell r="F3260">
            <v>0.84948192219679652</v>
          </cell>
          <cell r="G3260">
            <v>0.96532036613272321</v>
          </cell>
          <cell r="H3260">
            <v>1.1583844393592679</v>
          </cell>
          <cell r="I3260">
            <v>969.18164759725414</v>
          </cell>
          <cell r="J3260">
            <v>3280</v>
          </cell>
          <cell r="K3260">
            <v>4000</v>
          </cell>
          <cell r="L3260">
            <v>1260</v>
          </cell>
          <cell r="M3260">
            <v>1525</v>
          </cell>
          <cell r="N3260">
            <v>1067</v>
          </cell>
          <cell r="O3260">
            <v>1212</v>
          </cell>
          <cell r="P3260">
            <v>1454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TPURSA04S</v>
          </cell>
          <cell r="B3261" t="str">
            <v>TPU SAM. A04S REF SOFT</v>
          </cell>
          <cell r="C3261">
            <v>1.55</v>
          </cell>
          <cell r="D3261">
            <v>6.5642499999999995</v>
          </cell>
          <cell r="E3261">
            <v>2.0150000000000001</v>
          </cell>
          <cell r="F3261">
            <v>1.7050000000000003</v>
          </cell>
          <cell r="G3261">
            <v>1.9375</v>
          </cell>
          <cell r="H3261">
            <v>2.3250000000000002</v>
          </cell>
          <cell r="I3261">
            <v>1945.25</v>
          </cell>
          <cell r="J3261">
            <v>6560</v>
          </cell>
          <cell r="K3261">
            <v>8000</v>
          </cell>
          <cell r="L3261">
            <v>2529</v>
          </cell>
          <cell r="M3261">
            <v>3060</v>
          </cell>
          <cell r="N3261">
            <v>2140</v>
          </cell>
          <cell r="O3261">
            <v>2432</v>
          </cell>
          <cell r="P3261">
            <v>2918</v>
          </cell>
          <cell r="Q3261" t="str">
            <v>S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456456800923</v>
          </cell>
          <cell r="B3262" t="str">
            <v>TPU SAM. A04S SILICONA C/MARCA</v>
          </cell>
          <cell r="C3262">
            <v>1.8438247011952191</v>
          </cell>
          <cell r="D3262">
            <v>7.8085976095617529</v>
          </cell>
          <cell r="E3262">
            <v>2.3969721115537848</v>
          </cell>
          <cell r="F3262">
            <v>2.0282071713147412</v>
          </cell>
          <cell r="G3262">
            <v>2.3047808764940241</v>
          </cell>
          <cell r="H3262">
            <v>2.7657370517928288</v>
          </cell>
          <cell r="I3262">
            <v>2314</v>
          </cell>
          <cell r="J3262">
            <v>8200</v>
          </cell>
          <cell r="K3262">
            <v>10000</v>
          </cell>
          <cell r="L3262">
            <v>3008</v>
          </cell>
          <cell r="M3262">
            <v>3640</v>
          </cell>
          <cell r="N3262">
            <v>2546</v>
          </cell>
          <cell r="O3262">
            <v>2893</v>
          </cell>
          <cell r="P3262">
            <v>3471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SILFA04S</v>
          </cell>
          <cell r="B3263" t="str">
            <v>TPU SAM. A04S SILICONA FELPA</v>
          </cell>
          <cell r="C3263">
            <v>0.93483752860411895</v>
          </cell>
          <cell r="D3263">
            <v>3.9590369336384437</v>
          </cell>
          <cell r="E3263">
            <v>1.2152887871853546</v>
          </cell>
          <cell r="F3263">
            <v>1.0283212814645308</v>
          </cell>
          <cell r="G3263">
            <v>1.1685469107551487</v>
          </cell>
          <cell r="H3263">
            <v>1.4022562929061784</v>
          </cell>
          <cell r="I3263">
            <v>1173.2210983981693</v>
          </cell>
          <cell r="J3263">
            <v>4100</v>
          </cell>
          <cell r="K3263">
            <v>5000</v>
          </cell>
          <cell r="L3263">
            <v>1525</v>
          </cell>
          <cell r="M3263">
            <v>1845</v>
          </cell>
          <cell r="N3263">
            <v>1291</v>
          </cell>
          <cell r="O3263">
            <v>1467</v>
          </cell>
          <cell r="P3263">
            <v>1760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040045</v>
          </cell>
          <cell r="B3264" t="str">
            <v>TPU SAM. A04S SILICONA NAC.</v>
          </cell>
          <cell r="C3264">
            <v>0.76</v>
          </cell>
          <cell r="D3264">
            <v>3.3592</v>
          </cell>
          <cell r="E3264">
            <v>0.9880000000000001</v>
          </cell>
          <cell r="F3264">
            <v>0.83600000000000008</v>
          </cell>
          <cell r="G3264">
            <v>0.95</v>
          </cell>
          <cell r="H3264">
            <v>1.1400000000000001</v>
          </cell>
          <cell r="I3264">
            <v>953.8</v>
          </cell>
          <cell r="J3264">
            <v>3280</v>
          </cell>
          <cell r="K3264">
            <v>4000</v>
          </cell>
          <cell r="L3264">
            <v>1240</v>
          </cell>
          <cell r="M3264">
            <v>1370</v>
          </cell>
          <cell r="N3264">
            <v>1050</v>
          </cell>
          <cell r="O3264">
            <v>1193</v>
          </cell>
          <cell r="P3264">
            <v>1431</v>
          </cell>
          <cell r="Q3264" t="str">
            <v>V</v>
          </cell>
          <cell r="R3264">
            <v>38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PBCSSA05</v>
          </cell>
          <cell r="B3265" t="str">
            <v>TPU SAM. A05 BORDER - CAMERA SHIELD</v>
          </cell>
          <cell r="C3265">
            <v>1.896924485125858</v>
          </cell>
          <cell r="D3265">
            <v>9.1811145080091521</v>
          </cell>
          <cell r="E3265">
            <v>2.4660018306636156</v>
          </cell>
          <cell r="F3265">
            <v>2.0866169336384441</v>
          </cell>
          <cell r="G3265">
            <v>2.3711556064073225</v>
          </cell>
          <cell r="H3265">
            <v>2.845386727688787</v>
          </cell>
          <cell r="I3265">
            <v>2380.6402288329518</v>
          </cell>
          <cell r="J3265">
            <v>9430</v>
          </cell>
          <cell r="K3265">
            <v>11500</v>
          </cell>
          <cell r="L3265">
            <v>3095</v>
          </cell>
          <cell r="M3265">
            <v>3745</v>
          </cell>
          <cell r="N3265">
            <v>2619</v>
          </cell>
          <cell r="O3265">
            <v>2976</v>
          </cell>
          <cell r="P3265">
            <v>3571</v>
          </cell>
          <cell r="Q3265" t="str">
            <v>S</v>
          </cell>
          <cell r="R3265">
            <v>38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TRBBA05</v>
          </cell>
          <cell r="B3266" t="str">
            <v>TPU SAM. A05 BUBBLE</v>
          </cell>
          <cell r="C3266">
            <v>0.96984860557768926</v>
          </cell>
          <cell r="D3266">
            <v>4.6940672509960155</v>
          </cell>
          <cell r="E3266">
            <v>1.2608031872509962</v>
          </cell>
          <cell r="F3266">
            <v>1.0668334661354584</v>
          </cell>
          <cell r="G3266">
            <v>1.2123107569721117</v>
          </cell>
          <cell r="H3266">
            <v>1.4547729083665339</v>
          </cell>
          <cell r="I3266">
            <v>1217.1600000000001</v>
          </cell>
          <cell r="J3266">
            <v>4920</v>
          </cell>
          <cell r="K3266">
            <v>6000</v>
          </cell>
          <cell r="L3266">
            <v>1582</v>
          </cell>
          <cell r="M3266">
            <v>1915</v>
          </cell>
          <cell r="N3266">
            <v>1339</v>
          </cell>
          <cell r="O3266">
            <v>1522</v>
          </cell>
          <cell r="P3266">
            <v>1826</v>
          </cell>
          <cell r="Q3266" t="str">
            <v>D</v>
          </cell>
          <cell r="R3266">
            <v>38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TRBBDA05</v>
          </cell>
          <cell r="B3267" t="str">
            <v>TPU SAM. A05 BUBBLE DISEÑO</v>
          </cell>
          <cell r="C3267">
            <v>1.3195844328673074</v>
          </cell>
          <cell r="D3267">
            <v>6.3867886550777682</v>
          </cell>
          <cell r="E3267">
            <v>1.7154597627274997</v>
          </cell>
          <cell r="F3267">
            <v>1.4515428761540383</v>
          </cell>
          <cell r="G3267">
            <v>1.6494805410841342</v>
          </cell>
          <cell r="H3267">
            <v>1.9793766493009612</v>
          </cell>
          <cell r="I3267">
            <v>1656.0784632484708</v>
          </cell>
          <cell r="J3267">
            <v>6560</v>
          </cell>
          <cell r="K3267">
            <v>8000</v>
          </cell>
          <cell r="L3267">
            <v>2153</v>
          </cell>
          <cell r="M3267">
            <v>2605</v>
          </cell>
          <cell r="N3267">
            <v>1822</v>
          </cell>
          <cell r="O3267">
            <v>2071</v>
          </cell>
          <cell r="P3267">
            <v>2485</v>
          </cell>
          <cell r="Q3267" t="str">
            <v>D</v>
          </cell>
          <cell r="R3267">
            <v>38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TRCRA05</v>
          </cell>
          <cell r="B3268" t="str">
            <v>TPU SAM. A05 COMBO REF</v>
          </cell>
          <cell r="C3268">
            <v>2.3033864541832672</v>
          </cell>
          <cell r="D3268">
            <v>11.148390438247013</v>
          </cell>
          <cell r="E3268">
            <v>2.9944023904382475</v>
          </cell>
          <cell r="F3268">
            <v>2.5337250996015941</v>
          </cell>
          <cell r="G3268">
            <v>2.8792330677290838</v>
          </cell>
          <cell r="H3268">
            <v>3.4550796812749009</v>
          </cell>
          <cell r="I3268">
            <v>2890.7500000000005</v>
          </cell>
          <cell r="J3268">
            <v>11480</v>
          </cell>
          <cell r="K3268">
            <v>14000</v>
          </cell>
          <cell r="L3268">
            <v>3758</v>
          </cell>
          <cell r="M3268">
            <v>4547</v>
          </cell>
          <cell r="N3268">
            <v>3180</v>
          </cell>
          <cell r="O3268">
            <v>3614</v>
          </cell>
          <cell r="P3268">
            <v>4337</v>
          </cell>
          <cell r="Q3268" t="str">
            <v>D</v>
          </cell>
          <cell r="R3268">
            <v>38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pu52U</v>
          </cell>
          <cell r="B3269" t="str">
            <v>TPU SAM. A05 DIS. SENA BRILLO + POP</v>
          </cell>
          <cell r="C3269">
            <v>1.4239450800915332</v>
          </cell>
          <cell r="D3269">
            <v>6.8918941876430209</v>
          </cell>
          <cell r="E3269">
            <v>1.8511286041189932</v>
          </cell>
          <cell r="F3269">
            <v>1.5663395881006867</v>
          </cell>
          <cell r="G3269">
            <v>1.7799313501144165</v>
          </cell>
          <cell r="H3269">
            <v>2.1359176201372998</v>
          </cell>
          <cell r="I3269">
            <v>1787.0510755148741</v>
          </cell>
          <cell r="J3269">
            <v>6970</v>
          </cell>
          <cell r="K3269">
            <v>8500</v>
          </cell>
          <cell r="L3269">
            <v>2323</v>
          </cell>
          <cell r="M3269">
            <v>2811</v>
          </cell>
          <cell r="N3269">
            <v>1966</v>
          </cell>
          <cell r="O3269">
            <v>2234</v>
          </cell>
          <cell r="P3269">
            <v>2681</v>
          </cell>
          <cell r="Q3269" t="str">
            <v>V</v>
          </cell>
          <cell r="R3269">
            <v>38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TRODA05</v>
          </cell>
          <cell r="B3270" t="str">
            <v>TPU SAM. A05 ONDAS</v>
          </cell>
          <cell r="C3270">
            <v>0.58885125858123577</v>
          </cell>
          <cell r="D3270">
            <v>2.8500400915331809</v>
          </cell>
          <cell r="E3270">
            <v>0.76550663615560655</v>
          </cell>
          <cell r="F3270">
            <v>0.64773638443935944</v>
          </cell>
          <cell r="G3270">
            <v>0.73606407322654466</v>
          </cell>
          <cell r="H3270">
            <v>0.88327688787185366</v>
          </cell>
          <cell r="I3270">
            <v>739.00832951945085</v>
          </cell>
          <cell r="J3270">
            <v>2870</v>
          </cell>
          <cell r="K3270">
            <v>3500</v>
          </cell>
          <cell r="L3270">
            <v>961</v>
          </cell>
          <cell r="M3270">
            <v>1162</v>
          </cell>
          <cell r="N3270">
            <v>813</v>
          </cell>
          <cell r="O3270">
            <v>924</v>
          </cell>
          <cell r="P3270">
            <v>1109</v>
          </cell>
          <cell r="Q3270" t="str">
            <v>D</v>
          </cell>
          <cell r="R3270">
            <v>38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TPHXSA05</v>
          </cell>
          <cell r="B3271" t="str">
            <v>TPU SAM. A05 PUFFER HEXAGONAL</v>
          </cell>
          <cell r="C3271">
            <v>1.3729977116704806</v>
          </cell>
          <cell r="D3271">
            <v>6.6453089244851258</v>
          </cell>
          <cell r="E3271">
            <v>1.7848970251716247</v>
          </cell>
          <cell r="F3271">
            <v>1.5102974828375288</v>
          </cell>
          <cell r="G3271">
            <v>1.7162471395881007</v>
          </cell>
          <cell r="H3271">
            <v>2.0594965675057209</v>
          </cell>
          <cell r="I3271">
            <v>1723.1121281464532</v>
          </cell>
          <cell r="J3271">
            <v>6970</v>
          </cell>
          <cell r="K3271">
            <v>8500</v>
          </cell>
          <cell r="L3271">
            <v>2240</v>
          </cell>
          <cell r="M3271">
            <v>2710</v>
          </cell>
          <cell r="N3271">
            <v>1896</v>
          </cell>
          <cell r="O3271">
            <v>2154</v>
          </cell>
          <cell r="P3271">
            <v>2585</v>
          </cell>
          <cell r="Q3271" t="str">
            <v>L</v>
          </cell>
          <cell r="R3271">
            <v>38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16145</v>
          </cell>
          <cell r="B3272" t="str">
            <v>TPU SAM. A05 PUFFER IMP.</v>
          </cell>
          <cell r="C3272">
            <v>0.95</v>
          </cell>
          <cell r="D3272">
            <v>4.5979999999999999</v>
          </cell>
          <cell r="E3272">
            <v>1.2349999999999999</v>
          </cell>
          <cell r="F3272">
            <v>1.0449999999999999</v>
          </cell>
          <cell r="G3272">
            <v>1.1875</v>
          </cell>
          <cell r="H3272">
            <v>1.4249999999999998</v>
          </cell>
          <cell r="I3272">
            <v>1192.25</v>
          </cell>
          <cell r="J3272">
            <v>4920</v>
          </cell>
          <cell r="K3272">
            <v>6000</v>
          </cell>
          <cell r="L3272">
            <v>1550</v>
          </cell>
          <cell r="M3272">
            <v>1875</v>
          </cell>
          <cell r="N3272">
            <v>1312</v>
          </cell>
          <cell r="O3272">
            <v>1491</v>
          </cell>
          <cell r="P3272">
            <v>1789</v>
          </cell>
          <cell r="Q3272" t="str">
            <v>V</v>
          </cell>
          <cell r="R3272">
            <v>38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FPSA05B</v>
          </cell>
          <cell r="B3273" t="str">
            <v>TPU SAM. A05 PUFFER IMP. BRILLO</v>
          </cell>
          <cell r="C3273">
            <v>2.6589960159362551</v>
          </cell>
          <cell r="D3273">
            <v>12.869540717131475</v>
          </cell>
          <cell r="E3273">
            <v>3.4566948207171317</v>
          </cell>
          <cell r="F3273">
            <v>2.9248956175298808</v>
          </cell>
          <cell r="G3273">
            <v>3.3237450199203189</v>
          </cell>
          <cell r="H3273">
            <v>3.9884940239043827</v>
          </cell>
          <cell r="I3273">
            <v>3337.04</v>
          </cell>
          <cell r="J3273">
            <v>13110</v>
          </cell>
          <cell r="K3273">
            <v>16000</v>
          </cell>
          <cell r="L3273">
            <v>4338</v>
          </cell>
          <cell r="M3273">
            <v>5249</v>
          </cell>
          <cell r="N3273">
            <v>3671</v>
          </cell>
          <cell r="O3273">
            <v>4172</v>
          </cell>
          <cell r="P3273">
            <v>5006</v>
          </cell>
          <cell r="Q3273" t="str">
            <v>V</v>
          </cell>
          <cell r="R3273">
            <v>38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TPPLSA05</v>
          </cell>
          <cell r="B3274" t="str">
            <v>TPU SAM. A05 PUFFER IMP. PLATEADAS</v>
          </cell>
          <cell r="C3274">
            <v>2.2883295194508011</v>
          </cell>
          <cell r="D3274">
            <v>11.075514874141877</v>
          </cell>
          <cell r="E3274">
            <v>2.9748283752860414</v>
          </cell>
          <cell r="F3274">
            <v>2.5171624713958813</v>
          </cell>
          <cell r="G3274">
            <v>2.8604118993135015</v>
          </cell>
          <cell r="H3274">
            <v>3.4324942791762014</v>
          </cell>
          <cell r="I3274">
            <v>2871.8535469107555</v>
          </cell>
          <cell r="J3274">
            <v>11480</v>
          </cell>
          <cell r="K3274">
            <v>14000</v>
          </cell>
          <cell r="L3274">
            <v>3733</v>
          </cell>
          <cell r="M3274">
            <v>4517</v>
          </cell>
          <cell r="N3274">
            <v>3160</v>
          </cell>
          <cell r="O3274">
            <v>3590</v>
          </cell>
          <cell r="P3274">
            <v>4308</v>
          </cell>
          <cell r="Q3274" t="str">
            <v>V</v>
          </cell>
          <cell r="R3274">
            <v>38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PRCG'A055AM</v>
          </cell>
          <cell r="B3275" t="str">
            <v>TPU SAM. A05 REF. BRILLO</v>
          </cell>
          <cell r="C3275">
            <v>1.8306636155606408</v>
          </cell>
          <cell r="D3275">
            <v>8.860411899313501</v>
          </cell>
          <cell r="E3275">
            <v>2.3798627002288333</v>
          </cell>
          <cell r="F3275">
            <v>2.013729977116705</v>
          </cell>
          <cell r="G3275">
            <v>2.2883295194508011</v>
          </cell>
          <cell r="H3275">
            <v>2.7459954233409611</v>
          </cell>
          <cell r="I3275">
            <v>2297.4828375286043</v>
          </cell>
          <cell r="J3275">
            <v>9020</v>
          </cell>
          <cell r="K3275">
            <v>11000</v>
          </cell>
          <cell r="L3275">
            <v>2987</v>
          </cell>
          <cell r="M3275">
            <v>3614</v>
          </cell>
          <cell r="N3275">
            <v>2528</v>
          </cell>
          <cell r="O3275">
            <v>2872</v>
          </cell>
          <cell r="P3275">
            <v>3447</v>
          </cell>
          <cell r="Q3275" t="str">
            <v>L</v>
          </cell>
          <cell r="R3275">
            <v>38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PRCG'A055BL</v>
          </cell>
          <cell r="B3276" t="str">
            <v>TPU SAM. A05 REF. BRILLO</v>
          </cell>
          <cell r="C3276">
            <v>1.8306636155606408</v>
          </cell>
          <cell r="D3276">
            <v>8.860411899313501</v>
          </cell>
          <cell r="E3276">
            <v>2.3798627002288333</v>
          </cell>
          <cell r="F3276">
            <v>2.013729977116705</v>
          </cell>
          <cell r="G3276">
            <v>2.2883295194508011</v>
          </cell>
          <cell r="H3276">
            <v>2.7459954233409611</v>
          </cell>
          <cell r="I3276">
            <v>2297.4828375286043</v>
          </cell>
          <cell r="J3276">
            <v>9020</v>
          </cell>
          <cell r="K3276">
            <v>11000</v>
          </cell>
          <cell r="L3276">
            <v>2987</v>
          </cell>
          <cell r="M3276">
            <v>3614</v>
          </cell>
          <cell r="N3276">
            <v>2528</v>
          </cell>
          <cell r="O3276">
            <v>2872</v>
          </cell>
          <cell r="P3276">
            <v>3447</v>
          </cell>
          <cell r="Q3276" t="str">
            <v>L</v>
          </cell>
          <cell r="R3276">
            <v>38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PRCG'A055NE</v>
          </cell>
          <cell r="B3277" t="str">
            <v>TPU SAM. A05 REF. BRILLO</v>
          </cell>
          <cell r="C3277">
            <v>1.8306636155606408</v>
          </cell>
          <cell r="D3277">
            <v>8.860411899313501</v>
          </cell>
          <cell r="E3277">
            <v>2.3798627002288333</v>
          </cell>
          <cell r="F3277">
            <v>2.013729977116705</v>
          </cell>
          <cell r="G3277">
            <v>2.2883295194508011</v>
          </cell>
          <cell r="H3277">
            <v>2.7459954233409611</v>
          </cell>
          <cell r="I3277">
            <v>2297.4828375286043</v>
          </cell>
          <cell r="J3277">
            <v>9020</v>
          </cell>
          <cell r="K3277">
            <v>11000</v>
          </cell>
          <cell r="L3277">
            <v>2987</v>
          </cell>
          <cell r="M3277">
            <v>3614</v>
          </cell>
          <cell r="N3277">
            <v>2528</v>
          </cell>
          <cell r="O3277">
            <v>2872</v>
          </cell>
          <cell r="P3277">
            <v>3447</v>
          </cell>
          <cell r="Q3277" t="str">
            <v>L</v>
          </cell>
          <cell r="R3277">
            <v>38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PRCG'A055RS</v>
          </cell>
          <cell r="B3278" t="str">
            <v>TPU SAM. A05 REF. BRILLO</v>
          </cell>
          <cell r="C3278">
            <v>1.8306636155606408</v>
          </cell>
          <cell r="D3278">
            <v>8.860411899313501</v>
          </cell>
          <cell r="E3278">
            <v>2.3798627002288333</v>
          </cell>
          <cell r="F3278">
            <v>2.013729977116705</v>
          </cell>
          <cell r="G3278">
            <v>2.2883295194508011</v>
          </cell>
          <cell r="H3278">
            <v>2.7459954233409611</v>
          </cell>
          <cell r="I3278">
            <v>2297.4828375286043</v>
          </cell>
          <cell r="J3278">
            <v>9020</v>
          </cell>
          <cell r="K3278">
            <v>11000</v>
          </cell>
          <cell r="L3278">
            <v>2987</v>
          </cell>
          <cell r="M3278">
            <v>3614</v>
          </cell>
          <cell r="N3278">
            <v>2528</v>
          </cell>
          <cell r="O3278">
            <v>2872</v>
          </cell>
          <cell r="P3278">
            <v>3447</v>
          </cell>
          <cell r="Q3278" t="str">
            <v>L</v>
          </cell>
          <cell r="R3278">
            <v>38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PRCG'A055VI</v>
          </cell>
          <cell r="B3279" t="str">
            <v>TPU SAM. A05 REF. BRILLO</v>
          </cell>
          <cell r="C3279">
            <v>1.8306636155606408</v>
          </cell>
          <cell r="D3279">
            <v>8.860411899313501</v>
          </cell>
          <cell r="E3279">
            <v>2.3798627002288333</v>
          </cell>
          <cell r="F3279">
            <v>2.013729977116705</v>
          </cell>
          <cell r="G3279">
            <v>2.2883295194508011</v>
          </cell>
          <cell r="H3279">
            <v>2.7459954233409611</v>
          </cell>
          <cell r="I3279">
            <v>2297.4828375286043</v>
          </cell>
          <cell r="J3279">
            <v>9020</v>
          </cell>
          <cell r="K3279">
            <v>11000</v>
          </cell>
          <cell r="L3279">
            <v>2987</v>
          </cell>
          <cell r="M3279">
            <v>3614</v>
          </cell>
          <cell r="N3279">
            <v>2528</v>
          </cell>
          <cell r="O3279">
            <v>2872</v>
          </cell>
          <cell r="P3279">
            <v>3447</v>
          </cell>
          <cell r="Q3279" t="str">
            <v>L</v>
          </cell>
          <cell r="R3279">
            <v>38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456456544760</v>
          </cell>
          <cell r="B3280" t="str">
            <v>TPU SAM. A05 SILICONA C/MARCA</v>
          </cell>
          <cell r="C3280">
            <v>1.8438247011952191</v>
          </cell>
          <cell r="D3280">
            <v>8.9241115537848597</v>
          </cell>
          <cell r="E3280">
            <v>2.3969721115537848</v>
          </cell>
          <cell r="F3280">
            <v>2.0282071713147412</v>
          </cell>
          <cell r="G3280">
            <v>2.3047808764940241</v>
          </cell>
          <cell r="H3280">
            <v>2.7657370517928288</v>
          </cell>
          <cell r="I3280">
            <v>2314</v>
          </cell>
          <cell r="J3280">
            <v>9020</v>
          </cell>
          <cell r="K3280">
            <v>11000</v>
          </cell>
          <cell r="L3280">
            <v>3008</v>
          </cell>
          <cell r="M3280">
            <v>3640</v>
          </cell>
          <cell r="N3280">
            <v>2546</v>
          </cell>
          <cell r="O3280">
            <v>2893</v>
          </cell>
          <cell r="P3280">
            <v>3471</v>
          </cell>
          <cell r="Q3280" t="str">
            <v>V</v>
          </cell>
          <cell r="R3280">
            <v>38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SILFA05</v>
          </cell>
          <cell r="B3281" t="str">
            <v>TPU SAM. A05 SILICONA FELPA</v>
          </cell>
          <cell r="C3281">
            <v>1.2178489702517163</v>
          </cell>
          <cell r="D3281">
            <v>5.894389016018307</v>
          </cell>
          <cell r="E3281">
            <v>1.5832036613272313</v>
          </cell>
          <cell r="F3281">
            <v>1.3396338672768882</v>
          </cell>
          <cell r="G3281">
            <v>1.5223112128146454</v>
          </cell>
          <cell r="H3281">
            <v>1.8267734553775745</v>
          </cell>
          <cell r="I3281">
            <v>1528.400457665904</v>
          </cell>
          <cell r="J3281">
            <v>6150</v>
          </cell>
          <cell r="K3281">
            <v>7500</v>
          </cell>
          <cell r="L3281">
            <v>1987</v>
          </cell>
          <cell r="M3281">
            <v>2404</v>
          </cell>
          <cell r="N3281">
            <v>1682</v>
          </cell>
          <cell r="O3281">
            <v>1911</v>
          </cell>
          <cell r="P3281">
            <v>2293</v>
          </cell>
          <cell r="Q3281" t="str">
            <v>V</v>
          </cell>
          <cell r="R3281">
            <v>38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21A05TR</v>
          </cell>
          <cell r="B3282" t="str">
            <v>TPU SAM. A05 TRANS</v>
          </cell>
          <cell r="C3282">
            <v>0.86124401913875603</v>
          </cell>
          <cell r="D3282">
            <v>4.1684210526315795</v>
          </cell>
          <cell r="E3282">
            <v>1.1196172248803828</v>
          </cell>
          <cell r="F3282">
            <v>0.94736842105263175</v>
          </cell>
          <cell r="G3282">
            <v>1.0765550239234449</v>
          </cell>
          <cell r="H3282">
            <v>1.2918660287081341</v>
          </cell>
          <cell r="I3282">
            <v>1080.8612440191389</v>
          </cell>
          <cell r="J3282">
            <v>4100</v>
          </cell>
          <cell r="K3282">
            <v>5000</v>
          </cell>
          <cell r="L3282">
            <v>1405</v>
          </cell>
          <cell r="M3282">
            <v>1700</v>
          </cell>
          <cell r="N3282">
            <v>1189</v>
          </cell>
          <cell r="O3282">
            <v>1352</v>
          </cell>
          <cell r="P3282">
            <v>1622</v>
          </cell>
          <cell r="Q3282" t="str">
            <v>V</v>
          </cell>
          <cell r="R3282">
            <v>38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PASK'A055T</v>
          </cell>
          <cell r="B3283" t="str">
            <v>TPU SAM. A05 TRANS</v>
          </cell>
          <cell r="C3283">
            <v>0.86124401913875603</v>
          </cell>
          <cell r="D3283">
            <v>4.1684210526315795</v>
          </cell>
          <cell r="E3283">
            <v>1.1196172248803828</v>
          </cell>
          <cell r="F3283">
            <v>0.94736842105263175</v>
          </cell>
          <cell r="G3283">
            <v>1.0765550239234449</v>
          </cell>
          <cell r="H3283">
            <v>1.2918660287081341</v>
          </cell>
          <cell r="I3283">
            <v>1080.8612440191389</v>
          </cell>
          <cell r="J3283">
            <v>4100</v>
          </cell>
          <cell r="K3283">
            <v>5000</v>
          </cell>
          <cell r="L3283">
            <v>1405</v>
          </cell>
          <cell r="M3283">
            <v>1700</v>
          </cell>
          <cell r="N3283">
            <v>1189</v>
          </cell>
          <cell r="O3283">
            <v>1352</v>
          </cell>
          <cell r="P3283">
            <v>1622</v>
          </cell>
          <cell r="Q3283" t="str">
            <v>V</v>
          </cell>
          <cell r="R3283">
            <v>38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PRPSA05</v>
          </cell>
          <cell r="B3284" t="str">
            <v>TPU SAM. A05 TRANS CLEAR PREMIUM REF</v>
          </cell>
          <cell r="C3284">
            <v>2.2883295194508011</v>
          </cell>
          <cell r="D3284">
            <v>11.075514874141877</v>
          </cell>
          <cell r="E3284">
            <v>2.9748283752860414</v>
          </cell>
          <cell r="F3284">
            <v>2.5171624713958813</v>
          </cell>
          <cell r="G3284">
            <v>2.8604118993135015</v>
          </cell>
          <cell r="H3284">
            <v>3.4324942791762014</v>
          </cell>
          <cell r="I3284">
            <v>2871.8535469107555</v>
          </cell>
          <cell r="J3284">
            <v>11480</v>
          </cell>
          <cell r="K3284">
            <v>14000</v>
          </cell>
          <cell r="L3284">
            <v>3733</v>
          </cell>
          <cell r="M3284">
            <v>4517</v>
          </cell>
          <cell r="N3284">
            <v>3160</v>
          </cell>
          <cell r="O3284">
            <v>3590</v>
          </cell>
          <cell r="P3284">
            <v>4308</v>
          </cell>
          <cell r="Q3284" t="str">
            <v>S</v>
          </cell>
          <cell r="R3284">
            <v>38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21A05STR</v>
          </cell>
          <cell r="B3285" t="str">
            <v>TPU SAM. A05S TRANS</v>
          </cell>
          <cell r="C3285">
            <v>0.86124401913875603</v>
          </cell>
          <cell r="D3285">
            <v>4.1684210526315795</v>
          </cell>
          <cell r="E3285">
            <v>1.1196172248803828</v>
          </cell>
          <cell r="F3285">
            <v>0.94736842105263175</v>
          </cell>
          <cell r="G3285">
            <v>1.0765550239234449</v>
          </cell>
          <cell r="H3285">
            <v>1.2918660287081341</v>
          </cell>
          <cell r="I3285">
            <v>1080.8612440191389</v>
          </cell>
          <cell r="J3285">
            <v>4100</v>
          </cell>
          <cell r="K3285">
            <v>5000</v>
          </cell>
          <cell r="L3285">
            <v>1405</v>
          </cell>
          <cell r="M3285">
            <v>1700</v>
          </cell>
          <cell r="N3285">
            <v>1189</v>
          </cell>
          <cell r="O3285">
            <v>1352</v>
          </cell>
          <cell r="P3285">
            <v>1622</v>
          </cell>
          <cell r="Q3285" t="str">
            <v>V</v>
          </cell>
          <cell r="R3285">
            <v>38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PASK'A057T</v>
          </cell>
          <cell r="B3286" t="str">
            <v>TPU SAM. A05S TRANS</v>
          </cell>
          <cell r="C3286">
            <v>0.86124401913875603</v>
          </cell>
          <cell r="D3286">
            <v>4.1684210526315795</v>
          </cell>
          <cell r="E3286">
            <v>1.1196172248803828</v>
          </cell>
          <cell r="F3286">
            <v>0.94736842105263175</v>
          </cell>
          <cell r="G3286">
            <v>1.0765550239234449</v>
          </cell>
          <cell r="H3286">
            <v>1.2918660287081341</v>
          </cell>
          <cell r="I3286">
            <v>1080.8612440191389</v>
          </cell>
          <cell r="J3286">
            <v>4100</v>
          </cell>
          <cell r="K3286">
            <v>5000</v>
          </cell>
          <cell r="L3286">
            <v>1405</v>
          </cell>
          <cell r="M3286">
            <v>1700</v>
          </cell>
          <cell r="N3286">
            <v>1189</v>
          </cell>
          <cell r="O3286">
            <v>1352</v>
          </cell>
          <cell r="P3286">
            <v>1622</v>
          </cell>
          <cell r="Q3286" t="str">
            <v>S</v>
          </cell>
          <cell r="R3286">
            <v>38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PRPSA05S</v>
          </cell>
          <cell r="B3287" t="str">
            <v>TPU SAM. A05S TRANS CLEAR PREMIUM REF</v>
          </cell>
          <cell r="C3287">
            <v>2.2883295194508011</v>
          </cell>
          <cell r="D3287">
            <v>11.075514874141877</v>
          </cell>
          <cell r="E3287">
            <v>2.9748283752860414</v>
          </cell>
          <cell r="F3287">
            <v>2.5171624713958813</v>
          </cell>
          <cell r="G3287">
            <v>2.8604118993135015</v>
          </cell>
          <cell r="H3287">
            <v>3.4324942791762014</v>
          </cell>
          <cell r="I3287">
            <v>2871.8535469107555</v>
          </cell>
          <cell r="J3287">
            <v>11480</v>
          </cell>
          <cell r="K3287">
            <v>14000</v>
          </cell>
          <cell r="L3287">
            <v>3733</v>
          </cell>
          <cell r="M3287">
            <v>4517</v>
          </cell>
          <cell r="N3287">
            <v>3160</v>
          </cell>
          <cell r="O3287">
            <v>3590</v>
          </cell>
          <cell r="P3287">
            <v>4308</v>
          </cell>
          <cell r="Q3287" t="str">
            <v>S</v>
          </cell>
          <cell r="R3287">
            <v>38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TRBBA05S</v>
          </cell>
          <cell r="B3288" t="str">
            <v>TPU SAM. A06 / A05S BUBBLE</v>
          </cell>
          <cell r="C3288">
            <v>0.96984860557768926</v>
          </cell>
          <cell r="D3288">
            <v>4.6940672509960155</v>
          </cell>
          <cell r="E3288">
            <v>1.2608031872509962</v>
          </cell>
          <cell r="F3288">
            <v>1.0668334661354584</v>
          </cell>
          <cell r="G3288">
            <v>1.2123107569721117</v>
          </cell>
          <cell r="H3288">
            <v>1.4547729083665339</v>
          </cell>
          <cell r="I3288">
            <v>1217.1600000000001</v>
          </cell>
          <cell r="J3288">
            <v>4920</v>
          </cell>
          <cell r="K3288">
            <v>6000</v>
          </cell>
          <cell r="L3288">
            <v>1582</v>
          </cell>
          <cell r="M3288">
            <v>1915</v>
          </cell>
          <cell r="N3288">
            <v>1339</v>
          </cell>
          <cell r="O3288">
            <v>1522</v>
          </cell>
          <cell r="P3288">
            <v>1826</v>
          </cell>
          <cell r="Q3288" t="str">
            <v>D</v>
          </cell>
          <cell r="R3288">
            <v>38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TCRA06</v>
          </cell>
          <cell r="B3289" t="str">
            <v>TPU SAM. A06 / A05S CUERO</v>
          </cell>
          <cell r="C3289">
            <v>2.4561403508771931</v>
          </cell>
          <cell r="D3289">
            <v>12.184912280701754</v>
          </cell>
          <cell r="E3289">
            <v>3.192982456140351</v>
          </cell>
          <cell r="F3289">
            <v>2.7017543859649127</v>
          </cell>
          <cell r="G3289">
            <v>3.0701754385964914</v>
          </cell>
          <cell r="H3289">
            <v>3.6842105263157894</v>
          </cell>
          <cell r="I3289">
            <v>3082.4561403508774</v>
          </cell>
          <cell r="J3289">
            <v>12700</v>
          </cell>
          <cell r="K3289">
            <v>15500</v>
          </cell>
          <cell r="L3289">
            <v>4007</v>
          </cell>
          <cell r="M3289">
            <v>4849</v>
          </cell>
          <cell r="N3289">
            <v>3391</v>
          </cell>
          <cell r="O3289">
            <v>3854</v>
          </cell>
          <cell r="P3289">
            <v>4624</v>
          </cell>
          <cell r="Q3289" t="str">
            <v>L</v>
          </cell>
          <cell r="R3289">
            <v>39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FPSA05SB</v>
          </cell>
          <cell r="B3290" t="str">
            <v>TPU SAM. A06 / A05S PUFFER IMP. BRILLO</v>
          </cell>
          <cell r="C3290">
            <v>2.6589960159362551</v>
          </cell>
          <cell r="D3290">
            <v>12.869540717131475</v>
          </cell>
          <cell r="E3290">
            <v>3.4566948207171317</v>
          </cell>
          <cell r="F3290">
            <v>2.9248956175298808</v>
          </cell>
          <cell r="G3290">
            <v>3.3237450199203189</v>
          </cell>
          <cell r="H3290">
            <v>3.9884940239043827</v>
          </cell>
          <cell r="I3290">
            <v>3337.04</v>
          </cell>
          <cell r="J3290">
            <v>13110</v>
          </cell>
          <cell r="K3290">
            <v>16000</v>
          </cell>
          <cell r="L3290">
            <v>4338</v>
          </cell>
          <cell r="M3290">
            <v>5249</v>
          </cell>
          <cell r="N3290">
            <v>3671</v>
          </cell>
          <cell r="O3290">
            <v>4172</v>
          </cell>
          <cell r="P3290">
            <v>5006</v>
          </cell>
          <cell r="Q3290" t="str">
            <v>V</v>
          </cell>
          <cell r="R3290">
            <v>38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FPSA05SM</v>
          </cell>
          <cell r="B3291" t="str">
            <v>TPU SAM. A06 / A05S PUFFER IMP. METALIZADO</v>
          </cell>
          <cell r="C3291">
            <v>1.7848970251716247</v>
          </cell>
          <cell r="D3291">
            <v>8.6389016018306641</v>
          </cell>
          <cell r="E3291">
            <v>2.3203661327231124</v>
          </cell>
          <cell r="F3291">
            <v>1.9633867276887873</v>
          </cell>
          <cell r="G3291">
            <v>2.2311212814645307</v>
          </cell>
          <cell r="H3291">
            <v>2.6773455377574371</v>
          </cell>
          <cell r="I3291">
            <v>2240.0457665903891</v>
          </cell>
          <cell r="J3291">
            <v>9020</v>
          </cell>
          <cell r="K3291">
            <v>11000</v>
          </cell>
          <cell r="L3291">
            <v>2912</v>
          </cell>
          <cell r="M3291">
            <v>3524</v>
          </cell>
          <cell r="N3291">
            <v>2465</v>
          </cell>
          <cell r="O3291">
            <v>2801</v>
          </cell>
          <cell r="P3291">
            <v>3361</v>
          </cell>
          <cell r="Q3291" t="str">
            <v>V</v>
          </cell>
          <cell r="R3291">
            <v>38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PRBA05S</v>
          </cell>
          <cell r="B3292" t="str">
            <v>TPU SAM. A06 / A05S REF. BRILLO</v>
          </cell>
          <cell r="C3292">
            <v>1.8306636155606408</v>
          </cell>
          <cell r="D3292">
            <v>8.860411899313501</v>
          </cell>
          <cell r="E3292">
            <v>2.3798627002288333</v>
          </cell>
          <cell r="F3292">
            <v>2.013729977116705</v>
          </cell>
          <cell r="G3292">
            <v>2.2883295194508011</v>
          </cell>
          <cell r="H3292">
            <v>2.7459954233409611</v>
          </cell>
          <cell r="I3292">
            <v>2297.4828375286043</v>
          </cell>
          <cell r="J3292">
            <v>9020</v>
          </cell>
          <cell r="K3292">
            <v>11000</v>
          </cell>
          <cell r="L3292">
            <v>2987</v>
          </cell>
          <cell r="M3292">
            <v>3614</v>
          </cell>
          <cell r="N3292">
            <v>2528</v>
          </cell>
          <cell r="O3292">
            <v>2872</v>
          </cell>
          <cell r="P3292">
            <v>3447</v>
          </cell>
          <cell r="Q3292" t="str">
            <v>L</v>
          </cell>
          <cell r="R3292">
            <v>38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RPUBRA06</v>
          </cell>
          <cell r="B3293" t="str">
            <v>TPU SAM. A06 / A05S REF. BRILLO GLITTER</v>
          </cell>
          <cell r="C3293">
            <v>2.192982456140351</v>
          </cell>
          <cell r="D3293">
            <v>8.7719298245614041</v>
          </cell>
          <cell r="E3293">
            <v>2.8508771929824563</v>
          </cell>
          <cell r="F3293">
            <v>2.4122807017543861</v>
          </cell>
          <cell r="G3293">
            <v>2.7412280701754388</v>
          </cell>
          <cell r="H3293">
            <v>3.2894736842105265</v>
          </cell>
          <cell r="I3293">
            <v>2752.1929824561407</v>
          </cell>
          <cell r="J3293">
            <v>9020</v>
          </cell>
          <cell r="K3293">
            <v>11000</v>
          </cell>
          <cell r="L3293">
            <v>3578</v>
          </cell>
          <cell r="M3293">
            <v>3578</v>
          </cell>
          <cell r="N3293">
            <v>3028</v>
          </cell>
          <cell r="O3293">
            <v>3441</v>
          </cell>
          <cell r="P3293">
            <v>4129</v>
          </cell>
          <cell r="Q3293" t="str">
            <v>L</v>
          </cell>
          <cell r="R3293">
            <v>38</v>
          </cell>
          <cell r="S3293">
            <v>1</v>
          </cell>
          <cell r="T3293" t="str">
            <v>TPU</v>
          </cell>
          <cell r="U3293">
            <v>0</v>
          </cell>
        </row>
        <row r="3294">
          <cell r="A3294" t="str">
            <v>SILFA05S</v>
          </cell>
          <cell r="B3294" t="str">
            <v>TPU SAM. A06 / A05S SILICONA FELPA</v>
          </cell>
          <cell r="C3294">
            <v>1.2178489702517163</v>
          </cell>
          <cell r="D3294">
            <v>5.894389016018307</v>
          </cell>
          <cell r="E3294">
            <v>1.5832036613272313</v>
          </cell>
          <cell r="F3294">
            <v>1.3396338672768882</v>
          </cell>
          <cell r="G3294">
            <v>1.5223112128146454</v>
          </cell>
          <cell r="H3294">
            <v>1.8267734553775745</v>
          </cell>
          <cell r="I3294">
            <v>1528.400457665904</v>
          </cell>
          <cell r="J3294">
            <v>6150</v>
          </cell>
          <cell r="K3294">
            <v>7500</v>
          </cell>
          <cell r="L3294">
            <v>1987</v>
          </cell>
          <cell r="M3294">
            <v>2404</v>
          </cell>
          <cell r="N3294">
            <v>1682</v>
          </cell>
          <cell r="O3294">
            <v>1911</v>
          </cell>
          <cell r="P3294">
            <v>2293</v>
          </cell>
          <cell r="Q3294" t="str">
            <v>V</v>
          </cell>
          <cell r="R3294">
            <v>38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TASA06</v>
          </cell>
          <cell r="B3295" t="str">
            <v>TPU SAM. A06 ASTRONAUTA</v>
          </cell>
          <cell r="C3295">
            <v>2.4561403508771931</v>
          </cell>
          <cell r="D3295">
            <v>12.184912280701754</v>
          </cell>
          <cell r="E3295">
            <v>3.192982456140351</v>
          </cell>
          <cell r="F3295">
            <v>2.7017543859649127</v>
          </cell>
          <cell r="G3295">
            <v>3.0701754385964914</v>
          </cell>
          <cell r="H3295">
            <v>3.6842105263157894</v>
          </cell>
          <cell r="I3295">
            <v>3082.4561403508774</v>
          </cell>
          <cell r="J3295">
            <v>12700</v>
          </cell>
          <cell r="K3295">
            <v>15500</v>
          </cell>
          <cell r="L3295">
            <v>4007</v>
          </cell>
          <cell r="M3295">
            <v>4849</v>
          </cell>
          <cell r="N3295">
            <v>3391</v>
          </cell>
          <cell r="O3295">
            <v>3854</v>
          </cell>
          <cell r="P3295">
            <v>4624</v>
          </cell>
          <cell r="Q3295" t="str">
            <v>L</v>
          </cell>
          <cell r="R3295">
            <v>39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TBCSSA06</v>
          </cell>
          <cell r="B3296" t="str">
            <v>TPU SAM. A06 BORDER COLOR SOFT</v>
          </cell>
          <cell r="C3296">
            <v>1.1599246049006815</v>
          </cell>
          <cell r="D3296">
            <v>5.6140350877192979</v>
          </cell>
          <cell r="E3296">
            <v>1.507901986370886</v>
          </cell>
          <cell r="F3296">
            <v>1.2759170653907497</v>
          </cell>
          <cell r="G3296">
            <v>1.4499057561258519</v>
          </cell>
          <cell r="H3296">
            <v>1.7398869073510221</v>
          </cell>
          <cell r="I3296">
            <v>1455.7053791503554</v>
          </cell>
          <cell r="J3296">
            <v>5740</v>
          </cell>
          <cell r="K3296">
            <v>7000</v>
          </cell>
          <cell r="L3296">
            <v>1892</v>
          </cell>
          <cell r="M3296">
            <v>2290</v>
          </cell>
          <cell r="N3296">
            <v>1602</v>
          </cell>
          <cell r="O3296">
            <v>1820</v>
          </cell>
          <cell r="P3296">
            <v>2184</v>
          </cell>
          <cell r="Q3296" t="str">
            <v>V</v>
          </cell>
          <cell r="R3296">
            <v>38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puDFA06</v>
          </cell>
          <cell r="B3297" t="str">
            <v>TPU SAM. A06 BORDER DIFUMADO REF</v>
          </cell>
          <cell r="C3297">
            <v>1.2324198927069741</v>
          </cell>
          <cell r="D3297">
            <v>5.9649122807017543</v>
          </cell>
          <cell r="E3297">
            <v>1.6021458605190664</v>
          </cell>
          <cell r="F3297">
            <v>1.3556618819776716</v>
          </cell>
          <cell r="G3297">
            <v>1.5405248658837176</v>
          </cell>
          <cell r="H3297">
            <v>1.848629839060461</v>
          </cell>
          <cell r="I3297">
            <v>1546.6869653472525</v>
          </cell>
          <cell r="J3297">
            <v>6150</v>
          </cell>
          <cell r="K3297">
            <v>7500</v>
          </cell>
          <cell r="L3297">
            <v>2011</v>
          </cell>
          <cell r="M3297">
            <v>2433</v>
          </cell>
          <cell r="N3297">
            <v>1702</v>
          </cell>
          <cell r="O3297">
            <v>1934</v>
          </cell>
          <cell r="P3297">
            <v>2321</v>
          </cell>
          <cell r="Q3297" t="str">
            <v>V</v>
          </cell>
          <cell r="R3297">
            <v>38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TRCRA06</v>
          </cell>
          <cell r="B3298" t="str">
            <v>TPU SAM. A06 COMBO REF</v>
          </cell>
          <cell r="C3298">
            <v>2.3033864541832672</v>
          </cell>
          <cell r="D3298">
            <v>11.148390438247013</v>
          </cell>
          <cell r="E3298">
            <v>2.9944023904382475</v>
          </cell>
          <cell r="F3298">
            <v>2.5337250996015941</v>
          </cell>
          <cell r="G3298">
            <v>2.8792330677290838</v>
          </cell>
          <cell r="H3298">
            <v>3.4550796812749009</v>
          </cell>
          <cell r="I3298">
            <v>2890.7500000000005</v>
          </cell>
          <cell r="J3298">
            <v>11480</v>
          </cell>
          <cell r="K3298">
            <v>14000</v>
          </cell>
          <cell r="L3298">
            <v>3758</v>
          </cell>
          <cell r="M3298">
            <v>4547</v>
          </cell>
          <cell r="N3298">
            <v>3180</v>
          </cell>
          <cell r="O3298">
            <v>3614</v>
          </cell>
          <cell r="P3298">
            <v>4337</v>
          </cell>
          <cell r="Q3298" t="str">
            <v>D</v>
          </cell>
          <cell r="R3298">
            <v>38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PUSBA06</v>
          </cell>
          <cell r="B3299" t="str">
            <v>TPU SAM. A06 DIS. SENA BRILLO + POP</v>
          </cell>
          <cell r="C3299">
            <v>1.4239450800915332</v>
          </cell>
          <cell r="D3299">
            <v>6.8918941876430209</v>
          </cell>
          <cell r="E3299">
            <v>1.8511286041189932</v>
          </cell>
          <cell r="F3299">
            <v>1.5663395881006867</v>
          </cell>
          <cell r="G3299">
            <v>1.7799313501144165</v>
          </cell>
          <cell r="H3299">
            <v>2.1359176201372998</v>
          </cell>
          <cell r="I3299">
            <v>1787.0510755148741</v>
          </cell>
          <cell r="J3299">
            <v>6970</v>
          </cell>
          <cell r="K3299">
            <v>8500</v>
          </cell>
          <cell r="L3299">
            <v>2323</v>
          </cell>
          <cell r="M3299">
            <v>2811</v>
          </cell>
          <cell r="N3299">
            <v>1966</v>
          </cell>
          <cell r="O3299">
            <v>2234</v>
          </cell>
          <cell r="P3299">
            <v>2681</v>
          </cell>
          <cell r="Q3299" t="str">
            <v>V</v>
          </cell>
          <cell r="R3299">
            <v>38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TPURSA06</v>
          </cell>
          <cell r="B3300" t="str">
            <v>TPU SAM. A06 REF SOFT</v>
          </cell>
          <cell r="C3300">
            <v>0.82868525896414347</v>
          </cell>
          <cell r="D3300">
            <v>4.0108366533864546</v>
          </cell>
          <cell r="E3300">
            <v>1.0772908366533867</v>
          </cell>
          <cell r="F3300">
            <v>0.91155378486055794</v>
          </cell>
          <cell r="G3300">
            <v>1.0358565737051793</v>
          </cell>
          <cell r="H3300">
            <v>1.2430278884462151</v>
          </cell>
          <cell r="I3300">
            <v>1040</v>
          </cell>
          <cell r="J3300">
            <v>4100</v>
          </cell>
          <cell r="K3300">
            <v>5000</v>
          </cell>
          <cell r="L3300">
            <v>1352</v>
          </cell>
          <cell r="M3300">
            <v>1636</v>
          </cell>
          <cell r="N3300">
            <v>1144</v>
          </cell>
          <cell r="O3300">
            <v>1300</v>
          </cell>
          <cell r="P3300">
            <v>1560</v>
          </cell>
          <cell r="Q3300" t="str">
            <v>S</v>
          </cell>
          <cell r="R3300">
            <v>38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SSFA06</v>
          </cell>
          <cell r="B3301" t="str">
            <v>TPU SAM. A06 SILICONA FELPA (AAA)</v>
          </cell>
          <cell r="C3301">
            <v>1.6642396505096735</v>
          </cell>
          <cell r="D3301">
            <v>8.0549199084668199</v>
          </cell>
          <cell r="E3301">
            <v>2.1635115456625758</v>
          </cell>
          <cell r="F3301">
            <v>1.8306636155606411</v>
          </cell>
          <cell r="G3301">
            <v>2.0802995631370917</v>
          </cell>
          <cell r="H3301">
            <v>2.4963594757645104</v>
          </cell>
          <cell r="I3301">
            <v>2088.6207613896404</v>
          </cell>
          <cell r="J3301">
            <v>8200</v>
          </cell>
          <cell r="K3301">
            <v>10000</v>
          </cell>
          <cell r="L3301">
            <v>2715</v>
          </cell>
          <cell r="M3301">
            <v>3285</v>
          </cell>
          <cell r="N3301">
            <v>2298</v>
          </cell>
          <cell r="O3301">
            <v>2611</v>
          </cell>
          <cell r="P3301">
            <v>3133</v>
          </cell>
          <cell r="Q3301" t="str">
            <v>V</v>
          </cell>
          <cell r="R3301">
            <v>38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PSBCA06</v>
          </cell>
          <cell r="B3302" t="str">
            <v>TPU SAM. A06 SILICONA FELPA C/ BRILLO Y CORREA</v>
          </cell>
          <cell r="C3302">
            <v>1.7398869073510224</v>
          </cell>
          <cell r="D3302">
            <v>8.4210526315789487</v>
          </cell>
          <cell r="E3302">
            <v>2.2618529795563291</v>
          </cell>
          <cell r="F3302">
            <v>1.9138755980861248</v>
          </cell>
          <cell r="G3302">
            <v>2.1748586341887779</v>
          </cell>
          <cell r="H3302">
            <v>2.6098303610265337</v>
          </cell>
          <cell r="I3302">
            <v>2183.5580687255328</v>
          </cell>
          <cell r="J3302">
            <v>8610</v>
          </cell>
          <cell r="K3302">
            <v>10500</v>
          </cell>
          <cell r="L3302">
            <v>2839</v>
          </cell>
          <cell r="M3302">
            <v>3435</v>
          </cell>
          <cell r="N3302">
            <v>2402</v>
          </cell>
          <cell r="O3302">
            <v>2730</v>
          </cell>
          <cell r="P3302">
            <v>3276</v>
          </cell>
          <cell r="Q3302" t="str">
            <v>L</v>
          </cell>
          <cell r="R3302">
            <v>38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21A06TR</v>
          </cell>
          <cell r="B3303" t="str">
            <v>TPU SAM. A06 TRANS</v>
          </cell>
          <cell r="C3303">
            <v>1.0590615957788831</v>
          </cell>
          <cell r="D3303">
            <v>5.1258581235697944</v>
          </cell>
          <cell r="E3303">
            <v>1.3767800745125482</v>
          </cell>
          <cell r="F3303">
            <v>1.1649677553567717</v>
          </cell>
          <cell r="G3303">
            <v>1.3238269947236039</v>
          </cell>
          <cell r="H3303">
            <v>1.5885923936683248</v>
          </cell>
          <cell r="I3303">
            <v>1329.1223027024982</v>
          </cell>
          <cell r="J3303">
            <v>5330</v>
          </cell>
          <cell r="K3303">
            <v>6500</v>
          </cell>
          <cell r="L3303">
            <v>1728</v>
          </cell>
          <cell r="M3303">
            <v>2091</v>
          </cell>
          <cell r="N3303">
            <v>1463</v>
          </cell>
          <cell r="O3303">
            <v>1662</v>
          </cell>
          <cell r="P3303">
            <v>1994</v>
          </cell>
          <cell r="Q3303" t="str">
            <v>V</v>
          </cell>
          <cell r="R3303">
            <v>38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PRPSA06</v>
          </cell>
          <cell r="B3304" t="str">
            <v>TPU SAM. A06 TRANS CLEAR PREMIUM REF</v>
          </cell>
          <cell r="C3304">
            <v>2.2883295194508011</v>
          </cell>
          <cell r="D3304">
            <v>11.075514874141877</v>
          </cell>
          <cell r="E3304">
            <v>2.9748283752860414</v>
          </cell>
          <cell r="F3304">
            <v>2.5171624713958813</v>
          </cell>
          <cell r="G3304">
            <v>2.8604118993135015</v>
          </cell>
          <cell r="H3304">
            <v>3.4324942791762014</v>
          </cell>
          <cell r="I3304">
            <v>2871.8535469107555</v>
          </cell>
          <cell r="J3304">
            <v>11480</v>
          </cell>
          <cell r="K3304">
            <v>14000</v>
          </cell>
          <cell r="L3304">
            <v>3733</v>
          </cell>
          <cell r="M3304">
            <v>4517</v>
          </cell>
          <cell r="N3304">
            <v>3160</v>
          </cell>
          <cell r="O3304">
            <v>3590</v>
          </cell>
          <cell r="P3304">
            <v>4308</v>
          </cell>
          <cell r="Q3304" t="str">
            <v>S</v>
          </cell>
          <cell r="R3304">
            <v>38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PRPSA06C</v>
          </cell>
          <cell r="B3305" t="str">
            <v>TPU SAM. A06 TRANS COLORES</v>
          </cell>
          <cell r="C3305">
            <v>0.85607981297948699</v>
          </cell>
          <cell r="D3305">
            <v>4.5577689243027892</v>
          </cell>
          <cell r="E3305">
            <v>1.1129037568733331</v>
          </cell>
          <cell r="F3305">
            <v>0.94168779427743576</v>
          </cell>
          <cell r="G3305">
            <v>1.0700997662243588</v>
          </cell>
          <cell r="H3305">
            <v>1.2841197194692304</v>
          </cell>
          <cell r="I3305">
            <v>1074.3801652892562</v>
          </cell>
          <cell r="J3305">
            <v>4510</v>
          </cell>
          <cell r="K3305">
            <v>5500</v>
          </cell>
          <cell r="L3305">
            <v>1397</v>
          </cell>
          <cell r="M3305">
            <v>1690</v>
          </cell>
          <cell r="N3305">
            <v>1182</v>
          </cell>
          <cell r="O3305">
            <v>1343</v>
          </cell>
          <cell r="P3305">
            <v>1612</v>
          </cell>
          <cell r="Q3305" t="str">
            <v>V</v>
          </cell>
          <cell r="R3305">
            <v>42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PAS'A105FU</v>
          </cell>
          <cell r="B3306" t="str">
            <v>TPU SAM. A10 ARMOR</v>
          </cell>
          <cell r="C3306">
            <v>1.1452423349282299</v>
          </cell>
          <cell r="D3306">
            <v>3.4643580631578952</v>
          </cell>
          <cell r="E3306">
            <v>1.4888150354066989</v>
          </cell>
          <cell r="F3306">
            <v>1.2597665684210531</v>
          </cell>
          <cell r="G3306">
            <v>1.4315529186602873</v>
          </cell>
          <cell r="H3306">
            <v>1.717863502392345</v>
          </cell>
          <cell r="I3306">
            <v>1437.2791303349286</v>
          </cell>
          <cell r="J3306">
            <v>3690</v>
          </cell>
          <cell r="K3306">
            <v>4500</v>
          </cell>
          <cell r="L3306">
            <v>1868</v>
          </cell>
          <cell r="M3306">
            <v>2261</v>
          </cell>
          <cell r="N3306">
            <v>1582</v>
          </cell>
          <cell r="O3306">
            <v>1797</v>
          </cell>
          <cell r="P3306">
            <v>2156</v>
          </cell>
          <cell r="Q3306" t="str">
            <v>S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PAS'A105NE</v>
          </cell>
          <cell r="B3307" t="str">
            <v>TPU SAM. A10 ARMOR</v>
          </cell>
          <cell r="C3307">
            <v>1.1452423349282299</v>
          </cell>
          <cell r="D3307">
            <v>3.4643580631578952</v>
          </cell>
          <cell r="E3307">
            <v>1.4888150354066989</v>
          </cell>
          <cell r="F3307">
            <v>1.2597665684210531</v>
          </cell>
          <cell r="G3307">
            <v>1.4315529186602873</v>
          </cell>
          <cell r="H3307">
            <v>1.717863502392345</v>
          </cell>
          <cell r="I3307">
            <v>1437.2791303349286</v>
          </cell>
          <cell r="J3307">
            <v>3690</v>
          </cell>
          <cell r="K3307">
            <v>4500</v>
          </cell>
          <cell r="L3307">
            <v>1868</v>
          </cell>
          <cell r="M3307">
            <v>2261</v>
          </cell>
          <cell r="N3307">
            <v>1582</v>
          </cell>
          <cell r="O3307">
            <v>1797</v>
          </cell>
          <cell r="P3307">
            <v>2156</v>
          </cell>
          <cell r="Q3307" t="str">
            <v>S</v>
          </cell>
          <cell r="R3307">
            <v>21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3013</v>
          </cell>
          <cell r="B3308" t="str">
            <v>TPU SAM. A10 DK DIS.</v>
          </cell>
          <cell r="C3308">
            <v>0.40292440191387557</v>
          </cell>
          <cell r="D3308">
            <v>1.2188463157894736</v>
          </cell>
          <cell r="E3308">
            <v>0.52380172248803825</v>
          </cell>
          <cell r="F3308">
            <v>0.44321684210526319</v>
          </cell>
          <cell r="G3308">
            <v>0.50365550239234447</v>
          </cell>
          <cell r="H3308">
            <v>0.60438660287081336</v>
          </cell>
          <cell r="I3308">
            <v>505.67012440191382</v>
          </cell>
          <cell r="J3308">
            <v>1230</v>
          </cell>
          <cell r="K3308">
            <v>1500</v>
          </cell>
          <cell r="L3308">
            <v>657</v>
          </cell>
          <cell r="M3308">
            <v>795</v>
          </cell>
          <cell r="N3308">
            <v>557</v>
          </cell>
          <cell r="O3308">
            <v>633</v>
          </cell>
          <cell r="P3308">
            <v>759</v>
          </cell>
          <cell r="Q3308" t="str">
            <v>V</v>
          </cell>
          <cell r="R3308">
            <v>21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3023</v>
          </cell>
          <cell r="B3309" t="str">
            <v>TPU SAM. A10 DK DIS.</v>
          </cell>
          <cell r="C3309">
            <v>0.40292440191387557</v>
          </cell>
          <cell r="D3309">
            <v>1.2188463157894736</v>
          </cell>
          <cell r="E3309">
            <v>0.52380172248803825</v>
          </cell>
          <cell r="F3309">
            <v>0.44321684210526319</v>
          </cell>
          <cell r="G3309">
            <v>0.50365550239234447</v>
          </cell>
          <cell r="H3309">
            <v>0.60438660287081336</v>
          </cell>
          <cell r="I3309">
            <v>505.67012440191382</v>
          </cell>
          <cell r="J3309">
            <v>1230</v>
          </cell>
          <cell r="K3309">
            <v>1500</v>
          </cell>
          <cell r="L3309">
            <v>657</v>
          </cell>
          <cell r="M3309">
            <v>795</v>
          </cell>
          <cell r="N3309">
            <v>557</v>
          </cell>
          <cell r="O3309">
            <v>633</v>
          </cell>
          <cell r="P3309">
            <v>759</v>
          </cell>
          <cell r="Q3309" t="str">
            <v>V</v>
          </cell>
          <cell r="R3309">
            <v>21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1356</v>
          </cell>
          <cell r="B3310" t="str">
            <v>TPU SAM. A10 DK DIS.</v>
          </cell>
          <cell r="C3310">
            <v>0.40292440191387557</v>
          </cell>
          <cell r="D3310">
            <v>1.2188463157894736</v>
          </cell>
          <cell r="E3310">
            <v>0.52380172248803825</v>
          </cell>
          <cell r="F3310">
            <v>0.44321684210526319</v>
          </cell>
          <cell r="G3310">
            <v>0.50365550239234447</v>
          </cell>
          <cell r="H3310">
            <v>0.60438660287081336</v>
          </cell>
          <cell r="I3310">
            <v>505.67012440191382</v>
          </cell>
          <cell r="J3310">
            <v>1230</v>
          </cell>
          <cell r="K3310">
            <v>1500</v>
          </cell>
          <cell r="L3310">
            <v>657</v>
          </cell>
          <cell r="M3310">
            <v>795</v>
          </cell>
          <cell r="N3310">
            <v>557</v>
          </cell>
          <cell r="O3310">
            <v>633</v>
          </cell>
          <cell r="P3310">
            <v>759</v>
          </cell>
          <cell r="Q3310" t="str">
            <v>V</v>
          </cell>
          <cell r="R3310">
            <v>21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TPURSA10</v>
          </cell>
          <cell r="B3311" t="str">
            <v>TPU SAM. A10 REF SOFT</v>
          </cell>
          <cell r="C3311">
            <v>1.2320124811721949</v>
          </cell>
          <cell r="D3311">
            <v>3.7268377555458891</v>
          </cell>
          <cell r="E3311">
            <v>1.6016162255238533</v>
          </cell>
          <cell r="F3311">
            <v>1.3552137292894144</v>
          </cell>
          <cell r="G3311">
            <v>1.5400156014652435</v>
          </cell>
          <cell r="H3311">
            <v>1.8480187217582924</v>
          </cell>
          <cell r="I3311">
            <v>1546.1756638711045</v>
          </cell>
          <cell r="J3311">
            <v>3690</v>
          </cell>
          <cell r="K3311">
            <v>4500</v>
          </cell>
          <cell r="L3311">
            <v>2010</v>
          </cell>
          <cell r="M3311">
            <v>2432</v>
          </cell>
          <cell r="N3311">
            <v>1701</v>
          </cell>
          <cell r="O3311">
            <v>1933</v>
          </cell>
          <cell r="P3311">
            <v>2320</v>
          </cell>
          <cell r="Q3311" t="str">
            <v>L</v>
          </cell>
          <cell r="R3311">
            <v>21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TPURSD'A105D48</v>
          </cell>
          <cell r="B3312" t="str">
            <v>TPU SAM. A10 REF. DIS.</v>
          </cell>
          <cell r="C3312">
            <v>1.2542968014165694</v>
          </cell>
          <cell r="D3312">
            <v>3.7942478242851223</v>
          </cell>
          <cell r="E3312">
            <v>1.6305858418415402</v>
          </cell>
          <cell r="F3312">
            <v>1.3797264815582264</v>
          </cell>
          <cell r="G3312">
            <v>1.5678710017707118</v>
          </cell>
          <cell r="H3312">
            <v>1.881445202124854</v>
          </cell>
          <cell r="I3312">
            <v>1574.1424857777947</v>
          </cell>
          <cell r="J3312">
            <v>4100</v>
          </cell>
          <cell r="K3312">
            <v>5000</v>
          </cell>
          <cell r="L3312">
            <v>2046</v>
          </cell>
          <cell r="M3312">
            <v>2476</v>
          </cell>
          <cell r="N3312">
            <v>1732</v>
          </cell>
          <cell r="O3312">
            <v>1968</v>
          </cell>
          <cell r="P3312">
            <v>2362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TRRSA10</v>
          </cell>
          <cell r="B3313" t="str">
            <v>TPU SAM. A10 RUBBER</v>
          </cell>
          <cell r="C3313">
            <v>1.2320124811721949</v>
          </cell>
          <cell r="D3313">
            <v>3.7268377555458891</v>
          </cell>
          <cell r="E3313">
            <v>1.6016162255238533</v>
          </cell>
          <cell r="F3313">
            <v>1.3552137292894144</v>
          </cell>
          <cell r="G3313">
            <v>1.5400156014652435</v>
          </cell>
          <cell r="H3313">
            <v>1.8480187217582924</v>
          </cell>
          <cell r="I3313">
            <v>1546.1756638711045</v>
          </cell>
          <cell r="J3313">
            <v>3690</v>
          </cell>
          <cell r="K3313">
            <v>4500</v>
          </cell>
          <cell r="L3313">
            <v>2010</v>
          </cell>
          <cell r="M3313">
            <v>2432</v>
          </cell>
          <cell r="N3313">
            <v>1701</v>
          </cell>
          <cell r="O3313">
            <v>1933</v>
          </cell>
          <cell r="P3313">
            <v>2320</v>
          </cell>
          <cell r="Q3313" t="str">
            <v>D</v>
          </cell>
          <cell r="R3313">
            <v>21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TPUSA10TD</v>
          </cell>
          <cell r="B3314" t="str">
            <v>TPU SAM. A10/M10 TRANS DIS.</v>
          </cell>
          <cell r="C3314">
            <v>0.83747368421052637</v>
          </cell>
          <cell r="D3314">
            <v>2.5333578947368425</v>
          </cell>
          <cell r="E3314">
            <v>1.0887157894736843</v>
          </cell>
          <cell r="F3314">
            <v>0.92122105263157905</v>
          </cell>
          <cell r="G3314">
            <v>1.046842105263158</v>
          </cell>
          <cell r="H3314">
            <v>1.2562105263157894</v>
          </cell>
          <cell r="I3314">
            <v>1051.0294736842106</v>
          </cell>
          <cell r="J3314">
            <v>2460</v>
          </cell>
          <cell r="K3314">
            <v>3000</v>
          </cell>
          <cell r="L3314">
            <v>1366</v>
          </cell>
          <cell r="M3314">
            <v>1653</v>
          </cell>
          <cell r="N3314">
            <v>1157</v>
          </cell>
          <cell r="O3314">
            <v>1314</v>
          </cell>
          <cell r="P3314">
            <v>1577</v>
          </cell>
          <cell r="Q3314" t="str">
            <v>V</v>
          </cell>
          <cell r="R3314">
            <v>21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PAS'A107AZ</v>
          </cell>
          <cell r="B3315" t="str">
            <v>TPU SAM. A10S ARMOR</v>
          </cell>
          <cell r="C3315">
            <v>1.1452423349282299</v>
          </cell>
          <cell r="D3315">
            <v>3.4643580631578952</v>
          </cell>
          <cell r="E3315">
            <v>1.4888150354066989</v>
          </cell>
          <cell r="F3315">
            <v>1.2597665684210531</v>
          </cell>
          <cell r="G3315">
            <v>1.4315529186602873</v>
          </cell>
          <cell r="H3315">
            <v>1.717863502392345</v>
          </cell>
          <cell r="I3315">
            <v>1437.2791303349286</v>
          </cell>
          <cell r="J3315">
            <v>3690</v>
          </cell>
          <cell r="K3315">
            <v>4500</v>
          </cell>
          <cell r="L3315">
            <v>1868</v>
          </cell>
          <cell r="M3315">
            <v>2261</v>
          </cell>
          <cell r="N3315">
            <v>1582</v>
          </cell>
          <cell r="O3315">
            <v>1797</v>
          </cell>
          <cell r="P3315">
            <v>2156</v>
          </cell>
          <cell r="Q3315" t="str">
            <v>S</v>
          </cell>
          <cell r="R3315">
            <v>21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PAS'A107NE</v>
          </cell>
          <cell r="B3316" t="str">
            <v>TPU SAM. A10S ARMOR</v>
          </cell>
          <cell r="C3316">
            <v>1.1452423349282299</v>
          </cell>
          <cell r="D3316">
            <v>3.4643580631578952</v>
          </cell>
          <cell r="E3316">
            <v>1.4888150354066989</v>
          </cell>
          <cell r="F3316">
            <v>1.2597665684210531</v>
          </cell>
          <cell r="G3316">
            <v>1.4315529186602873</v>
          </cell>
          <cell r="H3316">
            <v>1.717863502392345</v>
          </cell>
          <cell r="I3316">
            <v>1437.2791303349286</v>
          </cell>
          <cell r="J3316">
            <v>3690</v>
          </cell>
          <cell r="K3316">
            <v>4500</v>
          </cell>
          <cell r="L3316">
            <v>1868</v>
          </cell>
          <cell r="M3316">
            <v>2261</v>
          </cell>
          <cell r="N3316">
            <v>1582</v>
          </cell>
          <cell r="O3316">
            <v>1797</v>
          </cell>
          <cell r="P3316">
            <v>2156</v>
          </cell>
          <cell r="Q3316" t="str">
            <v>S</v>
          </cell>
          <cell r="R3316">
            <v>21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TPURS'A107FU</v>
          </cell>
          <cell r="B3317" t="str">
            <v>TPU SAM. A10S REF SOFT</v>
          </cell>
          <cell r="C3317">
            <v>1.1016447220530665</v>
          </cell>
          <cell r="D3317">
            <v>3.3324752842105263</v>
          </cell>
          <cell r="E3317">
            <v>1.4321381386689864</v>
          </cell>
          <cell r="F3317">
            <v>1.2118091942583733</v>
          </cell>
          <cell r="G3317">
            <v>1.3770559025663331</v>
          </cell>
          <cell r="H3317">
            <v>1.6524670830795998</v>
          </cell>
          <cell r="I3317">
            <v>1382.5641261765984</v>
          </cell>
          <cell r="J3317">
            <v>3280</v>
          </cell>
          <cell r="K3317">
            <v>4000</v>
          </cell>
          <cell r="L3317">
            <v>1797</v>
          </cell>
          <cell r="M3317">
            <v>2175</v>
          </cell>
          <cell r="N3317">
            <v>1521</v>
          </cell>
          <cell r="O3317">
            <v>1729</v>
          </cell>
          <cell r="P3317">
            <v>2074</v>
          </cell>
          <cell r="Q3317" t="str">
            <v>s</v>
          </cell>
          <cell r="R3317">
            <v>21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TPURS'A107NE</v>
          </cell>
          <cell r="B3318" t="str">
            <v>TPU SAM. A10S REF SOFT</v>
          </cell>
          <cell r="C3318">
            <v>1.1016447220530665</v>
          </cell>
          <cell r="D3318">
            <v>3.3324752842105263</v>
          </cell>
          <cell r="E3318">
            <v>1.4321381386689864</v>
          </cell>
          <cell r="F3318">
            <v>1.2118091942583733</v>
          </cell>
          <cell r="G3318">
            <v>1.3770559025663331</v>
          </cell>
          <cell r="H3318">
            <v>1.6524670830795998</v>
          </cell>
          <cell r="I3318">
            <v>1382.5641261765984</v>
          </cell>
          <cell r="J3318">
            <v>3280</v>
          </cell>
          <cell r="K3318">
            <v>4000</v>
          </cell>
          <cell r="L3318">
            <v>1797</v>
          </cell>
          <cell r="M3318">
            <v>2175</v>
          </cell>
          <cell r="N3318">
            <v>1521</v>
          </cell>
          <cell r="O3318">
            <v>1729</v>
          </cell>
          <cell r="P3318">
            <v>2074</v>
          </cell>
          <cell r="Q3318" t="str">
            <v>s</v>
          </cell>
          <cell r="R3318">
            <v>21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TRRSA10S</v>
          </cell>
          <cell r="B3319" t="str">
            <v>TPU SAM. A10S RUBBER</v>
          </cell>
          <cell r="C3319">
            <v>1.2320124811721949</v>
          </cell>
          <cell r="D3319">
            <v>3.7268377555458891</v>
          </cell>
          <cell r="E3319">
            <v>1.6016162255238533</v>
          </cell>
          <cell r="F3319">
            <v>1.3552137292894144</v>
          </cell>
          <cell r="G3319">
            <v>1.5400156014652435</v>
          </cell>
          <cell r="H3319">
            <v>1.8480187217582924</v>
          </cell>
          <cell r="I3319">
            <v>1546.1756638711045</v>
          </cell>
          <cell r="J3319">
            <v>3690</v>
          </cell>
          <cell r="K3319">
            <v>4500</v>
          </cell>
          <cell r="L3319">
            <v>2010</v>
          </cell>
          <cell r="M3319">
            <v>2432</v>
          </cell>
          <cell r="N3319">
            <v>1701</v>
          </cell>
          <cell r="O3319">
            <v>1933</v>
          </cell>
          <cell r="P3319">
            <v>2320</v>
          </cell>
          <cell r="Q3319" t="str">
            <v>D</v>
          </cell>
          <cell r="R3319">
            <v>21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TPU'A107T</v>
          </cell>
          <cell r="B3320" t="str">
            <v>TPU SAM. A10S TRANS</v>
          </cell>
          <cell r="C3320">
            <v>0.83747368421052637</v>
          </cell>
          <cell r="D3320">
            <v>2.5333578947368425</v>
          </cell>
          <cell r="E3320">
            <v>1.0887157894736843</v>
          </cell>
          <cell r="F3320">
            <v>0.92122105263157905</v>
          </cell>
          <cell r="G3320">
            <v>1.046842105263158</v>
          </cell>
          <cell r="H3320">
            <v>1.2562105263157894</v>
          </cell>
          <cell r="I3320">
            <v>1051.0294736842106</v>
          </cell>
          <cell r="J3320">
            <v>2460</v>
          </cell>
          <cell r="K3320">
            <v>3000</v>
          </cell>
          <cell r="L3320">
            <v>1366</v>
          </cell>
          <cell r="M3320">
            <v>1653</v>
          </cell>
          <cell r="N3320">
            <v>1157</v>
          </cell>
          <cell r="O3320">
            <v>1314</v>
          </cell>
          <cell r="P3320">
            <v>1577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TPUSA10STD</v>
          </cell>
          <cell r="B3321" t="str">
            <v>TPU SAM. A10S TRANS DIS.</v>
          </cell>
          <cell r="C3321">
            <v>0.83747368421052637</v>
          </cell>
          <cell r="D3321">
            <v>2.5333578947368425</v>
          </cell>
          <cell r="E3321">
            <v>1.0887157894736843</v>
          </cell>
          <cell r="F3321">
            <v>0.92122105263157905</v>
          </cell>
          <cell r="G3321">
            <v>1.046842105263158</v>
          </cell>
          <cell r="H3321">
            <v>1.2562105263157894</v>
          </cell>
          <cell r="I3321">
            <v>1051.0294736842106</v>
          </cell>
          <cell r="J3321">
            <v>2460</v>
          </cell>
          <cell r="K3321">
            <v>3000</v>
          </cell>
          <cell r="L3321">
            <v>1366</v>
          </cell>
          <cell r="M3321">
            <v>1653</v>
          </cell>
          <cell r="N3321">
            <v>1157</v>
          </cell>
          <cell r="O3321">
            <v>1314</v>
          </cell>
          <cell r="P3321">
            <v>1577</v>
          </cell>
          <cell r="Q3321" t="str">
            <v>V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1031</v>
          </cell>
          <cell r="B3322" t="str">
            <v>TPU SAM. A10S/MOT.E6 PLUS DK DIS.</v>
          </cell>
          <cell r="C3322">
            <v>0.40292440191387557</v>
          </cell>
          <cell r="D3322">
            <v>1.2188463157894736</v>
          </cell>
          <cell r="E3322">
            <v>0.52380172248803825</v>
          </cell>
          <cell r="F3322">
            <v>0.44321684210526319</v>
          </cell>
          <cell r="G3322">
            <v>0.50365550239234447</v>
          </cell>
          <cell r="H3322">
            <v>0.60438660287081336</v>
          </cell>
          <cell r="I3322">
            <v>505.67012440191382</v>
          </cell>
          <cell r="J3322">
            <v>1230</v>
          </cell>
          <cell r="K3322">
            <v>1500</v>
          </cell>
          <cell r="L3322">
            <v>657</v>
          </cell>
          <cell r="M3322">
            <v>795</v>
          </cell>
          <cell r="N3322">
            <v>557</v>
          </cell>
          <cell r="O3322">
            <v>633</v>
          </cell>
          <cell r="P3322">
            <v>759</v>
          </cell>
          <cell r="Q3322" t="str">
            <v>V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1030</v>
          </cell>
          <cell r="B3323" t="str">
            <v>TPU SAM. A10S/MOT.E6 PLUS DK DIS.</v>
          </cell>
          <cell r="C3323">
            <v>0.40292440191387557</v>
          </cell>
          <cell r="D3323">
            <v>1.2188463157894736</v>
          </cell>
          <cell r="E3323">
            <v>0.52380172248803825</v>
          </cell>
          <cell r="F3323">
            <v>0.44321684210526319</v>
          </cell>
          <cell r="G3323">
            <v>0.50365550239234447</v>
          </cell>
          <cell r="H3323">
            <v>0.60438660287081336</v>
          </cell>
          <cell r="I3323">
            <v>505.67012440191382</v>
          </cell>
          <cell r="J3323">
            <v>1230</v>
          </cell>
          <cell r="K3323">
            <v>1500</v>
          </cell>
          <cell r="L3323">
            <v>657</v>
          </cell>
          <cell r="M3323">
            <v>795</v>
          </cell>
          <cell r="N3323">
            <v>557</v>
          </cell>
          <cell r="O3323">
            <v>633</v>
          </cell>
          <cell r="P3323">
            <v>759</v>
          </cell>
          <cell r="Q3323" t="str">
            <v>V</v>
          </cell>
          <cell r="R3323">
            <v>21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TSA10SD04</v>
          </cell>
          <cell r="B3324" t="str">
            <v>TPU SAM. A10S/MOT.E6 PLUS REF. DIS.</v>
          </cell>
          <cell r="C3324">
            <v>0.84333014354066971</v>
          </cell>
          <cell r="D3324">
            <v>2.5510736842105257</v>
          </cell>
          <cell r="E3324">
            <v>1.0963291866028706</v>
          </cell>
          <cell r="F3324">
            <v>0.92766315789473675</v>
          </cell>
          <cell r="G3324">
            <v>1.0541626794258372</v>
          </cell>
          <cell r="H3324">
            <v>1.2649952153110045</v>
          </cell>
          <cell r="I3324">
            <v>1058.3793301435405</v>
          </cell>
          <cell r="J3324">
            <v>2460</v>
          </cell>
          <cell r="K3324">
            <v>3000</v>
          </cell>
          <cell r="L3324">
            <v>1376</v>
          </cell>
          <cell r="M3324">
            <v>1665</v>
          </cell>
          <cell r="N3324">
            <v>1165</v>
          </cell>
          <cell r="O3324">
            <v>1323</v>
          </cell>
          <cell r="P3324">
            <v>1588</v>
          </cell>
          <cell r="Q3324" t="str">
            <v>L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TSA10SD09</v>
          </cell>
          <cell r="B3325" t="str">
            <v>TPU SAM. A10S/MOT.E6 PLUS REF. DIS.</v>
          </cell>
          <cell r="C3325">
            <v>0.84333014354066971</v>
          </cell>
          <cell r="D3325">
            <v>2.5510736842105257</v>
          </cell>
          <cell r="E3325">
            <v>1.0963291866028706</v>
          </cell>
          <cell r="F3325">
            <v>0.92766315789473675</v>
          </cell>
          <cell r="G3325">
            <v>1.0541626794258372</v>
          </cell>
          <cell r="H3325">
            <v>1.2649952153110045</v>
          </cell>
          <cell r="I3325">
            <v>1058.3793301435405</v>
          </cell>
          <cell r="J3325">
            <v>2460</v>
          </cell>
          <cell r="K3325">
            <v>3000</v>
          </cell>
          <cell r="L3325">
            <v>1376</v>
          </cell>
          <cell r="M3325">
            <v>1665</v>
          </cell>
          <cell r="N3325">
            <v>1165</v>
          </cell>
          <cell r="O3325">
            <v>1323</v>
          </cell>
          <cell r="P3325">
            <v>1588</v>
          </cell>
          <cell r="Q3325" t="str">
            <v>L</v>
          </cell>
          <cell r="R3325">
            <v>21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TSA10SD12</v>
          </cell>
          <cell r="B3326" t="str">
            <v>TPU SAM. A10S/MOT.E6 PLUS REF. DIS.</v>
          </cell>
          <cell r="C3326">
            <v>0.84333014354066971</v>
          </cell>
          <cell r="D3326">
            <v>2.5510736842105257</v>
          </cell>
          <cell r="E3326">
            <v>1.0963291866028706</v>
          </cell>
          <cell r="F3326">
            <v>0.92766315789473675</v>
          </cell>
          <cell r="G3326">
            <v>1.0541626794258372</v>
          </cell>
          <cell r="H3326">
            <v>1.2649952153110045</v>
          </cell>
          <cell r="I3326">
            <v>1058.3793301435405</v>
          </cell>
          <cell r="J3326">
            <v>2460</v>
          </cell>
          <cell r="K3326">
            <v>3000</v>
          </cell>
          <cell r="L3326">
            <v>1376</v>
          </cell>
          <cell r="M3326">
            <v>1665</v>
          </cell>
          <cell r="N3326">
            <v>1165</v>
          </cell>
          <cell r="O3326">
            <v>1323</v>
          </cell>
          <cell r="P3326">
            <v>1588</v>
          </cell>
          <cell r="Q3326" t="str">
            <v>L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TPUSA11LN</v>
          </cell>
          <cell r="B3327" t="str">
            <v xml:space="preserve">TPU SAM. A11 NAC. LISO </v>
          </cell>
          <cell r="C3327">
            <v>0.84</v>
          </cell>
          <cell r="D3327">
            <v>2.3205</v>
          </cell>
          <cell r="E3327">
            <v>1.0920000000000001</v>
          </cell>
          <cell r="F3327">
            <v>0.92400000000000004</v>
          </cell>
          <cell r="G3327">
            <v>1.05</v>
          </cell>
          <cell r="H3327">
            <v>1.26</v>
          </cell>
          <cell r="I3327">
            <v>1054.2</v>
          </cell>
          <cell r="J3327">
            <v>2460</v>
          </cell>
          <cell r="K3327">
            <v>3000</v>
          </cell>
          <cell r="L3327">
            <v>1370</v>
          </cell>
          <cell r="M3327">
            <v>1514</v>
          </cell>
          <cell r="N3327">
            <v>1160</v>
          </cell>
          <cell r="O3327">
            <v>1318</v>
          </cell>
          <cell r="P3327">
            <v>1582</v>
          </cell>
          <cell r="Q3327" t="str">
            <v>L</v>
          </cell>
          <cell r="R3327">
            <v>21</v>
          </cell>
          <cell r="S3327">
            <v>1.105</v>
          </cell>
          <cell r="T3327" t="str">
            <v>TPU</v>
          </cell>
          <cell r="U3327">
            <v>0</v>
          </cell>
        </row>
        <row r="3328">
          <cell r="A3328" t="str">
            <v>TPURS'A115AZ</v>
          </cell>
          <cell r="B3328" t="str">
            <v>TPU SAM. A11 REF SOFT</v>
          </cell>
          <cell r="C3328">
            <v>1.2320124811721949</v>
          </cell>
          <cell r="D3328">
            <v>3.7268377555458891</v>
          </cell>
          <cell r="E3328">
            <v>1.6016162255238533</v>
          </cell>
          <cell r="F3328">
            <v>1.3552137292894144</v>
          </cell>
          <cell r="G3328">
            <v>1.5400156014652435</v>
          </cell>
          <cell r="H3328">
            <v>1.8480187217582924</v>
          </cell>
          <cell r="I3328">
            <v>1546.1756638711045</v>
          </cell>
          <cell r="J3328">
            <v>3690</v>
          </cell>
          <cell r="K3328">
            <v>4500</v>
          </cell>
          <cell r="L3328">
            <v>2010</v>
          </cell>
          <cell r="M3328">
            <v>2432</v>
          </cell>
          <cell r="N3328">
            <v>1701</v>
          </cell>
          <cell r="O3328">
            <v>1933</v>
          </cell>
          <cell r="P3328">
            <v>2320</v>
          </cell>
          <cell r="Q3328" t="str">
            <v>s</v>
          </cell>
          <cell r="R3328">
            <v>21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TPURS'A115FU</v>
          </cell>
          <cell r="B3329" t="str">
            <v>TPU SAM. A11 REF SOFT</v>
          </cell>
          <cell r="C3329">
            <v>1.2320124811721949</v>
          </cell>
          <cell r="D3329">
            <v>3.7268377555458891</v>
          </cell>
          <cell r="E3329">
            <v>1.6016162255238533</v>
          </cell>
          <cell r="F3329">
            <v>1.3552137292894144</v>
          </cell>
          <cell r="G3329">
            <v>1.5400156014652435</v>
          </cell>
          <cell r="H3329">
            <v>1.8480187217582924</v>
          </cell>
          <cell r="I3329">
            <v>1546.1756638711045</v>
          </cell>
          <cell r="J3329">
            <v>3690</v>
          </cell>
          <cell r="K3329">
            <v>4500</v>
          </cell>
          <cell r="L3329">
            <v>2010</v>
          </cell>
          <cell r="M3329">
            <v>2432</v>
          </cell>
          <cell r="N3329">
            <v>1701</v>
          </cell>
          <cell r="O3329">
            <v>1933</v>
          </cell>
          <cell r="P3329">
            <v>2320</v>
          </cell>
          <cell r="Q3329" t="str">
            <v>s</v>
          </cell>
          <cell r="R3329">
            <v>21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TPURS'A115NE</v>
          </cell>
          <cell r="B3330" t="str">
            <v>TPU SAM. A11 REF SOFT</v>
          </cell>
          <cell r="C3330">
            <v>1.2320124811721949</v>
          </cell>
          <cell r="D3330">
            <v>3.7268377555458891</v>
          </cell>
          <cell r="E3330">
            <v>1.6016162255238533</v>
          </cell>
          <cell r="F3330">
            <v>1.3552137292894144</v>
          </cell>
          <cell r="G3330">
            <v>1.5400156014652435</v>
          </cell>
          <cell r="H3330">
            <v>1.8480187217582924</v>
          </cell>
          <cell r="I3330">
            <v>1546.1756638711045</v>
          </cell>
          <cell r="J3330">
            <v>3690</v>
          </cell>
          <cell r="K3330">
            <v>4500</v>
          </cell>
          <cell r="L3330">
            <v>2010</v>
          </cell>
          <cell r="M3330">
            <v>2432</v>
          </cell>
          <cell r="N3330">
            <v>1701</v>
          </cell>
          <cell r="O3330">
            <v>1933</v>
          </cell>
          <cell r="P3330">
            <v>2320</v>
          </cell>
          <cell r="Q3330" t="str">
            <v>s</v>
          </cell>
          <cell r="R3330">
            <v>21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TPURSA115</v>
          </cell>
          <cell r="B3331" t="str">
            <v>TPU SAM. A11 REF SOFT</v>
          </cell>
          <cell r="C3331">
            <v>1.2320124811721949</v>
          </cell>
          <cell r="D3331">
            <v>3.7268377555458891</v>
          </cell>
          <cell r="E3331">
            <v>1.6016162255238533</v>
          </cell>
          <cell r="F3331">
            <v>1.3552137292894144</v>
          </cell>
          <cell r="G3331">
            <v>1.5400156014652435</v>
          </cell>
          <cell r="H3331">
            <v>1.8480187217582924</v>
          </cell>
          <cell r="I3331">
            <v>1546.1756638711045</v>
          </cell>
          <cell r="J3331">
            <v>3690</v>
          </cell>
          <cell r="K3331">
            <v>4500</v>
          </cell>
          <cell r="L3331">
            <v>2010</v>
          </cell>
          <cell r="M3331">
            <v>2432</v>
          </cell>
          <cell r="N3331">
            <v>1701</v>
          </cell>
          <cell r="O3331">
            <v>1933</v>
          </cell>
          <cell r="P3331">
            <v>2320</v>
          </cell>
          <cell r="Q3331" t="str">
            <v>L</v>
          </cell>
          <cell r="R3331">
            <v>21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TSA11RFD</v>
          </cell>
          <cell r="B3332" t="str">
            <v>TPU SAM. A11 REF. DIS.</v>
          </cell>
          <cell r="C3332">
            <v>1.2320124811721949</v>
          </cell>
          <cell r="D3332">
            <v>3.7268377555458891</v>
          </cell>
          <cell r="E3332">
            <v>1.6016162255238533</v>
          </cell>
          <cell r="F3332">
            <v>1.3552137292894144</v>
          </cell>
          <cell r="G3332">
            <v>1.5400156014652435</v>
          </cell>
          <cell r="H3332">
            <v>1.8480187217582924</v>
          </cell>
          <cell r="I3332">
            <v>1546.1756638711045</v>
          </cell>
          <cell r="J3332">
            <v>3690</v>
          </cell>
          <cell r="K3332">
            <v>4500</v>
          </cell>
          <cell r="L3332">
            <v>2010</v>
          </cell>
          <cell r="M3332">
            <v>2432</v>
          </cell>
          <cell r="N3332">
            <v>1701</v>
          </cell>
          <cell r="O3332">
            <v>1933</v>
          </cell>
          <cell r="P3332">
            <v>2320</v>
          </cell>
          <cell r="Q3332" t="str">
            <v>L</v>
          </cell>
          <cell r="R3332">
            <v>21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PRSI'A115NE</v>
          </cell>
          <cell r="B3333" t="str">
            <v>TPU SAM. A11 SILICONA FELPA</v>
          </cell>
          <cell r="C3333">
            <v>1.224</v>
          </cell>
          <cell r="D3333">
            <v>3.7025999999999999</v>
          </cell>
          <cell r="E3333">
            <v>1.5911999999999999</v>
          </cell>
          <cell r="F3333">
            <v>1.3464</v>
          </cell>
          <cell r="G3333">
            <v>1.53</v>
          </cell>
          <cell r="H3333">
            <v>1.8359999999999999</v>
          </cell>
          <cell r="I3333">
            <v>1536.12</v>
          </cell>
          <cell r="J3333">
            <v>3690</v>
          </cell>
          <cell r="K3333">
            <v>4500</v>
          </cell>
          <cell r="L3333">
            <v>1997</v>
          </cell>
          <cell r="M3333">
            <v>2416</v>
          </cell>
          <cell r="N3333">
            <v>1690</v>
          </cell>
          <cell r="O3333">
            <v>1921</v>
          </cell>
          <cell r="P3333">
            <v>2305</v>
          </cell>
          <cell r="Q3333" t="str">
            <v>S</v>
          </cell>
          <cell r="R3333">
            <v>21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PRSI'A115RS</v>
          </cell>
          <cell r="B3334" t="str">
            <v>TPU SAM. A11 SILICONA FELPA</v>
          </cell>
          <cell r="C3334">
            <v>1.224</v>
          </cell>
          <cell r="D3334">
            <v>3.7025999999999999</v>
          </cell>
          <cell r="E3334">
            <v>1.5911999999999999</v>
          </cell>
          <cell r="F3334">
            <v>1.3464</v>
          </cell>
          <cell r="G3334">
            <v>1.53</v>
          </cell>
          <cell r="H3334">
            <v>1.8359999999999999</v>
          </cell>
          <cell r="I3334">
            <v>1536.12</v>
          </cell>
          <cell r="J3334">
            <v>3690</v>
          </cell>
          <cell r="K3334">
            <v>4500</v>
          </cell>
          <cell r="L3334">
            <v>1997</v>
          </cell>
          <cell r="M3334">
            <v>2416</v>
          </cell>
          <cell r="N3334">
            <v>1690</v>
          </cell>
          <cell r="O3334">
            <v>1921</v>
          </cell>
          <cell r="P3334">
            <v>2305</v>
          </cell>
          <cell r="Q3334" t="str">
            <v>S</v>
          </cell>
          <cell r="R3334">
            <v>21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TPUA11T</v>
          </cell>
          <cell r="B3335" t="str">
            <v>TPU SAM. A11 TRANS</v>
          </cell>
          <cell r="C3335">
            <v>0.83747368421052637</v>
          </cell>
          <cell r="D3335">
            <v>2.5333578947368425</v>
          </cell>
          <cell r="E3335">
            <v>1.0887157894736843</v>
          </cell>
          <cell r="F3335">
            <v>0.92122105263157905</v>
          </cell>
          <cell r="G3335">
            <v>1.046842105263158</v>
          </cell>
          <cell r="H3335">
            <v>1.2562105263157894</v>
          </cell>
          <cell r="I3335">
            <v>1051.0294736842106</v>
          </cell>
          <cell r="J3335">
            <v>2460</v>
          </cell>
          <cell r="K3335">
            <v>3000</v>
          </cell>
          <cell r="L3335">
            <v>1366</v>
          </cell>
          <cell r="M3335">
            <v>1653</v>
          </cell>
          <cell r="N3335">
            <v>1157</v>
          </cell>
          <cell r="O3335">
            <v>1314</v>
          </cell>
          <cell r="P3335">
            <v>1577</v>
          </cell>
          <cell r="Q3335" t="str">
            <v>L</v>
          </cell>
          <cell r="R3335">
            <v>21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TPUSA11TD</v>
          </cell>
          <cell r="B3336" t="str">
            <v>TPU SAM. A11 TRANS DIS.</v>
          </cell>
          <cell r="C3336">
            <v>0.83747368421052637</v>
          </cell>
          <cell r="D3336">
            <v>2.5333578947368425</v>
          </cell>
          <cell r="E3336">
            <v>1.0887157894736843</v>
          </cell>
          <cell r="F3336">
            <v>0.92122105263157905</v>
          </cell>
          <cell r="G3336">
            <v>1.046842105263158</v>
          </cell>
          <cell r="H3336">
            <v>1.2562105263157894</v>
          </cell>
          <cell r="I3336">
            <v>1051.0294736842106</v>
          </cell>
          <cell r="J3336">
            <v>2460</v>
          </cell>
          <cell r="K3336">
            <v>3000</v>
          </cell>
          <cell r="L3336">
            <v>1366</v>
          </cell>
          <cell r="M3336">
            <v>1653</v>
          </cell>
          <cell r="N3336">
            <v>1157</v>
          </cell>
          <cell r="O3336">
            <v>1314</v>
          </cell>
          <cell r="P3336">
            <v>1577</v>
          </cell>
          <cell r="Q3336" t="str">
            <v>V</v>
          </cell>
          <cell r="R3336">
            <v>21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PAS'A127NE</v>
          </cell>
          <cell r="B3337" t="str">
            <v>TPU SAM. A12 ARMOR NEGRO</v>
          </cell>
          <cell r="C3337">
            <v>1.1452423349282299</v>
          </cell>
          <cell r="D3337">
            <v>5.5429729010526323</v>
          </cell>
          <cell r="E3337">
            <v>1.4888150354066989</v>
          </cell>
          <cell r="F3337">
            <v>1.2597665684210531</v>
          </cell>
          <cell r="G3337">
            <v>1.4315529186602873</v>
          </cell>
          <cell r="H3337">
            <v>1.717863502392345</v>
          </cell>
          <cell r="I3337">
            <v>1437.2791303349286</v>
          </cell>
          <cell r="J3337">
            <v>5740</v>
          </cell>
          <cell r="K3337">
            <v>7000</v>
          </cell>
          <cell r="L3337">
            <v>1868</v>
          </cell>
          <cell r="M3337">
            <v>2261</v>
          </cell>
          <cell r="N3337">
            <v>1582</v>
          </cell>
          <cell r="O3337">
            <v>1797</v>
          </cell>
          <cell r="P3337">
            <v>2156</v>
          </cell>
          <cell r="Q3337" t="str">
            <v>S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PAS'A127RS</v>
          </cell>
          <cell r="B3338" t="str">
            <v>TPU SAM. A12 ARMOR ROSA PASTEL</v>
          </cell>
          <cell r="C3338">
            <v>1.1452423349282299</v>
          </cell>
          <cell r="D3338">
            <v>5.5429729010526323</v>
          </cell>
          <cell r="E3338">
            <v>1.4888150354066989</v>
          </cell>
          <cell r="F3338">
            <v>1.2597665684210531</v>
          </cell>
          <cell r="G3338">
            <v>1.4315529186602873</v>
          </cell>
          <cell r="H3338">
            <v>1.717863502392345</v>
          </cell>
          <cell r="I3338">
            <v>1437.2791303349286</v>
          </cell>
          <cell r="J3338">
            <v>5740</v>
          </cell>
          <cell r="K3338">
            <v>7000</v>
          </cell>
          <cell r="L3338">
            <v>1868</v>
          </cell>
          <cell r="M3338">
            <v>2261</v>
          </cell>
          <cell r="N3338">
            <v>1582</v>
          </cell>
          <cell r="O3338">
            <v>1797</v>
          </cell>
          <cell r="P3338">
            <v>2156</v>
          </cell>
          <cell r="Q3338" t="str">
            <v>S</v>
          </cell>
          <cell r="R3338">
            <v>38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TDNSA12</v>
          </cell>
          <cell r="B3339" t="str">
            <v>TPU SAM. A12 DIS. NAC.</v>
          </cell>
          <cell r="C3339">
            <v>0.84</v>
          </cell>
          <cell r="D3339">
            <v>3.7127999999999997</v>
          </cell>
          <cell r="E3339">
            <v>1.0920000000000001</v>
          </cell>
          <cell r="F3339">
            <v>0.92400000000000004</v>
          </cell>
          <cell r="G3339">
            <v>1.05</v>
          </cell>
          <cell r="H3339">
            <v>1.26</v>
          </cell>
          <cell r="I3339">
            <v>1054.2</v>
          </cell>
          <cell r="J3339">
            <v>3690</v>
          </cell>
          <cell r="K3339">
            <v>4500</v>
          </cell>
          <cell r="L3339">
            <v>1370</v>
          </cell>
          <cell r="M3339">
            <v>1514</v>
          </cell>
          <cell r="N3339">
            <v>1160</v>
          </cell>
          <cell r="O3339">
            <v>1318</v>
          </cell>
          <cell r="P3339">
            <v>1582</v>
          </cell>
          <cell r="Q3339" t="str">
            <v>L</v>
          </cell>
          <cell r="R3339">
            <v>38</v>
          </cell>
          <cell r="S3339">
            <v>1.105</v>
          </cell>
          <cell r="T3339" t="str">
            <v>TPU</v>
          </cell>
          <cell r="U3339">
            <v>0</v>
          </cell>
        </row>
        <row r="3340">
          <cell r="A3340" t="str">
            <v>TDNSA18</v>
          </cell>
          <cell r="B3340" t="str">
            <v>TPU SAM. A12 DIS. NAC.</v>
          </cell>
          <cell r="C3340">
            <v>0.84</v>
          </cell>
          <cell r="D3340">
            <v>3.7127999999999997</v>
          </cell>
          <cell r="E3340">
            <v>1.0920000000000001</v>
          </cell>
          <cell r="F3340">
            <v>0.92400000000000004</v>
          </cell>
          <cell r="G3340">
            <v>1.05</v>
          </cell>
          <cell r="H3340">
            <v>1.26</v>
          </cell>
          <cell r="I3340">
            <v>1054.2</v>
          </cell>
          <cell r="J3340">
            <v>3690</v>
          </cell>
          <cell r="K3340">
            <v>4500</v>
          </cell>
          <cell r="L3340">
            <v>1370</v>
          </cell>
          <cell r="M3340">
            <v>1514</v>
          </cell>
          <cell r="N3340">
            <v>1160</v>
          </cell>
          <cell r="O3340">
            <v>1318</v>
          </cell>
          <cell r="P3340">
            <v>1582</v>
          </cell>
          <cell r="Q3340" t="str">
            <v>L</v>
          </cell>
          <cell r="R3340">
            <v>38</v>
          </cell>
          <cell r="S3340">
            <v>1.105</v>
          </cell>
          <cell r="T3340" t="str">
            <v>TPU</v>
          </cell>
          <cell r="U3340">
            <v>0</v>
          </cell>
        </row>
        <row r="3341">
          <cell r="A3341" t="str">
            <v>TDNSM12</v>
          </cell>
          <cell r="B3341" t="str">
            <v>TPU SAM. A12 DIS. NAC.</v>
          </cell>
          <cell r="C3341">
            <v>0.84</v>
          </cell>
          <cell r="D3341">
            <v>3.7127999999999997</v>
          </cell>
          <cell r="E3341">
            <v>1.0920000000000001</v>
          </cell>
          <cell r="F3341">
            <v>0.92400000000000004</v>
          </cell>
          <cell r="G3341">
            <v>1.05</v>
          </cell>
          <cell r="H3341">
            <v>1.26</v>
          </cell>
          <cell r="I3341">
            <v>1054.2</v>
          </cell>
          <cell r="J3341">
            <v>3690</v>
          </cell>
          <cell r="K3341">
            <v>4500</v>
          </cell>
          <cell r="L3341">
            <v>1370</v>
          </cell>
          <cell r="M3341">
            <v>1514</v>
          </cell>
          <cell r="N3341">
            <v>1160</v>
          </cell>
          <cell r="O3341">
            <v>1318</v>
          </cell>
          <cell r="P3341">
            <v>1582</v>
          </cell>
          <cell r="Q3341" t="str">
            <v>L</v>
          </cell>
          <cell r="R3341">
            <v>38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FUTA12</v>
          </cell>
          <cell r="B3342" t="str">
            <v>TPU SAM. A12 FUTBOL</v>
          </cell>
          <cell r="C3342">
            <v>1.5940619916906624</v>
          </cell>
          <cell r="D3342">
            <v>7.7152600397828062</v>
          </cell>
          <cell r="E3342">
            <v>2.0722805891978613</v>
          </cell>
          <cell r="F3342">
            <v>1.7534681908597287</v>
          </cell>
          <cell r="G3342">
            <v>1.9925774896133279</v>
          </cell>
          <cell r="H3342">
            <v>2.3910929875359939</v>
          </cell>
          <cell r="I3342">
            <v>2000.5477995717813</v>
          </cell>
          <cell r="J3342">
            <v>7790</v>
          </cell>
          <cell r="K3342">
            <v>9500</v>
          </cell>
          <cell r="L3342">
            <v>2601</v>
          </cell>
          <cell r="M3342">
            <v>3147</v>
          </cell>
          <cell r="N3342">
            <v>2201</v>
          </cell>
          <cell r="O3342">
            <v>2501</v>
          </cell>
          <cell r="P3342">
            <v>3001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RIGNAC33</v>
          </cell>
          <cell r="B3343" t="str">
            <v>TPU SAM. A12 NAC. DIS. BRILLOS</v>
          </cell>
          <cell r="C3343">
            <v>0.84</v>
          </cell>
          <cell r="D3343">
            <v>3.7127999999999997</v>
          </cell>
          <cell r="E3343">
            <v>1.0920000000000001</v>
          </cell>
          <cell r="F3343">
            <v>0.92400000000000004</v>
          </cell>
          <cell r="G3343">
            <v>1.05</v>
          </cell>
          <cell r="H3343">
            <v>1.26</v>
          </cell>
          <cell r="I3343">
            <v>1054.2</v>
          </cell>
          <cell r="J3343">
            <v>3690</v>
          </cell>
          <cell r="K3343">
            <v>4500</v>
          </cell>
          <cell r="L3343">
            <v>1370</v>
          </cell>
          <cell r="M3343">
            <v>1514</v>
          </cell>
          <cell r="N3343">
            <v>1160</v>
          </cell>
          <cell r="O3343">
            <v>1318</v>
          </cell>
          <cell r="P3343">
            <v>1582</v>
          </cell>
          <cell r="Q3343" t="str">
            <v>L</v>
          </cell>
          <cell r="R3343">
            <v>38</v>
          </cell>
          <cell r="S3343">
            <v>1.105</v>
          </cell>
          <cell r="T3343" t="str">
            <v>TPU</v>
          </cell>
          <cell r="U3343">
            <v>0</v>
          </cell>
        </row>
        <row r="3344">
          <cell r="A3344" t="str">
            <v>1112</v>
          </cell>
          <cell r="B3344" t="str">
            <v xml:space="preserve">TPU SAM. A12 NAC. LISO </v>
          </cell>
          <cell r="C3344">
            <v>0.84</v>
          </cell>
          <cell r="D3344">
            <v>3.7127999999999997</v>
          </cell>
          <cell r="E3344">
            <v>1.0920000000000001</v>
          </cell>
          <cell r="F3344">
            <v>0.92400000000000004</v>
          </cell>
          <cell r="G3344">
            <v>1.05</v>
          </cell>
          <cell r="H3344">
            <v>1.26</v>
          </cell>
          <cell r="I3344">
            <v>1054.2</v>
          </cell>
          <cell r="J3344">
            <v>3690</v>
          </cell>
          <cell r="K3344">
            <v>4500</v>
          </cell>
          <cell r="L3344">
            <v>1370</v>
          </cell>
          <cell r="M3344">
            <v>1514</v>
          </cell>
          <cell r="N3344">
            <v>1160</v>
          </cell>
          <cell r="O3344">
            <v>1318</v>
          </cell>
          <cell r="P3344">
            <v>1582</v>
          </cell>
          <cell r="Q3344" t="str">
            <v>V</v>
          </cell>
          <cell r="R3344">
            <v>38</v>
          </cell>
          <cell r="S3344">
            <v>1.105</v>
          </cell>
          <cell r="T3344" t="str">
            <v>TPU</v>
          </cell>
          <cell r="U3344">
            <v>0</v>
          </cell>
        </row>
        <row r="3345">
          <cell r="A3345" t="str">
            <v>RIGNAC26</v>
          </cell>
          <cell r="B3345" t="str">
            <v>TPU SAM. A12 NAC. LISO BRILLOS</v>
          </cell>
          <cell r="C3345">
            <v>0.84</v>
          </cell>
          <cell r="D3345">
            <v>3.7127999999999997</v>
          </cell>
          <cell r="E3345">
            <v>1.0920000000000001</v>
          </cell>
          <cell r="F3345">
            <v>0.92400000000000004</v>
          </cell>
          <cell r="G3345">
            <v>1.05</v>
          </cell>
          <cell r="H3345">
            <v>1.26</v>
          </cell>
          <cell r="I3345">
            <v>1054.2</v>
          </cell>
          <cell r="J3345">
            <v>3690</v>
          </cell>
          <cell r="K3345">
            <v>4500</v>
          </cell>
          <cell r="L3345">
            <v>1370</v>
          </cell>
          <cell r="M3345">
            <v>1514</v>
          </cell>
          <cell r="N3345">
            <v>1160</v>
          </cell>
          <cell r="O3345">
            <v>1318</v>
          </cell>
          <cell r="P3345">
            <v>1582</v>
          </cell>
          <cell r="Q3345" t="str">
            <v>L</v>
          </cell>
          <cell r="R3345">
            <v>38</v>
          </cell>
          <cell r="S3345">
            <v>1.105</v>
          </cell>
          <cell r="T3345" t="str">
            <v>TPU</v>
          </cell>
          <cell r="U3345">
            <v>0</v>
          </cell>
        </row>
        <row r="3346">
          <cell r="A3346" t="str">
            <v>1212</v>
          </cell>
          <cell r="B3346" t="str">
            <v>TPU SAM. A12 REF. DIS. DK</v>
          </cell>
          <cell r="C3346">
            <v>1.5950365424049635</v>
          </cell>
          <cell r="D3346">
            <v>7.0500615174299384</v>
          </cell>
          <cell r="E3346">
            <v>2.0735475051264527</v>
          </cell>
          <cell r="F3346">
            <v>1.7545401966454599</v>
          </cell>
          <cell r="G3346">
            <v>1.9937956780062045</v>
          </cell>
          <cell r="H3346">
            <v>2.392554813607445</v>
          </cell>
          <cell r="I3346">
            <v>2001.7708607182292</v>
          </cell>
          <cell r="J3346">
            <v>7380</v>
          </cell>
          <cell r="K3346">
            <v>9000</v>
          </cell>
          <cell r="L3346">
            <v>2602</v>
          </cell>
          <cell r="M3346">
            <v>2876</v>
          </cell>
          <cell r="N3346">
            <v>2202</v>
          </cell>
          <cell r="O3346">
            <v>2503</v>
          </cell>
          <cell r="P3346">
            <v>3003</v>
          </cell>
          <cell r="Q3346" t="str">
            <v>V</v>
          </cell>
          <cell r="R3346">
            <v>38</v>
          </cell>
          <cell r="S3346">
            <v>1.105</v>
          </cell>
          <cell r="T3346" t="str">
            <v>TPU</v>
          </cell>
          <cell r="U3346">
            <v>0</v>
          </cell>
        </row>
        <row r="3347">
          <cell r="A3347" t="str">
            <v>12412</v>
          </cell>
          <cell r="B3347" t="str">
            <v>TPU SAM. A12 SILICONA DIS. DK</v>
          </cell>
          <cell r="C3347">
            <v>0.76</v>
          </cell>
          <cell r="D3347">
            <v>3.3592</v>
          </cell>
          <cell r="E3347">
            <v>0.9880000000000001</v>
          </cell>
          <cell r="F3347">
            <v>0.83600000000000008</v>
          </cell>
          <cell r="G3347">
            <v>0.95</v>
          </cell>
          <cell r="H3347">
            <v>1.1400000000000001</v>
          </cell>
          <cell r="I3347">
            <v>953.8</v>
          </cell>
          <cell r="J3347">
            <v>3280</v>
          </cell>
          <cell r="K3347">
            <v>4000</v>
          </cell>
          <cell r="L3347">
            <v>1240</v>
          </cell>
          <cell r="M3347">
            <v>1370</v>
          </cell>
          <cell r="N3347">
            <v>1050</v>
          </cell>
          <cell r="O3347">
            <v>1193</v>
          </cell>
          <cell r="P3347">
            <v>1431</v>
          </cell>
          <cell r="Q3347" t="str">
            <v>V</v>
          </cell>
          <cell r="R3347">
            <v>38</v>
          </cell>
          <cell r="S3347">
            <v>1.105</v>
          </cell>
          <cell r="T3347" t="str">
            <v>TPU</v>
          </cell>
          <cell r="U3347">
            <v>0</v>
          </cell>
        </row>
        <row r="3348">
          <cell r="A3348" t="str">
            <v>1312</v>
          </cell>
          <cell r="B3348" t="str">
            <v>TPU SAM. A12 SILICONA NAC.</v>
          </cell>
          <cell r="C3348">
            <v>0.76</v>
          </cell>
          <cell r="D3348">
            <v>3.3592</v>
          </cell>
          <cell r="E3348">
            <v>0.9880000000000001</v>
          </cell>
          <cell r="F3348">
            <v>0.83600000000000008</v>
          </cell>
          <cell r="G3348">
            <v>0.95</v>
          </cell>
          <cell r="H3348">
            <v>1.1400000000000001</v>
          </cell>
          <cell r="I3348">
            <v>953.8</v>
          </cell>
          <cell r="J3348">
            <v>3280</v>
          </cell>
          <cell r="K3348">
            <v>4000</v>
          </cell>
          <cell r="L3348">
            <v>1240</v>
          </cell>
          <cell r="M3348">
            <v>1370</v>
          </cell>
          <cell r="N3348">
            <v>1050</v>
          </cell>
          <cell r="O3348">
            <v>1193</v>
          </cell>
          <cell r="P3348">
            <v>1431</v>
          </cell>
          <cell r="Q3348" t="str">
            <v>V</v>
          </cell>
          <cell r="R3348">
            <v>38</v>
          </cell>
          <cell r="S3348">
            <v>1.105</v>
          </cell>
          <cell r="T3348" t="str">
            <v>TPU</v>
          </cell>
          <cell r="U3348">
            <v>0</v>
          </cell>
        </row>
        <row r="3349">
          <cell r="A3349" t="str">
            <v>3233112</v>
          </cell>
          <cell r="B3349" t="str">
            <v>TPU SAM. A12 TRANS</v>
          </cell>
          <cell r="C3349">
            <v>0.86124401913875603</v>
          </cell>
          <cell r="D3349">
            <v>4.1684210526315795</v>
          </cell>
          <cell r="E3349">
            <v>1.1196172248803828</v>
          </cell>
          <cell r="F3349">
            <v>0.94736842105263175</v>
          </cell>
          <cell r="G3349">
            <v>1.0765550239234449</v>
          </cell>
          <cell r="H3349">
            <v>1.2918660287081341</v>
          </cell>
          <cell r="I3349">
            <v>1080.8612440191389</v>
          </cell>
          <cell r="J3349">
            <v>4100</v>
          </cell>
          <cell r="K3349">
            <v>5000</v>
          </cell>
          <cell r="L3349">
            <v>1405</v>
          </cell>
          <cell r="M3349">
            <v>1700</v>
          </cell>
          <cell r="N3349">
            <v>1189</v>
          </cell>
          <cell r="O3349">
            <v>1352</v>
          </cell>
          <cell r="P3349">
            <v>1622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TPU2'A127T</v>
          </cell>
          <cell r="B3350" t="str">
            <v>TPU SAM. A12 TRANS 2ML</v>
          </cell>
          <cell r="C3350">
            <v>0.63984805491990848</v>
          </cell>
          <cell r="D3350">
            <v>3.0968645858123569</v>
          </cell>
          <cell r="E3350">
            <v>0.83180247139588104</v>
          </cell>
          <cell r="F3350">
            <v>0.70383286041189941</v>
          </cell>
          <cell r="G3350">
            <v>0.79981006864988557</v>
          </cell>
          <cell r="H3350">
            <v>0.95977208237986278</v>
          </cell>
          <cell r="I3350">
            <v>803.00930892448514</v>
          </cell>
          <cell r="J3350">
            <v>3280</v>
          </cell>
          <cell r="K3350">
            <v>4000</v>
          </cell>
          <cell r="L3350">
            <v>1044</v>
          </cell>
          <cell r="M3350">
            <v>1263</v>
          </cell>
          <cell r="N3350">
            <v>884</v>
          </cell>
          <cell r="O3350">
            <v>1004</v>
          </cell>
          <cell r="P3350">
            <v>1205</v>
          </cell>
          <cell r="Q3350" t="str">
            <v>V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PASD'A135D03</v>
          </cell>
          <cell r="B3351" t="str">
            <v>TPU SAM. A13 ARMOR DIS. 03 GOOD DAY</v>
          </cell>
          <cell r="C3351">
            <v>1.1452423349282299</v>
          </cell>
          <cell r="D3351">
            <v>5.5429729010526323</v>
          </cell>
          <cell r="E3351">
            <v>1.4888150354066989</v>
          </cell>
          <cell r="F3351">
            <v>1.2597665684210531</v>
          </cell>
          <cell r="G3351">
            <v>1.4315529186602873</v>
          </cell>
          <cell r="H3351">
            <v>1.717863502392345</v>
          </cell>
          <cell r="I3351">
            <v>1437.2791303349286</v>
          </cell>
          <cell r="J3351">
            <v>5740</v>
          </cell>
          <cell r="K3351">
            <v>7000</v>
          </cell>
          <cell r="L3351">
            <v>1868</v>
          </cell>
          <cell r="M3351">
            <v>2261</v>
          </cell>
          <cell r="N3351">
            <v>1582</v>
          </cell>
          <cell r="O3351">
            <v>1797</v>
          </cell>
          <cell r="P3351">
            <v>2156</v>
          </cell>
          <cell r="Q3351" t="str">
            <v>S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PASD'A135D04</v>
          </cell>
          <cell r="B3352" t="str">
            <v>TPU SAM. A13 ARMOR DIS. 04 DINOSAURIO</v>
          </cell>
          <cell r="C3352">
            <v>1.1452423349282299</v>
          </cell>
          <cell r="D3352">
            <v>5.5429729010526323</v>
          </cell>
          <cell r="E3352">
            <v>1.4888150354066989</v>
          </cell>
          <cell r="F3352">
            <v>1.2597665684210531</v>
          </cell>
          <cell r="G3352">
            <v>1.4315529186602873</v>
          </cell>
          <cell r="H3352">
            <v>1.717863502392345</v>
          </cell>
          <cell r="I3352">
            <v>1437.2791303349286</v>
          </cell>
          <cell r="J3352">
            <v>5740</v>
          </cell>
          <cell r="K3352">
            <v>7000</v>
          </cell>
          <cell r="L3352">
            <v>1868</v>
          </cell>
          <cell r="M3352">
            <v>2261</v>
          </cell>
          <cell r="N3352">
            <v>1582</v>
          </cell>
          <cell r="O3352">
            <v>1797</v>
          </cell>
          <cell r="P3352">
            <v>2156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PASD'A135D06</v>
          </cell>
          <cell r="B3353" t="str">
            <v>TPU SAM. A13 ARMOR DIS. 06 DESIGN</v>
          </cell>
          <cell r="C3353">
            <v>1.1452423349282299</v>
          </cell>
          <cell r="D3353">
            <v>5.5429729010526323</v>
          </cell>
          <cell r="E3353">
            <v>1.4888150354066989</v>
          </cell>
          <cell r="F3353">
            <v>1.2597665684210531</v>
          </cell>
          <cell r="G3353">
            <v>1.4315529186602873</v>
          </cell>
          <cell r="H3353">
            <v>1.717863502392345</v>
          </cell>
          <cell r="I3353">
            <v>1437.2791303349286</v>
          </cell>
          <cell r="J3353">
            <v>5740</v>
          </cell>
          <cell r="K3353">
            <v>7000</v>
          </cell>
          <cell r="L3353">
            <v>1868</v>
          </cell>
          <cell r="M3353">
            <v>2261</v>
          </cell>
          <cell r="N3353">
            <v>1582</v>
          </cell>
          <cell r="O3353">
            <v>1797</v>
          </cell>
          <cell r="P3353">
            <v>2156</v>
          </cell>
          <cell r="Q3353" t="str">
            <v>S</v>
          </cell>
          <cell r="R3353">
            <v>38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PASD'A135D07</v>
          </cell>
          <cell r="B3354" t="str">
            <v>TPU SAM. A13 ARMOR DIS. 07 SPRAY</v>
          </cell>
          <cell r="C3354">
            <v>1.1452423349282299</v>
          </cell>
          <cell r="D3354">
            <v>5.5429729010526323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5740</v>
          </cell>
          <cell r="K3354">
            <v>7000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38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TDNSA13</v>
          </cell>
          <cell r="B3355" t="str">
            <v>TPU SAM. A13 DIS. NAC.</v>
          </cell>
          <cell r="C3355">
            <v>0.84</v>
          </cell>
          <cell r="D3355">
            <v>3.7127999999999997</v>
          </cell>
          <cell r="E3355">
            <v>1.0920000000000001</v>
          </cell>
          <cell r="F3355">
            <v>0.92400000000000004</v>
          </cell>
          <cell r="G3355">
            <v>1.05</v>
          </cell>
          <cell r="H3355">
            <v>1.26</v>
          </cell>
          <cell r="I3355">
            <v>1054.2</v>
          </cell>
          <cell r="J3355">
            <v>3690</v>
          </cell>
          <cell r="K3355">
            <v>4500</v>
          </cell>
          <cell r="L3355">
            <v>1370</v>
          </cell>
          <cell r="M3355">
            <v>1514</v>
          </cell>
          <cell r="N3355">
            <v>1160</v>
          </cell>
          <cell r="O3355">
            <v>1318</v>
          </cell>
          <cell r="P3355">
            <v>1582</v>
          </cell>
          <cell r="Q3355" t="str">
            <v>L</v>
          </cell>
          <cell r="R3355">
            <v>38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pu36o</v>
          </cell>
          <cell r="B3356" t="str">
            <v>TPU SAM. A13 DIS. SENA BRILLO + POP</v>
          </cell>
          <cell r="C3356">
            <v>1.3486498855835241</v>
          </cell>
          <cell r="D3356">
            <v>6.5274654462242561</v>
          </cell>
          <cell r="E3356">
            <v>1.7532448512585814</v>
          </cell>
          <cell r="F3356">
            <v>1.4835148741418767</v>
          </cell>
          <cell r="G3356">
            <v>1.685812356979405</v>
          </cell>
          <cell r="H3356">
            <v>2.0229748283752862</v>
          </cell>
          <cell r="I3356">
            <v>1692.5556064073228</v>
          </cell>
          <cell r="J3356">
            <v>6560</v>
          </cell>
          <cell r="K3356">
            <v>8000</v>
          </cell>
          <cell r="L3356">
            <v>2200</v>
          </cell>
          <cell r="M3356">
            <v>2662</v>
          </cell>
          <cell r="N3356">
            <v>1862</v>
          </cell>
          <cell r="O3356">
            <v>2116</v>
          </cell>
          <cell r="P3356">
            <v>2539</v>
          </cell>
          <cell r="Q3356" t="str">
            <v>V</v>
          </cell>
          <cell r="R3356">
            <v>38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nd2Sn</v>
          </cell>
          <cell r="B3357" t="str">
            <v>TPU SAM. A13 FUTBOL ARGENTINA CAMPEON</v>
          </cell>
          <cell r="C3357">
            <v>1.5940619916906624</v>
          </cell>
          <cell r="D3357">
            <v>7.7152600397828062</v>
          </cell>
          <cell r="E3357">
            <v>2.0722805891978613</v>
          </cell>
          <cell r="F3357">
            <v>1.7534681908597287</v>
          </cell>
          <cell r="G3357">
            <v>1.9925774896133279</v>
          </cell>
          <cell r="H3357">
            <v>2.3910929875359939</v>
          </cell>
          <cell r="I3357">
            <v>2000.5477995717813</v>
          </cell>
          <cell r="J3357">
            <v>7790</v>
          </cell>
          <cell r="K3357">
            <v>9500</v>
          </cell>
          <cell r="L3357">
            <v>2601</v>
          </cell>
          <cell r="M3357">
            <v>3147</v>
          </cell>
          <cell r="N3357">
            <v>2201</v>
          </cell>
          <cell r="O3357">
            <v>2501</v>
          </cell>
          <cell r="P3357">
            <v>3001</v>
          </cell>
          <cell r="Q3357" t="str">
            <v>V</v>
          </cell>
          <cell r="R3357">
            <v>38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RIGNAC29</v>
          </cell>
          <cell r="B3358" t="str">
            <v>TPU SAM. A13 NAC. DIS. BRILLOS</v>
          </cell>
          <cell r="C3358">
            <v>0.84</v>
          </cell>
          <cell r="D3358">
            <v>3.7127999999999997</v>
          </cell>
          <cell r="E3358">
            <v>1.0920000000000001</v>
          </cell>
          <cell r="F3358">
            <v>0.92400000000000004</v>
          </cell>
          <cell r="G3358">
            <v>1.05</v>
          </cell>
          <cell r="H3358">
            <v>1.26</v>
          </cell>
          <cell r="I3358">
            <v>1054.2</v>
          </cell>
          <cell r="J3358">
            <v>3690</v>
          </cell>
          <cell r="K3358">
            <v>4500</v>
          </cell>
          <cell r="L3358">
            <v>1370</v>
          </cell>
          <cell r="M3358">
            <v>1514</v>
          </cell>
          <cell r="N3358">
            <v>1160</v>
          </cell>
          <cell r="O3358">
            <v>1318</v>
          </cell>
          <cell r="P3358">
            <v>1582</v>
          </cell>
          <cell r="Q3358" t="str">
            <v>L</v>
          </cell>
          <cell r="R3358">
            <v>38</v>
          </cell>
          <cell r="S3358">
            <v>1.105</v>
          </cell>
          <cell r="T3358" t="str">
            <v>TPU</v>
          </cell>
          <cell r="U3358">
            <v>0</v>
          </cell>
        </row>
        <row r="3359">
          <cell r="A3359" t="str">
            <v>11A13</v>
          </cell>
          <cell r="B3359" t="str">
            <v xml:space="preserve">TPU SAM. A13 NAC. LISO </v>
          </cell>
          <cell r="C3359">
            <v>0.84</v>
          </cell>
          <cell r="D3359">
            <v>3.7127999999999997</v>
          </cell>
          <cell r="E3359">
            <v>1.0920000000000001</v>
          </cell>
          <cell r="F3359">
            <v>0.92400000000000004</v>
          </cell>
          <cell r="G3359">
            <v>1.05</v>
          </cell>
          <cell r="H3359">
            <v>1.26</v>
          </cell>
          <cell r="I3359">
            <v>1054.2</v>
          </cell>
          <cell r="J3359">
            <v>3690</v>
          </cell>
          <cell r="K3359">
            <v>4500</v>
          </cell>
          <cell r="L3359">
            <v>1370</v>
          </cell>
          <cell r="M3359">
            <v>1514</v>
          </cell>
          <cell r="N3359">
            <v>1160</v>
          </cell>
          <cell r="O3359">
            <v>1318</v>
          </cell>
          <cell r="P3359">
            <v>1582</v>
          </cell>
          <cell r="Q3359" t="str">
            <v>V</v>
          </cell>
          <cell r="R3359">
            <v>38</v>
          </cell>
          <cell r="S3359">
            <v>1.105</v>
          </cell>
          <cell r="T3359" t="str">
            <v>TPU</v>
          </cell>
          <cell r="U3359">
            <v>0</v>
          </cell>
        </row>
        <row r="3360">
          <cell r="A3360" t="str">
            <v>RIGNAC20</v>
          </cell>
          <cell r="B3360" t="str">
            <v>TPU SAM. A13 NAC. LISO BRILLO</v>
          </cell>
          <cell r="C3360">
            <v>0.84</v>
          </cell>
          <cell r="D3360">
            <v>3.7127999999999997</v>
          </cell>
          <cell r="E3360">
            <v>1.0920000000000001</v>
          </cell>
          <cell r="F3360">
            <v>0.92400000000000004</v>
          </cell>
          <cell r="G3360">
            <v>1.05</v>
          </cell>
          <cell r="H3360">
            <v>1.26</v>
          </cell>
          <cell r="I3360">
            <v>1054.2</v>
          </cell>
          <cell r="J3360">
            <v>3690</v>
          </cell>
          <cell r="K3360">
            <v>4500</v>
          </cell>
          <cell r="L3360">
            <v>1370</v>
          </cell>
          <cell r="M3360">
            <v>1514</v>
          </cell>
          <cell r="N3360">
            <v>1160</v>
          </cell>
          <cell r="O3360">
            <v>1318</v>
          </cell>
          <cell r="P3360">
            <v>1582</v>
          </cell>
          <cell r="Q3360" t="str">
            <v>L</v>
          </cell>
          <cell r="R3360">
            <v>38</v>
          </cell>
          <cell r="S3360">
            <v>1.105</v>
          </cell>
          <cell r="T3360" t="str">
            <v>TPU</v>
          </cell>
          <cell r="U3360">
            <v>0</v>
          </cell>
        </row>
        <row r="3361">
          <cell r="A3361" t="str">
            <v>23413</v>
          </cell>
          <cell r="B3361" t="str">
            <v>TPU SAM. A13 PUFFER CASE</v>
          </cell>
          <cell r="C3361">
            <v>0.83</v>
          </cell>
          <cell r="D3361">
            <v>3.6685999999999996</v>
          </cell>
          <cell r="E3361">
            <v>1.079</v>
          </cell>
          <cell r="F3361">
            <v>0.91300000000000003</v>
          </cell>
          <cell r="G3361">
            <v>1.0374999999999999</v>
          </cell>
          <cell r="H3361">
            <v>1.2449999999999999</v>
          </cell>
          <cell r="I3361">
            <v>1041.6499999999999</v>
          </cell>
          <cell r="J3361">
            <v>3690</v>
          </cell>
          <cell r="K3361">
            <v>4500</v>
          </cell>
          <cell r="L3361">
            <v>1354</v>
          </cell>
          <cell r="M3361">
            <v>1496</v>
          </cell>
          <cell r="N3361">
            <v>1146</v>
          </cell>
          <cell r="O3361">
            <v>1303</v>
          </cell>
          <cell r="P3361">
            <v>1563</v>
          </cell>
          <cell r="Q3361" t="str">
            <v>V</v>
          </cell>
          <cell r="R3361">
            <v>38</v>
          </cell>
          <cell r="S3361">
            <v>1.105</v>
          </cell>
          <cell r="T3361" t="str">
            <v>TPU</v>
          </cell>
          <cell r="U3361">
            <v>0</v>
          </cell>
        </row>
        <row r="3362">
          <cell r="A3362" t="str">
            <v>16129</v>
          </cell>
          <cell r="B3362" t="str">
            <v>TPU SAM. A13 PUFFER IMP.</v>
          </cell>
          <cell r="C3362">
            <v>0.77225629290617859</v>
          </cell>
          <cell r="D3362">
            <v>3.7377204576659042</v>
          </cell>
          <cell r="E3362">
            <v>1.0039331807780323</v>
          </cell>
          <cell r="F3362">
            <v>0.84948192219679652</v>
          </cell>
          <cell r="G3362">
            <v>0.96532036613272321</v>
          </cell>
          <cell r="H3362">
            <v>1.1583844393592679</v>
          </cell>
          <cell r="I3362">
            <v>969.18164759725414</v>
          </cell>
          <cell r="J3362">
            <v>3690</v>
          </cell>
          <cell r="K3362">
            <v>4500</v>
          </cell>
          <cell r="L3362">
            <v>1260</v>
          </cell>
          <cell r="M3362">
            <v>1525</v>
          </cell>
          <cell r="N3362">
            <v>1067</v>
          </cell>
          <cell r="O3362">
            <v>1212</v>
          </cell>
          <cell r="P3362">
            <v>1454</v>
          </cell>
          <cell r="Q3362" t="str">
            <v>V</v>
          </cell>
          <cell r="R3362">
            <v>38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TPURSA13</v>
          </cell>
          <cell r="B3363" t="str">
            <v>TPU SAM. A13 REF SOFT</v>
          </cell>
          <cell r="C3363">
            <v>1.55</v>
          </cell>
          <cell r="D3363">
            <v>7.5019999999999998</v>
          </cell>
          <cell r="E3363">
            <v>2.0150000000000001</v>
          </cell>
          <cell r="F3363">
            <v>1.7050000000000003</v>
          </cell>
          <cell r="G3363">
            <v>1.9375</v>
          </cell>
          <cell r="H3363">
            <v>2.3250000000000002</v>
          </cell>
          <cell r="I3363">
            <v>1945.25</v>
          </cell>
          <cell r="J3363">
            <v>7790</v>
          </cell>
          <cell r="K3363">
            <v>9500</v>
          </cell>
          <cell r="L3363">
            <v>2529</v>
          </cell>
          <cell r="M3363">
            <v>3060</v>
          </cell>
          <cell r="N3363">
            <v>2140</v>
          </cell>
          <cell r="O3363">
            <v>2432</v>
          </cell>
          <cell r="P3363">
            <v>2918</v>
          </cell>
          <cell r="Q3363" t="str">
            <v>S</v>
          </cell>
          <cell r="R3363">
            <v>38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TRRSA13</v>
          </cell>
          <cell r="B3364" t="str">
            <v>TPU SAM. A13 RUBBER</v>
          </cell>
          <cell r="C3364">
            <v>1.545541539799913</v>
          </cell>
          <cell r="D3364">
            <v>7.4804210526315789</v>
          </cell>
          <cell r="E3364">
            <v>2.0092040017398869</v>
          </cell>
          <cell r="F3364">
            <v>1.7000956937799045</v>
          </cell>
          <cell r="G3364">
            <v>1.9319269247498914</v>
          </cell>
          <cell r="H3364">
            <v>2.3183123096998695</v>
          </cell>
          <cell r="I3364">
            <v>1939.6546324488909</v>
          </cell>
          <cell r="J3364">
            <v>7790</v>
          </cell>
          <cell r="K3364">
            <v>9500</v>
          </cell>
          <cell r="L3364">
            <v>2522</v>
          </cell>
          <cell r="M3364">
            <v>3051</v>
          </cell>
          <cell r="N3364">
            <v>2134</v>
          </cell>
          <cell r="O3364">
            <v>2425</v>
          </cell>
          <cell r="P3364">
            <v>2910</v>
          </cell>
          <cell r="Q3364" t="str">
            <v>D</v>
          </cell>
          <cell r="R3364">
            <v>38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T0008</v>
          </cell>
          <cell r="B3365" t="str">
            <v>TPU SAM. A13 RUBBER</v>
          </cell>
          <cell r="C3365">
            <v>1.545541539799913</v>
          </cell>
          <cell r="D3365">
            <v>7.4804210526315789</v>
          </cell>
          <cell r="E3365">
            <v>2.0092040017398869</v>
          </cell>
          <cell r="F3365">
            <v>1.7000956937799045</v>
          </cell>
          <cell r="G3365">
            <v>1.9319269247498914</v>
          </cell>
          <cell r="H3365">
            <v>2.3183123096998695</v>
          </cell>
          <cell r="I3365">
            <v>1939.6546324488909</v>
          </cell>
          <cell r="J3365">
            <v>7790</v>
          </cell>
          <cell r="K3365">
            <v>9500</v>
          </cell>
          <cell r="L3365">
            <v>2522</v>
          </cell>
          <cell r="M3365">
            <v>3051</v>
          </cell>
          <cell r="N3365">
            <v>2134</v>
          </cell>
          <cell r="O3365">
            <v>2425</v>
          </cell>
          <cell r="P3365">
            <v>2910</v>
          </cell>
          <cell r="Q3365" t="str">
            <v>D</v>
          </cell>
          <cell r="R3365">
            <v>38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456456802470</v>
          </cell>
          <cell r="B3366" t="str">
            <v>TPU SAM. A13 SILICONA C/MARCA</v>
          </cell>
          <cell r="C3366">
            <v>1.8438247011952191</v>
          </cell>
          <cell r="D3366">
            <v>7.1392892430278883</v>
          </cell>
          <cell r="E3366">
            <v>2.3969721115537848</v>
          </cell>
          <cell r="F3366">
            <v>2.0282071713147412</v>
          </cell>
          <cell r="G3366">
            <v>2.3047808764940241</v>
          </cell>
          <cell r="H3366">
            <v>2.7657370517928288</v>
          </cell>
          <cell r="I3366">
            <v>2314</v>
          </cell>
          <cell r="J3366">
            <v>7380</v>
          </cell>
          <cell r="K3366">
            <v>9000</v>
          </cell>
          <cell r="L3366">
            <v>3008</v>
          </cell>
          <cell r="M3366">
            <v>3640</v>
          </cell>
          <cell r="N3366">
            <v>2546</v>
          </cell>
          <cell r="O3366">
            <v>2893</v>
          </cell>
          <cell r="P3366">
            <v>3471</v>
          </cell>
          <cell r="Q3366" t="str">
            <v>V</v>
          </cell>
          <cell r="R3366">
            <v>30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41313</v>
          </cell>
          <cell r="B3367" t="str">
            <v>TPU SAM. A13 SILICONA DIS. DK</v>
          </cell>
          <cell r="C3367">
            <v>0.76</v>
          </cell>
          <cell r="D3367">
            <v>3.3592</v>
          </cell>
          <cell r="E3367">
            <v>0.9880000000000001</v>
          </cell>
          <cell r="F3367">
            <v>0.83600000000000008</v>
          </cell>
          <cell r="G3367">
            <v>0.95</v>
          </cell>
          <cell r="H3367">
            <v>1.1400000000000001</v>
          </cell>
          <cell r="I3367">
            <v>953.8</v>
          </cell>
          <cell r="J3367">
            <v>3280</v>
          </cell>
          <cell r="K3367">
            <v>4000</v>
          </cell>
          <cell r="L3367">
            <v>1240</v>
          </cell>
          <cell r="M3367">
            <v>1370</v>
          </cell>
          <cell r="N3367">
            <v>1050</v>
          </cell>
          <cell r="O3367">
            <v>1193</v>
          </cell>
          <cell r="P3367">
            <v>1431</v>
          </cell>
          <cell r="Q3367" t="str">
            <v>V</v>
          </cell>
          <cell r="R3367">
            <v>38</v>
          </cell>
          <cell r="S3367">
            <v>1.105</v>
          </cell>
          <cell r="T3367" t="str">
            <v>TPU</v>
          </cell>
          <cell r="U3367">
            <v>0</v>
          </cell>
        </row>
        <row r="3368">
          <cell r="A3368" t="str">
            <v>SILFA13</v>
          </cell>
          <cell r="B3368" t="str">
            <v>TPU SAM. A13 SILICONA FELPA</v>
          </cell>
          <cell r="C3368">
            <v>0.93483752860411895</v>
          </cell>
          <cell r="D3368">
            <v>4.5246136384439355</v>
          </cell>
          <cell r="E3368">
            <v>1.2152887871853546</v>
          </cell>
          <cell r="F3368">
            <v>1.0283212814645308</v>
          </cell>
          <cell r="G3368">
            <v>1.1685469107551487</v>
          </cell>
          <cell r="H3368">
            <v>1.4022562929061784</v>
          </cell>
          <cell r="I3368">
            <v>1173.2210983981693</v>
          </cell>
          <cell r="J3368">
            <v>4510</v>
          </cell>
          <cell r="K3368">
            <v>5500</v>
          </cell>
          <cell r="L3368">
            <v>1525</v>
          </cell>
          <cell r="M3368">
            <v>1845</v>
          </cell>
          <cell r="N3368">
            <v>1291</v>
          </cell>
          <cell r="O3368">
            <v>1467</v>
          </cell>
          <cell r="P3368">
            <v>1760</v>
          </cell>
          <cell r="Q3368" t="str">
            <v>V</v>
          </cell>
          <cell r="R3368">
            <v>38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1807</v>
          </cell>
          <cell r="B3369" t="str">
            <v>TPU SAM. A13 SILICONA NAC.</v>
          </cell>
          <cell r="C3369">
            <v>0.76</v>
          </cell>
          <cell r="D3369">
            <v>3.3592</v>
          </cell>
          <cell r="E3369">
            <v>0.9880000000000001</v>
          </cell>
          <cell r="F3369">
            <v>0.83600000000000008</v>
          </cell>
          <cell r="G3369">
            <v>0.95</v>
          </cell>
          <cell r="H3369">
            <v>1.1400000000000001</v>
          </cell>
          <cell r="I3369">
            <v>953.8</v>
          </cell>
          <cell r="J3369">
            <v>3280</v>
          </cell>
          <cell r="K3369">
            <v>4000</v>
          </cell>
          <cell r="L3369">
            <v>1240</v>
          </cell>
          <cell r="M3369">
            <v>1370</v>
          </cell>
          <cell r="N3369">
            <v>1050</v>
          </cell>
          <cell r="O3369">
            <v>1193</v>
          </cell>
          <cell r="P3369">
            <v>1431</v>
          </cell>
          <cell r="Q3369" t="str">
            <v>V</v>
          </cell>
          <cell r="R3369">
            <v>38</v>
          </cell>
          <cell r="S3369">
            <v>1.105</v>
          </cell>
          <cell r="T3369" t="str">
            <v>TPU</v>
          </cell>
          <cell r="U3369">
            <v>0</v>
          </cell>
        </row>
        <row r="3370">
          <cell r="A3370" t="str">
            <v>44413</v>
          </cell>
          <cell r="B3370" t="str">
            <v>TPU SAM. A13 TRANS</v>
          </cell>
          <cell r="C3370">
            <v>0.86124401913875603</v>
          </cell>
          <cell r="D3370">
            <v>4.1684210526315795</v>
          </cell>
          <cell r="E3370">
            <v>1.1196172248803828</v>
          </cell>
          <cell r="F3370">
            <v>0.94736842105263175</v>
          </cell>
          <cell r="G3370">
            <v>1.0765550239234449</v>
          </cell>
          <cell r="H3370">
            <v>1.2918660287081341</v>
          </cell>
          <cell r="I3370">
            <v>1080.8612440191389</v>
          </cell>
          <cell r="J3370">
            <v>4100</v>
          </cell>
          <cell r="K3370">
            <v>5000</v>
          </cell>
          <cell r="L3370">
            <v>1405</v>
          </cell>
          <cell r="M3370">
            <v>1700</v>
          </cell>
          <cell r="N3370">
            <v>1189</v>
          </cell>
          <cell r="O3370">
            <v>1352</v>
          </cell>
          <cell r="P3370">
            <v>1622</v>
          </cell>
          <cell r="Q3370" t="str">
            <v>V</v>
          </cell>
          <cell r="R3370">
            <v>38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TPU2'A135T</v>
          </cell>
          <cell r="B3371" t="str">
            <v>TPU SAM. A13 TRANS 2ML</v>
          </cell>
          <cell r="C3371">
            <v>0.63984805491990848</v>
          </cell>
          <cell r="D3371">
            <v>3.0968645858123569</v>
          </cell>
          <cell r="E3371">
            <v>0.83180247139588104</v>
          </cell>
          <cell r="F3371">
            <v>0.70383286041189941</v>
          </cell>
          <cell r="G3371">
            <v>0.79981006864988557</v>
          </cell>
          <cell r="H3371">
            <v>0.95977208237986278</v>
          </cell>
          <cell r="I3371">
            <v>803.00930892448514</v>
          </cell>
          <cell r="J3371">
            <v>3280</v>
          </cell>
          <cell r="K3371">
            <v>4000</v>
          </cell>
          <cell r="L3371">
            <v>1044</v>
          </cell>
          <cell r="M3371">
            <v>1263</v>
          </cell>
          <cell r="N3371">
            <v>884</v>
          </cell>
          <cell r="O3371">
            <v>1004</v>
          </cell>
          <cell r="P3371">
            <v>1205</v>
          </cell>
          <cell r="Q3371" t="str">
            <v>S</v>
          </cell>
          <cell r="R3371">
            <v>38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PBCSSA14</v>
          </cell>
          <cell r="B3372" t="str">
            <v>TPU SAM. A14 BORDER - CAMERA SHIELD</v>
          </cell>
          <cell r="C3372">
            <v>1.896924485125858</v>
          </cell>
          <cell r="D3372">
            <v>9.1811145080091521</v>
          </cell>
          <cell r="E3372">
            <v>2.4660018306636156</v>
          </cell>
          <cell r="F3372">
            <v>2.0866169336384441</v>
          </cell>
          <cell r="G3372">
            <v>2.3711556064073225</v>
          </cell>
          <cell r="H3372">
            <v>2.845386727688787</v>
          </cell>
          <cell r="I3372">
            <v>2380.6402288329518</v>
          </cell>
          <cell r="J3372">
            <v>9430</v>
          </cell>
          <cell r="K3372">
            <v>11500</v>
          </cell>
          <cell r="L3372">
            <v>3095</v>
          </cell>
          <cell r="M3372">
            <v>3745</v>
          </cell>
          <cell r="N3372">
            <v>2619</v>
          </cell>
          <cell r="O3372">
            <v>2976</v>
          </cell>
          <cell r="P3372">
            <v>3571</v>
          </cell>
          <cell r="Q3372" t="str">
            <v>S</v>
          </cell>
          <cell r="R3372">
            <v>38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PBCM'A145NE</v>
          </cell>
          <cell r="B3373" t="str">
            <v>TPU SAM. A14 BORDER COLOR</v>
          </cell>
          <cell r="C3373">
            <v>1.9</v>
          </cell>
          <cell r="D3373">
            <v>9.1959999999999997</v>
          </cell>
          <cell r="E3373">
            <v>2.4699999999999998</v>
          </cell>
          <cell r="F3373">
            <v>2.09</v>
          </cell>
          <cell r="G3373">
            <v>2.375</v>
          </cell>
          <cell r="H3373">
            <v>2.8499999999999996</v>
          </cell>
          <cell r="I3373">
            <v>2384.5</v>
          </cell>
          <cell r="J3373">
            <v>9430</v>
          </cell>
          <cell r="K3373">
            <v>11500</v>
          </cell>
          <cell r="L3373">
            <v>3100</v>
          </cell>
          <cell r="M3373">
            <v>3751</v>
          </cell>
          <cell r="N3373">
            <v>2623</v>
          </cell>
          <cell r="O3373">
            <v>2981</v>
          </cell>
          <cell r="P3373">
            <v>3577</v>
          </cell>
          <cell r="Q3373" t="str">
            <v>S</v>
          </cell>
          <cell r="R3373">
            <v>38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PBCM'A145AZ</v>
          </cell>
          <cell r="B3374" t="str">
            <v>TPU SAM. A14 BORDER COLOR</v>
          </cell>
          <cell r="C3374">
            <v>1.9</v>
          </cell>
          <cell r="D3374">
            <v>9.1959999999999997</v>
          </cell>
          <cell r="E3374">
            <v>2.4699999999999998</v>
          </cell>
          <cell r="F3374">
            <v>2.09</v>
          </cell>
          <cell r="G3374">
            <v>2.375</v>
          </cell>
          <cell r="H3374">
            <v>2.8499999999999996</v>
          </cell>
          <cell r="I3374">
            <v>2384.5</v>
          </cell>
          <cell r="J3374">
            <v>9430</v>
          </cell>
          <cell r="K3374">
            <v>11500</v>
          </cell>
          <cell r="L3374">
            <v>3100</v>
          </cell>
          <cell r="M3374">
            <v>3751</v>
          </cell>
          <cell r="N3374">
            <v>2623</v>
          </cell>
          <cell r="O3374">
            <v>2981</v>
          </cell>
          <cell r="P3374">
            <v>3577</v>
          </cell>
          <cell r="Q3374" t="str">
            <v>S</v>
          </cell>
          <cell r="R3374">
            <v>38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PBCM'A145RS</v>
          </cell>
          <cell r="B3375" t="str">
            <v>TPU SAM. A14 BORDER COLOR</v>
          </cell>
          <cell r="C3375">
            <v>1.9</v>
          </cell>
          <cell r="D3375">
            <v>9.1959999999999997</v>
          </cell>
          <cell r="E3375">
            <v>2.4699999999999998</v>
          </cell>
          <cell r="F3375">
            <v>2.09</v>
          </cell>
          <cell r="G3375">
            <v>2.375</v>
          </cell>
          <cell r="H3375">
            <v>2.8499999999999996</v>
          </cell>
          <cell r="I3375">
            <v>2384.5</v>
          </cell>
          <cell r="J3375">
            <v>9430</v>
          </cell>
          <cell r="K3375">
            <v>11500</v>
          </cell>
          <cell r="L3375">
            <v>3100</v>
          </cell>
          <cell r="M3375">
            <v>3751</v>
          </cell>
          <cell r="N3375">
            <v>2623</v>
          </cell>
          <cell r="O3375">
            <v>2981</v>
          </cell>
          <cell r="P3375">
            <v>3577</v>
          </cell>
          <cell r="Q3375" t="str">
            <v>S</v>
          </cell>
          <cell r="R3375">
            <v>38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TBCBSA14</v>
          </cell>
          <cell r="B3376" t="str">
            <v>TPU SAM. A14 BORDER COLOR BRILLO</v>
          </cell>
          <cell r="C3376">
            <v>1.1347088526202318</v>
          </cell>
          <cell r="D3376">
            <v>5.4919908466819214</v>
          </cell>
          <cell r="E3376">
            <v>1.4751215084063014</v>
          </cell>
          <cell r="F3376">
            <v>1.248179737882255</v>
          </cell>
          <cell r="G3376">
            <v>1.4183860657752898</v>
          </cell>
          <cell r="H3376">
            <v>1.7020632789303476</v>
          </cell>
          <cell r="I3376">
            <v>1424.0596100383909</v>
          </cell>
          <cell r="J3376">
            <v>5740</v>
          </cell>
          <cell r="K3376">
            <v>7000</v>
          </cell>
          <cell r="L3376">
            <v>1851</v>
          </cell>
          <cell r="M3376">
            <v>2240</v>
          </cell>
          <cell r="N3376">
            <v>1567</v>
          </cell>
          <cell r="O3376">
            <v>1781</v>
          </cell>
          <cell r="P3376">
            <v>2137</v>
          </cell>
          <cell r="Q3376" t="str">
            <v>S</v>
          </cell>
          <cell r="R3376">
            <v>38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pu39m</v>
          </cell>
          <cell r="B3377" t="str">
            <v>TPU SAM. A14 BORDER DIFUMADO REF</v>
          </cell>
          <cell r="C3377">
            <v>1.9</v>
          </cell>
          <cell r="D3377">
            <v>9.1959999999999997</v>
          </cell>
          <cell r="E3377">
            <v>2.4699999999999998</v>
          </cell>
          <cell r="F3377">
            <v>2.09</v>
          </cell>
          <cell r="G3377">
            <v>2.375</v>
          </cell>
          <cell r="H3377">
            <v>2.8499999999999996</v>
          </cell>
          <cell r="I3377">
            <v>2384.5</v>
          </cell>
          <cell r="J3377">
            <v>9430</v>
          </cell>
          <cell r="K3377">
            <v>11500</v>
          </cell>
          <cell r="L3377">
            <v>3100</v>
          </cell>
          <cell r="M3377">
            <v>3751</v>
          </cell>
          <cell r="N3377">
            <v>2623</v>
          </cell>
          <cell r="O3377">
            <v>2981</v>
          </cell>
          <cell r="P3377">
            <v>3577</v>
          </cell>
          <cell r="Q3377" t="str">
            <v>V</v>
          </cell>
          <cell r="R3377">
            <v>38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TRBBA14</v>
          </cell>
          <cell r="B3378" t="str">
            <v>TPU SAM. A14 BUBBLE</v>
          </cell>
          <cell r="C3378">
            <v>0.96984860557768926</v>
          </cell>
          <cell r="D3378">
            <v>4.6940672509960155</v>
          </cell>
          <cell r="E3378">
            <v>1.2608031872509962</v>
          </cell>
          <cell r="F3378">
            <v>1.0668334661354584</v>
          </cell>
          <cell r="G3378">
            <v>1.2123107569721117</v>
          </cell>
          <cell r="H3378">
            <v>1.4547729083665339</v>
          </cell>
          <cell r="I3378">
            <v>1217.1600000000001</v>
          </cell>
          <cell r="J3378">
            <v>4920</v>
          </cell>
          <cell r="K3378">
            <v>6000</v>
          </cell>
          <cell r="L3378">
            <v>1582</v>
          </cell>
          <cell r="M3378">
            <v>1915</v>
          </cell>
          <cell r="N3378">
            <v>1339</v>
          </cell>
          <cell r="O3378">
            <v>1522</v>
          </cell>
          <cell r="P3378">
            <v>1826</v>
          </cell>
          <cell r="Q3378" t="str">
            <v>D</v>
          </cell>
          <cell r="R3378">
            <v>38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TRCRA14</v>
          </cell>
          <cell r="B3379" t="str">
            <v>TPU SAM. A14 COMBO REF</v>
          </cell>
          <cell r="C3379">
            <v>2.3033864541832672</v>
          </cell>
          <cell r="D3379">
            <v>11.148390438247013</v>
          </cell>
          <cell r="E3379">
            <v>2.9944023904382475</v>
          </cell>
          <cell r="F3379">
            <v>2.5337250996015941</v>
          </cell>
          <cell r="G3379">
            <v>2.8792330677290838</v>
          </cell>
          <cell r="H3379">
            <v>3.4550796812749009</v>
          </cell>
          <cell r="I3379">
            <v>2890.7500000000005</v>
          </cell>
          <cell r="J3379">
            <v>11480</v>
          </cell>
          <cell r="K3379">
            <v>14000</v>
          </cell>
          <cell r="L3379">
            <v>3758</v>
          </cell>
          <cell r="M3379">
            <v>4547</v>
          </cell>
          <cell r="N3379">
            <v>3180</v>
          </cell>
          <cell r="O3379">
            <v>3614</v>
          </cell>
          <cell r="P3379">
            <v>4337</v>
          </cell>
          <cell r="Q3379" t="str">
            <v>D</v>
          </cell>
          <cell r="R3379">
            <v>38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TPIPA14DIR</v>
          </cell>
          <cell r="B3380" t="str">
            <v>TPU SAM. A14 DIAMON</v>
          </cell>
          <cell r="C3380">
            <v>1.3729977116704806</v>
          </cell>
          <cell r="D3380">
            <v>6.6453089244851258</v>
          </cell>
          <cell r="E3380">
            <v>1.7848970251716247</v>
          </cell>
          <cell r="F3380">
            <v>1.5102974828375288</v>
          </cell>
          <cell r="G3380">
            <v>1.7162471395881007</v>
          </cell>
          <cell r="H3380">
            <v>2.0594965675057209</v>
          </cell>
          <cell r="I3380">
            <v>1723.1121281464532</v>
          </cell>
          <cell r="J3380">
            <v>6970</v>
          </cell>
          <cell r="K3380">
            <v>8500</v>
          </cell>
          <cell r="L3380">
            <v>2240</v>
          </cell>
          <cell r="M3380">
            <v>2710</v>
          </cell>
          <cell r="N3380">
            <v>1896</v>
          </cell>
          <cell r="O3380">
            <v>2154</v>
          </cell>
          <cell r="P3380">
            <v>2585</v>
          </cell>
          <cell r="Q3380" t="str">
            <v>V</v>
          </cell>
          <cell r="R3380">
            <v>38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PEG'A145FU</v>
          </cell>
          <cell r="B3381" t="str">
            <v>TPU SAM. A14 DIS. GLOSSY</v>
          </cell>
          <cell r="C3381">
            <v>1.93</v>
          </cell>
          <cell r="D3381">
            <v>9.3411999999999988</v>
          </cell>
          <cell r="E3381">
            <v>2.5089999999999999</v>
          </cell>
          <cell r="F3381">
            <v>2.1230000000000002</v>
          </cell>
          <cell r="G3381">
            <v>2.4125000000000001</v>
          </cell>
          <cell r="H3381">
            <v>2.895</v>
          </cell>
          <cell r="I3381">
            <v>2422.15</v>
          </cell>
          <cell r="J3381">
            <v>9430</v>
          </cell>
          <cell r="K3381">
            <v>11500</v>
          </cell>
          <cell r="L3381">
            <v>3149</v>
          </cell>
          <cell r="M3381">
            <v>3810</v>
          </cell>
          <cell r="N3381">
            <v>2665</v>
          </cell>
          <cell r="O3381">
            <v>3028</v>
          </cell>
          <cell r="P3381">
            <v>3634</v>
          </cell>
          <cell r="Q3381" t="str">
            <v>V</v>
          </cell>
          <cell r="R3381">
            <v>38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PEG'A145NE</v>
          </cell>
          <cell r="B3382" t="str">
            <v>TPU SAM. A14 DIS. GLOSSY</v>
          </cell>
          <cell r="C3382">
            <v>1.93</v>
          </cell>
          <cell r="D3382">
            <v>9.3411999999999988</v>
          </cell>
          <cell r="E3382">
            <v>2.5089999999999999</v>
          </cell>
          <cell r="F3382">
            <v>2.1230000000000002</v>
          </cell>
          <cell r="G3382">
            <v>2.4125000000000001</v>
          </cell>
          <cell r="H3382">
            <v>2.895</v>
          </cell>
          <cell r="I3382">
            <v>2422.15</v>
          </cell>
          <cell r="J3382">
            <v>9430</v>
          </cell>
          <cell r="K3382">
            <v>11500</v>
          </cell>
          <cell r="L3382">
            <v>3149</v>
          </cell>
          <cell r="M3382">
            <v>3810</v>
          </cell>
          <cell r="N3382">
            <v>2665</v>
          </cell>
          <cell r="O3382">
            <v>3028</v>
          </cell>
          <cell r="P3382">
            <v>3634</v>
          </cell>
          <cell r="Q3382" t="str">
            <v>V</v>
          </cell>
          <cell r="R3382">
            <v>38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PEG'A145TR</v>
          </cell>
          <cell r="B3383" t="str">
            <v>TPU SAM. A14 DIS. GLOSSY</v>
          </cell>
          <cell r="C3383">
            <v>1.93</v>
          </cell>
          <cell r="D3383">
            <v>9.3411999999999988</v>
          </cell>
          <cell r="E3383">
            <v>2.5089999999999999</v>
          </cell>
          <cell r="F3383">
            <v>2.1230000000000002</v>
          </cell>
          <cell r="G3383">
            <v>2.4125000000000001</v>
          </cell>
          <cell r="H3383">
            <v>2.895</v>
          </cell>
          <cell r="I3383">
            <v>2422.15</v>
          </cell>
          <cell r="J3383">
            <v>9430</v>
          </cell>
          <cell r="K3383">
            <v>11500</v>
          </cell>
          <cell r="L3383">
            <v>3149</v>
          </cell>
          <cell r="M3383">
            <v>3810</v>
          </cell>
          <cell r="N3383">
            <v>2665</v>
          </cell>
          <cell r="O3383">
            <v>3028</v>
          </cell>
          <cell r="P3383">
            <v>3634</v>
          </cell>
          <cell r="Q3383" t="str">
            <v>V</v>
          </cell>
          <cell r="R3383">
            <v>38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pu39i</v>
          </cell>
          <cell r="B3384" t="str">
            <v>TPU SAM. A14 DIS. SENA BRILLO + POP</v>
          </cell>
          <cell r="C3384">
            <v>1.4239450800915332</v>
          </cell>
          <cell r="D3384">
            <v>6.8918941876430209</v>
          </cell>
          <cell r="E3384">
            <v>1.8511286041189932</v>
          </cell>
          <cell r="F3384">
            <v>1.5663395881006867</v>
          </cell>
          <cell r="G3384">
            <v>1.7799313501144165</v>
          </cell>
          <cell r="H3384">
            <v>2.1359176201372998</v>
          </cell>
          <cell r="I3384">
            <v>1787.0510755148741</v>
          </cell>
          <cell r="J3384">
            <v>6970</v>
          </cell>
          <cell r="K3384">
            <v>8500</v>
          </cell>
          <cell r="L3384">
            <v>2323</v>
          </cell>
          <cell r="M3384">
            <v>2811</v>
          </cell>
          <cell r="N3384">
            <v>1966</v>
          </cell>
          <cell r="O3384">
            <v>2234</v>
          </cell>
          <cell r="P3384">
            <v>2681</v>
          </cell>
          <cell r="Q3384" t="str">
            <v>V</v>
          </cell>
          <cell r="R3384">
            <v>38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TRODA14</v>
          </cell>
          <cell r="B3385" t="str">
            <v>TPU SAM. A14 ONDAS</v>
          </cell>
          <cell r="C3385">
            <v>0.58885125858123577</v>
          </cell>
          <cell r="D3385">
            <v>2.8500400915331809</v>
          </cell>
          <cell r="E3385">
            <v>0.76550663615560655</v>
          </cell>
          <cell r="F3385">
            <v>0.64773638443935944</v>
          </cell>
          <cell r="G3385">
            <v>0.73606407322654466</v>
          </cell>
          <cell r="H3385">
            <v>0.88327688787185366</v>
          </cell>
          <cell r="I3385">
            <v>739.00832951945085</v>
          </cell>
          <cell r="J3385">
            <v>2870</v>
          </cell>
          <cell r="K3385">
            <v>3500</v>
          </cell>
          <cell r="L3385">
            <v>961</v>
          </cell>
          <cell r="M3385">
            <v>1162</v>
          </cell>
          <cell r="N3385">
            <v>813</v>
          </cell>
          <cell r="O3385">
            <v>924</v>
          </cell>
          <cell r="P3385">
            <v>1109</v>
          </cell>
          <cell r="Q3385" t="str">
            <v>D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14414</v>
          </cell>
          <cell r="B3386" t="str">
            <v>TPU SAM. A14 PUFFER CASE</v>
          </cell>
          <cell r="C3386">
            <v>0.83</v>
          </cell>
          <cell r="D3386">
            <v>3.6685999999999996</v>
          </cell>
          <cell r="E3386">
            <v>1.079</v>
          </cell>
          <cell r="F3386">
            <v>0.91300000000000003</v>
          </cell>
          <cell r="G3386">
            <v>1.0374999999999999</v>
          </cell>
          <cell r="H3386">
            <v>1.2449999999999999</v>
          </cell>
          <cell r="I3386">
            <v>1041.6499999999999</v>
          </cell>
          <cell r="J3386">
            <v>3690</v>
          </cell>
          <cell r="K3386">
            <v>4500</v>
          </cell>
          <cell r="L3386">
            <v>1354</v>
          </cell>
          <cell r="M3386">
            <v>1496</v>
          </cell>
          <cell r="N3386">
            <v>1146</v>
          </cell>
          <cell r="O3386">
            <v>1303</v>
          </cell>
          <cell r="P3386">
            <v>1563</v>
          </cell>
          <cell r="Q3386" t="str">
            <v>V</v>
          </cell>
          <cell r="R3386">
            <v>38</v>
          </cell>
          <cell r="S3386">
            <v>1.105</v>
          </cell>
          <cell r="T3386" t="str">
            <v>TPU</v>
          </cell>
          <cell r="U3386">
            <v>0</v>
          </cell>
        </row>
        <row r="3387">
          <cell r="A3387" t="str">
            <v>FPSA14</v>
          </cell>
          <cell r="B3387" t="str">
            <v>TPU SAM. A14 PUFFER IMP.</v>
          </cell>
          <cell r="C3387">
            <v>0.77225629290617859</v>
          </cell>
          <cell r="D3387">
            <v>3.7377204576659042</v>
          </cell>
          <cell r="E3387">
            <v>1.0039331807780323</v>
          </cell>
          <cell r="F3387">
            <v>0.84948192219679652</v>
          </cell>
          <cell r="G3387">
            <v>0.96532036613272321</v>
          </cell>
          <cell r="H3387">
            <v>1.1583844393592679</v>
          </cell>
          <cell r="I3387">
            <v>969.18164759725414</v>
          </cell>
          <cell r="J3387">
            <v>3690</v>
          </cell>
          <cell r="K3387">
            <v>4500</v>
          </cell>
          <cell r="L3387">
            <v>1260</v>
          </cell>
          <cell r="M3387">
            <v>1525</v>
          </cell>
          <cell r="N3387">
            <v>1067</v>
          </cell>
          <cell r="O3387">
            <v>1212</v>
          </cell>
          <cell r="P3387">
            <v>1454</v>
          </cell>
          <cell r="Q3387" t="str">
            <v>V</v>
          </cell>
          <cell r="R3387">
            <v>38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FPSA14B</v>
          </cell>
          <cell r="B3388" t="str">
            <v>TPU SAM. A14 PUFFER IMP. BRILLO</v>
          </cell>
          <cell r="C3388">
            <v>2.6589960159362551</v>
          </cell>
          <cell r="D3388">
            <v>12.869540717131475</v>
          </cell>
          <cell r="E3388">
            <v>3.4566948207171317</v>
          </cell>
          <cell r="F3388">
            <v>2.9248956175298808</v>
          </cell>
          <cell r="G3388">
            <v>3.3237450199203189</v>
          </cell>
          <cell r="H3388">
            <v>3.9884940239043827</v>
          </cell>
          <cell r="I3388">
            <v>3337.04</v>
          </cell>
          <cell r="J3388">
            <v>13110</v>
          </cell>
          <cell r="K3388">
            <v>16000</v>
          </cell>
          <cell r="L3388">
            <v>4338</v>
          </cell>
          <cell r="M3388">
            <v>5249</v>
          </cell>
          <cell r="N3388">
            <v>3671</v>
          </cell>
          <cell r="O3388">
            <v>4172</v>
          </cell>
          <cell r="P3388">
            <v>5006</v>
          </cell>
          <cell r="Q3388" t="str">
            <v>V</v>
          </cell>
          <cell r="R3388">
            <v>38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FPCA14</v>
          </cell>
          <cell r="B3389" t="str">
            <v>TPU SAM. A14 PUFFER IMP. CORAZONES</v>
          </cell>
          <cell r="C3389">
            <v>1.1222270552414093</v>
          </cell>
          <cell r="D3389">
            <v>5.4315789473684211</v>
          </cell>
          <cell r="E3389">
            <v>1.4588951718138321</v>
          </cell>
          <cell r="F3389">
            <v>1.2344497607655502</v>
          </cell>
          <cell r="G3389">
            <v>1.4027838190517616</v>
          </cell>
          <cell r="H3389">
            <v>1.683340582862114</v>
          </cell>
          <cell r="I3389">
            <v>1408.3949543279687</v>
          </cell>
          <cell r="J3389">
            <v>5740</v>
          </cell>
          <cell r="K3389">
            <v>7000</v>
          </cell>
          <cell r="L3389">
            <v>1831</v>
          </cell>
          <cell r="M3389">
            <v>2215</v>
          </cell>
          <cell r="N3389">
            <v>1550</v>
          </cell>
          <cell r="O3389">
            <v>1761</v>
          </cell>
          <cell r="P3389">
            <v>2113</v>
          </cell>
          <cell r="Q3389" t="str">
            <v>V</v>
          </cell>
          <cell r="R3389">
            <v>38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FPDA14</v>
          </cell>
          <cell r="B3390" t="str">
            <v>TPU SAM. A14 PUFFER IMP. DISEÑO</v>
          </cell>
          <cell r="C3390">
            <v>1.3919095258808178</v>
          </cell>
          <cell r="D3390">
            <v>6.7368421052631584</v>
          </cell>
          <cell r="E3390">
            <v>1.8094823836450633</v>
          </cell>
          <cell r="F3390">
            <v>1.5311004784688997</v>
          </cell>
          <cell r="G3390">
            <v>1.7398869073510224</v>
          </cell>
          <cell r="H3390">
            <v>2.0878642888212267</v>
          </cell>
          <cell r="I3390">
            <v>1746.8464549804264</v>
          </cell>
          <cell r="J3390">
            <v>6970</v>
          </cell>
          <cell r="K3390">
            <v>8500</v>
          </cell>
          <cell r="L3390">
            <v>2271</v>
          </cell>
          <cell r="M3390">
            <v>2748</v>
          </cell>
          <cell r="N3390">
            <v>1922</v>
          </cell>
          <cell r="O3390">
            <v>2184</v>
          </cell>
          <cell r="P3390">
            <v>2621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FPRTSA14</v>
          </cell>
          <cell r="B3391" t="str">
            <v>TPU SAM. A14 PUFFER IMP. REF. COLORES TRANS.</v>
          </cell>
          <cell r="C3391">
            <v>2.2872827081427265</v>
          </cell>
          <cell r="D3391">
            <v>11.070448307410796</v>
          </cell>
          <cell r="E3391">
            <v>2.9734675205855448</v>
          </cell>
          <cell r="F3391">
            <v>2.5160109789569995</v>
          </cell>
          <cell r="G3391">
            <v>2.859103385178408</v>
          </cell>
          <cell r="H3391">
            <v>3.43092406221409</v>
          </cell>
          <cell r="I3391">
            <v>2870.5397987191218</v>
          </cell>
          <cell r="J3391">
            <v>11480</v>
          </cell>
          <cell r="K3391">
            <v>14000</v>
          </cell>
          <cell r="L3391">
            <v>3732</v>
          </cell>
          <cell r="M3391">
            <v>4515</v>
          </cell>
          <cell r="N3391">
            <v>3158</v>
          </cell>
          <cell r="O3391">
            <v>3589</v>
          </cell>
          <cell r="P3391">
            <v>4306</v>
          </cell>
          <cell r="Q3391" t="str">
            <v>V</v>
          </cell>
          <cell r="R3391">
            <v>38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FRA14</v>
          </cell>
          <cell r="B3392" t="str">
            <v>TPU SAM. A14 RAYAS</v>
          </cell>
          <cell r="C3392">
            <v>1.5789473684210527</v>
          </cell>
          <cell r="D3392">
            <v>7.6421052631578945</v>
          </cell>
          <cell r="E3392">
            <v>2.0526315789473686</v>
          </cell>
          <cell r="F3392">
            <v>1.736842105263158</v>
          </cell>
          <cell r="G3392">
            <v>1.9736842105263159</v>
          </cell>
          <cell r="H3392">
            <v>2.3684210526315788</v>
          </cell>
          <cell r="I3392">
            <v>1981.578947368421</v>
          </cell>
          <cell r="J3392">
            <v>7790</v>
          </cell>
          <cell r="K3392">
            <v>9500</v>
          </cell>
          <cell r="L3392">
            <v>2576</v>
          </cell>
          <cell r="M3392">
            <v>3117</v>
          </cell>
          <cell r="N3392">
            <v>2180</v>
          </cell>
          <cell r="O3392">
            <v>2477</v>
          </cell>
          <cell r="P3392">
            <v>2973</v>
          </cell>
          <cell r="Q3392" t="str">
            <v>V</v>
          </cell>
          <cell r="R3392">
            <v>38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RPUBRA14</v>
          </cell>
          <cell r="B3393" t="str">
            <v>TPU SAM. A14 REF. BRILLO</v>
          </cell>
          <cell r="C3393">
            <v>1.8306636155606408</v>
          </cell>
          <cell r="D3393">
            <v>8.860411899313501</v>
          </cell>
          <cell r="E3393">
            <v>2.3798627002288333</v>
          </cell>
          <cell r="F3393">
            <v>2.013729977116705</v>
          </cell>
          <cell r="G3393">
            <v>2.2883295194508011</v>
          </cell>
          <cell r="H3393">
            <v>2.7459954233409611</v>
          </cell>
          <cell r="I3393">
            <v>2297.4828375286043</v>
          </cell>
          <cell r="J3393">
            <v>9020</v>
          </cell>
          <cell r="K3393">
            <v>11000</v>
          </cell>
          <cell r="L3393">
            <v>2987</v>
          </cell>
          <cell r="M3393">
            <v>3614</v>
          </cell>
          <cell r="N3393">
            <v>2528</v>
          </cell>
          <cell r="O3393">
            <v>2872</v>
          </cell>
          <cell r="P3393">
            <v>3447</v>
          </cell>
          <cell r="Q3393" t="str">
            <v>L</v>
          </cell>
          <cell r="R3393">
            <v>38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TRRSA14</v>
          </cell>
          <cell r="B3394" t="str">
            <v>TPU SAM. A14 RUBBER</v>
          </cell>
          <cell r="C3394">
            <v>1.545541539799913</v>
          </cell>
          <cell r="D3394">
            <v>7.4804210526315789</v>
          </cell>
          <cell r="E3394">
            <v>2.0092040017398869</v>
          </cell>
          <cell r="F3394">
            <v>1.7000956937799045</v>
          </cell>
          <cell r="G3394">
            <v>1.9319269247498914</v>
          </cell>
          <cell r="H3394">
            <v>2.3183123096998695</v>
          </cell>
          <cell r="I3394">
            <v>1939.6546324488909</v>
          </cell>
          <cell r="J3394">
            <v>7790</v>
          </cell>
          <cell r="K3394">
            <v>9500</v>
          </cell>
          <cell r="L3394">
            <v>2522</v>
          </cell>
          <cell r="M3394">
            <v>3051</v>
          </cell>
          <cell r="N3394">
            <v>2134</v>
          </cell>
          <cell r="O3394">
            <v>2425</v>
          </cell>
          <cell r="P3394">
            <v>2910</v>
          </cell>
          <cell r="Q3394" t="str">
            <v>D</v>
          </cell>
          <cell r="R3394">
            <v>38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45645670589</v>
          </cell>
          <cell r="B3395" t="str">
            <v>TPU SAM. A14 SILICONA C/MARCA</v>
          </cell>
          <cell r="C3395">
            <v>1.8438247011952191</v>
          </cell>
          <cell r="D3395">
            <v>7.1392892430278883</v>
          </cell>
          <cell r="E3395">
            <v>2.3969721115537848</v>
          </cell>
          <cell r="F3395">
            <v>2.0282071713147412</v>
          </cell>
          <cell r="G3395">
            <v>2.3047808764940241</v>
          </cell>
          <cell r="H3395">
            <v>2.7657370517928288</v>
          </cell>
          <cell r="I3395">
            <v>2314</v>
          </cell>
          <cell r="J3395">
            <v>7380</v>
          </cell>
          <cell r="K3395">
            <v>9000</v>
          </cell>
          <cell r="L3395">
            <v>3008</v>
          </cell>
          <cell r="M3395">
            <v>3640</v>
          </cell>
          <cell r="N3395">
            <v>2546</v>
          </cell>
          <cell r="O3395">
            <v>2893</v>
          </cell>
          <cell r="P3395">
            <v>3471</v>
          </cell>
          <cell r="Q3395" t="str">
            <v>V</v>
          </cell>
          <cell r="R3395">
            <v>30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41414</v>
          </cell>
          <cell r="B3396" t="str">
            <v>TPU SAM. A14 SILICONA DIS. DK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PRSI'A145CE</v>
          </cell>
          <cell r="B3397" t="str">
            <v>TPU SAM. A14 SILICONA FELPA</v>
          </cell>
          <cell r="C3397">
            <v>1.2178489702517163</v>
          </cell>
          <cell r="D3397">
            <v>5.894389016018307</v>
          </cell>
          <cell r="E3397">
            <v>1.5832036613272313</v>
          </cell>
          <cell r="F3397">
            <v>1.3396338672768882</v>
          </cell>
          <cell r="G3397">
            <v>1.5223112128146454</v>
          </cell>
          <cell r="H3397">
            <v>1.8267734553775745</v>
          </cell>
          <cell r="I3397">
            <v>1528.400457665904</v>
          </cell>
          <cell r="J3397">
            <v>6150</v>
          </cell>
          <cell r="K3397">
            <v>7500</v>
          </cell>
          <cell r="L3397">
            <v>1987</v>
          </cell>
          <cell r="M3397">
            <v>2404</v>
          </cell>
          <cell r="N3397">
            <v>1682</v>
          </cell>
          <cell r="O3397">
            <v>1911</v>
          </cell>
          <cell r="P3397">
            <v>2293</v>
          </cell>
          <cell r="Q3397" t="str">
            <v>S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SILFA14</v>
          </cell>
          <cell r="B3398" t="str">
            <v>TPU SAM. A14 SILICONA FELPA</v>
          </cell>
          <cell r="C3398">
            <v>1.2178489702517163</v>
          </cell>
          <cell r="D3398">
            <v>5.894389016018307</v>
          </cell>
          <cell r="E3398">
            <v>1.5832036613272313</v>
          </cell>
          <cell r="F3398">
            <v>1.3396338672768882</v>
          </cell>
          <cell r="G3398">
            <v>1.5223112128146454</v>
          </cell>
          <cell r="H3398">
            <v>1.8267734553775745</v>
          </cell>
          <cell r="I3398">
            <v>1528.400457665904</v>
          </cell>
          <cell r="J3398">
            <v>6150</v>
          </cell>
          <cell r="K3398">
            <v>7500</v>
          </cell>
          <cell r="L3398">
            <v>1987</v>
          </cell>
          <cell r="M3398">
            <v>2404</v>
          </cell>
          <cell r="N3398">
            <v>1682</v>
          </cell>
          <cell r="O3398">
            <v>1911</v>
          </cell>
          <cell r="P3398">
            <v>2293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PRSI'A145FU</v>
          </cell>
          <cell r="B3399" t="str">
            <v>TPU SAM. A14 SILICONA FELPA</v>
          </cell>
          <cell r="C3399">
            <v>1.2178489702517163</v>
          </cell>
          <cell r="D3399">
            <v>5.894389016018307</v>
          </cell>
          <cell r="E3399">
            <v>1.5832036613272313</v>
          </cell>
          <cell r="F3399">
            <v>1.3396338672768882</v>
          </cell>
          <cell r="G3399">
            <v>1.5223112128146454</v>
          </cell>
          <cell r="H3399">
            <v>1.8267734553775745</v>
          </cell>
          <cell r="I3399">
            <v>1528.400457665904</v>
          </cell>
          <cell r="J3399">
            <v>6150</v>
          </cell>
          <cell r="K3399">
            <v>7500</v>
          </cell>
          <cell r="L3399">
            <v>1987</v>
          </cell>
          <cell r="M3399">
            <v>2404</v>
          </cell>
          <cell r="N3399">
            <v>1682</v>
          </cell>
          <cell r="O3399">
            <v>1911</v>
          </cell>
          <cell r="P3399">
            <v>2293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PRSI'A145RS</v>
          </cell>
          <cell r="B3400" t="str">
            <v>TPU SAM. A14 SILICONA FELPA</v>
          </cell>
          <cell r="C3400">
            <v>1.2178489702517163</v>
          </cell>
          <cell r="D3400">
            <v>5.894389016018307</v>
          </cell>
          <cell r="E3400">
            <v>1.5832036613272313</v>
          </cell>
          <cell r="F3400">
            <v>1.3396338672768882</v>
          </cell>
          <cell r="G3400">
            <v>1.5223112128146454</v>
          </cell>
          <cell r="H3400">
            <v>1.8267734553775745</v>
          </cell>
          <cell r="I3400">
            <v>1528.400457665904</v>
          </cell>
          <cell r="J3400">
            <v>6150</v>
          </cell>
          <cell r="K3400">
            <v>7500</v>
          </cell>
          <cell r="L3400">
            <v>1987</v>
          </cell>
          <cell r="M3400">
            <v>2404</v>
          </cell>
          <cell r="N3400">
            <v>1682</v>
          </cell>
          <cell r="O3400">
            <v>1911</v>
          </cell>
          <cell r="P3400">
            <v>2293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PRSI'A145AQ</v>
          </cell>
          <cell r="B3401" t="str">
            <v>TPU SAM. A14 SILICONA FELPA</v>
          </cell>
          <cell r="C3401">
            <v>1.2178489702517163</v>
          </cell>
          <cell r="D3401">
            <v>5.894389016018307</v>
          </cell>
          <cell r="E3401">
            <v>1.5832036613272313</v>
          </cell>
          <cell r="F3401">
            <v>1.3396338672768882</v>
          </cell>
          <cell r="G3401">
            <v>1.5223112128146454</v>
          </cell>
          <cell r="H3401">
            <v>1.8267734553775745</v>
          </cell>
          <cell r="I3401">
            <v>1528.400457665904</v>
          </cell>
          <cell r="J3401">
            <v>6150</v>
          </cell>
          <cell r="K3401">
            <v>7500</v>
          </cell>
          <cell r="L3401">
            <v>1987</v>
          </cell>
          <cell r="M3401">
            <v>2404</v>
          </cell>
          <cell r="N3401">
            <v>1682</v>
          </cell>
          <cell r="O3401">
            <v>1911</v>
          </cell>
          <cell r="P3401">
            <v>2293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SILFCA14</v>
          </cell>
          <cell r="B3402" t="str">
            <v>TPU SAM. A14 SILICONA FELPA CUBRE CAMARA</v>
          </cell>
          <cell r="C3402">
            <v>1.3729977116704806</v>
          </cell>
          <cell r="D3402">
            <v>6.6453089244851258</v>
          </cell>
          <cell r="E3402">
            <v>1.7848970251716247</v>
          </cell>
          <cell r="F3402">
            <v>1.5102974828375288</v>
          </cell>
          <cell r="G3402">
            <v>1.7162471395881007</v>
          </cell>
          <cell r="H3402">
            <v>2.0594965675057209</v>
          </cell>
          <cell r="I3402">
            <v>1723.1121281464532</v>
          </cell>
          <cell r="J3402">
            <v>6970</v>
          </cell>
          <cell r="K3402">
            <v>8500</v>
          </cell>
          <cell r="L3402">
            <v>2240</v>
          </cell>
          <cell r="M3402">
            <v>2710</v>
          </cell>
          <cell r="N3402">
            <v>1896</v>
          </cell>
          <cell r="O3402">
            <v>2154</v>
          </cell>
          <cell r="P3402">
            <v>2585</v>
          </cell>
          <cell r="Q3402" t="str">
            <v>V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13114</v>
          </cell>
          <cell r="B3403" t="str">
            <v>TPU SAM. A14 SILICONA NAC.</v>
          </cell>
          <cell r="C3403">
            <v>0.76</v>
          </cell>
          <cell r="D3403">
            <v>3.3592</v>
          </cell>
          <cell r="E3403">
            <v>0.9880000000000001</v>
          </cell>
          <cell r="F3403">
            <v>0.83600000000000008</v>
          </cell>
          <cell r="G3403">
            <v>0.95</v>
          </cell>
          <cell r="H3403">
            <v>1.1400000000000001</v>
          </cell>
          <cell r="I3403">
            <v>953.8</v>
          </cell>
          <cell r="J3403">
            <v>3280</v>
          </cell>
          <cell r="K3403">
            <v>4000</v>
          </cell>
          <cell r="L3403">
            <v>1240</v>
          </cell>
          <cell r="M3403">
            <v>1370</v>
          </cell>
          <cell r="N3403">
            <v>1050</v>
          </cell>
          <cell r="O3403">
            <v>1193</v>
          </cell>
          <cell r="P3403">
            <v>1431</v>
          </cell>
          <cell r="Q3403" t="str">
            <v>V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140014</v>
          </cell>
          <cell r="B3404" t="str">
            <v>TPU SAM. A14 TRANS</v>
          </cell>
          <cell r="C3404">
            <v>0.86124401913875603</v>
          </cell>
          <cell r="D3404">
            <v>4.1684210526315795</v>
          </cell>
          <cell r="E3404">
            <v>1.1196172248803828</v>
          </cell>
          <cell r="F3404">
            <v>0.94736842105263175</v>
          </cell>
          <cell r="G3404">
            <v>1.0765550239234449</v>
          </cell>
          <cell r="H3404">
            <v>1.2918660287081341</v>
          </cell>
          <cell r="I3404">
            <v>1080.8612440191389</v>
          </cell>
          <cell r="J3404">
            <v>4100</v>
          </cell>
          <cell r="K3404">
            <v>5000</v>
          </cell>
          <cell r="L3404">
            <v>1405</v>
          </cell>
          <cell r="M3404">
            <v>1700</v>
          </cell>
          <cell r="N3404">
            <v>1189</v>
          </cell>
          <cell r="O3404">
            <v>1352</v>
          </cell>
          <cell r="P3404">
            <v>1622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TUHA14</v>
          </cell>
          <cell r="B3405" t="str">
            <v>TPU SAM. A14 URBAN HARD</v>
          </cell>
          <cell r="C3405">
            <v>1.2884210526315789</v>
          </cell>
          <cell r="D3405">
            <v>6.2359578947368419</v>
          </cell>
          <cell r="E3405">
            <v>1.6749473684210527</v>
          </cell>
          <cell r="F3405">
            <v>1.417263157894737</v>
          </cell>
          <cell r="G3405">
            <v>1.6105263157894736</v>
          </cell>
          <cell r="H3405">
            <v>1.9326315789473685</v>
          </cell>
          <cell r="I3405">
            <v>1616.9684210526316</v>
          </cell>
          <cell r="J3405">
            <v>6560</v>
          </cell>
          <cell r="K3405">
            <v>8000</v>
          </cell>
          <cell r="L3405">
            <v>2102</v>
          </cell>
          <cell r="M3405">
            <v>2543</v>
          </cell>
          <cell r="N3405">
            <v>1779</v>
          </cell>
          <cell r="O3405">
            <v>2022</v>
          </cell>
          <cell r="P3405">
            <v>2426</v>
          </cell>
          <cell r="Q3405" t="str">
            <v>S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TCRA15</v>
          </cell>
          <cell r="B3406" t="str">
            <v>TPU SAM. A15 / A25 CUERO</v>
          </cell>
          <cell r="C3406">
            <v>2.4561403508771931</v>
          </cell>
          <cell r="D3406">
            <v>12.184912280701754</v>
          </cell>
          <cell r="E3406">
            <v>3.192982456140351</v>
          </cell>
          <cell r="F3406">
            <v>2.7017543859649127</v>
          </cell>
          <cell r="G3406">
            <v>3.0701754385964914</v>
          </cell>
          <cell r="H3406">
            <v>3.6842105263157894</v>
          </cell>
          <cell r="I3406">
            <v>3082.4561403508774</v>
          </cell>
          <cell r="J3406">
            <v>12700</v>
          </cell>
          <cell r="K3406">
            <v>15500</v>
          </cell>
          <cell r="L3406">
            <v>4007</v>
          </cell>
          <cell r="M3406">
            <v>4849</v>
          </cell>
          <cell r="N3406">
            <v>3391</v>
          </cell>
          <cell r="O3406">
            <v>3854</v>
          </cell>
          <cell r="P3406">
            <v>4624</v>
          </cell>
          <cell r="Q3406" t="str">
            <v>L</v>
          </cell>
          <cell r="R3406">
            <v>39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RPUBRA15</v>
          </cell>
          <cell r="B3407" t="str">
            <v>TPU SAM. A15 / A25 REF. BRILLO GLITTER</v>
          </cell>
          <cell r="C3407">
            <v>2.192982456140351</v>
          </cell>
          <cell r="D3407">
            <v>8.7719298245614041</v>
          </cell>
          <cell r="E3407">
            <v>2.8508771929824563</v>
          </cell>
          <cell r="F3407">
            <v>2.4122807017543861</v>
          </cell>
          <cell r="G3407">
            <v>2.7412280701754388</v>
          </cell>
          <cell r="H3407">
            <v>3.2894736842105265</v>
          </cell>
          <cell r="I3407">
            <v>2752.1929824561407</v>
          </cell>
          <cell r="J3407">
            <v>9020</v>
          </cell>
          <cell r="K3407">
            <v>11000</v>
          </cell>
          <cell r="L3407">
            <v>3578</v>
          </cell>
          <cell r="M3407">
            <v>3578</v>
          </cell>
          <cell r="N3407">
            <v>3028</v>
          </cell>
          <cell r="O3407">
            <v>3441</v>
          </cell>
          <cell r="P3407">
            <v>4129</v>
          </cell>
          <cell r="Q3407" t="str">
            <v>L</v>
          </cell>
          <cell r="R3407">
            <v>38</v>
          </cell>
          <cell r="S3407">
            <v>1</v>
          </cell>
          <cell r="T3407" t="str">
            <v>TPU</v>
          </cell>
          <cell r="U3407">
            <v>0</v>
          </cell>
        </row>
        <row r="3408">
          <cell r="A3408" t="str">
            <v>PBCSSA15</v>
          </cell>
          <cell r="B3408" t="str">
            <v>TPU SAM. A15 BORDER - CAMERA SHIELD</v>
          </cell>
          <cell r="C3408">
            <v>1.896924485125858</v>
          </cell>
          <cell r="D3408">
            <v>9.1811145080091521</v>
          </cell>
          <cell r="E3408">
            <v>2.4660018306636156</v>
          </cell>
          <cell r="F3408">
            <v>2.0866169336384441</v>
          </cell>
          <cell r="G3408">
            <v>2.3711556064073225</v>
          </cell>
          <cell r="H3408">
            <v>2.845386727688787</v>
          </cell>
          <cell r="I3408">
            <v>2380.6402288329518</v>
          </cell>
          <cell r="J3408">
            <v>9430</v>
          </cell>
          <cell r="K3408">
            <v>11500</v>
          </cell>
          <cell r="L3408">
            <v>3095</v>
          </cell>
          <cell r="M3408">
            <v>3745</v>
          </cell>
          <cell r="N3408">
            <v>2619</v>
          </cell>
          <cell r="O3408">
            <v>2976</v>
          </cell>
          <cell r="P3408">
            <v>3571</v>
          </cell>
          <cell r="Q3408" t="str">
            <v>S</v>
          </cell>
          <cell r="R3408">
            <v>38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TBCBSA15</v>
          </cell>
          <cell r="B3409" t="str">
            <v>TPU SAM. A15 BORDER COLOR BRILLO</v>
          </cell>
          <cell r="C3409">
            <v>1.1347088526202318</v>
          </cell>
          <cell r="D3409">
            <v>5.4919908466819214</v>
          </cell>
          <cell r="E3409">
            <v>1.4751215084063014</v>
          </cell>
          <cell r="F3409">
            <v>1.248179737882255</v>
          </cell>
          <cell r="G3409">
            <v>1.4183860657752898</v>
          </cell>
          <cell r="H3409">
            <v>1.7020632789303476</v>
          </cell>
          <cell r="I3409">
            <v>1424.0596100383909</v>
          </cell>
          <cell r="J3409">
            <v>5740</v>
          </cell>
          <cell r="K3409">
            <v>7000</v>
          </cell>
          <cell r="L3409">
            <v>1851</v>
          </cell>
          <cell r="M3409">
            <v>2240</v>
          </cell>
          <cell r="N3409">
            <v>1567</v>
          </cell>
          <cell r="O3409">
            <v>1781</v>
          </cell>
          <cell r="P3409">
            <v>2137</v>
          </cell>
          <cell r="Q3409" t="str">
            <v>S</v>
          </cell>
          <cell r="R3409">
            <v>38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TBCSSA15</v>
          </cell>
          <cell r="B3410" t="str">
            <v>TPU SAM. A15 BORDER COLOR SOFT</v>
          </cell>
          <cell r="C3410">
            <v>1.1599246049006815</v>
          </cell>
          <cell r="D3410">
            <v>5.6140350877192979</v>
          </cell>
          <cell r="E3410">
            <v>1.507901986370886</v>
          </cell>
          <cell r="F3410">
            <v>1.2759170653907497</v>
          </cell>
          <cell r="G3410">
            <v>1.4499057561258519</v>
          </cell>
          <cell r="H3410">
            <v>1.7398869073510221</v>
          </cell>
          <cell r="I3410">
            <v>1455.7053791503554</v>
          </cell>
          <cell r="J3410">
            <v>5740</v>
          </cell>
          <cell r="K3410">
            <v>7000</v>
          </cell>
          <cell r="L3410">
            <v>1892</v>
          </cell>
          <cell r="M3410">
            <v>2290</v>
          </cell>
          <cell r="N3410">
            <v>1602</v>
          </cell>
          <cell r="O3410">
            <v>1820</v>
          </cell>
          <cell r="P3410">
            <v>2184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puDFA15</v>
          </cell>
          <cell r="B3411" t="str">
            <v>TPU SAM. A15 BORDER DIFUMADO REF</v>
          </cell>
          <cell r="C3411">
            <v>1.2324198927069741</v>
          </cell>
          <cell r="D3411">
            <v>5.9649122807017543</v>
          </cell>
          <cell r="E3411">
            <v>1.6021458605190664</v>
          </cell>
          <cell r="F3411">
            <v>1.3556618819776716</v>
          </cell>
          <cell r="G3411">
            <v>1.5405248658837176</v>
          </cell>
          <cell r="H3411">
            <v>1.848629839060461</v>
          </cell>
          <cell r="I3411">
            <v>1546.6869653472525</v>
          </cell>
          <cell r="J3411">
            <v>6150</v>
          </cell>
          <cell r="K3411">
            <v>7500</v>
          </cell>
          <cell r="L3411">
            <v>2011</v>
          </cell>
          <cell r="M3411">
            <v>2433</v>
          </cell>
          <cell r="N3411">
            <v>1702</v>
          </cell>
          <cell r="O3411">
            <v>1934</v>
          </cell>
          <cell r="P3411">
            <v>2321</v>
          </cell>
          <cell r="Q3411" t="str">
            <v>V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TRBBA15</v>
          </cell>
          <cell r="B3412" t="str">
            <v>TPU SAM. A15 BUBBLE</v>
          </cell>
          <cell r="C3412">
            <v>0.96984860557768926</v>
          </cell>
          <cell r="D3412">
            <v>4.6940672509960155</v>
          </cell>
          <cell r="E3412">
            <v>1.2608031872509962</v>
          </cell>
          <cell r="F3412">
            <v>1.0668334661354584</v>
          </cell>
          <cell r="G3412">
            <v>1.2123107569721117</v>
          </cell>
          <cell r="H3412">
            <v>1.4547729083665339</v>
          </cell>
          <cell r="I3412">
            <v>1217.1600000000001</v>
          </cell>
          <cell r="J3412">
            <v>4920</v>
          </cell>
          <cell r="K3412">
            <v>6000</v>
          </cell>
          <cell r="L3412">
            <v>1582</v>
          </cell>
          <cell r="M3412">
            <v>1915</v>
          </cell>
          <cell r="N3412">
            <v>1339</v>
          </cell>
          <cell r="O3412">
            <v>1522</v>
          </cell>
          <cell r="P3412">
            <v>1826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TRCRA15</v>
          </cell>
          <cell r="B3413" t="str">
            <v>TPU SAM. A15 COMBO REF</v>
          </cell>
          <cell r="C3413">
            <v>2.3033864541832672</v>
          </cell>
          <cell r="D3413">
            <v>11.148390438247013</v>
          </cell>
          <cell r="E3413">
            <v>2.9944023904382475</v>
          </cell>
          <cell r="F3413">
            <v>2.5337250996015941</v>
          </cell>
          <cell r="G3413">
            <v>2.8792330677290838</v>
          </cell>
          <cell r="H3413">
            <v>3.4550796812749009</v>
          </cell>
          <cell r="I3413">
            <v>2890.7500000000005</v>
          </cell>
          <cell r="J3413">
            <v>11480</v>
          </cell>
          <cell r="K3413">
            <v>14000</v>
          </cell>
          <cell r="L3413">
            <v>3758</v>
          </cell>
          <cell r="M3413">
            <v>4547</v>
          </cell>
          <cell r="N3413">
            <v>3180</v>
          </cell>
          <cell r="O3413">
            <v>3614</v>
          </cell>
          <cell r="P3413">
            <v>4337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pu53U</v>
          </cell>
          <cell r="B3414" t="str">
            <v>TPU SAM. A15 DIS. SENA BRILLO + POP</v>
          </cell>
          <cell r="C3414">
            <v>1.4239450800915332</v>
          </cell>
          <cell r="D3414">
            <v>6.8918941876430209</v>
          </cell>
          <cell r="E3414">
            <v>1.8511286041189932</v>
          </cell>
          <cell r="F3414">
            <v>1.5663395881006867</v>
          </cell>
          <cell r="G3414">
            <v>1.7799313501144165</v>
          </cell>
          <cell r="H3414">
            <v>2.1359176201372998</v>
          </cell>
          <cell r="I3414">
            <v>1787.0510755148741</v>
          </cell>
          <cell r="J3414">
            <v>6970</v>
          </cell>
          <cell r="K3414">
            <v>8500</v>
          </cell>
          <cell r="L3414">
            <v>2323</v>
          </cell>
          <cell r="M3414">
            <v>2811</v>
          </cell>
          <cell r="N3414">
            <v>1966</v>
          </cell>
          <cell r="O3414">
            <v>2234</v>
          </cell>
          <cell r="P3414">
            <v>2681</v>
          </cell>
          <cell r="Q3414" t="str">
            <v>V</v>
          </cell>
          <cell r="R3414">
            <v>38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TRODA15</v>
          </cell>
          <cell r="B3415" t="str">
            <v>TPU SAM. A15 ONDAS</v>
          </cell>
          <cell r="C3415">
            <v>0.58885125858123577</v>
          </cell>
          <cell r="D3415">
            <v>2.8500400915331809</v>
          </cell>
          <cell r="E3415">
            <v>0.76550663615560655</v>
          </cell>
          <cell r="F3415">
            <v>0.64773638443935944</v>
          </cell>
          <cell r="G3415">
            <v>0.73606407322654466</v>
          </cell>
          <cell r="H3415">
            <v>0.88327688787185366</v>
          </cell>
          <cell r="I3415">
            <v>739.00832951945085</v>
          </cell>
          <cell r="J3415">
            <v>2870</v>
          </cell>
          <cell r="K3415">
            <v>3500</v>
          </cell>
          <cell r="L3415">
            <v>961</v>
          </cell>
          <cell r="M3415">
            <v>1162</v>
          </cell>
          <cell r="N3415">
            <v>813</v>
          </cell>
          <cell r="O3415">
            <v>924</v>
          </cell>
          <cell r="P3415">
            <v>1109</v>
          </cell>
          <cell r="Q3415" t="str">
            <v>D</v>
          </cell>
          <cell r="R3415">
            <v>38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TPHXSA15</v>
          </cell>
          <cell r="B3416" t="str">
            <v>TPU SAM. A15 PUFFER HEXAGONAL</v>
          </cell>
          <cell r="C3416">
            <v>1.3729977116704806</v>
          </cell>
          <cell r="D3416">
            <v>6.6453089244851258</v>
          </cell>
          <cell r="E3416">
            <v>1.7848970251716247</v>
          </cell>
          <cell r="F3416">
            <v>1.5102974828375288</v>
          </cell>
          <cell r="G3416">
            <v>1.7162471395881007</v>
          </cell>
          <cell r="H3416">
            <v>2.0594965675057209</v>
          </cell>
          <cell r="I3416">
            <v>1723.1121281464532</v>
          </cell>
          <cell r="J3416">
            <v>6970</v>
          </cell>
          <cell r="K3416">
            <v>8500</v>
          </cell>
          <cell r="L3416">
            <v>2240</v>
          </cell>
          <cell r="M3416">
            <v>2710</v>
          </cell>
          <cell r="N3416">
            <v>1896</v>
          </cell>
          <cell r="O3416">
            <v>2154</v>
          </cell>
          <cell r="P3416">
            <v>2585</v>
          </cell>
          <cell r="Q3416" t="str">
            <v>L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FPSA15B</v>
          </cell>
          <cell r="B3417" t="str">
            <v>TPU SAM. A15 PUFFER IMP. BRILLO</v>
          </cell>
          <cell r="C3417">
            <v>2.6589960159362551</v>
          </cell>
          <cell r="D3417">
            <v>12.869540717131475</v>
          </cell>
          <cell r="E3417">
            <v>3.4566948207171317</v>
          </cell>
          <cell r="F3417">
            <v>2.9248956175298808</v>
          </cell>
          <cell r="G3417">
            <v>3.3237450199203189</v>
          </cell>
          <cell r="H3417">
            <v>3.9884940239043827</v>
          </cell>
          <cell r="I3417">
            <v>3337.04</v>
          </cell>
          <cell r="J3417">
            <v>13110</v>
          </cell>
          <cell r="K3417">
            <v>16000</v>
          </cell>
          <cell r="L3417">
            <v>4338</v>
          </cell>
          <cell r="M3417">
            <v>5249</v>
          </cell>
          <cell r="N3417">
            <v>3671</v>
          </cell>
          <cell r="O3417">
            <v>4172</v>
          </cell>
          <cell r="P3417">
            <v>5006</v>
          </cell>
          <cell r="Q3417" t="str">
            <v>V</v>
          </cell>
          <cell r="R3417">
            <v>38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FPSA15M</v>
          </cell>
          <cell r="B3418" t="str">
            <v>TPU SAM. A15 PUFFER IMP. METALIZADO</v>
          </cell>
          <cell r="C3418">
            <v>1.7848970251716247</v>
          </cell>
          <cell r="D3418">
            <v>8.6389016018306641</v>
          </cell>
          <cell r="E3418">
            <v>2.3203661327231124</v>
          </cell>
          <cell r="F3418">
            <v>1.9633867276887873</v>
          </cell>
          <cell r="G3418">
            <v>2.2311212814645307</v>
          </cell>
          <cell r="H3418">
            <v>2.6773455377574371</v>
          </cell>
          <cell r="I3418">
            <v>2240.0457665903891</v>
          </cell>
          <cell r="J3418">
            <v>9020</v>
          </cell>
          <cell r="K3418">
            <v>11000</v>
          </cell>
          <cell r="L3418">
            <v>2912</v>
          </cell>
          <cell r="M3418">
            <v>3524</v>
          </cell>
          <cell r="N3418">
            <v>2465</v>
          </cell>
          <cell r="O3418">
            <v>2801</v>
          </cell>
          <cell r="P3418">
            <v>3361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TPPLSA15</v>
          </cell>
          <cell r="B3419" t="str">
            <v>TPU SAM. A15 PUFFER IMP. PLATEADAS</v>
          </cell>
          <cell r="C3419">
            <v>2.2883295194508011</v>
          </cell>
          <cell r="D3419">
            <v>11.075514874141877</v>
          </cell>
          <cell r="E3419">
            <v>2.9748283752860414</v>
          </cell>
          <cell r="F3419">
            <v>2.5171624713958813</v>
          </cell>
          <cell r="G3419">
            <v>2.8604118993135015</v>
          </cell>
          <cell r="H3419">
            <v>3.4324942791762014</v>
          </cell>
          <cell r="I3419">
            <v>2871.8535469107555</v>
          </cell>
          <cell r="J3419">
            <v>11480</v>
          </cell>
          <cell r="K3419">
            <v>14000</v>
          </cell>
          <cell r="L3419">
            <v>3733</v>
          </cell>
          <cell r="M3419">
            <v>4517</v>
          </cell>
          <cell r="N3419">
            <v>3160</v>
          </cell>
          <cell r="O3419">
            <v>3590</v>
          </cell>
          <cell r="P3419">
            <v>4308</v>
          </cell>
          <cell r="Q3419" t="str">
            <v>V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TPURSA15</v>
          </cell>
          <cell r="B3420" t="str">
            <v>TPU SAM. A15 REF SOFT</v>
          </cell>
          <cell r="C3420">
            <v>0.79744816586921852</v>
          </cell>
          <cell r="D3420">
            <v>3.8596491228070176</v>
          </cell>
          <cell r="E3420">
            <v>1.0366826156299842</v>
          </cell>
          <cell r="F3420">
            <v>0.87719298245614041</v>
          </cell>
          <cell r="G3420">
            <v>0.99681020733652315</v>
          </cell>
          <cell r="H3420">
            <v>1.1961722488038278</v>
          </cell>
          <cell r="I3420">
            <v>1000.7974481658692</v>
          </cell>
          <cell r="J3420">
            <v>4100</v>
          </cell>
          <cell r="K3420">
            <v>5000</v>
          </cell>
          <cell r="L3420">
            <v>1301</v>
          </cell>
          <cell r="M3420">
            <v>1574</v>
          </cell>
          <cell r="N3420">
            <v>1101</v>
          </cell>
          <cell r="O3420">
            <v>1251</v>
          </cell>
          <cell r="P3420">
            <v>1502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PRCG'A155AM</v>
          </cell>
          <cell r="B3421" t="str">
            <v>TPU SAM. A15 REF. BRILLO</v>
          </cell>
          <cell r="C3421">
            <v>1.8306636155606408</v>
          </cell>
          <cell r="D3421">
            <v>8.860411899313501</v>
          </cell>
          <cell r="E3421">
            <v>2.3798627002288333</v>
          </cell>
          <cell r="F3421">
            <v>2.013729977116705</v>
          </cell>
          <cell r="G3421">
            <v>2.2883295194508011</v>
          </cell>
          <cell r="H3421">
            <v>2.7459954233409611</v>
          </cell>
          <cell r="I3421">
            <v>2297.4828375286043</v>
          </cell>
          <cell r="J3421">
            <v>9020</v>
          </cell>
          <cell r="K3421">
            <v>11000</v>
          </cell>
          <cell r="L3421">
            <v>2987</v>
          </cell>
          <cell r="M3421">
            <v>3614</v>
          </cell>
          <cell r="N3421">
            <v>2528</v>
          </cell>
          <cell r="O3421">
            <v>2872</v>
          </cell>
          <cell r="P3421">
            <v>3447</v>
          </cell>
          <cell r="Q3421" t="str">
            <v>L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PRCG'A155BL</v>
          </cell>
          <cell r="B3422" t="str">
            <v>TPU SAM. A15 REF. BRILLO</v>
          </cell>
          <cell r="C3422">
            <v>1.8306636155606408</v>
          </cell>
          <cell r="D3422">
            <v>8.860411899313501</v>
          </cell>
          <cell r="E3422">
            <v>2.3798627002288333</v>
          </cell>
          <cell r="F3422">
            <v>2.013729977116705</v>
          </cell>
          <cell r="G3422">
            <v>2.2883295194508011</v>
          </cell>
          <cell r="H3422">
            <v>2.7459954233409611</v>
          </cell>
          <cell r="I3422">
            <v>2297.4828375286043</v>
          </cell>
          <cell r="J3422">
            <v>9020</v>
          </cell>
          <cell r="K3422">
            <v>11000</v>
          </cell>
          <cell r="L3422">
            <v>2987</v>
          </cell>
          <cell r="M3422">
            <v>3614</v>
          </cell>
          <cell r="N3422">
            <v>2528</v>
          </cell>
          <cell r="O3422">
            <v>2872</v>
          </cell>
          <cell r="P3422">
            <v>3447</v>
          </cell>
          <cell r="Q3422" t="str">
            <v>L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PRCG'A155NE</v>
          </cell>
          <cell r="B3423" t="str">
            <v>TPU SAM. A15 REF. BRILLO</v>
          </cell>
          <cell r="C3423">
            <v>1.8306636155606408</v>
          </cell>
          <cell r="D3423">
            <v>8.860411899313501</v>
          </cell>
          <cell r="E3423">
            <v>2.3798627002288333</v>
          </cell>
          <cell r="F3423">
            <v>2.013729977116705</v>
          </cell>
          <cell r="G3423">
            <v>2.2883295194508011</v>
          </cell>
          <cell r="H3423">
            <v>2.7459954233409611</v>
          </cell>
          <cell r="I3423">
            <v>2297.4828375286043</v>
          </cell>
          <cell r="J3423">
            <v>9020</v>
          </cell>
          <cell r="K3423">
            <v>11000</v>
          </cell>
          <cell r="L3423">
            <v>2987</v>
          </cell>
          <cell r="M3423">
            <v>3614</v>
          </cell>
          <cell r="N3423">
            <v>2528</v>
          </cell>
          <cell r="O3423">
            <v>2872</v>
          </cell>
          <cell r="P3423">
            <v>3447</v>
          </cell>
          <cell r="Q3423" t="str">
            <v>L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PRCG'A155RS</v>
          </cell>
          <cell r="B3424" t="str">
            <v>TPU SAM. A15 REF. BRILLO</v>
          </cell>
          <cell r="C3424">
            <v>1.8306636155606408</v>
          </cell>
          <cell r="D3424">
            <v>8.860411899313501</v>
          </cell>
          <cell r="E3424">
            <v>2.3798627002288333</v>
          </cell>
          <cell r="F3424">
            <v>2.013729977116705</v>
          </cell>
          <cell r="G3424">
            <v>2.2883295194508011</v>
          </cell>
          <cell r="H3424">
            <v>2.7459954233409611</v>
          </cell>
          <cell r="I3424">
            <v>2297.4828375286043</v>
          </cell>
          <cell r="J3424">
            <v>9020</v>
          </cell>
          <cell r="K3424">
            <v>11000</v>
          </cell>
          <cell r="L3424">
            <v>2987</v>
          </cell>
          <cell r="M3424">
            <v>3614</v>
          </cell>
          <cell r="N3424">
            <v>2528</v>
          </cell>
          <cell r="O3424">
            <v>2872</v>
          </cell>
          <cell r="P3424">
            <v>3447</v>
          </cell>
          <cell r="Q3424" t="str">
            <v>L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PRCG'A155VI</v>
          </cell>
          <cell r="B3425" t="str">
            <v>TPU SAM. A15 REF. BRILLO</v>
          </cell>
          <cell r="C3425">
            <v>1.8306636155606408</v>
          </cell>
          <cell r="D3425">
            <v>8.860411899313501</v>
          </cell>
          <cell r="E3425">
            <v>2.3798627002288333</v>
          </cell>
          <cell r="F3425">
            <v>2.013729977116705</v>
          </cell>
          <cell r="G3425">
            <v>2.2883295194508011</v>
          </cell>
          <cell r="H3425">
            <v>2.7459954233409611</v>
          </cell>
          <cell r="I3425">
            <v>2297.4828375286043</v>
          </cell>
          <cell r="J3425">
            <v>9020</v>
          </cell>
          <cell r="K3425">
            <v>11000</v>
          </cell>
          <cell r="L3425">
            <v>2987</v>
          </cell>
          <cell r="M3425">
            <v>3614</v>
          </cell>
          <cell r="N3425">
            <v>2528</v>
          </cell>
          <cell r="O3425">
            <v>2872</v>
          </cell>
          <cell r="P3425">
            <v>3447</v>
          </cell>
          <cell r="Q3425" t="str">
            <v>L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45645610210</v>
          </cell>
          <cell r="B3426" t="str">
            <v>TPU SAM. A15 SILICONA C/MARCA</v>
          </cell>
          <cell r="C3426">
            <v>1.8438247011952191</v>
          </cell>
          <cell r="D3426">
            <v>8.9241115537848597</v>
          </cell>
          <cell r="E3426">
            <v>2.3969721115537848</v>
          </cell>
          <cell r="F3426">
            <v>2.0282071713147412</v>
          </cell>
          <cell r="G3426">
            <v>2.3047808764940241</v>
          </cell>
          <cell r="H3426">
            <v>2.7657370517928288</v>
          </cell>
          <cell r="I3426">
            <v>2314</v>
          </cell>
          <cell r="J3426">
            <v>9020</v>
          </cell>
          <cell r="K3426">
            <v>11000</v>
          </cell>
          <cell r="L3426">
            <v>3008</v>
          </cell>
          <cell r="M3426">
            <v>3640</v>
          </cell>
          <cell r="N3426">
            <v>2546</v>
          </cell>
          <cell r="O3426">
            <v>2893</v>
          </cell>
          <cell r="P3426">
            <v>3471</v>
          </cell>
          <cell r="Q3426" t="str">
            <v>V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SILFA15</v>
          </cell>
          <cell r="B3427" t="str">
            <v>TPU SAM. A15 SILICONA FELPA</v>
          </cell>
          <cell r="C3427">
            <v>1.2178489702517163</v>
          </cell>
          <cell r="D3427">
            <v>5.894389016018307</v>
          </cell>
          <cell r="E3427">
            <v>1.5832036613272313</v>
          </cell>
          <cell r="F3427">
            <v>1.3396338672768882</v>
          </cell>
          <cell r="G3427">
            <v>1.5223112128146454</v>
          </cell>
          <cell r="H3427">
            <v>1.8267734553775745</v>
          </cell>
          <cell r="I3427">
            <v>1528.400457665904</v>
          </cell>
          <cell r="J3427">
            <v>6150</v>
          </cell>
          <cell r="K3427">
            <v>7500</v>
          </cell>
          <cell r="L3427">
            <v>1987</v>
          </cell>
          <cell r="M3427">
            <v>2404</v>
          </cell>
          <cell r="N3427">
            <v>1682</v>
          </cell>
          <cell r="O3427">
            <v>1911</v>
          </cell>
          <cell r="P3427">
            <v>2293</v>
          </cell>
          <cell r="Q3427" t="str">
            <v>V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SSFA15</v>
          </cell>
          <cell r="B3428" t="str">
            <v>TPU SAM. A15 SILICONA FELPA (AAA)</v>
          </cell>
          <cell r="C3428">
            <v>1.6642396505096735</v>
          </cell>
          <cell r="D3428">
            <v>8.0549199084668199</v>
          </cell>
          <cell r="E3428">
            <v>2.1635115456625758</v>
          </cell>
          <cell r="F3428">
            <v>1.8306636155606411</v>
          </cell>
          <cell r="G3428">
            <v>2.0802995631370917</v>
          </cell>
          <cell r="H3428">
            <v>2.4963594757645104</v>
          </cell>
          <cell r="I3428">
            <v>2088.6207613896404</v>
          </cell>
          <cell r="J3428">
            <v>8200</v>
          </cell>
          <cell r="K3428">
            <v>10000</v>
          </cell>
          <cell r="L3428">
            <v>2715</v>
          </cell>
          <cell r="M3428">
            <v>3285</v>
          </cell>
          <cell r="N3428">
            <v>2298</v>
          </cell>
          <cell r="O3428">
            <v>2611</v>
          </cell>
          <cell r="P3428">
            <v>3133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PSBCA15</v>
          </cell>
          <cell r="B3429" t="str">
            <v>TPU SAM. A15 SILICONA FELPA C/ BRILLO Y CORREA</v>
          </cell>
          <cell r="C3429">
            <v>1.7398869073510224</v>
          </cell>
          <cell r="D3429">
            <v>8.4210526315789487</v>
          </cell>
          <cell r="E3429">
            <v>2.2618529795563291</v>
          </cell>
          <cell r="F3429">
            <v>1.9138755980861248</v>
          </cell>
          <cell r="G3429">
            <v>2.1748586341887779</v>
          </cell>
          <cell r="H3429">
            <v>2.6098303610265337</v>
          </cell>
          <cell r="I3429">
            <v>2183.5580687255328</v>
          </cell>
          <cell r="J3429">
            <v>8610</v>
          </cell>
          <cell r="K3429">
            <v>10500</v>
          </cell>
          <cell r="L3429">
            <v>2839</v>
          </cell>
          <cell r="M3429">
            <v>3435</v>
          </cell>
          <cell r="N3429">
            <v>2402</v>
          </cell>
          <cell r="O3429">
            <v>2730</v>
          </cell>
          <cell r="P3429">
            <v>3276</v>
          </cell>
          <cell r="Q3429" t="str">
            <v>L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21A15TR</v>
          </cell>
          <cell r="B3430" t="str">
            <v>TPU SAM. A15 TRANS</v>
          </cell>
          <cell r="C3430">
            <v>0.86124401913875603</v>
          </cell>
          <cell r="D3430">
            <v>4.1684210526315795</v>
          </cell>
          <cell r="E3430">
            <v>1.1196172248803828</v>
          </cell>
          <cell r="F3430">
            <v>0.94736842105263175</v>
          </cell>
          <cell r="G3430">
            <v>1.0765550239234449</v>
          </cell>
          <cell r="H3430">
            <v>1.2918660287081341</v>
          </cell>
          <cell r="I3430">
            <v>1080.8612440191389</v>
          </cell>
          <cell r="J3430">
            <v>4100</v>
          </cell>
          <cell r="K3430">
            <v>5000</v>
          </cell>
          <cell r="L3430">
            <v>1405</v>
          </cell>
          <cell r="M3430">
            <v>1700</v>
          </cell>
          <cell r="N3430">
            <v>1189</v>
          </cell>
          <cell r="O3430">
            <v>1352</v>
          </cell>
          <cell r="P3430">
            <v>1622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PASK'A155T</v>
          </cell>
          <cell r="B3431" t="str">
            <v>TPU SAM. A15 TRANS</v>
          </cell>
          <cell r="C3431">
            <v>0.86124401913875603</v>
          </cell>
          <cell r="D3431">
            <v>4.1684210526315795</v>
          </cell>
          <cell r="E3431">
            <v>1.1196172248803828</v>
          </cell>
          <cell r="F3431">
            <v>0.94736842105263175</v>
          </cell>
          <cell r="G3431">
            <v>1.0765550239234449</v>
          </cell>
          <cell r="H3431">
            <v>1.2918660287081341</v>
          </cell>
          <cell r="I3431">
            <v>1080.8612440191389</v>
          </cell>
          <cell r="J3431">
            <v>4100</v>
          </cell>
          <cell r="K3431">
            <v>5000</v>
          </cell>
          <cell r="L3431">
            <v>1405</v>
          </cell>
          <cell r="M3431">
            <v>1700</v>
          </cell>
          <cell r="N3431">
            <v>1189</v>
          </cell>
          <cell r="O3431">
            <v>1352</v>
          </cell>
          <cell r="P3431">
            <v>1622</v>
          </cell>
          <cell r="Q3431" t="str">
            <v>S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PRPSA15</v>
          </cell>
          <cell r="B3432" t="str">
            <v>TPU SAM. A15 TRANS CLEAR PREMIUM REF</v>
          </cell>
          <cell r="C3432">
            <v>2.2883295194508011</v>
          </cell>
          <cell r="D3432">
            <v>11.075514874141877</v>
          </cell>
          <cell r="E3432">
            <v>2.9748283752860414</v>
          </cell>
          <cell r="F3432">
            <v>2.5171624713958813</v>
          </cell>
          <cell r="G3432">
            <v>2.8604118993135015</v>
          </cell>
          <cell r="H3432">
            <v>3.4324942791762014</v>
          </cell>
          <cell r="I3432">
            <v>2871.8535469107555</v>
          </cell>
          <cell r="J3432">
            <v>11480</v>
          </cell>
          <cell r="K3432">
            <v>14000</v>
          </cell>
          <cell r="L3432">
            <v>3733</v>
          </cell>
          <cell r="M3432">
            <v>4517</v>
          </cell>
          <cell r="N3432">
            <v>3160</v>
          </cell>
          <cell r="O3432">
            <v>3590</v>
          </cell>
          <cell r="P3432">
            <v>4308</v>
          </cell>
          <cell r="Q3432" t="str">
            <v>S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PRPSA15C</v>
          </cell>
          <cell r="B3433" t="str">
            <v>TPU SAM. A15 TRANS COLORES</v>
          </cell>
          <cell r="C3433">
            <v>0.85607981297948699</v>
          </cell>
          <cell r="D3433">
            <v>4.5577689243027892</v>
          </cell>
          <cell r="E3433">
            <v>1.1129037568733331</v>
          </cell>
          <cell r="F3433">
            <v>0.94168779427743576</v>
          </cell>
          <cell r="G3433">
            <v>1.0700997662243588</v>
          </cell>
          <cell r="H3433">
            <v>1.2841197194692304</v>
          </cell>
          <cell r="I3433">
            <v>1074.3801652892562</v>
          </cell>
          <cell r="J3433">
            <v>4510</v>
          </cell>
          <cell r="K3433">
            <v>5500</v>
          </cell>
          <cell r="L3433">
            <v>1397</v>
          </cell>
          <cell r="M3433">
            <v>1690</v>
          </cell>
          <cell r="N3433">
            <v>1182</v>
          </cell>
          <cell r="O3433">
            <v>1343</v>
          </cell>
          <cell r="P3433">
            <v>1612</v>
          </cell>
          <cell r="Q3433" t="str">
            <v>V</v>
          </cell>
          <cell r="R3433">
            <v>42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TASA16</v>
          </cell>
          <cell r="B3434" t="str">
            <v>TPU SAM. A16 ASTRONAUTA</v>
          </cell>
          <cell r="C3434">
            <v>2.4561403508771931</v>
          </cell>
          <cell r="D3434">
            <v>12.184912280701754</v>
          </cell>
          <cell r="E3434">
            <v>3.192982456140351</v>
          </cell>
          <cell r="F3434">
            <v>2.7017543859649127</v>
          </cell>
          <cell r="G3434">
            <v>3.0701754385964914</v>
          </cell>
          <cell r="H3434">
            <v>3.6842105263157894</v>
          </cell>
          <cell r="I3434">
            <v>3082.4561403508774</v>
          </cell>
          <cell r="J3434">
            <v>12700</v>
          </cell>
          <cell r="K3434">
            <v>15500</v>
          </cell>
          <cell r="L3434">
            <v>4007</v>
          </cell>
          <cell r="M3434">
            <v>4849</v>
          </cell>
          <cell r="N3434">
            <v>3391</v>
          </cell>
          <cell r="O3434">
            <v>3854</v>
          </cell>
          <cell r="P3434">
            <v>4624</v>
          </cell>
          <cell r="Q3434" t="str">
            <v>L</v>
          </cell>
          <cell r="R3434">
            <v>39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TBCSSA16</v>
          </cell>
          <cell r="B3435" t="str">
            <v>TPU SAM. A16 BORDER COLOR SOFT</v>
          </cell>
          <cell r="C3435">
            <v>1.1599246049006815</v>
          </cell>
          <cell r="D3435">
            <v>5.6140350877192979</v>
          </cell>
          <cell r="E3435">
            <v>1.507901986370886</v>
          </cell>
          <cell r="F3435">
            <v>1.2759170653907497</v>
          </cell>
          <cell r="G3435">
            <v>1.4499057561258519</v>
          </cell>
          <cell r="H3435">
            <v>1.7398869073510221</v>
          </cell>
          <cell r="I3435">
            <v>1455.7053791503554</v>
          </cell>
          <cell r="J3435">
            <v>5740</v>
          </cell>
          <cell r="K3435">
            <v>7000</v>
          </cell>
          <cell r="L3435">
            <v>1892</v>
          </cell>
          <cell r="M3435">
            <v>2290</v>
          </cell>
          <cell r="N3435">
            <v>1602</v>
          </cell>
          <cell r="O3435">
            <v>1820</v>
          </cell>
          <cell r="P3435">
            <v>2184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puDFA16</v>
          </cell>
          <cell r="B3436" t="str">
            <v>TPU SAM. A16 BORDER DIFUMADO REF</v>
          </cell>
          <cell r="C3436">
            <v>1.2324198927069741</v>
          </cell>
          <cell r="D3436">
            <v>5.9649122807017543</v>
          </cell>
          <cell r="E3436">
            <v>1.6021458605190664</v>
          </cell>
          <cell r="F3436">
            <v>1.3556618819776716</v>
          </cell>
          <cell r="G3436">
            <v>1.5405248658837176</v>
          </cell>
          <cell r="H3436">
            <v>1.848629839060461</v>
          </cell>
          <cell r="I3436">
            <v>1546.6869653472525</v>
          </cell>
          <cell r="J3436">
            <v>6150</v>
          </cell>
          <cell r="K3436">
            <v>7500</v>
          </cell>
          <cell r="L3436">
            <v>2011</v>
          </cell>
          <cell r="M3436">
            <v>2433</v>
          </cell>
          <cell r="N3436">
            <v>1702</v>
          </cell>
          <cell r="O3436">
            <v>1934</v>
          </cell>
          <cell r="P3436">
            <v>2321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TRBBA16</v>
          </cell>
          <cell r="B3437" t="str">
            <v>TPU SAM. A16 BUBBLE</v>
          </cell>
          <cell r="C3437">
            <v>0.96984860557768926</v>
          </cell>
          <cell r="D3437">
            <v>4.6940672509960155</v>
          </cell>
          <cell r="E3437">
            <v>1.2608031872509962</v>
          </cell>
          <cell r="F3437">
            <v>1.0668334661354584</v>
          </cell>
          <cell r="G3437">
            <v>1.2123107569721117</v>
          </cell>
          <cell r="H3437">
            <v>1.4547729083665339</v>
          </cell>
          <cell r="I3437">
            <v>1217.1600000000001</v>
          </cell>
          <cell r="J3437">
            <v>4920</v>
          </cell>
          <cell r="K3437">
            <v>6000</v>
          </cell>
          <cell r="L3437">
            <v>1582</v>
          </cell>
          <cell r="M3437">
            <v>1915</v>
          </cell>
          <cell r="N3437">
            <v>1339</v>
          </cell>
          <cell r="O3437">
            <v>1522</v>
          </cell>
          <cell r="P3437">
            <v>1826</v>
          </cell>
          <cell r="Q3437" t="str">
            <v>D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TRCRA16</v>
          </cell>
          <cell r="B3438" t="str">
            <v>TPU SAM. A16 COMBO REF</v>
          </cell>
          <cell r="C3438">
            <v>2.3033864541832672</v>
          </cell>
          <cell r="D3438">
            <v>11.148390438247013</v>
          </cell>
          <cell r="E3438">
            <v>2.9944023904382475</v>
          </cell>
          <cell r="F3438">
            <v>2.5337250996015941</v>
          </cell>
          <cell r="G3438">
            <v>2.8792330677290838</v>
          </cell>
          <cell r="H3438">
            <v>3.4550796812749009</v>
          </cell>
          <cell r="I3438">
            <v>2890.7500000000005</v>
          </cell>
          <cell r="J3438">
            <v>11480</v>
          </cell>
          <cell r="K3438">
            <v>14000</v>
          </cell>
          <cell r="L3438">
            <v>3758</v>
          </cell>
          <cell r="M3438">
            <v>4547</v>
          </cell>
          <cell r="N3438">
            <v>3180</v>
          </cell>
          <cell r="O3438">
            <v>3614</v>
          </cell>
          <cell r="P3438">
            <v>4337</v>
          </cell>
          <cell r="Q3438" t="str">
            <v>D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PUSBA16</v>
          </cell>
          <cell r="B3439" t="str">
            <v>TPU SAM. A16 DIS. SENA BRILLO + POP</v>
          </cell>
          <cell r="C3439">
            <v>1.4239450800915332</v>
          </cell>
          <cell r="D3439">
            <v>6.8918941876430209</v>
          </cell>
          <cell r="E3439">
            <v>1.8511286041189932</v>
          </cell>
          <cell r="F3439">
            <v>1.5663395881006867</v>
          </cell>
          <cell r="G3439">
            <v>1.7799313501144165</v>
          </cell>
          <cell r="H3439">
            <v>2.1359176201372998</v>
          </cell>
          <cell r="I3439">
            <v>1787.0510755148741</v>
          </cell>
          <cell r="J3439">
            <v>6970</v>
          </cell>
          <cell r="K3439">
            <v>8500</v>
          </cell>
          <cell r="L3439">
            <v>2323</v>
          </cell>
          <cell r="M3439">
            <v>2811</v>
          </cell>
          <cell r="N3439">
            <v>1966</v>
          </cell>
          <cell r="O3439">
            <v>2234</v>
          </cell>
          <cell r="P3439">
            <v>2681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FPSA16</v>
          </cell>
          <cell r="B3440" t="str">
            <v>TPU SAM. A16 PUFFER IMP.</v>
          </cell>
          <cell r="C3440">
            <v>0.77225629290617859</v>
          </cell>
          <cell r="D3440">
            <v>3.7377204576659042</v>
          </cell>
          <cell r="E3440">
            <v>1.0039331807780323</v>
          </cell>
          <cell r="F3440">
            <v>0.84948192219679652</v>
          </cell>
          <cell r="G3440">
            <v>0.96532036613272321</v>
          </cell>
          <cell r="H3440">
            <v>1.1583844393592679</v>
          </cell>
          <cell r="I3440">
            <v>969.18164759725414</v>
          </cell>
          <cell r="J3440">
            <v>3690</v>
          </cell>
          <cell r="K3440">
            <v>4500</v>
          </cell>
          <cell r="L3440">
            <v>1260</v>
          </cell>
          <cell r="M3440">
            <v>1525</v>
          </cell>
          <cell r="N3440">
            <v>1067</v>
          </cell>
          <cell r="O3440">
            <v>1212</v>
          </cell>
          <cell r="P3440">
            <v>1454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FPSA16B</v>
          </cell>
          <cell r="B3441" t="str">
            <v>TPU SAM. A16 PUFFER IMP. BRILLO</v>
          </cell>
          <cell r="C3441">
            <v>2.6589960159362551</v>
          </cell>
          <cell r="D3441">
            <v>12.869540717131475</v>
          </cell>
          <cell r="E3441">
            <v>3.4566948207171317</v>
          </cell>
          <cell r="F3441">
            <v>2.9248956175298808</v>
          </cell>
          <cell r="G3441">
            <v>3.3237450199203189</v>
          </cell>
          <cell r="H3441">
            <v>3.9884940239043827</v>
          </cell>
          <cell r="I3441">
            <v>3337.04</v>
          </cell>
          <cell r="J3441">
            <v>13110</v>
          </cell>
          <cell r="K3441">
            <v>16000</v>
          </cell>
          <cell r="L3441">
            <v>4338</v>
          </cell>
          <cell r="M3441">
            <v>5249</v>
          </cell>
          <cell r="N3441">
            <v>3671</v>
          </cell>
          <cell r="O3441">
            <v>4172</v>
          </cell>
          <cell r="P3441">
            <v>5006</v>
          </cell>
          <cell r="Q3441" t="str">
            <v>V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SILFA16</v>
          </cell>
          <cell r="B3442" t="str">
            <v>TPU SAM. A16 SILICONA FELPA</v>
          </cell>
          <cell r="C3442">
            <v>1.2178489702517163</v>
          </cell>
          <cell r="D3442">
            <v>5.894389016018307</v>
          </cell>
          <cell r="E3442">
            <v>1.5832036613272313</v>
          </cell>
          <cell r="F3442">
            <v>1.3396338672768882</v>
          </cell>
          <cell r="G3442">
            <v>1.5223112128146454</v>
          </cell>
          <cell r="H3442">
            <v>1.8267734553775745</v>
          </cell>
          <cell r="I3442">
            <v>1528.400457665904</v>
          </cell>
          <cell r="J3442">
            <v>6150</v>
          </cell>
          <cell r="K3442">
            <v>7500</v>
          </cell>
          <cell r="L3442">
            <v>1987</v>
          </cell>
          <cell r="M3442">
            <v>2404</v>
          </cell>
          <cell r="N3442">
            <v>1682</v>
          </cell>
          <cell r="O3442">
            <v>1911</v>
          </cell>
          <cell r="P3442">
            <v>2293</v>
          </cell>
          <cell r="Q3442" t="str">
            <v>V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PSBCA16</v>
          </cell>
          <cell r="B3443" t="str">
            <v>TPU SAM. A16 SILICONA FELPA C/ BRILLO Y CORREA</v>
          </cell>
          <cell r="C3443">
            <v>1.7398869073510224</v>
          </cell>
          <cell r="D3443">
            <v>8.4210526315789487</v>
          </cell>
          <cell r="E3443">
            <v>2.2618529795563291</v>
          </cell>
          <cell r="F3443">
            <v>1.9138755980861248</v>
          </cell>
          <cell r="G3443">
            <v>2.1748586341887779</v>
          </cell>
          <cell r="H3443">
            <v>2.6098303610265337</v>
          </cell>
          <cell r="I3443">
            <v>2183.5580687255328</v>
          </cell>
          <cell r="J3443">
            <v>8610</v>
          </cell>
          <cell r="K3443">
            <v>10500</v>
          </cell>
          <cell r="L3443">
            <v>2839</v>
          </cell>
          <cell r="M3443">
            <v>3435</v>
          </cell>
          <cell r="N3443">
            <v>2402</v>
          </cell>
          <cell r="O3443">
            <v>2730</v>
          </cell>
          <cell r="P3443">
            <v>3276</v>
          </cell>
          <cell r="Q3443" t="str">
            <v>L</v>
          </cell>
          <cell r="R3443">
            <v>38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21A16TR</v>
          </cell>
          <cell r="B3444" t="str">
            <v>TPU SAM. A16 TRANS</v>
          </cell>
          <cell r="C3444">
            <v>0.86124401913875603</v>
          </cell>
          <cell r="D3444">
            <v>4.1684210526315795</v>
          </cell>
          <cell r="E3444">
            <v>1.1196172248803828</v>
          </cell>
          <cell r="F3444">
            <v>0.94736842105263175</v>
          </cell>
          <cell r="G3444">
            <v>1.0765550239234449</v>
          </cell>
          <cell r="H3444">
            <v>1.2918660287081341</v>
          </cell>
          <cell r="I3444">
            <v>1080.8612440191389</v>
          </cell>
          <cell r="J3444">
            <v>4100</v>
          </cell>
          <cell r="K3444">
            <v>5000</v>
          </cell>
          <cell r="L3444">
            <v>1405</v>
          </cell>
          <cell r="M3444">
            <v>1700</v>
          </cell>
          <cell r="N3444">
            <v>1189</v>
          </cell>
          <cell r="O3444">
            <v>1352</v>
          </cell>
          <cell r="P3444">
            <v>1622</v>
          </cell>
          <cell r="Q3444" t="str">
            <v>V</v>
          </cell>
          <cell r="R3444">
            <v>38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PRPSA16</v>
          </cell>
          <cell r="B3445" t="str">
            <v>TPU SAM. A16 TRANS CLEAR PREMIUM REF</v>
          </cell>
          <cell r="C3445">
            <v>2.2883295194508011</v>
          </cell>
          <cell r="D3445">
            <v>11.075514874141877</v>
          </cell>
          <cell r="E3445">
            <v>2.9748283752860414</v>
          </cell>
          <cell r="F3445">
            <v>2.5171624713958813</v>
          </cell>
          <cell r="G3445">
            <v>2.8604118993135015</v>
          </cell>
          <cell r="H3445">
            <v>3.4324942791762014</v>
          </cell>
          <cell r="I3445">
            <v>2871.8535469107555</v>
          </cell>
          <cell r="J3445">
            <v>11480</v>
          </cell>
          <cell r="K3445">
            <v>14000</v>
          </cell>
          <cell r="L3445">
            <v>3733</v>
          </cell>
          <cell r="M3445">
            <v>4517</v>
          </cell>
          <cell r="N3445">
            <v>3160</v>
          </cell>
          <cell r="O3445">
            <v>3590</v>
          </cell>
          <cell r="P3445">
            <v>4308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PAS'A205AZ</v>
          </cell>
          <cell r="B3446" t="str">
            <v>TPU SAM. A20/A30/A30S ARMOR</v>
          </cell>
          <cell r="C3446">
            <v>1.1452423349282299</v>
          </cell>
          <cell r="D3446">
            <v>3.4643580631578952</v>
          </cell>
          <cell r="E3446">
            <v>1.4888150354066989</v>
          </cell>
          <cell r="F3446">
            <v>1.2597665684210531</v>
          </cell>
          <cell r="G3446">
            <v>1.4315529186602873</v>
          </cell>
          <cell r="H3446">
            <v>1.717863502392345</v>
          </cell>
          <cell r="I3446">
            <v>1437.2791303349286</v>
          </cell>
          <cell r="J3446">
            <v>3690</v>
          </cell>
          <cell r="K3446">
            <v>4500</v>
          </cell>
          <cell r="L3446">
            <v>1868</v>
          </cell>
          <cell r="M3446">
            <v>2261</v>
          </cell>
          <cell r="N3446">
            <v>1582</v>
          </cell>
          <cell r="O3446">
            <v>1797</v>
          </cell>
          <cell r="P3446">
            <v>2156</v>
          </cell>
          <cell r="Q3446" t="str">
            <v>S</v>
          </cell>
          <cell r="R3446">
            <v>21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PAS'A205FU</v>
          </cell>
          <cell r="B3447" t="str">
            <v>TPU SAM. A20/A30/A30S ARMOR</v>
          </cell>
          <cell r="C3447">
            <v>1.1452423349282299</v>
          </cell>
          <cell r="D3447">
            <v>3.4643580631578952</v>
          </cell>
          <cell r="E3447">
            <v>1.4888150354066989</v>
          </cell>
          <cell r="F3447">
            <v>1.2597665684210531</v>
          </cell>
          <cell r="G3447">
            <v>1.4315529186602873</v>
          </cell>
          <cell r="H3447">
            <v>1.717863502392345</v>
          </cell>
          <cell r="I3447">
            <v>1437.2791303349286</v>
          </cell>
          <cell r="J3447">
            <v>3690</v>
          </cell>
          <cell r="K3447">
            <v>4500</v>
          </cell>
          <cell r="L3447">
            <v>1868</v>
          </cell>
          <cell r="M3447">
            <v>2261</v>
          </cell>
          <cell r="N3447">
            <v>1582</v>
          </cell>
          <cell r="O3447">
            <v>1797</v>
          </cell>
          <cell r="P3447">
            <v>2156</v>
          </cell>
          <cell r="Q3447" t="str">
            <v>S</v>
          </cell>
          <cell r="R3447">
            <v>21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PAS'A205NE</v>
          </cell>
          <cell r="B3448" t="str">
            <v>TPU SAM. A20/A30/A30S ARMOR</v>
          </cell>
          <cell r="C3448">
            <v>1.1452423349282299</v>
          </cell>
          <cell r="D3448">
            <v>3.4643580631578952</v>
          </cell>
          <cell r="E3448">
            <v>1.4888150354066989</v>
          </cell>
          <cell r="F3448">
            <v>1.2597665684210531</v>
          </cell>
          <cell r="G3448">
            <v>1.4315529186602873</v>
          </cell>
          <cell r="H3448">
            <v>1.717863502392345</v>
          </cell>
          <cell r="I3448">
            <v>1437.2791303349286</v>
          </cell>
          <cell r="J3448">
            <v>3690</v>
          </cell>
          <cell r="K3448">
            <v>4500</v>
          </cell>
          <cell r="L3448">
            <v>1868</v>
          </cell>
          <cell r="M3448">
            <v>2261</v>
          </cell>
          <cell r="N3448">
            <v>1582</v>
          </cell>
          <cell r="O3448">
            <v>1797</v>
          </cell>
          <cell r="P3448">
            <v>2156</v>
          </cell>
          <cell r="Q3448" t="str">
            <v>S</v>
          </cell>
          <cell r="R3448">
            <v>21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PAS'A305NE</v>
          </cell>
          <cell r="B3449" t="str">
            <v>TPU SAM. A20/A30/A30S ARMOR</v>
          </cell>
          <cell r="C3449">
            <v>1.1452423349282299</v>
          </cell>
          <cell r="D3449">
            <v>3.4643580631578952</v>
          </cell>
          <cell r="E3449">
            <v>1.4888150354066989</v>
          </cell>
          <cell r="F3449">
            <v>1.2597665684210531</v>
          </cell>
          <cell r="G3449">
            <v>1.4315529186602873</v>
          </cell>
          <cell r="H3449">
            <v>1.717863502392345</v>
          </cell>
          <cell r="I3449">
            <v>1437.2791303349286</v>
          </cell>
          <cell r="J3449">
            <v>3690</v>
          </cell>
          <cell r="K3449">
            <v>4500</v>
          </cell>
          <cell r="L3449">
            <v>1868</v>
          </cell>
          <cell r="M3449">
            <v>2261</v>
          </cell>
          <cell r="N3449">
            <v>1582</v>
          </cell>
          <cell r="O3449">
            <v>1797</v>
          </cell>
          <cell r="P3449">
            <v>2156</v>
          </cell>
          <cell r="Q3449" t="str">
            <v>S</v>
          </cell>
          <cell r="R3449">
            <v>21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2002</v>
          </cell>
          <cell r="B3450" t="str">
            <v>TPU SAM. A20/A30/A30S DK DIS.</v>
          </cell>
          <cell r="C3450">
            <v>0.40292440191387557</v>
          </cell>
          <cell r="D3450">
            <v>1.2188463157894736</v>
          </cell>
          <cell r="E3450">
            <v>0.52380172248803825</v>
          </cell>
          <cell r="F3450">
            <v>0.44321684210526319</v>
          </cell>
          <cell r="G3450">
            <v>0.50365550239234447</v>
          </cell>
          <cell r="H3450">
            <v>0.60438660287081336</v>
          </cell>
          <cell r="I3450">
            <v>505.67012440191382</v>
          </cell>
          <cell r="J3450">
            <v>1230</v>
          </cell>
          <cell r="K3450">
            <v>1500</v>
          </cell>
          <cell r="L3450">
            <v>657</v>
          </cell>
          <cell r="M3450">
            <v>795</v>
          </cell>
          <cell r="N3450">
            <v>557</v>
          </cell>
          <cell r="O3450">
            <v>633</v>
          </cell>
          <cell r="P3450">
            <v>759</v>
          </cell>
          <cell r="Q3450" t="str">
            <v>V</v>
          </cell>
          <cell r="R3450">
            <v>21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2012</v>
          </cell>
          <cell r="B3451" t="str">
            <v>TPU SAM. A20/A30/A30S DK DIS.</v>
          </cell>
          <cell r="C3451">
            <v>0.40292440191387557</v>
          </cell>
          <cell r="D3451">
            <v>1.2188463157894736</v>
          </cell>
          <cell r="E3451">
            <v>0.52380172248803825</v>
          </cell>
          <cell r="F3451">
            <v>0.44321684210526319</v>
          </cell>
          <cell r="G3451">
            <v>0.50365550239234447</v>
          </cell>
          <cell r="H3451">
            <v>0.60438660287081336</v>
          </cell>
          <cell r="I3451">
            <v>505.67012440191382</v>
          </cell>
          <cell r="J3451">
            <v>1230</v>
          </cell>
          <cell r="K3451">
            <v>1500</v>
          </cell>
          <cell r="L3451">
            <v>657</v>
          </cell>
          <cell r="M3451">
            <v>795</v>
          </cell>
          <cell r="N3451">
            <v>557</v>
          </cell>
          <cell r="O3451">
            <v>633</v>
          </cell>
          <cell r="P3451">
            <v>759</v>
          </cell>
          <cell r="Q3451" t="str">
            <v>V</v>
          </cell>
          <cell r="R3451">
            <v>21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3020</v>
          </cell>
          <cell r="B3452" t="str">
            <v>TPU SAM. A20/A30/A30S DK DIS.</v>
          </cell>
          <cell r="C3452">
            <v>0.40292440191387557</v>
          </cell>
          <cell r="D3452">
            <v>1.2188463157894736</v>
          </cell>
          <cell r="E3452">
            <v>0.52380172248803825</v>
          </cell>
          <cell r="F3452">
            <v>0.44321684210526319</v>
          </cell>
          <cell r="G3452">
            <v>0.50365550239234447</v>
          </cell>
          <cell r="H3452">
            <v>0.60438660287081336</v>
          </cell>
          <cell r="I3452">
            <v>505.67012440191382</v>
          </cell>
          <cell r="J3452">
            <v>1230</v>
          </cell>
          <cell r="K3452">
            <v>1500</v>
          </cell>
          <cell r="L3452">
            <v>657</v>
          </cell>
          <cell r="M3452">
            <v>795</v>
          </cell>
          <cell r="N3452">
            <v>557</v>
          </cell>
          <cell r="O3452">
            <v>633</v>
          </cell>
          <cell r="P3452">
            <v>759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TPU'A305N</v>
          </cell>
          <cell r="B3453" t="str">
            <v xml:space="preserve">TPU SAM. A20/A30/A30S NEGRO </v>
          </cell>
          <cell r="C3453">
            <v>1.2320124811721949</v>
          </cell>
          <cell r="D3453">
            <v>3.7268377555458891</v>
          </cell>
          <cell r="E3453">
            <v>1.6016162255238533</v>
          </cell>
          <cell r="F3453">
            <v>1.3552137292894144</v>
          </cell>
          <cell r="G3453">
            <v>1.5400156014652435</v>
          </cell>
          <cell r="H3453">
            <v>1.8480187217582924</v>
          </cell>
          <cell r="I3453">
            <v>1546.1756638711045</v>
          </cell>
          <cell r="J3453">
            <v>3690</v>
          </cell>
          <cell r="K3453">
            <v>4500</v>
          </cell>
          <cell r="L3453">
            <v>2010</v>
          </cell>
          <cell r="M3453">
            <v>2432</v>
          </cell>
          <cell r="N3453">
            <v>1701</v>
          </cell>
          <cell r="O3453">
            <v>1933</v>
          </cell>
          <cell r="P3453">
            <v>2320</v>
          </cell>
          <cell r="Q3453" t="str">
            <v>S</v>
          </cell>
          <cell r="R3453">
            <v>21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TPURS'A205NE</v>
          </cell>
          <cell r="B3454" t="str">
            <v>TPU SAM. A20/A30/A30S REF SOFT</v>
          </cell>
          <cell r="C3454">
            <v>1.2320124811721949</v>
          </cell>
          <cell r="D3454">
            <v>3.7268377555458891</v>
          </cell>
          <cell r="E3454">
            <v>1.6016162255238533</v>
          </cell>
          <cell r="F3454">
            <v>1.3552137292894144</v>
          </cell>
          <cell r="G3454">
            <v>1.5400156014652435</v>
          </cell>
          <cell r="H3454">
            <v>1.8480187217582924</v>
          </cell>
          <cell r="I3454">
            <v>1546.1756638711045</v>
          </cell>
          <cell r="J3454">
            <v>3690</v>
          </cell>
          <cell r="K3454">
            <v>4500</v>
          </cell>
          <cell r="L3454">
            <v>2010</v>
          </cell>
          <cell r="M3454">
            <v>2432</v>
          </cell>
          <cell r="N3454">
            <v>1701</v>
          </cell>
          <cell r="O3454">
            <v>1933</v>
          </cell>
          <cell r="P3454">
            <v>2320</v>
          </cell>
          <cell r="Q3454" t="str">
            <v>S</v>
          </cell>
          <cell r="R3454">
            <v>21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TPURSD'A205D45</v>
          </cell>
          <cell r="B3455" t="str">
            <v>TPU SAM. A20/A30/A30S REF. DIS.</v>
          </cell>
          <cell r="C3455">
            <v>1.2320124811721949</v>
          </cell>
          <cell r="D3455">
            <v>3.7268377555458891</v>
          </cell>
          <cell r="E3455">
            <v>1.6016162255238533</v>
          </cell>
          <cell r="F3455">
            <v>1.3552137292894144</v>
          </cell>
          <cell r="G3455">
            <v>1.5400156014652435</v>
          </cell>
          <cell r="H3455">
            <v>1.8480187217582924</v>
          </cell>
          <cell r="I3455">
            <v>1546.1756638711045</v>
          </cell>
          <cell r="J3455">
            <v>3690</v>
          </cell>
          <cell r="K3455">
            <v>4500</v>
          </cell>
          <cell r="L3455">
            <v>2010</v>
          </cell>
          <cell r="M3455">
            <v>2432</v>
          </cell>
          <cell r="N3455">
            <v>1701</v>
          </cell>
          <cell r="O3455">
            <v>1933</v>
          </cell>
          <cell r="P3455">
            <v>2320</v>
          </cell>
          <cell r="Q3455" t="str">
            <v>S</v>
          </cell>
          <cell r="R3455">
            <v>21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TPURSD'A205D48</v>
          </cell>
          <cell r="B3456" t="str">
            <v>TPU SAM. A20/A30/A30S REF. DIS.</v>
          </cell>
          <cell r="C3456">
            <v>1.2320124811721949</v>
          </cell>
          <cell r="D3456">
            <v>3.7268377555458891</v>
          </cell>
          <cell r="E3456">
            <v>1.6016162255238533</v>
          </cell>
          <cell r="F3456">
            <v>1.3552137292894144</v>
          </cell>
          <cell r="G3456">
            <v>1.5400156014652435</v>
          </cell>
          <cell r="H3456">
            <v>1.8480187217582924</v>
          </cell>
          <cell r="I3456">
            <v>1546.1756638711045</v>
          </cell>
          <cell r="J3456">
            <v>3690</v>
          </cell>
          <cell r="K3456">
            <v>4500</v>
          </cell>
          <cell r="L3456">
            <v>2010</v>
          </cell>
          <cell r="M3456">
            <v>2432</v>
          </cell>
          <cell r="N3456">
            <v>1701</v>
          </cell>
          <cell r="O3456">
            <v>1933</v>
          </cell>
          <cell r="P3456">
            <v>2320</v>
          </cell>
          <cell r="Q3456" t="str">
            <v>S</v>
          </cell>
          <cell r="R3456">
            <v>21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TPURSD'A205D49</v>
          </cell>
          <cell r="B3457" t="str">
            <v>TPU SAM. A20/A30/A30S REF. DIS.</v>
          </cell>
          <cell r="C3457">
            <v>1.2320124811721949</v>
          </cell>
          <cell r="D3457">
            <v>3.7268377555458891</v>
          </cell>
          <cell r="E3457">
            <v>1.6016162255238533</v>
          </cell>
          <cell r="F3457">
            <v>1.3552137292894144</v>
          </cell>
          <cell r="G3457">
            <v>1.5400156014652435</v>
          </cell>
          <cell r="H3457">
            <v>1.8480187217582924</v>
          </cell>
          <cell r="I3457">
            <v>1546.1756638711045</v>
          </cell>
          <cell r="J3457">
            <v>3690</v>
          </cell>
          <cell r="K3457">
            <v>4500</v>
          </cell>
          <cell r="L3457">
            <v>2010</v>
          </cell>
          <cell r="M3457">
            <v>2432</v>
          </cell>
          <cell r="N3457">
            <v>1701</v>
          </cell>
          <cell r="O3457">
            <v>1933</v>
          </cell>
          <cell r="P3457">
            <v>2320</v>
          </cell>
          <cell r="Q3457" t="str">
            <v>S</v>
          </cell>
          <cell r="R3457">
            <v>21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TPUSA20D</v>
          </cell>
          <cell r="B3458" t="str">
            <v>TPU SAM. A20/A30/A30S REF. DIS.</v>
          </cell>
          <cell r="C3458">
            <v>1.2320124811721949</v>
          </cell>
          <cell r="D3458">
            <v>3.7268377555458891</v>
          </cell>
          <cell r="E3458">
            <v>1.6016162255238533</v>
          </cell>
          <cell r="F3458">
            <v>1.3552137292894144</v>
          </cell>
          <cell r="G3458">
            <v>1.5400156014652435</v>
          </cell>
          <cell r="H3458">
            <v>1.8480187217582924</v>
          </cell>
          <cell r="I3458">
            <v>1546.1756638711045</v>
          </cell>
          <cell r="J3458">
            <v>3690</v>
          </cell>
          <cell r="K3458">
            <v>4500</v>
          </cell>
          <cell r="L3458">
            <v>2010</v>
          </cell>
          <cell r="M3458">
            <v>2432</v>
          </cell>
          <cell r="N3458">
            <v>1701</v>
          </cell>
          <cell r="O3458">
            <v>1933</v>
          </cell>
          <cell r="P3458">
            <v>2320</v>
          </cell>
          <cell r="Q3458" t="str">
            <v>L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TRRSA20</v>
          </cell>
          <cell r="B3459" t="str">
            <v>TPU SAM. A20/A30/A30S RUBBER</v>
          </cell>
          <cell r="C3459">
            <v>1.2320124811721949</v>
          </cell>
          <cell r="D3459">
            <v>3.7268377555458891</v>
          </cell>
          <cell r="E3459">
            <v>1.6016162255238533</v>
          </cell>
          <cell r="F3459">
            <v>1.3552137292894144</v>
          </cell>
          <cell r="G3459">
            <v>1.5400156014652435</v>
          </cell>
          <cell r="H3459">
            <v>1.8480187217582924</v>
          </cell>
          <cell r="I3459">
            <v>1546.1756638711045</v>
          </cell>
          <cell r="J3459">
            <v>3690</v>
          </cell>
          <cell r="K3459">
            <v>4500</v>
          </cell>
          <cell r="L3459">
            <v>2010</v>
          </cell>
          <cell r="M3459">
            <v>2432</v>
          </cell>
          <cell r="N3459">
            <v>1701</v>
          </cell>
          <cell r="O3459">
            <v>1933</v>
          </cell>
          <cell r="P3459">
            <v>2320</v>
          </cell>
          <cell r="Q3459" t="str">
            <v>D</v>
          </cell>
          <cell r="R3459">
            <v>21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TPUSA20SC</v>
          </cell>
          <cell r="B3460" t="str">
            <v>TPU SAM. A20/A30/A30S SILICONA FELPA</v>
          </cell>
          <cell r="C3460">
            <v>1.3919999999999999</v>
          </cell>
          <cell r="D3460">
            <v>3.8453999999999993</v>
          </cell>
          <cell r="E3460">
            <v>1.8095999999999999</v>
          </cell>
          <cell r="F3460">
            <v>1.5312000000000001</v>
          </cell>
          <cell r="G3460">
            <v>1.7399999999999998</v>
          </cell>
          <cell r="H3460">
            <v>2.0880000000000001</v>
          </cell>
          <cell r="I3460">
            <v>1746.9599999999998</v>
          </cell>
          <cell r="J3460">
            <v>4100</v>
          </cell>
          <cell r="K3460">
            <v>5000</v>
          </cell>
          <cell r="L3460">
            <v>2271</v>
          </cell>
          <cell r="M3460">
            <v>2510</v>
          </cell>
          <cell r="N3460">
            <v>1922</v>
          </cell>
          <cell r="O3460">
            <v>2184</v>
          </cell>
          <cell r="P3460">
            <v>2621</v>
          </cell>
          <cell r="Q3460" t="str">
            <v>D</v>
          </cell>
          <cell r="R3460">
            <v>21</v>
          </cell>
          <cell r="S3460">
            <v>1.105</v>
          </cell>
          <cell r="T3460" t="str">
            <v>TPU</v>
          </cell>
          <cell r="U3460">
            <v>0</v>
          </cell>
        </row>
        <row r="3461">
          <cell r="A3461" t="str">
            <v>TPUSA20TEX</v>
          </cell>
          <cell r="B3461" t="str">
            <v>TPU SAM. A20/A30/A30S TEX</v>
          </cell>
          <cell r="C3461">
            <v>1.2320124811721949</v>
          </cell>
          <cell r="D3461">
            <v>3.7268377555458891</v>
          </cell>
          <cell r="E3461">
            <v>1.6016162255238533</v>
          </cell>
          <cell r="F3461">
            <v>1.3552137292894144</v>
          </cell>
          <cell r="G3461">
            <v>1.5400156014652435</v>
          </cell>
          <cell r="H3461">
            <v>1.8480187217582924</v>
          </cell>
          <cell r="I3461">
            <v>1546.1756638711045</v>
          </cell>
          <cell r="J3461">
            <v>3690</v>
          </cell>
          <cell r="K3461">
            <v>4500</v>
          </cell>
          <cell r="L3461">
            <v>2010</v>
          </cell>
          <cell r="M3461">
            <v>2432</v>
          </cell>
          <cell r="N3461">
            <v>1701</v>
          </cell>
          <cell r="O3461">
            <v>1933</v>
          </cell>
          <cell r="P3461">
            <v>2320</v>
          </cell>
          <cell r="Q3461" t="str">
            <v>D</v>
          </cell>
          <cell r="R3461">
            <v>21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TPU'A305T</v>
          </cell>
          <cell r="B3462" t="str">
            <v>TPU SAM. A20/A30/A30S TRANS</v>
          </cell>
          <cell r="C3462">
            <v>0.84333014354066971</v>
          </cell>
          <cell r="D3462">
            <v>2.5510736842105257</v>
          </cell>
          <cell r="E3462">
            <v>1.0963291866028706</v>
          </cell>
          <cell r="F3462">
            <v>0.92766315789473675</v>
          </cell>
          <cell r="G3462">
            <v>1.0541626794258372</v>
          </cell>
          <cell r="H3462">
            <v>1.2649952153110045</v>
          </cell>
          <cell r="I3462">
            <v>1058.3793301435405</v>
          </cell>
          <cell r="J3462">
            <v>2460</v>
          </cell>
          <cell r="K3462">
            <v>3000</v>
          </cell>
          <cell r="L3462">
            <v>1376</v>
          </cell>
          <cell r="M3462">
            <v>1665</v>
          </cell>
          <cell r="N3462">
            <v>1165</v>
          </cell>
          <cell r="O3462">
            <v>1323</v>
          </cell>
          <cell r="P3462">
            <v>1588</v>
          </cell>
          <cell r="Q3462" t="str">
            <v>S</v>
          </cell>
          <cell r="R3462">
            <v>21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TPUSA30TD</v>
          </cell>
          <cell r="B3463" t="str">
            <v>TPU SAM. A20/A30/A30S TRANS DIS.</v>
          </cell>
          <cell r="C3463">
            <v>0.84333014354066971</v>
          </cell>
          <cell r="D3463">
            <v>2.5510736842105257</v>
          </cell>
          <cell r="E3463">
            <v>1.0963291866028706</v>
          </cell>
          <cell r="F3463">
            <v>0.92766315789473675</v>
          </cell>
          <cell r="G3463">
            <v>1.0541626794258372</v>
          </cell>
          <cell r="H3463">
            <v>1.2649952153110045</v>
          </cell>
          <cell r="I3463">
            <v>1058.3793301435405</v>
          </cell>
          <cell r="J3463">
            <v>2460</v>
          </cell>
          <cell r="K3463">
            <v>3000</v>
          </cell>
          <cell r="L3463">
            <v>1376</v>
          </cell>
          <cell r="M3463">
            <v>1665</v>
          </cell>
          <cell r="N3463">
            <v>1165</v>
          </cell>
          <cell r="O3463">
            <v>1323</v>
          </cell>
          <cell r="P3463">
            <v>1588</v>
          </cell>
          <cell r="Q3463" t="str">
            <v>V</v>
          </cell>
          <cell r="R3463">
            <v>21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2003</v>
          </cell>
          <cell r="B3464" t="str">
            <v>TPU SAM. A20S  DK DIS.</v>
          </cell>
          <cell r="C3464">
            <v>0.40292440191387557</v>
          </cell>
          <cell r="D3464">
            <v>1.2188463157894736</v>
          </cell>
          <cell r="E3464">
            <v>0.52380172248803825</v>
          </cell>
          <cell r="F3464">
            <v>0.44321684210526319</v>
          </cell>
          <cell r="G3464">
            <v>0.50365550239234447</v>
          </cell>
          <cell r="H3464">
            <v>0.60438660287081336</v>
          </cell>
          <cell r="I3464">
            <v>505.67012440191382</v>
          </cell>
          <cell r="J3464">
            <v>1230</v>
          </cell>
          <cell r="K3464">
            <v>1500</v>
          </cell>
          <cell r="L3464">
            <v>657</v>
          </cell>
          <cell r="M3464">
            <v>795</v>
          </cell>
          <cell r="N3464">
            <v>557</v>
          </cell>
          <cell r="O3464">
            <v>633</v>
          </cell>
          <cell r="P3464">
            <v>759</v>
          </cell>
          <cell r="Q3464" t="str">
            <v>V</v>
          </cell>
          <cell r="R3464">
            <v>21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PAS'A207AZ</v>
          </cell>
          <cell r="B3465" t="str">
            <v>TPU SAM. A20S ARMOR</v>
          </cell>
          <cell r="C3465">
            <v>1.1452423349282299</v>
          </cell>
          <cell r="D3465">
            <v>3.4643580631578952</v>
          </cell>
          <cell r="E3465">
            <v>1.4888150354066989</v>
          </cell>
          <cell r="F3465">
            <v>1.2597665684210531</v>
          </cell>
          <cell r="G3465">
            <v>1.4315529186602873</v>
          </cell>
          <cell r="H3465">
            <v>1.717863502392345</v>
          </cell>
          <cell r="I3465">
            <v>1437.2791303349286</v>
          </cell>
          <cell r="J3465">
            <v>3690</v>
          </cell>
          <cell r="K3465">
            <v>4500</v>
          </cell>
          <cell r="L3465">
            <v>1868</v>
          </cell>
          <cell r="M3465">
            <v>2261</v>
          </cell>
          <cell r="N3465">
            <v>1582</v>
          </cell>
          <cell r="O3465">
            <v>1797</v>
          </cell>
          <cell r="P3465">
            <v>2156</v>
          </cell>
          <cell r="Q3465" t="str">
            <v>S</v>
          </cell>
          <cell r="R3465">
            <v>21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PAS'A207NE</v>
          </cell>
          <cell r="B3466" t="str">
            <v>TPU SAM. A20S ARMOR</v>
          </cell>
          <cell r="C3466">
            <v>1.1452423349282299</v>
          </cell>
          <cell r="D3466">
            <v>3.4643580631578952</v>
          </cell>
          <cell r="E3466">
            <v>1.4888150354066989</v>
          </cell>
          <cell r="F3466">
            <v>1.2597665684210531</v>
          </cell>
          <cell r="G3466">
            <v>1.4315529186602873</v>
          </cell>
          <cell r="H3466">
            <v>1.717863502392345</v>
          </cell>
          <cell r="I3466">
            <v>1437.2791303349286</v>
          </cell>
          <cell r="J3466">
            <v>3690</v>
          </cell>
          <cell r="K3466">
            <v>4500</v>
          </cell>
          <cell r="L3466">
            <v>1868</v>
          </cell>
          <cell r="M3466">
            <v>2261</v>
          </cell>
          <cell r="N3466">
            <v>1582</v>
          </cell>
          <cell r="O3466">
            <v>1797</v>
          </cell>
          <cell r="P3466">
            <v>2156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TDNSA20S</v>
          </cell>
          <cell r="B3467" t="str">
            <v>TPU SAM. A20S DIS. NAC.</v>
          </cell>
          <cell r="C3467">
            <v>0.84</v>
          </cell>
          <cell r="D3467">
            <v>2.3205</v>
          </cell>
          <cell r="E3467">
            <v>1.0920000000000001</v>
          </cell>
          <cell r="F3467">
            <v>0.92400000000000004</v>
          </cell>
          <cell r="G3467">
            <v>1.05</v>
          </cell>
          <cell r="H3467">
            <v>1.26</v>
          </cell>
          <cell r="I3467">
            <v>1054.2</v>
          </cell>
          <cell r="J3467">
            <v>2460</v>
          </cell>
          <cell r="K3467">
            <v>3000</v>
          </cell>
          <cell r="L3467">
            <v>1370</v>
          </cell>
          <cell r="M3467">
            <v>1514</v>
          </cell>
          <cell r="N3467">
            <v>1160</v>
          </cell>
          <cell r="O3467">
            <v>1318</v>
          </cell>
          <cell r="P3467">
            <v>1582</v>
          </cell>
          <cell r="Q3467" t="str">
            <v>L</v>
          </cell>
          <cell r="R3467">
            <v>21</v>
          </cell>
          <cell r="S3467">
            <v>1.105</v>
          </cell>
          <cell r="T3467" t="str">
            <v>TPU</v>
          </cell>
          <cell r="U3467">
            <v>0</v>
          </cell>
        </row>
        <row r="3468">
          <cell r="A3468" t="str">
            <v>TPUSA20SLN</v>
          </cell>
          <cell r="B3468" t="str">
            <v xml:space="preserve">TPU SAM. A20S NAC. LISO </v>
          </cell>
          <cell r="C3468">
            <v>0.84</v>
          </cell>
          <cell r="D3468">
            <v>2.3205</v>
          </cell>
          <cell r="E3468">
            <v>1.0920000000000001</v>
          </cell>
          <cell r="F3468">
            <v>0.92400000000000004</v>
          </cell>
          <cell r="G3468">
            <v>1.05</v>
          </cell>
          <cell r="H3468">
            <v>1.26</v>
          </cell>
          <cell r="I3468">
            <v>1054.2</v>
          </cell>
          <cell r="J3468">
            <v>2460</v>
          </cell>
          <cell r="K3468">
            <v>3000</v>
          </cell>
          <cell r="L3468">
            <v>1370</v>
          </cell>
          <cell r="M3468">
            <v>1514</v>
          </cell>
          <cell r="N3468">
            <v>1160</v>
          </cell>
          <cell r="O3468">
            <v>1318</v>
          </cell>
          <cell r="P3468">
            <v>1582</v>
          </cell>
          <cell r="Q3468" t="str">
            <v>L</v>
          </cell>
          <cell r="R3468">
            <v>21</v>
          </cell>
          <cell r="S3468">
            <v>1.105</v>
          </cell>
          <cell r="T3468" t="str">
            <v>TPU</v>
          </cell>
          <cell r="U3468">
            <v>0</v>
          </cell>
        </row>
        <row r="3469">
          <cell r="A3469" t="str">
            <v>TPURS'A20SNE</v>
          </cell>
          <cell r="B3469" t="str">
            <v>TPU SAM. A20S REF SOFT</v>
          </cell>
          <cell r="C3469">
            <v>1.1016447220530665</v>
          </cell>
          <cell r="D3469">
            <v>3.3324752842105263</v>
          </cell>
          <cell r="E3469">
            <v>1.4321381386689864</v>
          </cell>
          <cell r="F3469">
            <v>1.2118091942583733</v>
          </cell>
          <cell r="G3469">
            <v>1.3770559025663331</v>
          </cell>
          <cell r="H3469">
            <v>1.6524670830795998</v>
          </cell>
          <cell r="I3469">
            <v>1382.5641261765984</v>
          </cell>
          <cell r="J3469">
            <v>3280</v>
          </cell>
          <cell r="K3469">
            <v>4000</v>
          </cell>
          <cell r="L3469">
            <v>1797</v>
          </cell>
          <cell r="M3469">
            <v>2175</v>
          </cell>
          <cell r="N3469">
            <v>1521</v>
          </cell>
          <cell r="O3469">
            <v>1729</v>
          </cell>
          <cell r="P3469">
            <v>2074</v>
          </cell>
          <cell r="Q3469" t="str">
            <v>S</v>
          </cell>
          <cell r="R3469">
            <v>21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TPU'A207T</v>
          </cell>
          <cell r="B3470" t="str">
            <v>TPU SAM. A20S TRANS</v>
          </cell>
          <cell r="C3470">
            <v>0.83747368421052637</v>
          </cell>
          <cell r="D3470">
            <v>2.5333578947368425</v>
          </cell>
          <cell r="E3470">
            <v>1.0887157894736843</v>
          </cell>
          <cell r="F3470">
            <v>0.92122105263157905</v>
          </cell>
          <cell r="G3470">
            <v>1.046842105263158</v>
          </cell>
          <cell r="H3470">
            <v>1.2562105263157894</v>
          </cell>
          <cell r="I3470">
            <v>1051.0294736842106</v>
          </cell>
          <cell r="J3470">
            <v>2460</v>
          </cell>
          <cell r="K3470">
            <v>3000</v>
          </cell>
          <cell r="L3470">
            <v>1366</v>
          </cell>
          <cell r="M3470">
            <v>1653</v>
          </cell>
          <cell r="N3470">
            <v>1157</v>
          </cell>
          <cell r="O3470">
            <v>1314</v>
          </cell>
          <cell r="P3470">
            <v>1577</v>
          </cell>
          <cell r="Q3470" t="str">
            <v>s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TSA21RFD</v>
          </cell>
          <cell r="B3471" t="str">
            <v>TPU SAM. A21 REF. DIS.</v>
          </cell>
          <cell r="C3471">
            <v>1.3024131943820343</v>
          </cell>
          <cell r="D3471">
            <v>3.9397999130056536</v>
          </cell>
          <cell r="E3471">
            <v>1.6931371526966446</v>
          </cell>
          <cell r="F3471">
            <v>1.4326545138202378</v>
          </cell>
          <cell r="G3471">
            <v>1.6280164929775429</v>
          </cell>
          <cell r="H3471">
            <v>1.9536197915730513</v>
          </cell>
          <cell r="I3471">
            <v>1634.5285589494531</v>
          </cell>
          <cell r="J3471">
            <v>4100</v>
          </cell>
          <cell r="K3471">
            <v>5000</v>
          </cell>
          <cell r="L3471">
            <v>2125</v>
          </cell>
          <cell r="M3471">
            <v>2571</v>
          </cell>
          <cell r="N3471">
            <v>1798</v>
          </cell>
          <cell r="O3471">
            <v>2044</v>
          </cell>
          <cell r="P3471">
            <v>2452</v>
          </cell>
          <cell r="Q3471" t="str">
            <v>L</v>
          </cell>
          <cell r="R3471">
            <v>21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TSA21SRFD</v>
          </cell>
          <cell r="B3472" t="str">
            <v>TPU SAM. A21S  REF. DIS.</v>
          </cell>
          <cell r="C3472">
            <v>1.2542968014165694</v>
          </cell>
          <cell r="D3472">
            <v>6.0707965188561959</v>
          </cell>
          <cell r="E3472">
            <v>1.6305858418415402</v>
          </cell>
          <cell r="F3472">
            <v>1.3797264815582264</v>
          </cell>
          <cell r="G3472">
            <v>1.5678710017707118</v>
          </cell>
          <cell r="H3472">
            <v>1.881445202124854</v>
          </cell>
          <cell r="I3472">
            <v>1574.1424857777947</v>
          </cell>
          <cell r="J3472">
            <v>6150</v>
          </cell>
          <cell r="K3472">
            <v>7500</v>
          </cell>
          <cell r="L3472">
            <v>2046</v>
          </cell>
          <cell r="M3472">
            <v>2476</v>
          </cell>
          <cell r="N3472">
            <v>1732</v>
          </cell>
          <cell r="O3472">
            <v>1968</v>
          </cell>
          <cell r="P3472">
            <v>2362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PAS'A217NE</v>
          </cell>
          <cell r="B3473" t="str">
            <v>TPU SAM. A21S ARMOR</v>
          </cell>
          <cell r="C3473">
            <v>1.1452423349282299</v>
          </cell>
          <cell r="D3473">
            <v>5.5429729010526323</v>
          </cell>
          <cell r="E3473">
            <v>1.4888150354066989</v>
          </cell>
          <cell r="F3473">
            <v>1.2597665684210531</v>
          </cell>
          <cell r="G3473">
            <v>1.4315529186602873</v>
          </cell>
          <cell r="H3473">
            <v>1.717863502392345</v>
          </cell>
          <cell r="I3473">
            <v>1437.2791303349286</v>
          </cell>
          <cell r="J3473">
            <v>5740</v>
          </cell>
          <cell r="K3473">
            <v>7000</v>
          </cell>
          <cell r="L3473">
            <v>1868</v>
          </cell>
          <cell r="M3473">
            <v>2261</v>
          </cell>
          <cell r="N3473">
            <v>1582</v>
          </cell>
          <cell r="O3473">
            <v>1797</v>
          </cell>
          <cell r="P3473">
            <v>2156</v>
          </cell>
          <cell r="Q3473" t="str">
            <v>S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PBCM'A217TR</v>
          </cell>
          <cell r="B3474" t="str">
            <v>TPU SAM. A21S BORDER COLOR</v>
          </cell>
          <cell r="C3474">
            <v>1.5738499730317532</v>
          </cell>
          <cell r="D3474">
            <v>7.6174338694736852</v>
          </cell>
          <cell r="E3474">
            <v>2.0460049649412793</v>
          </cell>
          <cell r="F3474">
            <v>1.7312349703349288</v>
          </cell>
          <cell r="G3474">
            <v>1.9673124662896915</v>
          </cell>
          <cell r="H3474">
            <v>2.3607749595476299</v>
          </cell>
          <cell r="I3474">
            <v>1975.1817161548504</v>
          </cell>
          <cell r="J3474">
            <v>7790</v>
          </cell>
          <cell r="K3474">
            <v>9500</v>
          </cell>
          <cell r="L3474">
            <v>2568</v>
          </cell>
          <cell r="M3474">
            <v>3107</v>
          </cell>
          <cell r="N3474">
            <v>2173</v>
          </cell>
          <cell r="O3474">
            <v>2469</v>
          </cell>
          <cell r="P3474">
            <v>2963</v>
          </cell>
          <cell r="Q3474" t="str">
            <v>S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TDNSA21</v>
          </cell>
          <cell r="B3475" t="str">
            <v>TPU SAM. A21S DIS. NAC.</v>
          </cell>
          <cell r="C3475">
            <v>0.84</v>
          </cell>
          <cell r="D3475">
            <v>3.7127999999999997</v>
          </cell>
          <cell r="E3475">
            <v>1.0920000000000001</v>
          </cell>
          <cell r="F3475">
            <v>0.92400000000000004</v>
          </cell>
          <cell r="G3475">
            <v>1.05</v>
          </cell>
          <cell r="H3475">
            <v>1.26</v>
          </cell>
          <cell r="I3475">
            <v>1054.2</v>
          </cell>
          <cell r="J3475">
            <v>3690</v>
          </cell>
          <cell r="K3475">
            <v>4500</v>
          </cell>
          <cell r="L3475">
            <v>1370</v>
          </cell>
          <cell r="M3475">
            <v>1514</v>
          </cell>
          <cell r="N3475">
            <v>1160</v>
          </cell>
          <cell r="O3475">
            <v>1318</v>
          </cell>
          <cell r="P3475">
            <v>1582</v>
          </cell>
          <cell r="Q3475" t="str">
            <v>L</v>
          </cell>
          <cell r="R3475">
            <v>38</v>
          </cell>
          <cell r="S3475">
            <v>1.105</v>
          </cell>
          <cell r="T3475" t="str">
            <v>TPU</v>
          </cell>
          <cell r="U3475">
            <v>0</v>
          </cell>
        </row>
        <row r="3476">
          <cell r="A3476" t="str">
            <v>TPUSA21SLN</v>
          </cell>
          <cell r="B3476" t="str">
            <v>TPU SAM. A21S NAC. LISO</v>
          </cell>
          <cell r="C3476">
            <v>0.84</v>
          </cell>
          <cell r="D3476">
            <v>3.7127999999999997</v>
          </cell>
          <cell r="E3476">
            <v>1.0920000000000001</v>
          </cell>
          <cell r="F3476">
            <v>0.92400000000000004</v>
          </cell>
          <cell r="G3476">
            <v>1.05</v>
          </cell>
          <cell r="H3476">
            <v>1.26</v>
          </cell>
          <cell r="I3476">
            <v>1054.2</v>
          </cell>
          <cell r="J3476">
            <v>3690</v>
          </cell>
          <cell r="K3476">
            <v>4500</v>
          </cell>
          <cell r="L3476">
            <v>1370</v>
          </cell>
          <cell r="M3476">
            <v>1514</v>
          </cell>
          <cell r="N3476">
            <v>1160</v>
          </cell>
          <cell r="O3476">
            <v>1318</v>
          </cell>
          <cell r="P3476">
            <v>1582</v>
          </cell>
          <cell r="Q3476" t="str">
            <v>L</v>
          </cell>
          <cell r="R3476">
            <v>38</v>
          </cell>
          <cell r="S3476">
            <v>1.105</v>
          </cell>
          <cell r="T3476" t="str">
            <v>TPU</v>
          </cell>
          <cell r="U3476">
            <v>0</v>
          </cell>
        </row>
        <row r="3477">
          <cell r="A3477" t="str">
            <v>TPURS'A217NE</v>
          </cell>
          <cell r="B3477" t="str">
            <v>TPU SAM. A21S REF SOFT</v>
          </cell>
          <cell r="C3477">
            <v>1.1016447220530665</v>
          </cell>
          <cell r="D3477">
            <v>5.3319604547368415</v>
          </cell>
          <cell r="E3477">
            <v>1.4321381386689864</v>
          </cell>
          <cell r="F3477">
            <v>1.2118091942583733</v>
          </cell>
          <cell r="G3477">
            <v>1.3770559025663331</v>
          </cell>
          <cell r="H3477">
            <v>1.6524670830795998</v>
          </cell>
          <cell r="I3477">
            <v>1382.5641261765984</v>
          </cell>
          <cell r="J3477">
            <v>5330</v>
          </cell>
          <cell r="K3477">
            <v>6500</v>
          </cell>
          <cell r="L3477">
            <v>1797</v>
          </cell>
          <cell r="M3477">
            <v>2175</v>
          </cell>
          <cell r="N3477">
            <v>1521</v>
          </cell>
          <cell r="O3477">
            <v>1729</v>
          </cell>
          <cell r="P3477">
            <v>2074</v>
          </cell>
          <cell r="Q3477" t="str">
            <v>S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TRRSA21S</v>
          </cell>
          <cell r="B3478" t="str">
            <v>TPU SAM. A21S RUBBER</v>
          </cell>
          <cell r="C3478">
            <v>1.545541539799913</v>
          </cell>
          <cell r="D3478">
            <v>7.4804210526315789</v>
          </cell>
          <cell r="E3478">
            <v>2.0092040017398869</v>
          </cell>
          <cell r="F3478">
            <v>1.7000956937799045</v>
          </cell>
          <cell r="G3478">
            <v>1.9319269247498914</v>
          </cell>
          <cell r="H3478">
            <v>2.3183123096998695</v>
          </cell>
          <cell r="I3478">
            <v>1939.6546324488909</v>
          </cell>
          <cell r="J3478">
            <v>7790</v>
          </cell>
          <cell r="K3478">
            <v>9500</v>
          </cell>
          <cell r="L3478">
            <v>2522</v>
          </cell>
          <cell r="M3478">
            <v>3051</v>
          </cell>
          <cell r="N3478">
            <v>2134</v>
          </cell>
          <cell r="O3478">
            <v>2425</v>
          </cell>
          <cell r="P3478">
            <v>2910</v>
          </cell>
          <cell r="Q3478" t="str">
            <v>D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0312120</v>
          </cell>
          <cell r="B3479" t="str">
            <v>TPU SAM. A21S SILICONA DIS. DK</v>
          </cell>
          <cell r="C3479">
            <v>0.76</v>
          </cell>
          <cell r="D3479">
            <v>3.3592</v>
          </cell>
          <cell r="E3479">
            <v>0.9880000000000001</v>
          </cell>
          <cell r="F3479">
            <v>0.83600000000000008</v>
          </cell>
          <cell r="G3479">
            <v>0.95</v>
          </cell>
          <cell r="H3479">
            <v>1.1400000000000001</v>
          </cell>
          <cell r="I3479">
            <v>953.8</v>
          </cell>
          <cell r="J3479">
            <v>3280</v>
          </cell>
          <cell r="K3479">
            <v>4000</v>
          </cell>
          <cell r="L3479">
            <v>1240</v>
          </cell>
          <cell r="M3479">
            <v>1370</v>
          </cell>
          <cell r="N3479">
            <v>1050</v>
          </cell>
          <cell r="O3479">
            <v>1193</v>
          </cell>
          <cell r="P3479">
            <v>1431</v>
          </cell>
          <cell r="Q3479" t="str">
            <v>V</v>
          </cell>
          <cell r="R3479">
            <v>38</v>
          </cell>
          <cell r="S3479">
            <v>1.105</v>
          </cell>
          <cell r="T3479" t="str">
            <v>TPU</v>
          </cell>
          <cell r="U3479">
            <v>0</v>
          </cell>
        </row>
        <row r="3480">
          <cell r="A3480" t="str">
            <v>PSM'A217AM</v>
          </cell>
          <cell r="B3480" t="str">
            <v>TPU SAM. A21S SILICONA FELPA</v>
          </cell>
          <cell r="C3480">
            <v>0.93483752860411895</v>
          </cell>
          <cell r="D3480">
            <v>4.5246136384439355</v>
          </cell>
          <cell r="E3480">
            <v>1.2152887871853546</v>
          </cell>
          <cell r="F3480">
            <v>1.0283212814645308</v>
          </cell>
          <cell r="G3480">
            <v>1.1685469107551487</v>
          </cell>
          <cell r="H3480">
            <v>1.4022562929061784</v>
          </cell>
          <cell r="I3480">
            <v>1173.2210983981693</v>
          </cell>
          <cell r="J3480">
            <v>4510</v>
          </cell>
          <cell r="K3480">
            <v>5500</v>
          </cell>
          <cell r="L3480">
            <v>1525</v>
          </cell>
          <cell r="M3480">
            <v>1845</v>
          </cell>
          <cell r="N3480">
            <v>1291</v>
          </cell>
          <cell r="O3480">
            <v>1467</v>
          </cell>
          <cell r="P3480">
            <v>1760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PSM'A217AZ</v>
          </cell>
          <cell r="B3481" t="str">
            <v>TPU SAM. A21S SILICONA FELPA</v>
          </cell>
          <cell r="C3481">
            <v>0.93483752860411895</v>
          </cell>
          <cell r="D3481">
            <v>4.5246136384439355</v>
          </cell>
          <cell r="E3481">
            <v>1.2152887871853546</v>
          </cell>
          <cell r="F3481">
            <v>1.0283212814645308</v>
          </cell>
          <cell r="G3481">
            <v>1.1685469107551487</v>
          </cell>
          <cell r="H3481">
            <v>1.4022562929061784</v>
          </cell>
          <cell r="I3481">
            <v>1173.2210983981693</v>
          </cell>
          <cell r="J3481">
            <v>4510</v>
          </cell>
          <cell r="K3481">
            <v>5500</v>
          </cell>
          <cell r="L3481">
            <v>1525</v>
          </cell>
          <cell r="M3481">
            <v>1845</v>
          </cell>
          <cell r="N3481">
            <v>1291</v>
          </cell>
          <cell r="O3481">
            <v>1467</v>
          </cell>
          <cell r="P3481">
            <v>1760</v>
          </cell>
          <cell r="Q3481" t="str">
            <v>S</v>
          </cell>
          <cell r="R3481">
            <v>38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1421</v>
          </cell>
          <cell r="B3482" t="str">
            <v>TPU SAM. A21S SILICONA NAC.</v>
          </cell>
          <cell r="C3482">
            <v>0.76</v>
          </cell>
          <cell r="D3482">
            <v>3.3592</v>
          </cell>
          <cell r="E3482">
            <v>0.9880000000000001</v>
          </cell>
          <cell r="F3482">
            <v>0.83600000000000008</v>
          </cell>
          <cell r="G3482">
            <v>0.95</v>
          </cell>
          <cell r="H3482">
            <v>1.1400000000000001</v>
          </cell>
          <cell r="I3482">
            <v>953.8</v>
          </cell>
          <cell r="J3482">
            <v>3280</v>
          </cell>
          <cell r="K3482">
            <v>4000</v>
          </cell>
          <cell r="L3482">
            <v>1240</v>
          </cell>
          <cell r="M3482">
            <v>1370</v>
          </cell>
          <cell r="N3482">
            <v>1050</v>
          </cell>
          <cell r="O3482">
            <v>1193</v>
          </cell>
          <cell r="P3482">
            <v>1431</v>
          </cell>
          <cell r="Q3482" t="str">
            <v>V</v>
          </cell>
          <cell r="R3482">
            <v>38</v>
          </cell>
          <cell r="S3482">
            <v>1.105</v>
          </cell>
          <cell r="T3482" t="str">
            <v>TPU</v>
          </cell>
          <cell r="U3482">
            <v>0</v>
          </cell>
        </row>
        <row r="3483">
          <cell r="A3483" t="str">
            <v>3333121</v>
          </cell>
          <cell r="B3483" t="str">
            <v>TPU SAM. A21S TRANS</v>
          </cell>
          <cell r="C3483">
            <v>0.86124401913875603</v>
          </cell>
          <cell r="D3483">
            <v>4.1684210526315795</v>
          </cell>
          <cell r="E3483">
            <v>1.1196172248803828</v>
          </cell>
          <cell r="F3483">
            <v>0.94736842105263175</v>
          </cell>
          <cell r="G3483">
            <v>1.0765550239234449</v>
          </cell>
          <cell r="H3483">
            <v>1.2918660287081341</v>
          </cell>
          <cell r="I3483">
            <v>1080.8612440191389</v>
          </cell>
          <cell r="J3483">
            <v>4100</v>
          </cell>
          <cell r="K3483">
            <v>5000</v>
          </cell>
          <cell r="L3483">
            <v>1405</v>
          </cell>
          <cell r="M3483">
            <v>1700</v>
          </cell>
          <cell r="N3483">
            <v>1189</v>
          </cell>
          <cell r="O3483">
            <v>1352</v>
          </cell>
          <cell r="P3483">
            <v>1622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TPUSA21STD</v>
          </cell>
          <cell r="B3484" t="str">
            <v>TPU SAM. A21S TRANS DIS.</v>
          </cell>
          <cell r="C3484">
            <v>0.86124401913875603</v>
          </cell>
          <cell r="D3484">
            <v>4.1684210526315795</v>
          </cell>
          <cell r="E3484">
            <v>1.1196172248803828</v>
          </cell>
          <cell r="F3484">
            <v>0.94736842105263175</v>
          </cell>
          <cell r="G3484">
            <v>1.0765550239234449</v>
          </cell>
          <cell r="H3484">
            <v>1.2918660287081341</v>
          </cell>
          <cell r="I3484">
            <v>1080.8612440191389</v>
          </cell>
          <cell r="J3484">
            <v>4100</v>
          </cell>
          <cell r="K3484">
            <v>5000</v>
          </cell>
          <cell r="L3484">
            <v>1405</v>
          </cell>
          <cell r="M3484">
            <v>1700</v>
          </cell>
          <cell r="N3484">
            <v>1189</v>
          </cell>
          <cell r="O3484">
            <v>1352</v>
          </cell>
          <cell r="P3484">
            <v>1622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PRV'A217D58</v>
          </cell>
          <cell r="B3485" t="str">
            <v>TPU SAM. A21S VARNISH REF. DIS.</v>
          </cell>
          <cell r="C3485">
            <v>1.2590067194432359</v>
          </cell>
          <cell r="D3485">
            <v>6.0935925221052614</v>
          </cell>
          <cell r="E3485">
            <v>1.6367087352762069</v>
          </cell>
          <cell r="F3485">
            <v>1.3849073913875596</v>
          </cell>
          <cell r="G3485">
            <v>1.5737583993040449</v>
          </cell>
          <cell r="H3485">
            <v>1.8885100791648539</v>
          </cell>
          <cell r="I3485">
            <v>1580.0534329012612</v>
          </cell>
          <cell r="J3485">
            <v>6150</v>
          </cell>
          <cell r="K3485">
            <v>7500</v>
          </cell>
          <cell r="L3485">
            <v>2054</v>
          </cell>
          <cell r="M3485">
            <v>2485</v>
          </cell>
          <cell r="N3485">
            <v>1739</v>
          </cell>
          <cell r="O3485">
            <v>1976</v>
          </cell>
          <cell r="P3485">
            <v>2371</v>
          </cell>
          <cell r="Q3485" t="str">
            <v>S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PRV'A217D55</v>
          </cell>
          <cell r="B3486" t="str">
            <v>TPU SAM. A21S VARNISH REF. DIS.</v>
          </cell>
          <cell r="C3486">
            <v>1.2590067194432359</v>
          </cell>
          <cell r="D3486">
            <v>6.0935925221052614</v>
          </cell>
          <cell r="E3486">
            <v>1.6367087352762069</v>
          </cell>
          <cell r="F3486">
            <v>1.3849073913875596</v>
          </cell>
          <cell r="G3486">
            <v>1.5737583993040449</v>
          </cell>
          <cell r="H3486">
            <v>1.8885100791648539</v>
          </cell>
          <cell r="I3486">
            <v>1580.0534329012612</v>
          </cell>
          <cell r="J3486">
            <v>6150</v>
          </cell>
          <cell r="K3486">
            <v>7500</v>
          </cell>
          <cell r="L3486">
            <v>2054</v>
          </cell>
          <cell r="M3486">
            <v>2485</v>
          </cell>
          <cell r="N3486">
            <v>1739</v>
          </cell>
          <cell r="O3486">
            <v>1976</v>
          </cell>
          <cell r="P3486">
            <v>2371</v>
          </cell>
          <cell r="Q3486" t="str">
            <v>S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TDNSA22</v>
          </cell>
          <cell r="B3487" t="str">
            <v>TPU SAM. A22-4G DIS. NAC.</v>
          </cell>
          <cell r="C3487">
            <v>0.84</v>
          </cell>
          <cell r="D3487">
            <v>3.7127999999999997</v>
          </cell>
          <cell r="E3487">
            <v>1.0920000000000001</v>
          </cell>
          <cell r="F3487">
            <v>0.92400000000000004</v>
          </cell>
          <cell r="G3487">
            <v>1.05</v>
          </cell>
          <cell r="H3487">
            <v>1.26</v>
          </cell>
          <cell r="I3487">
            <v>1054.2</v>
          </cell>
          <cell r="J3487">
            <v>3690</v>
          </cell>
          <cell r="K3487">
            <v>4500</v>
          </cell>
          <cell r="L3487">
            <v>1370</v>
          </cell>
          <cell r="M3487">
            <v>1514</v>
          </cell>
          <cell r="N3487">
            <v>1160</v>
          </cell>
          <cell r="O3487">
            <v>1318</v>
          </cell>
          <cell r="P3487">
            <v>1582</v>
          </cell>
          <cell r="Q3487" t="str">
            <v>L</v>
          </cell>
          <cell r="R3487">
            <v>38</v>
          </cell>
          <cell r="S3487">
            <v>1.105</v>
          </cell>
          <cell r="T3487" t="str">
            <v>TPU</v>
          </cell>
          <cell r="U3487">
            <v>0</v>
          </cell>
        </row>
        <row r="3488">
          <cell r="A3488" t="str">
            <v>TPURSA22</v>
          </cell>
          <cell r="B3488" t="str">
            <v>TPU SAM. A22-4G REF SOFT</v>
          </cell>
          <cell r="C3488">
            <v>1.2672100217485862</v>
          </cell>
          <cell r="D3488">
            <v>6.1332965052631572</v>
          </cell>
          <cell r="E3488">
            <v>1.6473730282731622</v>
          </cell>
          <cell r="F3488">
            <v>1.393931023923445</v>
          </cell>
          <cell r="G3488">
            <v>1.5840125271857328</v>
          </cell>
          <cell r="H3488">
            <v>1.9008150326228792</v>
          </cell>
          <cell r="I3488">
            <v>1590.3485772944757</v>
          </cell>
          <cell r="J3488">
            <v>6150</v>
          </cell>
          <cell r="K3488">
            <v>7500</v>
          </cell>
          <cell r="L3488">
            <v>2067</v>
          </cell>
          <cell r="M3488">
            <v>2502</v>
          </cell>
          <cell r="N3488">
            <v>1750</v>
          </cell>
          <cell r="O3488">
            <v>1988</v>
          </cell>
          <cell r="P3488">
            <v>2386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TPUSA22DC</v>
          </cell>
          <cell r="B3489" t="str">
            <v>TPU SAM. A22-4G REF. DIS. CUBE</v>
          </cell>
          <cell r="C3489">
            <v>1.5151457842987242</v>
          </cell>
          <cell r="D3489">
            <v>7.3333055960058244</v>
          </cell>
          <cell r="E3489">
            <v>1.9696895195883415</v>
          </cell>
          <cell r="F3489">
            <v>1.6666603627285967</v>
          </cell>
          <cell r="G3489">
            <v>1.8939322303734052</v>
          </cell>
          <cell r="H3489">
            <v>2.2727186764480862</v>
          </cell>
          <cell r="I3489">
            <v>1901.5079592948989</v>
          </cell>
          <cell r="J3489">
            <v>7380</v>
          </cell>
          <cell r="K3489">
            <v>9000</v>
          </cell>
          <cell r="L3489">
            <v>2472</v>
          </cell>
          <cell r="M3489">
            <v>2991</v>
          </cell>
          <cell r="N3489">
            <v>2092</v>
          </cell>
          <cell r="O3489">
            <v>2377</v>
          </cell>
          <cell r="P3489">
            <v>2853</v>
          </cell>
          <cell r="Q3489" t="str">
            <v>S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456456835662</v>
          </cell>
          <cell r="B3490" t="str">
            <v>TPU SAM. A22-4G SILICONA C/MARCA</v>
          </cell>
          <cell r="C3490">
            <v>1.8438247011952191</v>
          </cell>
          <cell r="D3490">
            <v>7.1392892430278883</v>
          </cell>
          <cell r="E3490">
            <v>2.3969721115537848</v>
          </cell>
          <cell r="F3490">
            <v>2.0282071713147412</v>
          </cell>
          <cell r="G3490">
            <v>2.3047808764940241</v>
          </cell>
          <cell r="H3490">
            <v>2.7657370517928288</v>
          </cell>
          <cell r="I3490">
            <v>2314</v>
          </cell>
          <cell r="J3490">
            <v>7380</v>
          </cell>
          <cell r="K3490">
            <v>9000</v>
          </cell>
          <cell r="L3490">
            <v>3008</v>
          </cell>
          <cell r="M3490">
            <v>3640</v>
          </cell>
          <cell r="N3490">
            <v>2546</v>
          </cell>
          <cell r="O3490">
            <v>2893</v>
          </cell>
          <cell r="P3490">
            <v>3471</v>
          </cell>
          <cell r="Q3490" t="str">
            <v>S</v>
          </cell>
          <cell r="R3490">
            <v>30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985879</v>
          </cell>
          <cell r="B3491" t="str">
            <v>TPU SAM. A22-4G SILICONA DIS. DK</v>
          </cell>
          <cell r="C3491">
            <v>0.76</v>
          </cell>
          <cell r="D3491">
            <v>3.3592</v>
          </cell>
          <cell r="E3491">
            <v>0.9880000000000001</v>
          </cell>
          <cell r="F3491">
            <v>0.83600000000000008</v>
          </cell>
          <cell r="G3491">
            <v>0.95</v>
          </cell>
          <cell r="H3491">
            <v>1.1400000000000001</v>
          </cell>
          <cell r="I3491">
            <v>953.8</v>
          </cell>
          <cell r="J3491">
            <v>3280</v>
          </cell>
          <cell r="K3491">
            <v>4000</v>
          </cell>
          <cell r="L3491">
            <v>1240</v>
          </cell>
          <cell r="M3491">
            <v>1370</v>
          </cell>
          <cell r="N3491">
            <v>1050</v>
          </cell>
          <cell r="O3491">
            <v>1193</v>
          </cell>
          <cell r="P3491">
            <v>1431</v>
          </cell>
          <cell r="Q3491" t="str">
            <v>V</v>
          </cell>
          <cell r="R3491">
            <v>38</v>
          </cell>
          <cell r="S3491">
            <v>1.105</v>
          </cell>
          <cell r="T3491" t="str">
            <v>TPU</v>
          </cell>
          <cell r="U3491">
            <v>0</v>
          </cell>
        </row>
        <row r="3492">
          <cell r="A3492" t="str">
            <v>TSSSA22</v>
          </cell>
          <cell r="B3492" t="str">
            <v>TPU SAM. A22-4G SILICONA FELPA</v>
          </cell>
          <cell r="C3492">
            <v>1.3919999999999999</v>
          </cell>
          <cell r="D3492">
            <v>6.1526399999999999</v>
          </cell>
          <cell r="E3492">
            <v>1.8095999999999999</v>
          </cell>
          <cell r="F3492">
            <v>1.5312000000000001</v>
          </cell>
          <cell r="G3492">
            <v>1.7399999999999998</v>
          </cell>
          <cell r="H3492">
            <v>2.0880000000000001</v>
          </cell>
          <cell r="I3492">
            <v>1746.9599999999998</v>
          </cell>
          <cell r="J3492">
            <v>6150</v>
          </cell>
          <cell r="K3492">
            <v>7500</v>
          </cell>
          <cell r="L3492">
            <v>2271</v>
          </cell>
          <cell r="M3492">
            <v>2510</v>
          </cell>
          <cell r="N3492">
            <v>1922</v>
          </cell>
          <cell r="O3492">
            <v>2184</v>
          </cell>
          <cell r="P3492">
            <v>2621</v>
          </cell>
          <cell r="Q3492" t="str">
            <v>L</v>
          </cell>
          <cell r="R3492">
            <v>38</v>
          </cell>
          <cell r="S3492">
            <v>1.105</v>
          </cell>
          <cell r="T3492" t="str">
            <v>TPU</v>
          </cell>
          <cell r="U3492">
            <v>0</v>
          </cell>
        </row>
        <row r="3493">
          <cell r="A3493" t="str">
            <v>13222</v>
          </cell>
          <cell r="B3493" t="str">
            <v>TPU SAM. A22-4G SILICONA NAC.</v>
          </cell>
          <cell r="C3493">
            <v>0.76</v>
          </cell>
          <cell r="D3493">
            <v>3.3592</v>
          </cell>
          <cell r="E3493">
            <v>0.9880000000000001</v>
          </cell>
          <cell r="F3493">
            <v>0.83600000000000008</v>
          </cell>
          <cell r="G3493">
            <v>0.95</v>
          </cell>
          <cell r="H3493">
            <v>1.1400000000000001</v>
          </cell>
          <cell r="I3493">
            <v>953.8</v>
          </cell>
          <cell r="J3493">
            <v>3280</v>
          </cell>
          <cell r="K3493">
            <v>4000</v>
          </cell>
          <cell r="L3493">
            <v>1240</v>
          </cell>
          <cell r="M3493">
            <v>1370</v>
          </cell>
          <cell r="N3493">
            <v>1050</v>
          </cell>
          <cell r="O3493">
            <v>1193</v>
          </cell>
          <cell r="P3493">
            <v>1431</v>
          </cell>
          <cell r="Q3493" t="str">
            <v>V</v>
          </cell>
          <cell r="R3493">
            <v>38</v>
          </cell>
          <cell r="S3493">
            <v>1.105</v>
          </cell>
          <cell r="T3493" t="str">
            <v>TPU</v>
          </cell>
          <cell r="U3493">
            <v>0</v>
          </cell>
        </row>
        <row r="3494">
          <cell r="A3494" t="str">
            <v>PSH'A225AM</v>
          </cell>
          <cell r="B3494" t="str">
            <v>TPU SAM. A22-4G SOFT HANG AMARILLO</v>
          </cell>
          <cell r="C3494">
            <v>1.91</v>
          </cell>
          <cell r="D3494">
            <v>9.2443999999999988</v>
          </cell>
          <cell r="E3494">
            <v>2.4830000000000001</v>
          </cell>
          <cell r="F3494">
            <v>2.101</v>
          </cell>
          <cell r="G3494">
            <v>2.3874999999999997</v>
          </cell>
          <cell r="H3494">
            <v>2.8649999999999998</v>
          </cell>
          <cell r="I3494">
            <v>2397.0499999999997</v>
          </cell>
          <cell r="J3494">
            <v>9430</v>
          </cell>
          <cell r="K3494">
            <v>11500</v>
          </cell>
          <cell r="L3494">
            <v>3116</v>
          </cell>
          <cell r="M3494">
            <v>3771</v>
          </cell>
          <cell r="N3494">
            <v>2637</v>
          </cell>
          <cell r="O3494">
            <v>2997</v>
          </cell>
          <cell r="P3494">
            <v>3596</v>
          </cell>
          <cell r="Q3494" t="str">
            <v>L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PSH'A225AZ</v>
          </cell>
          <cell r="B3495" t="str">
            <v>TPU SAM. A22-4G SOFT HANG AZUL</v>
          </cell>
          <cell r="C3495">
            <v>1.91</v>
          </cell>
          <cell r="D3495">
            <v>9.2443999999999988</v>
          </cell>
          <cell r="E3495">
            <v>2.4830000000000001</v>
          </cell>
          <cell r="F3495">
            <v>2.101</v>
          </cell>
          <cell r="G3495">
            <v>2.3874999999999997</v>
          </cell>
          <cell r="H3495">
            <v>2.8649999999999998</v>
          </cell>
          <cell r="I3495">
            <v>2397.0499999999997</v>
          </cell>
          <cell r="J3495">
            <v>9430</v>
          </cell>
          <cell r="K3495">
            <v>11500</v>
          </cell>
          <cell r="L3495">
            <v>3116</v>
          </cell>
          <cell r="M3495">
            <v>3771</v>
          </cell>
          <cell r="N3495">
            <v>2637</v>
          </cell>
          <cell r="O3495">
            <v>2997</v>
          </cell>
          <cell r="P3495">
            <v>3596</v>
          </cell>
          <cell r="Q3495" t="str">
            <v>L</v>
          </cell>
          <cell r="R3495">
            <v>38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PSH'A225CE</v>
          </cell>
          <cell r="B3496" t="str">
            <v>TPU SAM. A22-4G SOFT HANG CELESTE</v>
          </cell>
          <cell r="C3496">
            <v>1.91</v>
          </cell>
          <cell r="D3496">
            <v>9.2443999999999988</v>
          </cell>
          <cell r="E3496">
            <v>2.4830000000000001</v>
          </cell>
          <cell r="F3496">
            <v>2.101</v>
          </cell>
          <cell r="G3496">
            <v>2.3874999999999997</v>
          </cell>
          <cell r="H3496">
            <v>2.8649999999999998</v>
          </cell>
          <cell r="I3496">
            <v>2397.0499999999997</v>
          </cell>
          <cell r="J3496">
            <v>9430</v>
          </cell>
          <cell r="K3496">
            <v>11500</v>
          </cell>
          <cell r="L3496">
            <v>3116</v>
          </cell>
          <cell r="M3496">
            <v>3771</v>
          </cell>
          <cell r="N3496">
            <v>2637</v>
          </cell>
          <cell r="O3496">
            <v>2997</v>
          </cell>
          <cell r="P3496">
            <v>3596</v>
          </cell>
          <cell r="Q3496" t="str">
            <v>L</v>
          </cell>
          <cell r="R3496">
            <v>38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PSH'A225NA</v>
          </cell>
          <cell r="B3497" t="str">
            <v>TPU SAM. A22-4G SOFT HANG NARANJA</v>
          </cell>
          <cell r="C3497">
            <v>1.91</v>
          </cell>
          <cell r="D3497">
            <v>9.2443999999999988</v>
          </cell>
          <cell r="E3497">
            <v>2.4830000000000001</v>
          </cell>
          <cell r="F3497">
            <v>2.101</v>
          </cell>
          <cell r="G3497">
            <v>2.3874999999999997</v>
          </cell>
          <cell r="H3497">
            <v>2.8649999999999998</v>
          </cell>
          <cell r="I3497">
            <v>2397.0499999999997</v>
          </cell>
          <cell r="J3497">
            <v>9430</v>
          </cell>
          <cell r="K3497">
            <v>11500</v>
          </cell>
          <cell r="L3497">
            <v>3116</v>
          </cell>
          <cell r="M3497">
            <v>3771</v>
          </cell>
          <cell r="N3497">
            <v>2637</v>
          </cell>
          <cell r="O3497">
            <v>2997</v>
          </cell>
          <cell r="P3497">
            <v>3596</v>
          </cell>
          <cell r="Q3497" t="str">
            <v>L</v>
          </cell>
          <cell r="R3497">
            <v>38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PSH'A225NE</v>
          </cell>
          <cell r="B3498" t="str">
            <v>TPU SAM. A22-4G SOFT HANG NEGRO</v>
          </cell>
          <cell r="C3498">
            <v>1.91</v>
          </cell>
          <cell r="D3498">
            <v>9.2443999999999988</v>
          </cell>
          <cell r="E3498">
            <v>2.4830000000000001</v>
          </cell>
          <cell r="F3498">
            <v>2.101</v>
          </cell>
          <cell r="G3498">
            <v>2.3874999999999997</v>
          </cell>
          <cell r="H3498">
            <v>2.8649999999999998</v>
          </cell>
          <cell r="I3498">
            <v>2397.0499999999997</v>
          </cell>
          <cell r="J3498">
            <v>9430</v>
          </cell>
          <cell r="K3498">
            <v>11500</v>
          </cell>
          <cell r="L3498">
            <v>3116</v>
          </cell>
          <cell r="M3498">
            <v>3771</v>
          </cell>
          <cell r="N3498">
            <v>2637</v>
          </cell>
          <cell r="O3498">
            <v>2997</v>
          </cell>
          <cell r="P3498">
            <v>3596</v>
          </cell>
          <cell r="Q3498" t="str">
            <v>L</v>
          </cell>
          <cell r="R3498">
            <v>38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PSH'A225RO</v>
          </cell>
          <cell r="B3499" t="str">
            <v>TPU SAM. A22-4G SOFT HANG ROJO</v>
          </cell>
          <cell r="C3499">
            <v>1.91</v>
          </cell>
          <cell r="D3499">
            <v>9.2443999999999988</v>
          </cell>
          <cell r="E3499">
            <v>2.4830000000000001</v>
          </cell>
          <cell r="F3499">
            <v>2.101</v>
          </cell>
          <cell r="G3499">
            <v>2.3874999999999997</v>
          </cell>
          <cell r="H3499">
            <v>2.8649999999999998</v>
          </cell>
          <cell r="I3499">
            <v>2397.0499999999997</v>
          </cell>
          <cell r="J3499">
            <v>9430</v>
          </cell>
          <cell r="K3499">
            <v>11500</v>
          </cell>
          <cell r="L3499">
            <v>3116</v>
          </cell>
          <cell r="M3499">
            <v>3771</v>
          </cell>
          <cell r="N3499">
            <v>2637</v>
          </cell>
          <cell r="O3499">
            <v>2997</v>
          </cell>
          <cell r="P3499">
            <v>3596</v>
          </cell>
          <cell r="Q3499" t="str">
            <v>L</v>
          </cell>
          <cell r="R3499">
            <v>38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PSH'A225RS</v>
          </cell>
          <cell r="B3500" t="str">
            <v>TPU SAM. A22-4G SOFT HANG ROSA</v>
          </cell>
          <cell r="C3500">
            <v>1.91</v>
          </cell>
          <cell r="D3500">
            <v>9.2443999999999988</v>
          </cell>
          <cell r="E3500">
            <v>2.4830000000000001</v>
          </cell>
          <cell r="F3500">
            <v>2.101</v>
          </cell>
          <cell r="G3500">
            <v>2.3874999999999997</v>
          </cell>
          <cell r="H3500">
            <v>2.8649999999999998</v>
          </cell>
          <cell r="I3500">
            <v>2397.0499999999997</v>
          </cell>
          <cell r="J3500">
            <v>9430</v>
          </cell>
          <cell r="K3500">
            <v>11500</v>
          </cell>
          <cell r="L3500">
            <v>3116</v>
          </cell>
          <cell r="M3500">
            <v>3771</v>
          </cell>
          <cell r="N3500">
            <v>2637</v>
          </cell>
          <cell r="O3500">
            <v>2997</v>
          </cell>
          <cell r="P3500">
            <v>3596</v>
          </cell>
          <cell r="Q3500" t="str">
            <v>L</v>
          </cell>
          <cell r="R3500">
            <v>38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PASKC'A225VI</v>
          </cell>
          <cell r="B3501" t="str">
            <v>TPU SAM. A22-4G TRANS</v>
          </cell>
          <cell r="C3501">
            <v>0.86124401913875603</v>
          </cell>
          <cell r="D3501">
            <v>4.1684210526315795</v>
          </cell>
          <cell r="E3501">
            <v>1.1196172248803828</v>
          </cell>
          <cell r="F3501">
            <v>0.94736842105263175</v>
          </cell>
          <cell r="G3501">
            <v>1.0765550239234449</v>
          </cell>
          <cell r="H3501">
            <v>1.2918660287081341</v>
          </cell>
          <cell r="I3501">
            <v>1080.8612440191389</v>
          </cell>
          <cell r="J3501">
            <v>4100</v>
          </cell>
          <cell r="K3501">
            <v>5000</v>
          </cell>
          <cell r="L3501">
            <v>1405</v>
          </cell>
          <cell r="M3501">
            <v>1700</v>
          </cell>
          <cell r="N3501">
            <v>1189</v>
          </cell>
          <cell r="O3501">
            <v>1352</v>
          </cell>
          <cell r="P3501">
            <v>1622</v>
          </cell>
          <cell r="Q3501" t="str">
            <v>S</v>
          </cell>
          <cell r="R3501">
            <v>38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PASKC'A225LI</v>
          </cell>
          <cell r="B3502" t="str">
            <v>TPU SAM. A22-4G TRANS</v>
          </cell>
          <cell r="C3502">
            <v>0.86124401913875603</v>
          </cell>
          <cell r="D3502">
            <v>4.1684210526315795</v>
          </cell>
          <cell r="E3502">
            <v>1.1196172248803828</v>
          </cell>
          <cell r="F3502">
            <v>0.94736842105263175</v>
          </cell>
          <cell r="G3502">
            <v>1.0765550239234449</v>
          </cell>
          <cell r="H3502">
            <v>1.2918660287081341</v>
          </cell>
          <cell r="I3502">
            <v>1080.8612440191389</v>
          </cell>
          <cell r="J3502">
            <v>4100</v>
          </cell>
          <cell r="K3502">
            <v>5000</v>
          </cell>
          <cell r="L3502">
            <v>1405</v>
          </cell>
          <cell r="M3502">
            <v>1700</v>
          </cell>
          <cell r="N3502">
            <v>1189</v>
          </cell>
          <cell r="O3502">
            <v>1352</v>
          </cell>
          <cell r="P3502">
            <v>1622</v>
          </cell>
          <cell r="Q3502" t="str">
            <v>S</v>
          </cell>
          <cell r="R3502">
            <v>38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PASKC'A225FU</v>
          </cell>
          <cell r="B3503" t="str">
            <v>TPU SAM. A22-4G TRANS</v>
          </cell>
          <cell r="C3503">
            <v>0.86124401913875603</v>
          </cell>
          <cell r="D3503">
            <v>4.1684210526315795</v>
          </cell>
          <cell r="E3503">
            <v>1.1196172248803828</v>
          </cell>
          <cell r="F3503">
            <v>0.94736842105263175</v>
          </cell>
          <cell r="G3503">
            <v>1.0765550239234449</v>
          </cell>
          <cell r="H3503">
            <v>1.2918660287081341</v>
          </cell>
          <cell r="I3503">
            <v>1080.8612440191389</v>
          </cell>
          <cell r="J3503">
            <v>4100</v>
          </cell>
          <cell r="K3503">
            <v>5000</v>
          </cell>
          <cell r="L3503">
            <v>1405</v>
          </cell>
          <cell r="M3503">
            <v>1700</v>
          </cell>
          <cell r="N3503">
            <v>1189</v>
          </cell>
          <cell r="O3503">
            <v>1352</v>
          </cell>
          <cell r="P3503">
            <v>1622</v>
          </cell>
          <cell r="Q3503" t="str">
            <v>S</v>
          </cell>
          <cell r="R3503">
            <v>38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PASKC'A225AQ</v>
          </cell>
          <cell r="B3504" t="str">
            <v>TPU SAM. A22-4G TRANS</v>
          </cell>
          <cell r="C3504">
            <v>0.86124401913875603</v>
          </cell>
          <cell r="D3504">
            <v>4.1684210526315795</v>
          </cell>
          <cell r="E3504">
            <v>1.1196172248803828</v>
          </cell>
          <cell r="F3504">
            <v>0.94736842105263175</v>
          </cell>
          <cell r="G3504">
            <v>1.0765550239234449</v>
          </cell>
          <cell r="H3504">
            <v>1.2918660287081341</v>
          </cell>
          <cell r="I3504">
            <v>1080.8612440191389</v>
          </cell>
          <cell r="J3504">
            <v>4100</v>
          </cell>
          <cell r="K3504">
            <v>5000</v>
          </cell>
          <cell r="L3504">
            <v>1405</v>
          </cell>
          <cell r="M3504">
            <v>1700</v>
          </cell>
          <cell r="N3504">
            <v>1189</v>
          </cell>
          <cell r="O3504">
            <v>1352</v>
          </cell>
          <cell r="P3504">
            <v>1622</v>
          </cell>
          <cell r="Q3504" t="str">
            <v>S</v>
          </cell>
          <cell r="R3504">
            <v>38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TSA22T</v>
          </cell>
          <cell r="B3505" t="str">
            <v>TPU SAM. A22-4G TRANS</v>
          </cell>
          <cell r="C3505">
            <v>0.86124401913875603</v>
          </cell>
          <cell r="D3505">
            <v>4.1684210526315795</v>
          </cell>
          <cell r="E3505">
            <v>1.1196172248803828</v>
          </cell>
          <cell r="F3505">
            <v>0.94736842105263175</v>
          </cell>
          <cell r="G3505">
            <v>1.0765550239234449</v>
          </cell>
          <cell r="H3505">
            <v>1.2918660287081341</v>
          </cell>
          <cell r="I3505">
            <v>1080.8612440191389</v>
          </cell>
          <cell r="J3505">
            <v>4100</v>
          </cell>
          <cell r="K3505">
            <v>5000</v>
          </cell>
          <cell r="L3505">
            <v>1405</v>
          </cell>
          <cell r="M3505">
            <v>1700</v>
          </cell>
          <cell r="N3505">
            <v>1189</v>
          </cell>
          <cell r="O3505">
            <v>1352</v>
          </cell>
          <cell r="P3505">
            <v>1622</v>
          </cell>
          <cell r="Q3505" t="str">
            <v>S</v>
          </cell>
          <cell r="R3505">
            <v>38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TDNSA15</v>
          </cell>
          <cell r="B3506" t="str">
            <v>TPU SAM. A22-5G DIS. NAC.</v>
          </cell>
          <cell r="C3506">
            <v>0.84</v>
          </cell>
          <cell r="D3506">
            <v>3.7127999999999997</v>
          </cell>
          <cell r="E3506">
            <v>1.0920000000000001</v>
          </cell>
          <cell r="F3506">
            <v>0.92400000000000004</v>
          </cell>
          <cell r="G3506">
            <v>1.05</v>
          </cell>
          <cell r="H3506">
            <v>1.26</v>
          </cell>
          <cell r="I3506">
            <v>1054.2</v>
          </cell>
          <cell r="J3506">
            <v>3690</v>
          </cell>
          <cell r="K3506">
            <v>4500</v>
          </cell>
          <cell r="L3506">
            <v>1370</v>
          </cell>
          <cell r="M3506">
            <v>1514</v>
          </cell>
          <cell r="N3506">
            <v>1160</v>
          </cell>
          <cell r="O3506">
            <v>1318</v>
          </cell>
          <cell r="P3506">
            <v>1582</v>
          </cell>
          <cell r="Q3506" t="str">
            <v>L</v>
          </cell>
          <cell r="R3506">
            <v>38</v>
          </cell>
          <cell r="S3506">
            <v>1.105</v>
          </cell>
          <cell r="T3506" t="str">
            <v>TPU</v>
          </cell>
          <cell r="U3506">
            <v>0</v>
          </cell>
        </row>
        <row r="3507">
          <cell r="A3507" t="str">
            <v>FUTA225</v>
          </cell>
          <cell r="B3507" t="str">
            <v>TPU SAM. A22-5G FUTBOL</v>
          </cell>
          <cell r="C3507">
            <v>1.5940619916906624</v>
          </cell>
          <cell r="D3507">
            <v>7.7152600397828062</v>
          </cell>
          <cell r="E3507">
            <v>2.0722805891978613</v>
          </cell>
          <cell r="F3507">
            <v>1.7534681908597287</v>
          </cell>
          <cell r="G3507">
            <v>1.9925774896133279</v>
          </cell>
          <cell r="H3507">
            <v>2.3910929875359939</v>
          </cell>
          <cell r="I3507">
            <v>2000.5477995717813</v>
          </cell>
          <cell r="J3507">
            <v>7790</v>
          </cell>
          <cell r="K3507">
            <v>9500</v>
          </cell>
          <cell r="L3507">
            <v>2601</v>
          </cell>
          <cell r="M3507">
            <v>3147</v>
          </cell>
          <cell r="N3507">
            <v>2201</v>
          </cell>
          <cell r="O3507">
            <v>2501</v>
          </cell>
          <cell r="P3507">
            <v>3001</v>
          </cell>
          <cell r="Q3507" t="str">
            <v>V</v>
          </cell>
          <cell r="R3507">
            <v>38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o72Wu</v>
          </cell>
          <cell r="B3508" t="str">
            <v>TPU SAM. A22-5G FUTBOL ARGENTINA CAMPEON</v>
          </cell>
          <cell r="C3508">
            <v>1.5940619916906624</v>
          </cell>
          <cell r="D3508">
            <v>7.7152600397828062</v>
          </cell>
          <cell r="E3508">
            <v>2.0722805891978613</v>
          </cell>
          <cell r="F3508">
            <v>1.7534681908597287</v>
          </cell>
          <cell r="G3508">
            <v>1.9925774896133279</v>
          </cell>
          <cell r="H3508">
            <v>2.3910929875359939</v>
          </cell>
          <cell r="I3508">
            <v>2000.5477995717813</v>
          </cell>
          <cell r="J3508">
            <v>7790</v>
          </cell>
          <cell r="K3508">
            <v>9500</v>
          </cell>
          <cell r="L3508">
            <v>2601</v>
          </cell>
          <cell r="M3508">
            <v>3147</v>
          </cell>
          <cell r="N3508">
            <v>2201</v>
          </cell>
          <cell r="O3508">
            <v>2501</v>
          </cell>
          <cell r="P3508">
            <v>3001</v>
          </cell>
          <cell r="Q3508" t="str">
            <v>V</v>
          </cell>
          <cell r="R3508">
            <v>38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RIGNAC31</v>
          </cell>
          <cell r="B3509" t="str">
            <v>TPU SAM. A22-5G NAC. DIS. BRILLO</v>
          </cell>
          <cell r="C3509">
            <v>0.84</v>
          </cell>
          <cell r="D3509">
            <v>3.7127999999999997</v>
          </cell>
          <cell r="E3509">
            <v>1.0920000000000001</v>
          </cell>
          <cell r="F3509">
            <v>0.92400000000000004</v>
          </cell>
          <cell r="G3509">
            <v>1.05</v>
          </cell>
          <cell r="H3509">
            <v>1.26</v>
          </cell>
          <cell r="I3509">
            <v>1054.2</v>
          </cell>
          <cell r="J3509">
            <v>3690</v>
          </cell>
          <cell r="K3509">
            <v>4500</v>
          </cell>
          <cell r="L3509">
            <v>1370</v>
          </cell>
          <cell r="M3509">
            <v>1514</v>
          </cell>
          <cell r="N3509">
            <v>1160</v>
          </cell>
          <cell r="O3509">
            <v>1318</v>
          </cell>
          <cell r="P3509">
            <v>1582</v>
          </cell>
          <cell r="Q3509" t="str">
            <v>L</v>
          </cell>
          <cell r="R3509">
            <v>38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11A15</v>
          </cell>
          <cell r="B3510" t="str">
            <v xml:space="preserve">TPU SAM. A22-5G NAC. LISO </v>
          </cell>
          <cell r="C3510">
            <v>0.84</v>
          </cell>
          <cell r="D3510">
            <v>3.7127999999999997</v>
          </cell>
          <cell r="E3510">
            <v>1.0920000000000001</v>
          </cell>
          <cell r="F3510">
            <v>0.92400000000000004</v>
          </cell>
          <cell r="G3510">
            <v>1.05</v>
          </cell>
          <cell r="H3510">
            <v>1.26</v>
          </cell>
          <cell r="I3510">
            <v>1054.2</v>
          </cell>
          <cell r="J3510">
            <v>3690</v>
          </cell>
          <cell r="K3510">
            <v>4500</v>
          </cell>
          <cell r="L3510">
            <v>1370</v>
          </cell>
          <cell r="M3510">
            <v>1514</v>
          </cell>
          <cell r="N3510">
            <v>1160</v>
          </cell>
          <cell r="O3510">
            <v>1318</v>
          </cell>
          <cell r="P3510">
            <v>1582</v>
          </cell>
          <cell r="Q3510" t="str">
            <v>V</v>
          </cell>
          <cell r="R3510">
            <v>38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RIGNAC22</v>
          </cell>
          <cell r="B3511" t="str">
            <v>TPU SAM. A22-5G NAC. LISO BRILLO</v>
          </cell>
          <cell r="C3511">
            <v>0.84</v>
          </cell>
          <cell r="D3511">
            <v>3.7127999999999997</v>
          </cell>
          <cell r="E3511">
            <v>1.0920000000000001</v>
          </cell>
          <cell r="F3511">
            <v>0.92400000000000004</v>
          </cell>
          <cell r="G3511">
            <v>1.05</v>
          </cell>
          <cell r="H3511">
            <v>1.26</v>
          </cell>
          <cell r="I3511">
            <v>1054.2</v>
          </cell>
          <cell r="J3511">
            <v>3690</v>
          </cell>
          <cell r="K3511">
            <v>4500</v>
          </cell>
          <cell r="L3511">
            <v>1370</v>
          </cell>
          <cell r="M3511">
            <v>1514</v>
          </cell>
          <cell r="N3511">
            <v>1160</v>
          </cell>
          <cell r="O3511">
            <v>1318</v>
          </cell>
          <cell r="P3511">
            <v>1582</v>
          </cell>
          <cell r="Q3511" t="str">
            <v>L</v>
          </cell>
          <cell r="R3511">
            <v>38</v>
          </cell>
          <cell r="S3511">
            <v>1.105</v>
          </cell>
          <cell r="T3511" t="str">
            <v>TPU</v>
          </cell>
          <cell r="U3511">
            <v>0</v>
          </cell>
        </row>
        <row r="3512">
          <cell r="A3512" t="str">
            <v>44202</v>
          </cell>
          <cell r="B3512" t="str">
            <v>TPU SAM. A22-5G PUFFER CASE</v>
          </cell>
          <cell r="C3512">
            <v>0.83</v>
          </cell>
          <cell r="D3512">
            <v>3.6685999999999996</v>
          </cell>
          <cell r="E3512">
            <v>1.079</v>
          </cell>
          <cell r="F3512">
            <v>0.91300000000000003</v>
          </cell>
          <cell r="G3512">
            <v>1.0374999999999999</v>
          </cell>
          <cell r="H3512">
            <v>1.2449999999999999</v>
          </cell>
          <cell r="I3512">
            <v>1041.6499999999999</v>
          </cell>
          <cell r="J3512">
            <v>3690</v>
          </cell>
          <cell r="K3512">
            <v>4500</v>
          </cell>
          <cell r="L3512">
            <v>1354</v>
          </cell>
          <cell r="M3512">
            <v>1496</v>
          </cell>
          <cell r="N3512">
            <v>1146</v>
          </cell>
          <cell r="O3512">
            <v>1303</v>
          </cell>
          <cell r="P3512">
            <v>1563</v>
          </cell>
          <cell r="Q3512" t="str">
            <v>V</v>
          </cell>
          <cell r="R3512">
            <v>38</v>
          </cell>
          <cell r="S3512">
            <v>1.105</v>
          </cell>
          <cell r="T3512" t="str">
            <v>TPU</v>
          </cell>
          <cell r="U3512">
            <v>0</v>
          </cell>
        </row>
        <row r="3513">
          <cell r="A3513" t="str">
            <v>TPURSA225</v>
          </cell>
          <cell r="B3513" t="str">
            <v>TPU SAM. A22-5G REF SOFT</v>
          </cell>
          <cell r="C3513">
            <v>1.55</v>
          </cell>
          <cell r="D3513">
            <v>7.5019999999999998</v>
          </cell>
          <cell r="E3513">
            <v>2.0150000000000001</v>
          </cell>
          <cell r="F3513">
            <v>1.7050000000000003</v>
          </cell>
          <cell r="G3513">
            <v>1.9375</v>
          </cell>
          <cell r="H3513">
            <v>2.3250000000000002</v>
          </cell>
          <cell r="I3513">
            <v>1945.25</v>
          </cell>
          <cell r="J3513">
            <v>7790</v>
          </cell>
          <cell r="K3513">
            <v>9500</v>
          </cell>
          <cell r="L3513">
            <v>2529</v>
          </cell>
          <cell r="M3513">
            <v>3060</v>
          </cell>
          <cell r="N3513">
            <v>2140</v>
          </cell>
          <cell r="O3513">
            <v>2432</v>
          </cell>
          <cell r="P3513">
            <v>2918</v>
          </cell>
          <cell r="Q3513" t="str">
            <v>S</v>
          </cell>
          <cell r="R3513">
            <v>38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TRRSA225</v>
          </cell>
          <cell r="B3514" t="str">
            <v>TPU SAM. A22-5G RUBBER</v>
          </cell>
          <cell r="C3514">
            <v>1.545541539799913</v>
          </cell>
          <cell r="D3514">
            <v>7.4804210526315789</v>
          </cell>
          <cell r="E3514">
            <v>2.0092040017398869</v>
          </cell>
          <cell r="F3514">
            <v>1.7000956937799045</v>
          </cell>
          <cell r="G3514">
            <v>1.9319269247498914</v>
          </cell>
          <cell r="H3514">
            <v>2.3183123096998695</v>
          </cell>
          <cell r="I3514">
            <v>1939.6546324488909</v>
          </cell>
          <cell r="J3514">
            <v>7790</v>
          </cell>
          <cell r="K3514">
            <v>9500</v>
          </cell>
          <cell r="L3514">
            <v>2522</v>
          </cell>
          <cell r="M3514">
            <v>3051</v>
          </cell>
          <cell r="N3514">
            <v>2134</v>
          </cell>
          <cell r="O3514">
            <v>2425</v>
          </cell>
          <cell r="P3514">
            <v>2910</v>
          </cell>
          <cell r="Q3514" t="str">
            <v>D</v>
          </cell>
          <cell r="R3514">
            <v>38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T0009</v>
          </cell>
          <cell r="B3515" t="str">
            <v>TPU SAM. A22-5G RUBBER</v>
          </cell>
          <cell r="C3515">
            <v>1.545541539799913</v>
          </cell>
          <cell r="D3515">
            <v>7.4804210526315789</v>
          </cell>
          <cell r="E3515">
            <v>2.0092040017398869</v>
          </cell>
          <cell r="F3515">
            <v>1.7000956937799045</v>
          </cell>
          <cell r="G3515">
            <v>1.9319269247498914</v>
          </cell>
          <cell r="H3515">
            <v>2.3183123096998695</v>
          </cell>
          <cell r="I3515">
            <v>1939.6546324488909</v>
          </cell>
          <cell r="J3515">
            <v>7790</v>
          </cell>
          <cell r="K3515">
            <v>9500</v>
          </cell>
          <cell r="L3515">
            <v>2522</v>
          </cell>
          <cell r="M3515">
            <v>3051</v>
          </cell>
          <cell r="N3515">
            <v>2134</v>
          </cell>
          <cell r="O3515">
            <v>2425</v>
          </cell>
          <cell r="P3515">
            <v>2910</v>
          </cell>
          <cell r="Q3515" t="str">
            <v>D</v>
          </cell>
          <cell r="R3515">
            <v>38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930338</v>
          </cell>
          <cell r="B3516" t="str">
            <v>TPU SAM. A22-5G SILICONA DIS. DK</v>
          </cell>
          <cell r="C3516">
            <v>0.76</v>
          </cell>
          <cell r="D3516">
            <v>3.3592</v>
          </cell>
          <cell r="E3516">
            <v>0.9880000000000001</v>
          </cell>
          <cell r="F3516">
            <v>0.83600000000000008</v>
          </cell>
          <cell r="G3516">
            <v>0.95</v>
          </cell>
          <cell r="H3516">
            <v>1.1400000000000001</v>
          </cell>
          <cell r="I3516">
            <v>953.8</v>
          </cell>
          <cell r="J3516">
            <v>3280</v>
          </cell>
          <cell r="K3516">
            <v>4000</v>
          </cell>
          <cell r="L3516">
            <v>1240</v>
          </cell>
          <cell r="M3516">
            <v>1370</v>
          </cell>
          <cell r="N3516">
            <v>1050</v>
          </cell>
          <cell r="O3516">
            <v>1193</v>
          </cell>
          <cell r="P3516">
            <v>1431</v>
          </cell>
          <cell r="Q3516" t="str">
            <v>V</v>
          </cell>
          <cell r="R3516">
            <v>38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42256</v>
          </cell>
          <cell r="B3517" t="str">
            <v>TPU SAM. A22-5G SILICONA NAC.</v>
          </cell>
          <cell r="C3517">
            <v>0.76</v>
          </cell>
          <cell r="D3517">
            <v>3.3592</v>
          </cell>
          <cell r="E3517">
            <v>0.9880000000000001</v>
          </cell>
          <cell r="F3517">
            <v>0.83600000000000008</v>
          </cell>
          <cell r="G3517">
            <v>0.95</v>
          </cell>
          <cell r="H3517">
            <v>1.1400000000000001</v>
          </cell>
          <cell r="I3517">
            <v>953.8</v>
          </cell>
          <cell r="J3517">
            <v>3280</v>
          </cell>
          <cell r="K3517">
            <v>4000</v>
          </cell>
          <cell r="L3517">
            <v>1240</v>
          </cell>
          <cell r="M3517">
            <v>1370</v>
          </cell>
          <cell r="N3517">
            <v>1050</v>
          </cell>
          <cell r="O3517">
            <v>1193</v>
          </cell>
          <cell r="P3517">
            <v>1431</v>
          </cell>
          <cell r="Q3517" t="str">
            <v>V</v>
          </cell>
          <cell r="R3517">
            <v>38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1788</v>
          </cell>
          <cell r="B3518" t="str">
            <v>TPU SAM. A22-5G TRANS</v>
          </cell>
          <cell r="C3518">
            <v>0.86124401913875603</v>
          </cell>
          <cell r="D3518">
            <v>4.1684210526315795</v>
          </cell>
          <cell r="E3518">
            <v>1.1196172248803828</v>
          </cell>
          <cell r="F3518">
            <v>0.94736842105263175</v>
          </cell>
          <cell r="G3518">
            <v>1.0765550239234449</v>
          </cell>
          <cell r="H3518">
            <v>1.2918660287081341</v>
          </cell>
          <cell r="I3518">
            <v>1080.8612440191389</v>
          </cell>
          <cell r="J3518">
            <v>4100</v>
          </cell>
          <cell r="K3518">
            <v>5000</v>
          </cell>
          <cell r="L3518">
            <v>1405</v>
          </cell>
          <cell r="M3518">
            <v>1700</v>
          </cell>
          <cell r="N3518">
            <v>1189</v>
          </cell>
          <cell r="O3518">
            <v>1352</v>
          </cell>
          <cell r="P3518">
            <v>1622</v>
          </cell>
          <cell r="Q3518" t="str">
            <v>S</v>
          </cell>
          <cell r="R3518">
            <v>38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TRBBA23</v>
          </cell>
          <cell r="B3519" t="str">
            <v>TPU SAM. A23 BUBBLE</v>
          </cell>
          <cell r="C3519">
            <v>0.96984860557768926</v>
          </cell>
          <cell r="D3519">
            <v>4.6940672509960155</v>
          </cell>
          <cell r="E3519">
            <v>1.2608031872509962</v>
          </cell>
          <cell r="F3519">
            <v>1.0668334661354584</v>
          </cell>
          <cell r="G3519">
            <v>1.2123107569721117</v>
          </cell>
          <cell r="H3519">
            <v>1.4547729083665339</v>
          </cell>
          <cell r="I3519">
            <v>1217.1600000000001</v>
          </cell>
          <cell r="J3519">
            <v>4920</v>
          </cell>
          <cell r="K3519">
            <v>6000</v>
          </cell>
          <cell r="L3519">
            <v>1582</v>
          </cell>
          <cell r="M3519">
            <v>1915</v>
          </cell>
          <cell r="N3519">
            <v>1339</v>
          </cell>
          <cell r="O3519">
            <v>1522</v>
          </cell>
          <cell r="P3519">
            <v>1826</v>
          </cell>
          <cell r="Q3519" t="str">
            <v>D</v>
          </cell>
          <cell r="R3519">
            <v>38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TDNSA14</v>
          </cell>
          <cell r="B3520" t="str">
            <v>TPU SAM. A23 DIS. NAC.</v>
          </cell>
          <cell r="C3520">
            <v>0.84</v>
          </cell>
          <cell r="D3520">
            <v>3.7127999999999997</v>
          </cell>
          <cell r="E3520">
            <v>1.0920000000000001</v>
          </cell>
          <cell r="F3520">
            <v>0.92400000000000004</v>
          </cell>
          <cell r="G3520">
            <v>1.05</v>
          </cell>
          <cell r="H3520">
            <v>1.26</v>
          </cell>
          <cell r="I3520">
            <v>1054.2</v>
          </cell>
          <cell r="J3520">
            <v>3690</v>
          </cell>
          <cell r="K3520">
            <v>4500</v>
          </cell>
          <cell r="L3520">
            <v>1370</v>
          </cell>
          <cell r="M3520">
            <v>1514</v>
          </cell>
          <cell r="N3520">
            <v>1160</v>
          </cell>
          <cell r="O3520">
            <v>1318</v>
          </cell>
          <cell r="P3520">
            <v>1582</v>
          </cell>
          <cell r="Q3520" t="str">
            <v>L</v>
          </cell>
          <cell r="R3520">
            <v>38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RIGNAC30</v>
          </cell>
          <cell r="B3521" t="str">
            <v>TPU SAM. A23 NAC. DIS. BRILLO</v>
          </cell>
          <cell r="C3521">
            <v>0.84</v>
          </cell>
          <cell r="D3521">
            <v>3.7127999999999997</v>
          </cell>
          <cell r="E3521">
            <v>1.0920000000000001</v>
          </cell>
          <cell r="F3521">
            <v>0.92400000000000004</v>
          </cell>
          <cell r="G3521">
            <v>1.05</v>
          </cell>
          <cell r="H3521">
            <v>1.26</v>
          </cell>
          <cell r="I3521">
            <v>1054.2</v>
          </cell>
          <cell r="J3521">
            <v>3690</v>
          </cell>
          <cell r="K3521">
            <v>4500</v>
          </cell>
          <cell r="L3521">
            <v>1370</v>
          </cell>
          <cell r="M3521">
            <v>1514</v>
          </cell>
          <cell r="N3521">
            <v>1160</v>
          </cell>
          <cell r="O3521">
            <v>1318</v>
          </cell>
          <cell r="P3521">
            <v>1582</v>
          </cell>
          <cell r="Q3521" t="str">
            <v>L</v>
          </cell>
          <cell r="R3521">
            <v>38</v>
          </cell>
          <cell r="S3521">
            <v>1.105</v>
          </cell>
          <cell r="T3521" t="str">
            <v>TPU</v>
          </cell>
          <cell r="U3521">
            <v>0</v>
          </cell>
        </row>
        <row r="3522">
          <cell r="A3522" t="str">
            <v>11A14</v>
          </cell>
          <cell r="B3522" t="str">
            <v xml:space="preserve">TPU SAM. A23 NAC. LISO </v>
          </cell>
          <cell r="C3522">
            <v>0.84</v>
          </cell>
          <cell r="D3522">
            <v>3.7127999999999997</v>
          </cell>
          <cell r="E3522">
            <v>1.0920000000000001</v>
          </cell>
          <cell r="F3522">
            <v>0.92400000000000004</v>
          </cell>
          <cell r="G3522">
            <v>1.05</v>
          </cell>
          <cell r="H3522">
            <v>1.26</v>
          </cell>
          <cell r="I3522">
            <v>1054.2</v>
          </cell>
          <cell r="J3522">
            <v>3690</v>
          </cell>
          <cell r="K3522">
            <v>4500</v>
          </cell>
          <cell r="L3522">
            <v>1370</v>
          </cell>
          <cell r="M3522">
            <v>1514</v>
          </cell>
          <cell r="N3522">
            <v>1160</v>
          </cell>
          <cell r="O3522">
            <v>1318</v>
          </cell>
          <cell r="P3522">
            <v>1582</v>
          </cell>
          <cell r="Q3522" t="str">
            <v>V</v>
          </cell>
          <cell r="R3522">
            <v>38</v>
          </cell>
          <cell r="S3522">
            <v>1.105</v>
          </cell>
          <cell r="T3522" t="str">
            <v>TPU</v>
          </cell>
          <cell r="U3522">
            <v>0</v>
          </cell>
        </row>
        <row r="3523">
          <cell r="A3523" t="str">
            <v>RIGNAC21</v>
          </cell>
          <cell r="B3523" t="str">
            <v>TPU SAM. A23 NAC. LISO BRILLO</v>
          </cell>
          <cell r="C3523">
            <v>0.84</v>
          </cell>
          <cell r="D3523">
            <v>3.7127999999999997</v>
          </cell>
          <cell r="E3523">
            <v>1.0920000000000001</v>
          </cell>
          <cell r="F3523">
            <v>0.92400000000000004</v>
          </cell>
          <cell r="G3523">
            <v>1.05</v>
          </cell>
          <cell r="H3523">
            <v>1.26</v>
          </cell>
          <cell r="I3523">
            <v>1054.2</v>
          </cell>
          <cell r="J3523">
            <v>3690</v>
          </cell>
          <cell r="K3523">
            <v>4500</v>
          </cell>
          <cell r="L3523">
            <v>1370</v>
          </cell>
          <cell r="M3523">
            <v>1514</v>
          </cell>
          <cell r="N3523">
            <v>1160</v>
          </cell>
          <cell r="O3523">
            <v>1318</v>
          </cell>
          <cell r="P3523">
            <v>1582</v>
          </cell>
          <cell r="Q3523" t="str">
            <v>L</v>
          </cell>
          <cell r="R3523">
            <v>38</v>
          </cell>
          <cell r="S3523">
            <v>1.105</v>
          </cell>
          <cell r="T3523" t="str">
            <v>TPU</v>
          </cell>
          <cell r="U3523">
            <v>0</v>
          </cell>
        </row>
        <row r="3524">
          <cell r="A3524" t="str">
            <v>44200</v>
          </cell>
          <cell r="B3524" t="str">
            <v>TPU SAM. A23 PUFFER CASE</v>
          </cell>
          <cell r="C3524">
            <v>0.83</v>
          </cell>
          <cell r="D3524">
            <v>3.6685999999999996</v>
          </cell>
          <cell r="E3524">
            <v>1.079</v>
          </cell>
          <cell r="F3524">
            <v>0.91300000000000003</v>
          </cell>
          <cell r="G3524">
            <v>1.0374999999999999</v>
          </cell>
          <cell r="H3524">
            <v>1.2449999999999999</v>
          </cell>
          <cell r="I3524">
            <v>1041.6499999999999</v>
          </cell>
          <cell r="J3524">
            <v>3690</v>
          </cell>
          <cell r="K3524">
            <v>4500</v>
          </cell>
          <cell r="L3524">
            <v>1354</v>
          </cell>
          <cell r="M3524">
            <v>1496</v>
          </cell>
          <cell r="N3524">
            <v>1146</v>
          </cell>
          <cell r="O3524">
            <v>1303</v>
          </cell>
          <cell r="P3524">
            <v>1563</v>
          </cell>
          <cell r="Q3524" t="str">
            <v>V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TPURSA23</v>
          </cell>
          <cell r="B3525" t="str">
            <v>TPU SAM. A23 REF SOFT</v>
          </cell>
          <cell r="C3525">
            <v>1.55</v>
          </cell>
          <cell r="D3525">
            <v>7.5019999999999998</v>
          </cell>
          <cell r="E3525">
            <v>2.0150000000000001</v>
          </cell>
          <cell r="F3525">
            <v>1.7050000000000003</v>
          </cell>
          <cell r="G3525">
            <v>1.9375</v>
          </cell>
          <cell r="H3525">
            <v>2.3250000000000002</v>
          </cell>
          <cell r="I3525">
            <v>1945.25</v>
          </cell>
          <cell r="J3525">
            <v>7790</v>
          </cell>
          <cell r="K3525">
            <v>9500</v>
          </cell>
          <cell r="L3525">
            <v>2529</v>
          </cell>
          <cell r="M3525">
            <v>3060</v>
          </cell>
          <cell r="N3525">
            <v>2140</v>
          </cell>
          <cell r="O3525">
            <v>2432</v>
          </cell>
          <cell r="P3525">
            <v>2918</v>
          </cell>
          <cell r="Q3525" t="str">
            <v>S</v>
          </cell>
          <cell r="R3525">
            <v>38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TSA23RFD</v>
          </cell>
          <cell r="B3526" t="str">
            <v>TPU SAM. A23 REF. DIS.</v>
          </cell>
          <cell r="C3526">
            <v>1.2542968014165694</v>
          </cell>
          <cell r="D3526">
            <v>6.0707965188561959</v>
          </cell>
          <cell r="E3526">
            <v>1.6305858418415402</v>
          </cell>
          <cell r="F3526">
            <v>1.3797264815582264</v>
          </cell>
          <cell r="G3526">
            <v>1.5678710017707118</v>
          </cell>
          <cell r="H3526">
            <v>1.881445202124854</v>
          </cell>
          <cell r="I3526">
            <v>1574.1424857777947</v>
          </cell>
          <cell r="J3526">
            <v>6150</v>
          </cell>
          <cell r="K3526">
            <v>7500</v>
          </cell>
          <cell r="L3526">
            <v>2046</v>
          </cell>
          <cell r="M3526">
            <v>2476</v>
          </cell>
          <cell r="N3526">
            <v>1732</v>
          </cell>
          <cell r="O3526">
            <v>1968</v>
          </cell>
          <cell r="P3526">
            <v>2362</v>
          </cell>
          <cell r="Q3526" t="str">
            <v>L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TRRSA23</v>
          </cell>
          <cell r="B3527" t="str">
            <v>TPU SAM. A23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T0010</v>
          </cell>
          <cell r="B3528" t="str">
            <v>TPU SAM. A23 RUBBER</v>
          </cell>
          <cell r="C3528">
            <v>1.545541539799913</v>
          </cell>
          <cell r="D3528">
            <v>7.4804210526315789</v>
          </cell>
          <cell r="E3528">
            <v>2.0092040017398869</v>
          </cell>
          <cell r="F3528">
            <v>1.7000956937799045</v>
          </cell>
          <cell r="G3528">
            <v>1.9319269247498914</v>
          </cell>
          <cell r="H3528">
            <v>2.3183123096998695</v>
          </cell>
          <cell r="I3528">
            <v>1939.6546324488909</v>
          </cell>
          <cell r="J3528">
            <v>7790</v>
          </cell>
          <cell r="K3528">
            <v>9500</v>
          </cell>
          <cell r="L3528">
            <v>2522</v>
          </cell>
          <cell r="M3528">
            <v>3051</v>
          </cell>
          <cell r="N3528">
            <v>2134</v>
          </cell>
          <cell r="O3528">
            <v>2425</v>
          </cell>
          <cell r="P3528">
            <v>2910</v>
          </cell>
          <cell r="Q3528" t="str">
            <v>D</v>
          </cell>
          <cell r="R3528">
            <v>38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456456836182</v>
          </cell>
          <cell r="B3529" t="str">
            <v>TPU SAM. A23 SILICONA C/MARCA</v>
          </cell>
          <cell r="C3529">
            <v>1.8438247011952191</v>
          </cell>
          <cell r="D3529">
            <v>7.1392892430278883</v>
          </cell>
          <cell r="E3529">
            <v>2.3969721115537848</v>
          </cell>
          <cell r="F3529">
            <v>2.0282071713147412</v>
          </cell>
          <cell r="G3529">
            <v>2.3047808764940241</v>
          </cell>
          <cell r="H3529">
            <v>2.7657370517928288</v>
          </cell>
          <cell r="I3529">
            <v>2314</v>
          </cell>
          <cell r="J3529">
            <v>7380</v>
          </cell>
          <cell r="K3529">
            <v>9000</v>
          </cell>
          <cell r="L3529">
            <v>3008</v>
          </cell>
          <cell r="M3529">
            <v>3640</v>
          </cell>
          <cell r="N3529">
            <v>2546</v>
          </cell>
          <cell r="O3529">
            <v>2893</v>
          </cell>
          <cell r="P3529">
            <v>3471</v>
          </cell>
          <cell r="Q3529" t="str">
            <v>V</v>
          </cell>
          <cell r="R3529">
            <v>30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930339</v>
          </cell>
          <cell r="B3530" t="str">
            <v>TPU SAM. A23 SILICONA DIS. DK</v>
          </cell>
          <cell r="C3530">
            <v>0.76</v>
          </cell>
          <cell r="D3530">
            <v>3.3592</v>
          </cell>
          <cell r="E3530">
            <v>0.9880000000000001</v>
          </cell>
          <cell r="F3530">
            <v>0.83600000000000008</v>
          </cell>
          <cell r="G3530">
            <v>0.95</v>
          </cell>
          <cell r="H3530">
            <v>1.1400000000000001</v>
          </cell>
          <cell r="I3530">
            <v>953.8</v>
          </cell>
          <cell r="J3530">
            <v>3280</v>
          </cell>
          <cell r="K3530">
            <v>4000</v>
          </cell>
          <cell r="L3530">
            <v>1240</v>
          </cell>
          <cell r="M3530">
            <v>1370</v>
          </cell>
          <cell r="N3530">
            <v>1050</v>
          </cell>
          <cell r="O3530">
            <v>1193</v>
          </cell>
          <cell r="P3530">
            <v>1431</v>
          </cell>
          <cell r="Q3530" t="str">
            <v>V</v>
          </cell>
          <cell r="R3530">
            <v>38</v>
          </cell>
          <cell r="S3530">
            <v>1.105</v>
          </cell>
          <cell r="T3530" t="str">
            <v>TPU</v>
          </cell>
          <cell r="U3530">
            <v>0</v>
          </cell>
        </row>
        <row r="3531">
          <cell r="A3531" t="str">
            <v>SILFA23</v>
          </cell>
          <cell r="B3531" t="str">
            <v>TPU SAM. A23 SILICONA FELPA</v>
          </cell>
          <cell r="C3531">
            <v>0.93483752860411895</v>
          </cell>
          <cell r="D3531">
            <v>4.5246136384439355</v>
          </cell>
          <cell r="E3531">
            <v>1.2152887871853546</v>
          </cell>
          <cell r="F3531">
            <v>1.0283212814645308</v>
          </cell>
          <cell r="G3531">
            <v>1.1685469107551487</v>
          </cell>
          <cell r="H3531">
            <v>1.4022562929061784</v>
          </cell>
          <cell r="I3531">
            <v>1173.2210983981693</v>
          </cell>
          <cell r="J3531">
            <v>4510</v>
          </cell>
          <cell r="K3531">
            <v>5500</v>
          </cell>
          <cell r="L3531">
            <v>1525</v>
          </cell>
          <cell r="M3531">
            <v>1845</v>
          </cell>
          <cell r="N3531">
            <v>1291</v>
          </cell>
          <cell r="O3531">
            <v>1467</v>
          </cell>
          <cell r="P3531">
            <v>1760</v>
          </cell>
          <cell r="Q3531" t="str">
            <v>V</v>
          </cell>
          <cell r="R3531">
            <v>38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32323</v>
          </cell>
          <cell r="B3532" t="str">
            <v>TPU SAM. A23 SILICONA NAC.</v>
          </cell>
          <cell r="C3532">
            <v>0.76</v>
          </cell>
          <cell r="D3532">
            <v>3.3592</v>
          </cell>
          <cell r="E3532">
            <v>0.9880000000000001</v>
          </cell>
          <cell r="F3532">
            <v>0.83600000000000008</v>
          </cell>
          <cell r="G3532">
            <v>0.95</v>
          </cell>
          <cell r="H3532">
            <v>1.1400000000000001</v>
          </cell>
          <cell r="I3532">
            <v>953.8</v>
          </cell>
          <cell r="J3532">
            <v>3280</v>
          </cell>
          <cell r="K3532">
            <v>4000</v>
          </cell>
          <cell r="L3532">
            <v>1240</v>
          </cell>
          <cell r="M3532">
            <v>1370</v>
          </cell>
          <cell r="N3532">
            <v>1050</v>
          </cell>
          <cell r="O3532">
            <v>1193</v>
          </cell>
          <cell r="P3532">
            <v>1431</v>
          </cell>
          <cell r="Q3532" t="str">
            <v>V</v>
          </cell>
          <cell r="R3532">
            <v>38</v>
          </cell>
          <cell r="S3532">
            <v>1.105</v>
          </cell>
          <cell r="T3532" t="str">
            <v>TPU</v>
          </cell>
          <cell r="U3532">
            <v>0</v>
          </cell>
        </row>
        <row r="3533">
          <cell r="A3533" t="str">
            <v>SILSA23</v>
          </cell>
          <cell r="B3533" t="str">
            <v>TPU SAM. A23 SILICONA SIENA</v>
          </cell>
          <cell r="C3533">
            <v>2.5622671651557059</v>
          </cell>
          <cell r="D3533">
            <v>12.401373079353617</v>
          </cell>
          <cell r="E3533">
            <v>3.3309473147024176</v>
          </cell>
          <cell r="F3533">
            <v>2.8184938816712766</v>
          </cell>
          <cell r="G3533">
            <v>3.2028339564446324</v>
          </cell>
          <cell r="H3533">
            <v>3.8434007477335586</v>
          </cell>
          <cell r="I3533">
            <v>3215.6452922704107</v>
          </cell>
          <cell r="J3533">
            <v>12700</v>
          </cell>
          <cell r="K3533">
            <v>15500</v>
          </cell>
          <cell r="L3533">
            <v>4180</v>
          </cell>
          <cell r="M3533">
            <v>5058</v>
          </cell>
          <cell r="N3533">
            <v>3538</v>
          </cell>
          <cell r="O3533">
            <v>4020</v>
          </cell>
          <cell r="P3533">
            <v>4824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3333123</v>
          </cell>
          <cell r="B3534" t="str">
            <v>TPU SAM. A23 TRANS</v>
          </cell>
          <cell r="C3534">
            <v>0.86124401913875603</v>
          </cell>
          <cell r="D3534">
            <v>4.1684210526315795</v>
          </cell>
          <cell r="E3534">
            <v>1.1196172248803828</v>
          </cell>
          <cell r="F3534">
            <v>0.94736842105263175</v>
          </cell>
          <cell r="G3534">
            <v>1.0765550239234449</v>
          </cell>
          <cell r="H3534">
            <v>1.2918660287081341</v>
          </cell>
          <cell r="I3534">
            <v>1080.8612440191389</v>
          </cell>
          <cell r="J3534">
            <v>4100</v>
          </cell>
          <cell r="K3534">
            <v>5000</v>
          </cell>
          <cell r="L3534">
            <v>1405</v>
          </cell>
          <cell r="M3534">
            <v>1700</v>
          </cell>
          <cell r="N3534">
            <v>1189</v>
          </cell>
          <cell r="O3534">
            <v>1352</v>
          </cell>
          <cell r="P3534">
            <v>1622</v>
          </cell>
          <cell r="Q3534" t="str">
            <v>V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TPU2'A235T</v>
          </cell>
          <cell r="B3535" t="str">
            <v>TPU SAM. A23 TRANS 2ML</v>
          </cell>
          <cell r="C3535">
            <v>0.63984805491990848</v>
          </cell>
          <cell r="D3535">
            <v>3.0968645858123569</v>
          </cell>
          <cell r="E3535">
            <v>0.83180247139588104</v>
          </cell>
          <cell r="F3535">
            <v>0.70383286041189941</v>
          </cell>
          <cell r="G3535">
            <v>0.79981006864988557</v>
          </cell>
          <cell r="H3535">
            <v>0.95977208237986278</v>
          </cell>
          <cell r="I3535">
            <v>803.00930892448514</v>
          </cell>
          <cell r="J3535">
            <v>3280</v>
          </cell>
          <cell r="K3535">
            <v>4000</v>
          </cell>
          <cell r="L3535">
            <v>1044</v>
          </cell>
          <cell r="M3535">
            <v>1263</v>
          </cell>
          <cell r="N3535">
            <v>884</v>
          </cell>
          <cell r="O3535">
            <v>1004</v>
          </cell>
          <cell r="P3535">
            <v>1205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PBCM'A245RS</v>
          </cell>
          <cell r="B3536" t="str">
            <v>TPU SAM. A24 BORDER COLOR</v>
          </cell>
          <cell r="C3536">
            <v>1.9</v>
          </cell>
          <cell r="D3536">
            <v>9.1959999999999997</v>
          </cell>
          <cell r="E3536">
            <v>2.4699999999999998</v>
          </cell>
          <cell r="F3536">
            <v>2.09</v>
          </cell>
          <cell r="G3536">
            <v>2.375</v>
          </cell>
          <cell r="H3536">
            <v>2.8499999999999996</v>
          </cell>
          <cell r="I3536">
            <v>2384.5</v>
          </cell>
          <cell r="J3536">
            <v>9430</v>
          </cell>
          <cell r="K3536">
            <v>11500</v>
          </cell>
          <cell r="L3536">
            <v>3100</v>
          </cell>
          <cell r="M3536">
            <v>3751</v>
          </cell>
          <cell r="N3536">
            <v>2623</v>
          </cell>
          <cell r="O3536">
            <v>2981</v>
          </cell>
          <cell r="P3536">
            <v>3577</v>
          </cell>
          <cell r="Q3536" t="str">
            <v>S</v>
          </cell>
          <cell r="R3536">
            <v>38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PBCM'A245VI</v>
          </cell>
          <cell r="B3537" t="str">
            <v>TPU SAM. A24 BORDER COLOR</v>
          </cell>
          <cell r="C3537">
            <v>1.9</v>
          </cell>
          <cell r="D3537">
            <v>9.1959999999999997</v>
          </cell>
          <cell r="E3537">
            <v>2.4699999999999998</v>
          </cell>
          <cell r="F3537">
            <v>2.09</v>
          </cell>
          <cell r="G3537">
            <v>2.375</v>
          </cell>
          <cell r="H3537">
            <v>2.8499999999999996</v>
          </cell>
          <cell r="I3537">
            <v>2384.5</v>
          </cell>
          <cell r="J3537">
            <v>9430</v>
          </cell>
          <cell r="K3537">
            <v>11500</v>
          </cell>
          <cell r="L3537">
            <v>3100</v>
          </cell>
          <cell r="M3537">
            <v>3751</v>
          </cell>
          <cell r="N3537">
            <v>2623</v>
          </cell>
          <cell r="O3537">
            <v>2981</v>
          </cell>
          <cell r="P3537">
            <v>3577</v>
          </cell>
          <cell r="Q3537" t="str">
            <v>S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TRBBA24</v>
          </cell>
          <cell r="B3538" t="str">
            <v>TPU SAM. A24 BUBBLE</v>
          </cell>
          <cell r="C3538">
            <v>0.96984860557768926</v>
          </cell>
          <cell r="D3538">
            <v>4.6940672509960155</v>
          </cell>
          <cell r="E3538">
            <v>1.2608031872509962</v>
          </cell>
          <cell r="F3538">
            <v>1.0668334661354584</v>
          </cell>
          <cell r="G3538">
            <v>1.2123107569721117</v>
          </cell>
          <cell r="H3538">
            <v>1.4547729083665339</v>
          </cell>
          <cell r="I3538">
            <v>1217.1600000000001</v>
          </cell>
          <cell r="J3538">
            <v>4920</v>
          </cell>
          <cell r="K3538">
            <v>6000</v>
          </cell>
          <cell r="L3538">
            <v>1582</v>
          </cell>
          <cell r="M3538">
            <v>1915</v>
          </cell>
          <cell r="N3538">
            <v>1339</v>
          </cell>
          <cell r="O3538">
            <v>1522</v>
          </cell>
          <cell r="P3538">
            <v>1826</v>
          </cell>
          <cell r="Q3538" t="str">
            <v>D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TRCRA24</v>
          </cell>
          <cell r="B3539" t="str">
            <v>TPU SAM. A24 COMBO REF</v>
          </cell>
          <cell r="C3539">
            <v>2.3033864541832672</v>
          </cell>
          <cell r="D3539">
            <v>11.148390438247013</v>
          </cell>
          <cell r="E3539">
            <v>2.9944023904382475</v>
          </cell>
          <cell r="F3539">
            <v>2.5337250996015941</v>
          </cell>
          <cell r="G3539">
            <v>2.8792330677290838</v>
          </cell>
          <cell r="H3539">
            <v>3.4550796812749009</v>
          </cell>
          <cell r="I3539">
            <v>2890.7500000000005</v>
          </cell>
          <cell r="J3539">
            <v>11480</v>
          </cell>
          <cell r="K3539">
            <v>14000</v>
          </cell>
          <cell r="L3539">
            <v>3758</v>
          </cell>
          <cell r="M3539">
            <v>4547</v>
          </cell>
          <cell r="N3539">
            <v>3180</v>
          </cell>
          <cell r="O3539">
            <v>3614</v>
          </cell>
          <cell r="P3539">
            <v>4337</v>
          </cell>
          <cell r="Q3539" t="str">
            <v>D</v>
          </cell>
          <cell r="R3539">
            <v>38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34524</v>
          </cell>
          <cell r="B3540" t="str">
            <v>TPU SAM. A24 PUFFER CASE</v>
          </cell>
          <cell r="C3540">
            <v>0.83</v>
          </cell>
          <cell r="D3540">
            <v>3.6685999999999996</v>
          </cell>
          <cell r="E3540">
            <v>1.079</v>
          </cell>
          <cell r="F3540">
            <v>0.91300000000000003</v>
          </cell>
          <cell r="G3540">
            <v>1.0374999999999999</v>
          </cell>
          <cell r="H3540">
            <v>1.2449999999999999</v>
          </cell>
          <cell r="I3540">
            <v>1041.6499999999999</v>
          </cell>
          <cell r="J3540">
            <v>3690</v>
          </cell>
          <cell r="K3540">
            <v>4500</v>
          </cell>
          <cell r="L3540">
            <v>1354</v>
          </cell>
          <cell r="M3540">
            <v>1496</v>
          </cell>
          <cell r="N3540">
            <v>1146</v>
          </cell>
          <cell r="O3540">
            <v>1303</v>
          </cell>
          <cell r="P3540">
            <v>1563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FPSA24</v>
          </cell>
          <cell r="B3541" t="str">
            <v>TPU SAM. A24 PUFFER IMP.</v>
          </cell>
          <cell r="C3541">
            <v>0.95</v>
          </cell>
          <cell r="D3541">
            <v>4.5979999999999999</v>
          </cell>
          <cell r="E3541">
            <v>1.2349999999999999</v>
          </cell>
          <cell r="F3541">
            <v>1.0449999999999999</v>
          </cell>
          <cell r="G3541">
            <v>1.1875</v>
          </cell>
          <cell r="H3541">
            <v>1.4249999999999998</v>
          </cell>
          <cell r="I3541">
            <v>1192.25</v>
          </cell>
          <cell r="J3541">
            <v>4920</v>
          </cell>
          <cell r="K3541">
            <v>6000</v>
          </cell>
          <cell r="L3541">
            <v>1550</v>
          </cell>
          <cell r="M3541">
            <v>1875</v>
          </cell>
          <cell r="N3541">
            <v>1312</v>
          </cell>
          <cell r="O3541">
            <v>1491</v>
          </cell>
          <cell r="P3541">
            <v>1789</v>
          </cell>
          <cell r="Q3541" t="str">
            <v>V</v>
          </cell>
          <cell r="R3541">
            <v>38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FPDA24</v>
          </cell>
          <cell r="B3542" t="str">
            <v>TPU SAM. A24 PUFFER IMP. DISEÑO</v>
          </cell>
          <cell r="C3542">
            <v>1.3919095258808178</v>
          </cell>
          <cell r="D3542">
            <v>6.7368421052631584</v>
          </cell>
          <cell r="E3542">
            <v>1.8094823836450633</v>
          </cell>
          <cell r="F3542">
            <v>1.5311004784688997</v>
          </cell>
          <cell r="G3542">
            <v>1.7398869073510224</v>
          </cell>
          <cell r="H3542">
            <v>2.0878642888212267</v>
          </cell>
          <cell r="I3542">
            <v>1746.8464549804264</v>
          </cell>
          <cell r="J3542">
            <v>6970</v>
          </cell>
          <cell r="K3542">
            <v>8500</v>
          </cell>
          <cell r="L3542">
            <v>2271</v>
          </cell>
          <cell r="M3542">
            <v>2748</v>
          </cell>
          <cell r="N3542">
            <v>1922</v>
          </cell>
          <cell r="O3542">
            <v>2184</v>
          </cell>
          <cell r="P3542">
            <v>2621</v>
          </cell>
          <cell r="Q3542" t="str">
            <v>V</v>
          </cell>
          <cell r="R3542">
            <v>38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FPSA24M</v>
          </cell>
          <cell r="B3543" t="str">
            <v>TPU SAM. A24 PUFFER IMP. METALIZADO</v>
          </cell>
          <cell r="C3543">
            <v>1.7848970251716247</v>
          </cell>
          <cell r="D3543">
            <v>8.6389016018306641</v>
          </cell>
          <cell r="E3543">
            <v>2.3203661327231124</v>
          </cell>
          <cell r="F3543">
            <v>1.9633867276887873</v>
          </cell>
          <cell r="G3543">
            <v>2.2311212814645307</v>
          </cell>
          <cell r="H3543">
            <v>2.6773455377574371</v>
          </cell>
          <cell r="I3543">
            <v>2240.0457665903891</v>
          </cell>
          <cell r="J3543">
            <v>9020</v>
          </cell>
          <cell r="K3543">
            <v>11000</v>
          </cell>
          <cell r="L3543">
            <v>2912</v>
          </cell>
          <cell r="M3543">
            <v>3524</v>
          </cell>
          <cell r="N3543">
            <v>2465</v>
          </cell>
          <cell r="O3543">
            <v>2801</v>
          </cell>
          <cell r="P3543">
            <v>3361</v>
          </cell>
          <cell r="Q3543" t="str">
            <v>V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FRA24</v>
          </cell>
          <cell r="B3544" t="str">
            <v>TPU SAM. A24 RAYAS</v>
          </cell>
          <cell r="C3544">
            <v>1.5789473684210527</v>
          </cell>
          <cell r="D3544">
            <v>7.6421052631578945</v>
          </cell>
          <cell r="E3544">
            <v>2.0526315789473686</v>
          </cell>
          <cell r="F3544">
            <v>1.736842105263158</v>
          </cell>
          <cell r="G3544">
            <v>1.9736842105263159</v>
          </cell>
          <cell r="H3544">
            <v>2.3684210526315788</v>
          </cell>
          <cell r="I3544">
            <v>1981.578947368421</v>
          </cell>
          <cell r="J3544">
            <v>7790</v>
          </cell>
          <cell r="K3544">
            <v>9500</v>
          </cell>
          <cell r="L3544">
            <v>2576</v>
          </cell>
          <cell r="M3544">
            <v>3117</v>
          </cell>
          <cell r="N3544">
            <v>2180</v>
          </cell>
          <cell r="O3544">
            <v>2477</v>
          </cell>
          <cell r="P3544">
            <v>2973</v>
          </cell>
          <cell r="Q3544" t="str">
            <v>V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RPUBRA24</v>
          </cell>
          <cell r="B3545" t="str">
            <v>TPU SAM. A24 REF. BRILLO</v>
          </cell>
          <cell r="C3545">
            <v>1.8306636155606408</v>
          </cell>
          <cell r="D3545">
            <v>8.860411899313501</v>
          </cell>
          <cell r="E3545">
            <v>2.3798627002288333</v>
          </cell>
          <cell r="F3545">
            <v>2.013729977116705</v>
          </cell>
          <cell r="G3545">
            <v>2.2883295194508011</v>
          </cell>
          <cell r="H3545">
            <v>2.7459954233409611</v>
          </cell>
          <cell r="I3545">
            <v>2297.4828375286043</v>
          </cell>
          <cell r="J3545">
            <v>9020</v>
          </cell>
          <cell r="K3545">
            <v>11000</v>
          </cell>
          <cell r="L3545">
            <v>2987</v>
          </cell>
          <cell r="M3545">
            <v>3614</v>
          </cell>
          <cell r="N3545">
            <v>2528</v>
          </cell>
          <cell r="O3545">
            <v>2872</v>
          </cell>
          <cell r="P3545">
            <v>3447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TRRSA24</v>
          </cell>
          <cell r="B3546" t="str">
            <v>TPU SAM. A24 RUBBER</v>
          </cell>
          <cell r="C3546">
            <v>1.545541539799913</v>
          </cell>
          <cell r="D3546">
            <v>7.4804210526315789</v>
          </cell>
          <cell r="E3546">
            <v>2.0092040017398869</v>
          </cell>
          <cell r="F3546">
            <v>1.7000956937799045</v>
          </cell>
          <cell r="G3546">
            <v>1.9319269247498914</v>
          </cell>
          <cell r="H3546">
            <v>2.3183123096998695</v>
          </cell>
          <cell r="I3546">
            <v>1939.6546324488909</v>
          </cell>
          <cell r="J3546">
            <v>7790</v>
          </cell>
          <cell r="K3546">
            <v>9500</v>
          </cell>
          <cell r="L3546">
            <v>2522</v>
          </cell>
          <cell r="M3546">
            <v>3051</v>
          </cell>
          <cell r="N3546">
            <v>2134</v>
          </cell>
          <cell r="O3546">
            <v>2425</v>
          </cell>
          <cell r="P3546">
            <v>2910</v>
          </cell>
          <cell r="Q3546" t="str">
            <v>D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456456832503</v>
          </cell>
          <cell r="B3547" t="str">
            <v>TPU SAM. A24 SILICONA C/MARCA</v>
          </cell>
          <cell r="C3547">
            <v>1.8438247011952191</v>
          </cell>
          <cell r="D3547">
            <v>8.9241115537848597</v>
          </cell>
          <cell r="E3547">
            <v>2.3969721115537848</v>
          </cell>
          <cell r="F3547">
            <v>2.0282071713147412</v>
          </cell>
          <cell r="G3547">
            <v>2.3047808764940241</v>
          </cell>
          <cell r="H3547">
            <v>2.7657370517928288</v>
          </cell>
          <cell r="I3547">
            <v>2314</v>
          </cell>
          <cell r="J3547">
            <v>9020</v>
          </cell>
          <cell r="K3547">
            <v>11000</v>
          </cell>
          <cell r="L3547">
            <v>3008</v>
          </cell>
          <cell r="M3547">
            <v>3640</v>
          </cell>
          <cell r="N3547">
            <v>2546</v>
          </cell>
          <cell r="O3547">
            <v>2893</v>
          </cell>
          <cell r="P3547">
            <v>3471</v>
          </cell>
          <cell r="Q3547" t="str">
            <v>V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41315</v>
          </cell>
          <cell r="B3548" t="str">
            <v>TPU SAM. A24 SILICONA DIS. DK</v>
          </cell>
          <cell r="C3548">
            <v>0.76</v>
          </cell>
          <cell r="D3548">
            <v>3.3592</v>
          </cell>
          <cell r="E3548">
            <v>0.9880000000000001</v>
          </cell>
          <cell r="F3548">
            <v>0.83600000000000008</v>
          </cell>
          <cell r="G3548">
            <v>0.95</v>
          </cell>
          <cell r="H3548">
            <v>1.1400000000000001</v>
          </cell>
          <cell r="I3548">
            <v>953.8</v>
          </cell>
          <cell r="J3548">
            <v>3280</v>
          </cell>
          <cell r="K3548">
            <v>4000</v>
          </cell>
          <cell r="L3548">
            <v>1240</v>
          </cell>
          <cell r="M3548">
            <v>1370</v>
          </cell>
          <cell r="N3548">
            <v>1050</v>
          </cell>
          <cell r="O3548">
            <v>1193</v>
          </cell>
          <cell r="P3548">
            <v>1431</v>
          </cell>
          <cell r="Q3548" t="str">
            <v>V</v>
          </cell>
          <cell r="R3548">
            <v>38</v>
          </cell>
          <cell r="S3548">
            <v>1.105</v>
          </cell>
          <cell r="T3548" t="str">
            <v>TPU</v>
          </cell>
          <cell r="U3548">
            <v>0</v>
          </cell>
        </row>
        <row r="3549">
          <cell r="A3549" t="str">
            <v>SILFA24</v>
          </cell>
          <cell r="B3549" t="str">
            <v>TPU SAM. A24 SILICONA FELPA</v>
          </cell>
          <cell r="C3549">
            <v>1.2178489702517163</v>
          </cell>
          <cell r="D3549">
            <v>5.894389016018307</v>
          </cell>
          <cell r="E3549">
            <v>1.5832036613272313</v>
          </cell>
          <cell r="F3549">
            <v>1.3396338672768882</v>
          </cell>
          <cell r="G3549">
            <v>1.5223112128146454</v>
          </cell>
          <cell r="H3549">
            <v>1.8267734553775745</v>
          </cell>
          <cell r="I3549">
            <v>1528.400457665904</v>
          </cell>
          <cell r="J3549">
            <v>6150</v>
          </cell>
          <cell r="K3549">
            <v>7500</v>
          </cell>
          <cell r="L3549">
            <v>1987</v>
          </cell>
          <cell r="M3549">
            <v>2404</v>
          </cell>
          <cell r="N3549">
            <v>1682</v>
          </cell>
          <cell r="O3549">
            <v>1911</v>
          </cell>
          <cell r="P3549">
            <v>2293</v>
          </cell>
          <cell r="Q3549" t="str">
            <v>V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SILFCA24</v>
          </cell>
          <cell r="B3550" t="str">
            <v>TPU SAM. A24 SILICONA FELPA CUBRE CAMARA</v>
          </cell>
          <cell r="C3550">
            <v>1.3729977116704806</v>
          </cell>
          <cell r="D3550">
            <v>6.6453089244851258</v>
          </cell>
          <cell r="E3550">
            <v>1.7848970251716247</v>
          </cell>
          <cell r="F3550">
            <v>1.5102974828375288</v>
          </cell>
          <cell r="G3550">
            <v>1.7162471395881007</v>
          </cell>
          <cell r="H3550">
            <v>2.0594965675057209</v>
          </cell>
          <cell r="I3550">
            <v>1723.1121281464532</v>
          </cell>
          <cell r="J3550">
            <v>6970</v>
          </cell>
          <cell r="K3550">
            <v>8500</v>
          </cell>
          <cell r="L3550">
            <v>2240</v>
          </cell>
          <cell r="M3550">
            <v>2710</v>
          </cell>
          <cell r="N3550">
            <v>1896</v>
          </cell>
          <cell r="O3550">
            <v>2154</v>
          </cell>
          <cell r="P3550">
            <v>2585</v>
          </cell>
          <cell r="Q3550" t="str">
            <v>V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13115</v>
          </cell>
          <cell r="B3551" t="str">
            <v>TPU SAM. A24 SILICONA NAC.</v>
          </cell>
          <cell r="C3551">
            <v>0.76</v>
          </cell>
          <cell r="D3551">
            <v>3.3592</v>
          </cell>
          <cell r="E3551">
            <v>0.9880000000000001</v>
          </cell>
          <cell r="F3551">
            <v>0.83600000000000008</v>
          </cell>
          <cell r="G3551">
            <v>0.95</v>
          </cell>
          <cell r="H3551">
            <v>1.1400000000000001</v>
          </cell>
          <cell r="I3551">
            <v>953.8</v>
          </cell>
          <cell r="J3551">
            <v>3280</v>
          </cell>
          <cell r="K3551">
            <v>4000</v>
          </cell>
          <cell r="L3551">
            <v>1240</v>
          </cell>
          <cell r="M3551">
            <v>1370</v>
          </cell>
          <cell r="N3551">
            <v>1050</v>
          </cell>
          <cell r="O3551">
            <v>1193</v>
          </cell>
          <cell r="P3551">
            <v>1431</v>
          </cell>
          <cell r="Q3551" t="str">
            <v>V</v>
          </cell>
          <cell r="R3551">
            <v>38</v>
          </cell>
          <cell r="S3551">
            <v>1.105</v>
          </cell>
          <cell r="T3551" t="str">
            <v>TPU</v>
          </cell>
          <cell r="U3551">
            <v>0</v>
          </cell>
        </row>
        <row r="3552">
          <cell r="A3552" t="str">
            <v>215024</v>
          </cell>
          <cell r="B3552" t="str">
            <v>TPU SAM. A24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V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TUHA24</v>
          </cell>
          <cell r="B3553" t="str">
            <v>TPU SAM. A24 URBAN HARD</v>
          </cell>
          <cell r="C3553">
            <v>1.2884210526315789</v>
          </cell>
          <cell r="D3553">
            <v>6.2359578947368419</v>
          </cell>
          <cell r="E3553">
            <v>1.6749473684210527</v>
          </cell>
          <cell r="F3553">
            <v>1.417263157894737</v>
          </cell>
          <cell r="G3553">
            <v>1.6105263157894736</v>
          </cell>
          <cell r="H3553">
            <v>1.9326315789473685</v>
          </cell>
          <cell r="I3553">
            <v>1616.9684210526316</v>
          </cell>
          <cell r="J3553">
            <v>6560</v>
          </cell>
          <cell r="K3553">
            <v>8000</v>
          </cell>
          <cell r="L3553">
            <v>2102</v>
          </cell>
          <cell r="M3553">
            <v>2543</v>
          </cell>
          <cell r="N3553">
            <v>1779</v>
          </cell>
          <cell r="O3553">
            <v>2022</v>
          </cell>
          <cell r="P3553">
            <v>2426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PBCSSA25</v>
          </cell>
          <cell r="B3554" t="str">
            <v>TPU SAM. A25 BORDER - CAMERA SHIELD</v>
          </cell>
          <cell r="C3554">
            <v>1.896924485125858</v>
          </cell>
          <cell r="D3554">
            <v>9.1811145080091521</v>
          </cell>
          <cell r="E3554">
            <v>2.4660018306636156</v>
          </cell>
          <cell r="F3554">
            <v>2.0866169336384441</v>
          </cell>
          <cell r="G3554">
            <v>2.3711556064073225</v>
          </cell>
          <cell r="H3554">
            <v>2.845386727688787</v>
          </cell>
          <cell r="I3554">
            <v>2380.6402288329518</v>
          </cell>
          <cell r="J3554">
            <v>9430</v>
          </cell>
          <cell r="K3554">
            <v>11500</v>
          </cell>
          <cell r="L3554">
            <v>3095</v>
          </cell>
          <cell r="M3554">
            <v>3745</v>
          </cell>
          <cell r="N3554">
            <v>2619</v>
          </cell>
          <cell r="O3554">
            <v>2976</v>
          </cell>
          <cell r="P3554">
            <v>3571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TRBBA25</v>
          </cell>
          <cell r="B3555" t="str">
            <v>TPU SAM. A25 BUBBLE</v>
          </cell>
          <cell r="C3555">
            <v>0.96984860557768926</v>
          </cell>
          <cell r="D3555">
            <v>4.6940672509960155</v>
          </cell>
          <cell r="E3555">
            <v>1.2608031872509962</v>
          </cell>
          <cell r="F3555">
            <v>1.0668334661354584</v>
          </cell>
          <cell r="G3555">
            <v>1.2123107569721117</v>
          </cell>
          <cell r="H3555">
            <v>1.4547729083665339</v>
          </cell>
          <cell r="I3555">
            <v>1217.1600000000001</v>
          </cell>
          <cell r="J3555">
            <v>4920</v>
          </cell>
          <cell r="K3555">
            <v>6000</v>
          </cell>
          <cell r="L3555">
            <v>1582</v>
          </cell>
          <cell r="M3555">
            <v>1915</v>
          </cell>
          <cell r="N3555">
            <v>1339</v>
          </cell>
          <cell r="O3555">
            <v>1522</v>
          </cell>
          <cell r="P3555">
            <v>1826</v>
          </cell>
          <cell r="Q3555" t="str">
            <v>D</v>
          </cell>
          <cell r="R3555">
            <v>38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TRCRA25</v>
          </cell>
          <cell r="B3556" t="str">
            <v>TPU SAM. A25 COMBO REF</v>
          </cell>
          <cell r="C3556">
            <v>2.3033864541832672</v>
          </cell>
          <cell r="D3556">
            <v>11.148390438247013</v>
          </cell>
          <cell r="E3556">
            <v>2.9944023904382475</v>
          </cell>
          <cell r="F3556">
            <v>2.5337250996015941</v>
          </cell>
          <cell r="G3556">
            <v>2.8792330677290838</v>
          </cell>
          <cell r="H3556">
            <v>3.4550796812749009</v>
          </cell>
          <cell r="I3556">
            <v>2890.7500000000005</v>
          </cell>
          <cell r="J3556">
            <v>11480</v>
          </cell>
          <cell r="K3556">
            <v>14000</v>
          </cell>
          <cell r="L3556">
            <v>3758</v>
          </cell>
          <cell r="M3556">
            <v>4547</v>
          </cell>
          <cell r="N3556">
            <v>3180</v>
          </cell>
          <cell r="O3556">
            <v>3614</v>
          </cell>
          <cell r="P3556">
            <v>4337</v>
          </cell>
          <cell r="Q3556" t="str">
            <v>D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pu54U</v>
          </cell>
          <cell r="B3557" t="str">
            <v>TPU SAM. A25 DIS. SENA BRILLO + POP</v>
          </cell>
          <cell r="C3557">
            <v>1.4239450800915332</v>
          </cell>
          <cell r="D3557">
            <v>6.8918941876430209</v>
          </cell>
          <cell r="E3557">
            <v>1.8511286041189932</v>
          </cell>
          <cell r="F3557">
            <v>1.5663395881006867</v>
          </cell>
          <cell r="G3557">
            <v>1.7799313501144165</v>
          </cell>
          <cell r="H3557">
            <v>2.1359176201372998</v>
          </cell>
          <cell r="I3557">
            <v>1787.0510755148741</v>
          </cell>
          <cell r="J3557">
            <v>6970</v>
          </cell>
          <cell r="K3557">
            <v>8500</v>
          </cell>
          <cell r="L3557">
            <v>2323</v>
          </cell>
          <cell r="M3557">
            <v>2811</v>
          </cell>
          <cell r="N3557">
            <v>1966</v>
          </cell>
          <cell r="O3557">
            <v>2234</v>
          </cell>
          <cell r="P3557">
            <v>2681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FPSA25M</v>
          </cell>
          <cell r="B3558" t="str">
            <v>TPU SAM. A25 PUFFER IMP. METALIZADO</v>
          </cell>
          <cell r="C3558">
            <v>1.7848970251716247</v>
          </cell>
          <cell r="D3558">
            <v>8.6389016018306641</v>
          </cell>
          <cell r="E3558">
            <v>2.3203661327231124</v>
          </cell>
          <cell r="F3558">
            <v>1.9633867276887873</v>
          </cell>
          <cell r="G3558">
            <v>2.2311212814645307</v>
          </cell>
          <cell r="H3558">
            <v>2.6773455377574371</v>
          </cell>
          <cell r="I3558">
            <v>2240.0457665903891</v>
          </cell>
          <cell r="J3558">
            <v>9020</v>
          </cell>
          <cell r="K3558">
            <v>11000</v>
          </cell>
          <cell r="L3558">
            <v>2912</v>
          </cell>
          <cell r="M3558">
            <v>3524</v>
          </cell>
          <cell r="N3558">
            <v>2465</v>
          </cell>
          <cell r="O3558">
            <v>2801</v>
          </cell>
          <cell r="P3558">
            <v>3361</v>
          </cell>
          <cell r="Q3558" t="str">
            <v>V</v>
          </cell>
          <cell r="R3558">
            <v>38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RPUBRA25</v>
          </cell>
          <cell r="B3559" t="str">
            <v>TPU SAM. A25 REF. BRILLO</v>
          </cell>
          <cell r="C3559">
            <v>1.8306636155606408</v>
          </cell>
          <cell r="D3559">
            <v>8.860411899313501</v>
          </cell>
          <cell r="E3559">
            <v>2.3798627002288333</v>
          </cell>
          <cell r="F3559">
            <v>2.013729977116705</v>
          </cell>
          <cell r="G3559">
            <v>2.2883295194508011</v>
          </cell>
          <cell r="H3559">
            <v>2.7459954233409611</v>
          </cell>
          <cell r="I3559">
            <v>2297.4828375286043</v>
          </cell>
          <cell r="J3559">
            <v>9020</v>
          </cell>
          <cell r="K3559">
            <v>11000</v>
          </cell>
          <cell r="L3559">
            <v>2987</v>
          </cell>
          <cell r="M3559">
            <v>3614</v>
          </cell>
          <cell r="N3559">
            <v>2528</v>
          </cell>
          <cell r="O3559">
            <v>2872</v>
          </cell>
          <cell r="P3559">
            <v>3447</v>
          </cell>
          <cell r="Q3559" t="str">
            <v>L</v>
          </cell>
          <cell r="R3559">
            <v>38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SILFA25</v>
          </cell>
          <cell r="B3560" t="str">
            <v>TPU SAM. A25 SILICONA FELPA</v>
          </cell>
          <cell r="C3560">
            <v>1.2178489702517163</v>
          </cell>
          <cell r="D3560">
            <v>5.894389016018307</v>
          </cell>
          <cell r="E3560">
            <v>1.5832036613272313</v>
          </cell>
          <cell r="F3560">
            <v>1.3396338672768882</v>
          </cell>
          <cell r="G3560">
            <v>1.5223112128146454</v>
          </cell>
          <cell r="H3560">
            <v>1.8267734553775745</v>
          </cell>
          <cell r="I3560">
            <v>1528.400457665904</v>
          </cell>
          <cell r="J3560">
            <v>6150</v>
          </cell>
          <cell r="K3560">
            <v>7500</v>
          </cell>
          <cell r="L3560">
            <v>1987</v>
          </cell>
          <cell r="M3560">
            <v>2404</v>
          </cell>
          <cell r="N3560">
            <v>1682</v>
          </cell>
          <cell r="O3560">
            <v>1911</v>
          </cell>
          <cell r="P3560">
            <v>2293</v>
          </cell>
          <cell r="Q3560" t="str">
            <v>V</v>
          </cell>
          <cell r="R3560">
            <v>38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21A25TR</v>
          </cell>
          <cell r="B3561" t="str">
            <v>TPU SAM. A25 TRANS</v>
          </cell>
          <cell r="C3561">
            <v>0.86124401913875603</v>
          </cell>
          <cell r="D3561">
            <v>4.1684210526315795</v>
          </cell>
          <cell r="E3561">
            <v>1.1196172248803828</v>
          </cell>
          <cell r="F3561">
            <v>0.94736842105263175</v>
          </cell>
          <cell r="G3561">
            <v>1.0765550239234449</v>
          </cell>
          <cell r="H3561">
            <v>1.2918660287081341</v>
          </cell>
          <cell r="I3561">
            <v>1080.8612440191389</v>
          </cell>
          <cell r="J3561">
            <v>4100</v>
          </cell>
          <cell r="K3561">
            <v>5000</v>
          </cell>
          <cell r="L3561">
            <v>1405</v>
          </cell>
          <cell r="M3561">
            <v>1700</v>
          </cell>
          <cell r="N3561">
            <v>1189</v>
          </cell>
          <cell r="O3561">
            <v>1352</v>
          </cell>
          <cell r="P3561">
            <v>1622</v>
          </cell>
          <cell r="Q3561" t="str">
            <v>V</v>
          </cell>
          <cell r="R3561">
            <v>38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PASK'A256T</v>
          </cell>
          <cell r="B3562" t="str">
            <v>TPU SAM. A25 TRANS</v>
          </cell>
          <cell r="C3562">
            <v>1.0923295194508009</v>
          </cell>
          <cell r="D3562">
            <v>5.2868748741418763</v>
          </cell>
          <cell r="E3562">
            <v>1.4200283752860412</v>
          </cell>
          <cell r="F3562">
            <v>1.201562471395881</v>
          </cell>
          <cell r="G3562">
            <v>1.3654118993135012</v>
          </cell>
          <cell r="H3562">
            <v>1.6384942791762014</v>
          </cell>
          <cell r="I3562">
            <v>1370.8735469107551</v>
          </cell>
          <cell r="J3562">
            <v>5330</v>
          </cell>
          <cell r="K3562">
            <v>6500</v>
          </cell>
          <cell r="L3562">
            <v>1782</v>
          </cell>
          <cell r="M3562">
            <v>2156</v>
          </cell>
          <cell r="N3562">
            <v>1508</v>
          </cell>
          <cell r="O3562">
            <v>1714</v>
          </cell>
          <cell r="P3562">
            <v>2057</v>
          </cell>
          <cell r="Q3562" t="str">
            <v>V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SSFA26</v>
          </cell>
          <cell r="B3563" t="str">
            <v>TPU SAM. A26 SILICONA FELPA (AAA)</v>
          </cell>
          <cell r="C3563">
            <v>1.6642396505096735</v>
          </cell>
          <cell r="D3563">
            <v>8.0549199084668199</v>
          </cell>
          <cell r="E3563">
            <v>2.1635115456625758</v>
          </cell>
          <cell r="F3563">
            <v>1.8306636155606411</v>
          </cell>
          <cell r="G3563">
            <v>2.0802995631370917</v>
          </cell>
          <cell r="H3563">
            <v>2.4963594757645104</v>
          </cell>
          <cell r="I3563">
            <v>2088.6207613896404</v>
          </cell>
          <cell r="J3563">
            <v>8200</v>
          </cell>
          <cell r="K3563">
            <v>10000</v>
          </cell>
          <cell r="L3563">
            <v>2715</v>
          </cell>
          <cell r="M3563">
            <v>3285</v>
          </cell>
          <cell r="N3563">
            <v>2298</v>
          </cell>
          <cell r="O3563">
            <v>2611</v>
          </cell>
          <cell r="P3563">
            <v>3133</v>
          </cell>
          <cell r="Q3563" t="str">
            <v>V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PSC'A310</v>
          </cell>
          <cell r="B3564" t="str">
            <v>TPU SAM. A3 2016 CROCCO</v>
          </cell>
          <cell r="C3564">
            <v>0.28298411483253583</v>
          </cell>
          <cell r="D3564">
            <v>0.54785724631578936</v>
          </cell>
          <cell r="E3564">
            <v>0.3678793492822966</v>
          </cell>
          <cell r="F3564">
            <v>0.31128252631578945</v>
          </cell>
          <cell r="G3564">
            <v>0.35373014354066978</v>
          </cell>
          <cell r="H3564">
            <v>0.42447617224880374</v>
          </cell>
          <cell r="I3564">
            <v>355.14506411483245</v>
          </cell>
          <cell r="J3564">
            <v>410</v>
          </cell>
          <cell r="K3564">
            <v>500</v>
          </cell>
          <cell r="L3564">
            <v>462</v>
          </cell>
          <cell r="M3564">
            <v>559</v>
          </cell>
          <cell r="N3564">
            <v>391</v>
          </cell>
          <cell r="O3564">
            <v>444</v>
          </cell>
          <cell r="P3564">
            <v>533</v>
          </cell>
          <cell r="Q3564" t="str">
            <v>S</v>
          </cell>
          <cell r="R3564">
            <v>4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21VSA31DEP</v>
          </cell>
          <cell r="B3565" t="str">
            <v>TPU SAM. A3 2016 DIS. LIQUIDO</v>
          </cell>
          <cell r="C3565">
            <v>0.28298411483253583</v>
          </cell>
          <cell r="D3565">
            <v>0.54785724631578936</v>
          </cell>
          <cell r="E3565">
            <v>0.3678793492822966</v>
          </cell>
          <cell r="F3565">
            <v>0.31128252631578945</v>
          </cell>
          <cell r="G3565">
            <v>0.35373014354066978</v>
          </cell>
          <cell r="H3565">
            <v>0.42447617224880374</v>
          </cell>
          <cell r="I3565">
            <v>355.14506411483245</v>
          </cell>
          <cell r="J3565">
            <v>410</v>
          </cell>
          <cell r="K3565">
            <v>500</v>
          </cell>
          <cell r="L3565">
            <v>462</v>
          </cell>
          <cell r="M3565">
            <v>559</v>
          </cell>
          <cell r="N3565">
            <v>391</v>
          </cell>
          <cell r="O3565">
            <v>444</v>
          </cell>
          <cell r="P3565">
            <v>533</v>
          </cell>
          <cell r="Q3565" t="str">
            <v>D</v>
          </cell>
          <cell r="R3565">
            <v>4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TPUSH'A310DO</v>
          </cell>
          <cell r="B3566" t="str">
            <v xml:space="preserve">TPU SAM. A3 2016 SHINE </v>
          </cell>
          <cell r="C3566">
            <v>0.28298411483253583</v>
          </cell>
          <cell r="D3566">
            <v>0.54785724631578936</v>
          </cell>
          <cell r="E3566">
            <v>0.3678793492822966</v>
          </cell>
          <cell r="F3566">
            <v>0.31128252631578945</v>
          </cell>
          <cell r="G3566">
            <v>0.35373014354066978</v>
          </cell>
          <cell r="H3566">
            <v>0.42447617224880374</v>
          </cell>
          <cell r="I3566">
            <v>355.14506411483245</v>
          </cell>
          <cell r="J3566">
            <v>410</v>
          </cell>
          <cell r="K3566">
            <v>500</v>
          </cell>
          <cell r="L3566">
            <v>462</v>
          </cell>
          <cell r="M3566">
            <v>559</v>
          </cell>
          <cell r="N3566">
            <v>391</v>
          </cell>
          <cell r="O3566">
            <v>444</v>
          </cell>
          <cell r="P3566">
            <v>533</v>
          </cell>
          <cell r="Q3566" t="str">
            <v>S</v>
          </cell>
          <cell r="R3566">
            <v>4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TPUSH'A310FU</v>
          </cell>
          <cell r="B3567" t="str">
            <v xml:space="preserve">TPU SAM. A3 2016 SHINE </v>
          </cell>
          <cell r="C3567">
            <v>0.28298411483253583</v>
          </cell>
          <cell r="D3567">
            <v>0.54785724631578936</v>
          </cell>
          <cell r="E3567">
            <v>0.3678793492822966</v>
          </cell>
          <cell r="F3567">
            <v>0.31128252631578945</v>
          </cell>
          <cell r="G3567">
            <v>0.35373014354066978</v>
          </cell>
          <cell r="H3567">
            <v>0.42447617224880374</v>
          </cell>
          <cell r="I3567">
            <v>355.14506411483245</v>
          </cell>
          <cell r="J3567">
            <v>410</v>
          </cell>
          <cell r="K3567">
            <v>500</v>
          </cell>
          <cell r="L3567">
            <v>462</v>
          </cell>
          <cell r="M3567">
            <v>559</v>
          </cell>
          <cell r="N3567">
            <v>391</v>
          </cell>
          <cell r="O3567">
            <v>444</v>
          </cell>
          <cell r="P3567">
            <v>533</v>
          </cell>
          <cell r="Q3567" t="str">
            <v>S</v>
          </cell>
          <cell r="R3567">
            <v>4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TPUSH'A310NE</v>
          </cell>
          <cell r="B3568" t="str">
            <v xml:space="preserve">TPU SAM. A3 2016 SHINE </v>
          </cell>
          <cell r="C3568">
            <v>0.28298411483253583</v>
          </cell>
          <cell r="D3568">
            <v>0.54785724631578936</v>
          </cell>
          <cell r="E3568">
            <v>0.3678793492822966</v>
          </cell>
          <cell r="F3568">
            <v>0.31128252631578945</v>
          </cell>
          <cell r="G3568">
            <v>0.35373014354066978</v>
          </cell>
          <cell r="H3568">
            <v>0.42447617224880374</v>
          </cell>
          <cell r="I3568">
            <v>355.14506411483245</v>
          </cell>
          <cell r="J3568">
            <v>410</v>
          </cell>
          <cell r="K3568">
            <v>500</v>
          </cell>
          <cell r="L3568">
            <v>462</v>
          </cell>
          <cell r="M3568">
            <v>559</v>
          </cell>
          <cell r="N3568">
            <v>391</v>
          </cell>
          <cell r="O3568">
            <v>444</v>
          </cell>
          <cell r="P3568">
            <v>533</v>
          </cell>
          <cell r="Q3568" t="str">
            <v>S</v>
          </cell>
          <cell r="R3568">
            <v>4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21GTCDSA310</v>
          </cell>
          <cell r="B3569" t="str">
            <v>TPU SAM. A3 2016 TXT</v>
          </cell>
          <cell r="C3569">
            <v>0.28298411483253583</v>
          </cell>
          <cell r="D3569">
            <v>0.54785724631578936</v>
          </cell>
          <cell r="E3569">
            <v>0.3678793492822966</v>
          </cell>
          <cell r="F3569">
            <v>0.31128252631578945</v>
          </cell>
          <cell r="G3569">
            <v>0.35373014354066978</v>
          </cell>
          <cell r="H3569">
            <v>0.42447617224880374</v>
          </cell>
          <cell r="I3569">
            <v>355.14506411483245</v>
          </cell>
          <cell r="J3569">
            <v>410</v>
          </cell>
          <cell r="K3569">
            <v>500</v>
          </cell>
          <cell r="L3569">
            <v>462</v>
          </cell>
          <cell r="M3569">
            <v>559</v>
          </cell>
          <cell r="N3569">
            <v>391</v>
          </cell>
          <cell r="O3569">
            <v>444</v>
          </cell>
          <cell r="P3569">
            <v>533</v>
          </cell>
          <cell r="Q3569" t="str">
            <v>G</v>
          </cell>
          <cell r="R3569">
            <v>4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21GTCDSA320</v>
          </cell>
          <cell r="B3570" t="str">
            <v>TPU SAM. A3 2017 TXT</v>
          </cell>
          <cell r="C3570">
            <v>0.28298411483253583</v>
          </cell>
          <cell r="D3570">
            <v>0.54785724631578936</v>
          </cell>
          <cell r="E3570">
            <v>0.3678793492822966</v>
          </cell>
          <cell r="F3570">
            <v>0.31128252631578945</v>
          </cell>
          <cell r="G3570">
            <v>0.35373014354066978</v>
          </cell>
          <cell r="H3570">
            <v>0.42447617224880374</v>
          </cell>
          <cell r="I3570">
            <v>355.14506411483245</v>
          </cell>
          <cell r="J3570">
            <v>410</v>
          </cell>
          <cell r="K3570">
            <v>500</v>
          </cell>
          <cell r="L3570">
            <v>462</v>
          </cell>
          <cell r="M3570">
            <v>559</v>
          </cell>
          <cell r="N3570">
            <v>391</v>
          </cell>
          <cell r="O3570">
            <v>444</v>
          </cell>
          <cell r="P3570">
            <v>533</v>
          </cell>
          <cell r="Q3570" t="str">
            <v>G</v>
          </cell>
          <cell r="R3570">
            <v>4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TPURS'A305NE</v>
          </cell>
          <cell r="B3571" t="str">
            <v>TPU SAM. A30 REF SOFT</v>
          </cell>
          <cell r="C3571">
            <v>1.1016447220530665</v>
          </cell>
          <cell r="D3571">
            <v>3.3324752842105263</v>
          </cell>
          <cell r="E3571">
            <v>1.4321381386689864</v>
          </cell>
          <cell r="F3571">
            <v>1.2118091942583733</v>
          </cell>
          <cell r="G3571">
            <v>1.3770559025663331</v>
          </cell>
          <cell r="H3571">
            <v>1.6524670830795998</v>
          </cell>
          <cell r="I3571">
            <v>1382.5641261765984</v>
          </cell>
          <cell r="J3571">
            <v>3280</v>
          </cell>
          <cell r="K3571">
            <v>4000</v>
          </cell>
          <cell r="L3571">
            <v>1797</v>
          </cell>
          <cell r="M3571">
            <v>2175</v>
          </cell>
          <cell r="N3571">
            <v>1521</v>
          </cell>
          <cell r="O3571">
            <v>1729</v>
          </cell>
          <cell r="P3571">
            <v>2074</v>
          </cell>
          <cell r="Q3571" t="str">
            <v>S</v>
          </cell>
          <cell r="R3571">
            <v>21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PAS'A307AZ</v>
          </cell>
          <cell r="B3572" t="str">
            <v>TPU SAM. A30S ARMOR</v>
          </cell>
          <cell r="C3572">
            <v>1.1452423349282299</v>
          </cell>
          <cell r="D3572">
            <v>3.4643580631578952</v>
          </cell>
          <cell r="E3572">
            <v>1.4888150354066989</v>
          </cell>
          <cell r="F3572">
            <v>1.2597665684210531</v>
          </cell>
          <cell r="G3572">
            <v>1.4315529186602873</v>
          </cell>
          <cell r="H3572">
            <v>1.717863502392345</v>
          </cell>
          <cell r="I3572">
            <v>1437.2791303349286</v>
          </cell>
          <cell r="J3572">
            <v>3690</v>
          </cell>
          <cell r="K3572">
            <v>4500</v>
          </cell>
          <cell r="L3572">
            <v>1868</v>
          </cell>
          <cell r="M3572">
            <v>2261</v>
          </cell>
          <cell r="N3572">
            <v>1582</v>
          </cell>
          <cell r="O3572">
            <v>1797</v>
          </cell>
          <cell r="P3572">
            <v>2156</v>
          </cell>
          <cell r="Q3572" t="str">
            <v>S</v>
          </cell>
          <cell r="R3572">
            <v>21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PAS'A307NE</v>
          </cell>
          <cell r="B3573" t="str">
            <v>TPU SAM. A30S ARMOR</v>
          </cell>
          <cell r="C3573">
            <v>1.1452423349282299</v>
          </cell>
          <cell r="D3573">
            <v>3.4643580631578952</v>
          </cell>
          <cell r="E3573">
            <v>1.4888150354066989</v>
          </cell>
          <cell r="F3573">
            <v>1.2597665684210531</v>
          </cell>
          <cell r="G3573">
            <v>1.4315529186602873</v>
          </cell>
          <cell r="H3573">
            <v>1.717863502392345</v>
          </cell>
          <cell r="I3573">
            <v>1437.2791303349286</v>
          </cell>
          <cell r="J3573">
            <v>3690</v>
          </cell>
          <cell r="K3573">
            <v>4500</v>
          </cell>
          <cell r="L3573">
            <v>1868</v>
          </cell>
          <cell r="M3573">
            <v>2261</v>
          </cell>
          <cell r="N3573">
            <v>1582</v>
          </cell>
          <cell r="O3573">
            <v>1797</v>
          </cell>
          <cell r="P3573">
            <v>2156</v>
          </cell>
          <cell r="Q3573" t="str">
            <v>S</v>
          </cell>
          <cell r="R3573">
            <v>21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TPURS'A307NE</v>
          </cell>
          <cell r="B3574" t="str">
            <v>TPU SAM. A30S REF SOFT</v>
          </cell>
          <cell r="C3574">
            <v>1.1016447220530665</v>
          </cell>
          <cell r="D3574">
            <v>3.3324752842105263</v>
          </cell>
          <cell r="E3574">
            <v>1.4321381386689864</v>
          </cell>
          <cell r="F3574">
            <v>1.2118091942583733</v>
          </cell>
          <cell r="G3574">
            <v>1.3770559025663331</v>
          </cell>
          <cell r="H3574">
            <v>1.6524670830795998</v>
          </cell>
          <cell r="I3574">
            <v>1382.5641261765984</v>
          </cell>
          <cell r="J3574">
            <v>3280</v>
          </cell>
          <cell r="K3574">
            <v>4000</v>
          </cell>
          <cell r="L3574">
            <v>1797</v>
          </cell>
          <cell r="M3574">
            <v>2175</v>
          </cell>
          <cell r="N3574">
            <v>1521</v>
          </cell>
          <cell r="O3574">
            <v>1729</v>
          </cell>
          <cell r="P3574">
            <v>2074</v>
          </cell>
          <cell r="Q3574" t="str">
            <v>S</v>
          </cell>
          <cell r="R3574">
            <v>21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TPURS'A307FU</v>
          </cell>
          <cell r="B3575" t="str">
            <v>TPU SAM. A30S REF SOFT</v>
          </cell>
          <cell r="C3575">
            <v>1.1016447220530665</v>
          </cell>
          <cell r="D3575">
            <v>3.3324752842105263</v>
          </cell>
          <cell r="E3575">
            <v>1.4321381386689864</v>
          </cell>
          <cell r="F3575">
            <v>1.2118091942583733</v>
          </cell>
          <cell r="G3575">
            <v>1.3770559025663331</v>
          </cell>
          <cell r="H3575">
            <v>1.6524670830795998</v>
          </cell>
          <cell r="I3575">
            <v>1382.5641261765984</v>
          </cell>
          <cell r="J3575">
            <v>3280</v>
          </cell>
          <cell r="K3575">
            <v>4000</v>
          </cell>
          <cell r="L3575">
            <v>1797</v>
          </cell>
          <cell r="M3575">
            <v>2175</v>
          </cell>
          <cell r="N3575">
            <v>1521</v>
          </cell>
          <cell r="O3575">
            <v>1729</v>
          </cell>
          <cell r="P3575">
            <v>2074</v>
          </cell>
          <cell r="Q3575" t="str">
            <v>S</v>
          </cell>
          <cell r="R3575">
            <v>21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TPURS'A307AZ</v>
          </cell>
          <cell r="B3576" t="str">
            <v>TPU SAM. A30S REF SOFT</v>
          </cell>
          <cell r="C3576">
            <v>1.1016447220530665</v>
          </cell>
          <cell r="D3576">
            <v>3.3324752842105263</v>
          </cell>
          <cell r="E3576">
            <v>1.4321381386689864</v>
          </cell>
          <cell r="F3576">
            <v>1.2118091942583733</v>
          </cell>
          <cell r="G3576">
            <v>1.3770559025663331</v>
          </cell>
          <cell r="H3576">
            <v>1.6524670830795998</v>
          </cell>
          <cell r="I3576">
            <v>1382.5641261765984</v>
          </cell>
          <cell r="J3576">
            <v>3280</v>
          </cell>
          <cell r="K3576">
            <v>4000</v>
          </cell>
          <cell r="L3576">
            <v>1797</v>
          </cell>
          <cell r="M3576">
            <v>2175</v>
          </cell>
          <cell r="N3576">
            <v>1521</v>
          </cell>
          <cell r="O3576">
            <v>1729</v>
          </cell>
          <cell r="P3576">
            <v>2074</v>
          </cell>
          <cell r="Q3576" t="str">
            <v>S</v>
          </cell>
          <cell r="R3576">
            <v>21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TSA30SD28</v>
          </cell>
          <cell r="B3577" t="str">
            <v>TPU SAM. A30S REF. DIS.</v>
          </cell>
          <cell r="C3577">
            <v>1.1476194409468647</v>
          </cell>
          <cell r="D3577">
            <v>3.4715488088642656</v>
          </cell>
          <cell r="E3577">
            <v>1.4919052732309241</v>
          </cell>
          <cell r="F3577">
            <v>1.2623813850415513</v>
          </cell>
          <cell r="G3577">
            <v>1.4345243011835809</v>
          </cell>
          <cell r="H3577">
            <v>1.7214291614202972</v>
          </cell>
          <cell r="I3577">
            <v>1440.2623983883152</v>
          </cell>
          <cell r="J3577">
            <v>3690</v>
          </cell>
          <cell r="K3577">
            <v>4500</v>
          </cell>
          <cell r="L3577">
            <v>1872</v>
          </cell>
          <cell r="M3577">
            <v>2266</v>
          </cell>
          <cell r="N3577">
            <v>1585</v>
          </cell>
          <cell r="O3577">
            <v>1801</v>
          </cell>
          <cell r="P3577">
            <v>2161</v>
          </cell>
          <cell r="Q3577" t="str">
            <v>L</v>
          </cell>
          <cell r="R3577">
            <v>21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TSA30SD13</v>
          </cell>
          <cell r="B3578" t="str">
            <v>TPU SAM. A30S REF. DIS.</v>
          </cell>
          <cell r="C3578">
            <v>1.1476194409468647</v>
          </cell>
          <cell r="D3578">
            <v>3.4715488088642656</v>
          </cell>
          <cell r="E3578">
            <v>1.4919052732309241</v>
          </cell>
          <cell r="F3578">
            <v>1.2623813850415513</v>
          </cell>
          <cell r="G3578">
            <v>1.4345243011835809</v>
          </cell>
          <cell r="H3578">
            <v>1.7214291614202972</v>
          </cell>
          <cell r="I3578">
            <v>1440.2623983883152</v>
          </cell>
          <cell r="J3578">
            <v>3690</v>
          </cell>
          <cell r="K3578">
            <v>4500</v>
          </cell>
          <cell r="L3578">
            <v>1872</v>
          </cell>
          <cell r="M3578">
            <v>2266</v>
          </cell>
          <cell r="N3578">
            <v>1585</v>
          </cell>
          <cell r="O3578">
            <v>1801</v>
          </cell>
          <cell r="P3578">
            <v>2161</v>
          </cell>
          <cell r="Q3578" t="str">
            <v>L</v>
          </cell>
          <cell r="R3578">
            <v>21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TSA30SD23</v>
          </cell>
          <cell r="B3579" t="str">
            <v>TPU SAM. A30S REF. DIS.</v>
          </cell>
          <cell r="C3579">
            <v>1.1476194409468647</v>
          </cell>
          <cell r="D3579">
            <v>3.4715488088642656</v>
          </cell>
          <cell r="E3579">
            <v>1.4919052732309241</v>
          </cell>
          <cell r="F3579">
            <v>1.2623813850415513</v>
          </cell>
          <cell r="G3579">
            <v>1.4345243011835809</v>
          </cell>
          <cell r="H3579">
            <v>1.7214291614202972</v>
          </cell>
          <cell r="I3579">
            <v>1440.2623983883152</v>
          </cell>
          <cell r="J3579">
            <v>3690</v>
          </cell>
          <cell r="K3579">
            <v>4500</v>
          </cell>
          <cell r="L3579">
            <v>1872</v>
          </cell>
          <cell r="M3579">
            <v>2266</v>
          </cell>
          <cell r="N3579">
            <v>1585</v>
          </cell>
          <cell r="O3579">
            <v>1801</v>
          </cell>
          <cell r="P3579">
            <v>2161</v>
          </cell>
          <cell r="Q3579" t="str">
            <v>L</v>
          </cell>
          <cell r="R3579">
            <v>21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TSA30SD29</v>
          </cell>
          <cell r="B3580" t="str">
            <v>TPU SAM. A30S REF. DIS.</v>
          </cell>
          <cell r="C3580">
            <v>1.1476194409468647</v>
          </cell>
          <cell r="D3580">
            <v>3.4715488088642656</v>
          </cell>
          <cell r="E3580">
            <v>1.4919052732309241</v>
          </cell>
          <cell r="F3580">
            <v>1.2623813850415513</v>
          </cell>
          <cell r="G3580">
            <v>1.4345243011835809</v>
          </cell>
          <cell r="H3580">
            <v>1.7214291614202972</v>
          </cell>
          <cell r="I3580">
            <v>1440.2623983883152</v>
          </cell>
          <cell r="J3580">
            <v>3690</v>
          </cell>
          <cell r="K3580">
            <v>4500</v>
          </cell>
          <cell r="L3580">
            <v>1872</v>
          </cell>
          <cell r="M3580">
            <v>2266</v>
          </cell>
          <cell r="N3580">
            <v>1585</v>
          </cell>
          <cell r="O3580">
            <v>1801</v>
          </cell>
          <cell r="P3580">
            <v>2161</v>
          </cell>
          <cell r="Q3580" t="str">
            <v>L</v>
          </cell>
          <cell r="R3580">
            <v>21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TSA30SD19</v>
          </cell>
          <cell r="B3581" t="str">
            <v>TPU SAM. A30S REF. DIS.</v>
          </cell>
          <cell r="C3581">
            <v>1.1476194409468647</v>
          </cell>
          <cell r="D3581">
            <v>3.4715488088642656</v>
          </cell>
          <cell r="E3581">
            <v>1.4919052732309241</v>
          </cell>
          <cell r="F3581">
            <v>1.2623813850415513</v>
          </cell>
          <cell r="G3581">
            <v>1.4345243011835809</v>
          </cell>
          <cell r="H3581">
            <v>1.7214291614202972</v>
          </cell>
          <cell r="I3581">
            <v>1440.2623983883152</v>
          </cell>
          <cell r="J3581">
            <v>3690</v>
          </cell>
          <cell r="K3581">
            <v>4500</v>
          </cell>
          <cell r="L3581">
            <v>1872</v>
          </cell>
          <cell r="M3581">
            <v>2266</v>
          </cell>
          <cell r="N3581">
            <v>1585</v>
          </cell>
          <cell r="O3581">
            <v>1801</v>
          </cell>
          <cell r="P3581">
            <v>2161</v>
          </cell>
          <cell r="Q3581" t="str">
            <v>L</v>
          </cell>
          <cell r="R3581">
            <v>21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tpu'a307t</v>
          </cell>
          <cell r="B3582" t="str">
            <v>TPU SAM. A30S TRANS</v>
          </cell>
          <cell r="C3582">
            <v>0.86124401913875603</v>
          </cell>
          <cell r="D3582">
            <v>2.6052631578947367</v>
          </cell>
          <cell r="E3582">
            <v>1.1196172248803828</v>
          </cell>
          <cell r="F3582">
            <v>0.94736842105263175</v>
          </cell>
          <cell r="G3582">
            <v>1.0765550239234449</v>
          </cell>
          <cell r="H3582">
            <v>1.2918660287081341</v>
          </cell>
          <cell r="I3582">
            <v>1080.8612440191389</v>
          </cell>
          <cell r="J3582">
            <v>2870</v>
          </cell>
          <cell r="K3582">
            <v>3500</v>
          </cell>
          <cell r="L3582">
            <v>1405</v>
          </cell>
          <cell r="M3582">
            <v>1700</v>
          </cell>
          <cell r="N3582">
            <v>1189</v>
          </cell>
          <cell r="O3582">
            <v>1352</v>
          </cell>
          <cell r="P3582">
            <v>1622</v>
          </cell>
          <cell r="Q3582" t="str">
            <v>S</v>
          </cell>
          <cell r="R3582">
            <v>21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PASK'A307T</v>
          </cell>
          <cell r="B3583" t="str">
            <v>TPU SAM. A30S TRANS</v>
          </cell>
          <cell r="C3583">
            <v>0.86124401913875603</v>
          </cell>
          <cell r="D3583">
            <v>2.6052631578947367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2870</v>
          </cell>
          <cell r="K3583">
            <v>3500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S</v>
          </cell>
          <cell r="R3583">
            <v>21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PAS'A315NE</v>
          </cell>
          <cell r="B3584" t="str">
            <v>TPU SAM. A31 ARMOR</v>
          </cell>
          <cell r="C3584">
            <v>1.1452423349282299</v>
          </cell>
          <cell r="D3584">
            <v>3.4643580631578952</v>
          </cell>
          <cell r="E3584">
            <v>1.4888150354066989</v>
          </cell>
          <cell r="F3584">
            <v>1.2597665684210531</v>
          </cell>
          <cell r="G3584">
            <v>1.4315529186602873</v>
          </cell>
          <cell r="H3584">
            <v>1.717863502392345</v>
          </cell>
          <cell r="I3584">
            <v>1437.2791303349286</v>
          </cell>
          <cell r="J3584">
            <v>3690</v>
          </cell>
          <cell r="K3584">
            <v>4500</v>
          </cell>
          <cell r="L3584">
            <v>1868</v>
          </cell>
          <cell r="M3584">
            <v>2261</v>
          </cell>
          <cell r="N3584">
            <v>1582</v>
          </cell>
          <cell r="O3584">
            <v>1797</v>
          </cell>
          <cell r="P3584">
            <v>2156</v>
          </cell>
          <cell r="Q3584" t="str">
            <v>S</v>
          </cell>
          <cell r="R3584">
            <v>21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TDNSA31</v>
          </cell>
          <cell r="B3585" t="str">
            <v>TPU SAM. A31 DIS. NAC.</v>
          </cell>
          <cell r="C3585">
            <v>0.84</v>
          </cell>
          <cell r="D3585">
            <v>2.3205</v>
          </cell>
          <cell r="E3585">
            <v>1.0920000000000001</v>
          </cell>
          <cell r="F3585">
            <v>0.92400000000000004</v>
          </cell>
          <cell r="G3585">
            <v>1.05</v>
          </cell>
          <cell r="H3585">
            <v>1.26</v>
          </cell>
          <cell r="I3585">
            <v>1054.2</v>
          </cell>
          <cell r="J3585">
            <v>2460</v>
          </cell>
          <cell r="K3585">
            <v>3000</v>
          </cell>
          <cell r="L3585">
            <v>1370</v>
          </cell>
          <cell r="M3585">
            <v>1514</v>
          </cell>
          <cell r="N3585">
            <v>1160</v>
          </cell>
          <cell r="O3585">
            <v>1318</v>
          </cell>
          <cell r="P3585">
            <v>1582</v>
          </cell>
          <cell r="Q3585" t="str">
            <v>L</v>
          </cell>
          <cell r="R3585">
            <v>21</v>
          </cell>
          <cell r="S3585">
            <v>1.105</v>
          </cell>
          <cell r="T3585" t="str">
            <v>TPU</v>
          </cell>
          <cell r="U3585">
            <v>0</v>
          </cell>
        </row>
        <row r="3586">
          <cell r="A3586" t="str">
            <v>TPUSA31LN</v>
          </cell>
          <cell r="B3586" t="str">
            <v xml:space="preserve">TPU SAM. A31 NAC. LISO </v>
          </cell>
          <cell r="C3586">
            <v>0.84</v>
          </cell>
          <cell r="D3586">
            <v>2.3205</v>
          </cell>
          <cell r="E3586">
            <v>1.0920000000000001</v>
          </cell>
          <cell r="F3586">
            <v>0.92400000000000004</v>
          </cell>
          <cell r="G3586">
            <v>1.05</v>
          </cell>
          <cell r="H3586">
            <v>1.26</v>
          </cell>
          <cell r="I3586">
            <v>1054.2</v>
          </cell>
          <cell r="J3586">
            <v>2460</v>
          </cell>
          <cell r="K3586">
            <v>3000</v>
          </cell>
          <cell r="L3586">
            <v>1370</v>
          </cell>
          <cell r="M3586">
            <v>1514</v>
          </cell>
          <cell r="N3586">
            <v>1160</v>
          </cell>
          <cell r="O3586">
            <v>1318</v>
          </cell>
          <cell r="P3586">
            <v>1582</v>
          </cell>
          <cell r="Q3586" t="str">
            <v>L</v>
          </cell>
          <cell r="R3586">
            <v>21</v>
          </cell>
          <cell r="S3586">
            <v>1.105</v>
          </cell>
          <cell r="T3586" t="str">
            <v>TPU</v>
          </cell>
          <cell r="U3586">
            <v>0</v>
          </cell>
        </row>
        <row r="3587">
          <cell r="A3587" t="str">
            <v>TPURS'A315FU</v>
          </cell>
          <cell r="B3587" t="str">
            <v>TPU SAM. A31 REF SOFT</v>
          </cell>
          <cell r="C3587">
            <v>1.1016447220530665</v>
          </cell>
          <cell r="D3587">
            <v>3.3324752842105263</v>
          </cell>
          <cell r="E3587">
            <v>1.4321381386689864</v>
          </cell>
          <cell r="F3587">
            <v>1.2118091942583733</v>
          </cell>
          <cell r="G3587">
            <v>1.3770559025663331</v>
          </cell>
          <cell r="H3587">
            <v>1.6524670830795998</v>
          </cell>
          <cell r="I3587">
            <v>1382.5641261765984</v>
          </cell>
          <cell r="J3587">
            <v>3280</v>
          </cell>
          <cell r="K3587">
            <v>4000</v>
          </cell>
          <cell r="L3587">
            <v>1797</v>
          </cell>
          <cell r="M3587">
            <v>2175</v>
          </cell>
          <cell r="N3587">
            <v>1521</v>
          </cell>
          <cell r="O3587">
            <v>1729</v>
          </cell>
          <cell r="P3587">
            <v>2074</v>
          </cell>
          <cell r="Q3587" t="str">
            <v>S</v>
          </cell>
          <cell r="R3587">
            <v>21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TPURS'A315AZ</v>
          </cell>
          <cell r="B3588" t="str">
            <v>TPU SAM. A31 REF SOFT</v>
          </cell>
          <cell r="C3588">
            <v>1.1016447220530665</v>
          </cell>
          <cell r="D3588">
            <v>3.3324752842105263</v>
          </cell>
          <cell r="E3588">
            <v>1.4321381386689864</v>
          </cell>
          <cell r="F3588">
            <v>1.2118091942583733</v>
          </cell>
          <cell r="G3588">
            <v>1.3770559025663331</v>
          </cell>
          <cell r="H3588">
            <v>1.6524670830795998</v>
          </cell>
          <cell r="I3588">
            <v>1382.5641261765984</v>
          </cell>
          <cell r="J3588">
            <v>3280</v>
          </cell>
          <cell r="K3588">
            <v>4000</v>
          </cell>
          <cell r="L3588">
            <v>1797</v>
          </cell>
          <cell r="M3588">
            <v>2175</v>
          </cell>
          <cell r="N3588">
            <v>1521</v>
          </cell>
          <cell r="O3588">
            <v>1729</v>
          </cell>
          <cell r="P3588">
            <v>2074</v>
          </cell>
          <cell r="Q3588" t="str">
            <v>S</v>
          </cell>
          <cell r="R3588">
            <v>21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TPURS'A315NE</v>
          </cell>
          <cell r="B3589" t="str">
            <v>TPU SAM. A31 REF SOFT</v>
          </cell>
          <cell r="C3589">
            <v>1.1016447220530665</v>
          </cell>
          <cell r="D3589">
            <v>3.3324752842105263</v>
          </cell>
          <cell r="E3589">
            <v>1.4321381386689864</v>
          </cell>
          <cell r="F3589">
            <v>1.2118091942583733</v>
          </cell>
          <cell r="G3589">
            <v>1.3770559025663331</v>
          </cell>
          <cell r="H3589">
            <v>1.6524670830795998</v>
          </cell>
          <cell r="I3589">
            <v>1382.5641261765984</v>
          </cell>
          <cell r="J3589">
            <v>3280</v>
          </cell>
          <cell r="K3589">
            <v>4000</v>
          </cell>
          <cell r="L3589">
            <v>1797</v>
          </cell>
          <cell r="M3589">
            <v>2175</v>
          </cell>
          <cell r="N3589">
            <v>1521</v>
          </cell>
          <cell r="O3589">
            <v>1729</v>
          </cell>
          <cell r="P3589">
            <v>2074</v>
          </cell>
          <cell r="Q3589" t="str">
            <v>S</v>
          </cell>
          <cell r="R3589">
            <v>21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TPURSA31</v>
          </cell>
          <cell r="B3590" t="str">
            <v>TPU SAM. A31 REF SOFT</v>
          </cell>
          <cell r="C3590">
            <v>1.1016447220530665</v>
          </cell>
          <cell r="D3590">
            <v>3.3324752842105263</v>
          </cell>
          <cell r="E3590">
            <v>1.4321381386689864</v>
          </cell>
          <cell r="F3590">
            <v>1.2118091942583733</v>
          </cell>
          <cell r="G3590">
            <v>1.3770559025663331</v>
          </cell>
          <cell r="H3590">
            <v>1.6524670830795998</v>
          </cell>
          <cell r="I3590">
            <v>1382.5641261765984</v>
          </cell>
          <cell r="J3590">
            <v>3280</v>
          </cell>
          <cell r="K3590">
            <v>4000</v>
          </cell>
          <cell r="L3590">
            <v>1797</v>
          </cell>
          <cell r="M3590">
            <v>2175</v>
          </cell>
          <cell r="N3590">
            <v>1521</v>
          </cell>
          <cell r="O3590">
            <v>1729</v>
          </cell>
          <cell r="P3590">
            <v>2074</v>
          </cell>
          <cell r="Q3590" t="str">
            <v>L</v>
          </cell>
          <cell r="R3590">
            <v>21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TRRSA31</v>
          </cell>
          <cell r="B3591" t="str">
            <v>TPU SAM. A31 RUBBER</v>
          </cell>
          <cell r="C3591">
            <v>1.545541539799913</v>
          </cell>
          <cell r="D3591">
            <v>4.6752631578947366</v>
          </cell>
          <cell r="E3591">
            <v>2.0092040017398869</v>
          </cell>
          <cell r="F3591">
            <v>1.7000956937799045</v>
          </cell>
          <cell r="G3591">
            <v>1.9319269247498914</v>
          </cell>
          <cell r="H3591">
            <v>2.3183123096998695</v>
          </cell>
          <cell r="I3591">
            <v>1939.6546324488909</v>
          </cell>
          <cell r="J3591">
            <v>4920</v>
          </cell>
          <cell r="K3591">
            <v>6000</v>
          </cell>
          <cell r="L3591">
            <v>2522</v>
          </cell>
          <cell r="M3591">
            <v>3051</v>
          </cell>
          <cell r="N3591">
            <v>2134</v>
          </cell>
          <cell r="O3591">
            <v>2425</v>
          </cell>
          <cell r="P3591">
            <v>2910</v>
          </cell>
          <cell r="Q3591" t="str">
            <v>D</v>
          </cell>
          <cell r="R3591">
            <v>21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456456879540</v>
          </cell>
          <cell r="B3592" t="str">
            <v>TPU SAM. A31 SILICONA C/MARCA</v>
          </cell>
          <cell r="C3592">
            <v>1.8438247011952191</v>
          </cell>
          <cell r="D3592">
            <v>7.1392892430278883</v>
          </cell>
          <cell r="E3592">
            <v>2.3969721115537848</v>
          </cell>
          <cell r="F3592">
            <v>2.0282071713147412</v>
          </cell>
          <cell r="G3592">
            <v>2.3047808764940241</v>
          </cell>
          <cell r="H3592">
            <v>2.7657370517928288</v>
          </cell>
          <cell r="I3592">
            <v>2314</v>
          </cell>
          <cell r="J3592">
            <v>7380</v>
          </cell>
          <cell r="K3592">
            <v>9000</v>
          </cell>
          <cell r="L3592">
            <v>3008</v>
          </cell>
          <cell r="M3592">
            <v>3640</v>
          </cell>
          <cell r="N3592">
            <v>2546</v>
          </cell>
          <cell r="O3592">
            <v>2893</v>
          </cell>
          <cell r="P3592">
            <v>3471</v>
          </cell>
          <cell r="Q3592" t="str">
            <v>S</v>
          </cell>
          <cell r="R3592">
            <v>30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PRSI'A315NE</v>
          </cell>
          <cell r="B3593" t="str">
            <v>TPU SAM. A31 SILICONA FELPA</v>
          </cell>
          <cell r="C3593">
            <v>1.3919999999999999</v>
          </cell>
          <cell r="D3593">
            <v>3.8453999999999993</v>
          </cell>
          <cell r="E3593">
            <v>1.8095999999999999</v>
          </cell>
          <cell r="F3593">
            <v>1.5312000000000001</v>
          </cell>
          <cell r="G3593">
            <v>1.7399999999999998</v>
          </cell>
          <cell r="H3593">
            <v>2.0880000000000001</v>
          </cell>
          <cell r="I3593">
            <v>1746.9599999999998</v>
          </cell>
          <cell r="J3593">
            <v>4100</v>
          </cell>
          <cell r="K3593">
            <v>5000</v>
          </cell>
          <cell r="L3593">
            <v>2271</v>
          </cell>
          <cell r="M3593">
            <v>2510</v>
          </cell>
          <cell r="N3593">
            <v>1922</v>
          </cell>
          <cell r="O3593">
            <v>2184</v>
          </cell>
          <cell r="P3593">
            <v>2621</v>
          </cell>
          <cell r="Q3593" t="str">
            <v>S</v>
          </cell>
          <cell r="R3593">
            <v>21</v>
          </cell>
          <cell r="S3593">
            <v>1.105</v>
          </cell>
          <cell r="T3593" t="str">
            <v>TPU</v>
          </cell>
          <cell r="U3593">
            <v>0</v>
          </cell>
        </row>
        <row r="3594">
          <cell r="A3594" t="str">
            <v>TDNSA32</v>
          </cell>
          <cell r="B3594" t="str">
            <v>TPU SAM. A32 4G DIS. NAC.</v>
          </cell>
          <cell r="C3594">
            <v>0.84</v>
          </cell>
          <cell r="D3594">
            <v>3.7127999999999997</v>
          </cell>
          <cell r="E3594">
            <v>1.0920000000000001</v>
          </cell>
          <cell r="F3594">
            <v>0.92400000000000004</v>
          </cell>
          <cell r="G3594">
            <v>1.05</v>
          </cell>
          <cell r="H3594">
            <v>1.26</v>
          </cell>
          <cell r="I3594">
            <v>1054.2</v>
          </cell>
          <cell r="J3594">
            <v>3690</v>
          </cell>
          <cell r="K3594">
            <v>4500</v>
          </cell>
          <cell r="L3594">
            <v>1370</v>
          </cell>
          <cell r="M3594">
            <v>1514</v>
          </cell>
          <cell r="N3594">
            <v>1160</v>
          </cell>
          <cell r="O3594">
            <v>1318</v>
          </cell>
          <cell r="P3594">
            <v>1582</v>
          </cell>
          <cell r="Q3594" t="str">
            <v>L</v>
          </cell>
          <cell r="R3594">
            <v>38</v>
          </cell>
          <cell r="S3594">
            <v>1.105</v>
          </cell>
          <cell r="T3594" t="str">
            <v>TPU</v>
          </cell>
          <cell r="U3594">
            <v>0</v>
          </cell>
        </row>
        <row r="3595">
          <cell r="A3595" t="str">
            <v>TLNSA32</v>
          </cell>
          <cell r="B3595" t="str">
            <v xml:space="preserve">TPU SAM. A32 4G NAC. LISO </v>
          </cell>
          <cell r="C3595">
            <v>0.84</v>
          </cell>
          <cell r="D3595">
            <v>3.7127999999999997</v>
          </cell>
          <cell r="E3595">
            <v>1.0920000000000001</v>
          </cell>
          <cell r="F3595">
            <v>0.92400000000000004</v>
          </cell>
          <cell r="G3595">
            <v>1.05</v>
          </cell>
          <cell r="H3595">
            <v>1.26</v>
          </cell>
          <cell r="I3595">
            <v>1054.2</v>
          </cell>
          <cell r="J3595">
            <v>3690</v>
          </cell>
          <cell r="K3595">
            <v>4500</v>
          </cell>
          <cell r="L3595">
            <v>1370</v>
          </cell>
          <cell r="M3595">
            <v>1514</v>
          </cell>
          <cell r="N3595">
            <v>1160</v>
          </cell>
          <cell r="O3595">
            <v>1318</v>
          </cell>
          <cell r="P3595">
            <v>1582</v>
          </cell>
          <cell r="Q3595" t="str">
            <v>L</v>
          </cell>
          <cell r="R3595">
            <v>38</v>
          </cell>
          <cell r="S3595">
            <v>1.105</v>
          </cell>
          <cell r="T3595" t="str">
            <v>TPU</v>
          </cell>
          <cell r="U3595">
            <v>0</v>
          </cell>
        </row>
        <row r="3596">
          <cell r="A3596" t="str">
            <v>33323</v>
          </cell>
          <cell r="B3596" t="str">
            <v>TPU SAM. A32 4G SILICONA NAC.</v>
          </cell>
          <cell r="C3596">
            <v>0.76</v>
          </cell>
          <cell r="D3596">
            <v>3.3592</v>
          </cell>
          <cell r="E3596">
            <v>0.9880000000000001</v>
          </cell>
          <cell r="F3596">
            <v>0.83600000000000008</v>
          </cell>
          <cell r="G3596">
            <v>0.95</v>
          </cell>
          <cell r="H3596">
            <v>1.1400000000000001</v>
          </cell>
          <cell r="I3596">
            <v>953.8</v>
          </cell>
          <cell r="J3596">
            <v>3280</v>
          </cell>
          <cell r="K3596">
            <v>4000</v>
          </cell>
          <cell r="L3596">
            <v>1240</v>
          </cell>
          <cell r="M3596">
            <v>1370</v>
          </cell>
          <cell r="N3596">
            <v>1050</v>
          </cell>
          <cell r="O3596">
            <v>1193</v>
          </cell>
          <cell r="P3596">
            <v>1431</v>
          </cell>
          <cell r="Q3596" t="str">
            <v>L</v>
          </cell>
          <cell r="R3596">
            <v>38</v>
          </cell>
          <cell r="S3596">
            <v>1.105</v>
          </cell>
          <cell r="T3596" t="str">
            <v>TPU</v>
          </cell>
          <cell r="U3596">
            <v>0</v>
          </cell>
        </row>
        <row r="3597">
          <cell r="A3597" t="str">
            <v>PASK'A326</v>
          </cell>
          <cell r="B3597" t="str">
            <v>TPU SAM. A32 4G TRANS</v>
          </cell>
          <cell r="C3597">
            <v>0.86124401913875603</v>
          </cell>
          <cell r="D3597">
            <v>4.1684210526315795</v>
          </cell>
          <cell r="E3597">
            <v>1.1196172248803828</v>
          </cell>
          <cell r="F3597">
            <v>0.94736842105263175</v>
          </cell>
          <cell r="G3597">
            <v>1.0765550239234449</v>
          </cell>
          <cell r="H3597">
            <v>1.2918660287081341</v>
          </cell>
          <cell r="I3597">
            <v>1080.8612440191389</v>
          </cell>
          <cell r="J3597">
            <v>4100</v>
          </cell>
          <cell r="K3597">
            <v>5000</v>
          </cell>
          <cell r="L3597">
            <v>1405</v>
          </cell>
          <cell r="M3597">
            <v>1700</v>
          </cell>
          <cell r="N3597">
            <v>1189</v>
          </cell>
          <cell r="O3597">
            <v>1352</v>
          </cell>
          <cell r="P3597">
            <v>1622</v>
          </cell>
          <cell r="Q3597" t="str">
            <v>V</v>
          </cell>
          <cell r="R3597">
            <v>38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PBCC'A32</v>
          </cell>
          <cell r="B3598" t="str">
            <v>TPU SAM. A32 4G TRANS FINAS BORDER COLOR</v>
          </cell>
          <cell r="C3598">
            <v>1.1595789473684213</v>
          </cell>
          <cell r="D3598">
            <v>5.6123621052631592</v>
          </cell>
          <cell r="E3598">
            <v>1.5074526315789476</v>
          </cell>
          <cell r="F3598">
            <v>1.2755368421052635</v>
          </cell>
          <cell r="G3598">
            <v>1.4494736842105267</v>
          </cell>
          <cell r="H3598">
            <v>1.7393684210526319</v>
          </cell>
          <cell r="I3598">
            <v>1455.2715789473687</v>
          </cell>
          <cell r="J3598">
            <v>5740</v>
          </cell>
          <cell r="K3598">
            <v>7000</v>
          </cell>
          <cell r="L3598">
            <v>1892</v>
          </cell>
          <cell r="M3598">
            <v>2289</v>
          </cell>
          <cell r="N3598">
            <v>1601</v>
          </cell>
          <cell r="O3598">
            <v>1820</v>
          </cell>
          <cell r="P3598">
            <v>2183</v>
          </cell>
          <cell r="Q3598" t="str">
            <v>S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TPURS'A326NE</v>
          </cell>
          <cell r="B3599" t="str">
            <v>TPU SAM. A32 5G REF SOFT</v>
          </cell>
          <cell r="C3599">
            <v>1.55</v>
          </cell>
          <cell r="D3599">
            <v>7.5019999999999998</v>
          </cell>
          <cell r="E3599">
            <v>2.0150000000000001</v>
          </cell>
          <cell r="F3599">
            <v>1.7050000000000003</v>
          </cell>
          <cell r="G3599">
            <v>1.9375</v>
          </cell>
          <cell r="H3599">
            <v>2.3250000000000002</v>
          </cell>
          <cell r="I3599">
            <v>1945.25</v>
          </cell>
          <cell r="J3599">
            <v>7790</v>
          </cell>
          <cell r="K3599">
            <v>9500</v>
          </cell>
          <cell r="L3599">
            <v>2529</v>
          </cell>
          <cell r="M3599">
            <v>3060</v>
          </cell>
          <cell r="N3599">
            <v>2140</v>
          </cell>
          <cell r="O3599">
            <v>2432</v>
          </cell>
          <cell r="P3599">
            <v>2918</v>
          </cell>
          <cell r="Q3599" t="str">
            <v>S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TSA32RFD</v>
          </cell>
          <cell r="B3600" t="str">
            <v>TPU SAM. A32 5G REF. DIS.</v>
          </cell>
          <cell r="C3600">
            <v>1.3024131943820343</v>
          </cell>
          <cell r="D3600">
            <v>6.3036798608090461</v>
          </cell>
          <cell r="E3600">
            <v>1.6931371526966446</v>
          </cell>
          <cell r="F3600">
            <v>1.4326545138202378</v>
          </cell>
          <cell r="G3600">
            <v>1.6280164929775429</v>
          </cell>
          <cell r="H3600">
            <v>1.9536197915730513</v>
          </cell>
          <cell r="I3600">
            <v>1634.5285589494531</v>
          </cell>
          <cell r="J3600">
            <v>6560</v>
          </cell>
          <cell r="K3600">
            <v>8000</v>
          </cell>
          <cell r="L3600">
            <v>2125</v>
          </cell>
          <cell r="M3600">
            <v>2571</v>
          </cell>
          <cell r="N3600">
            <v>1798</v>
          </cell>
          <cell r="O3600">
            <v>2044</v>
          </cell>
          <cell r="P3600">
            <v>2452</v>
          </cell>
          <cell r="Q3600" t="str">
            <v>L</v>
          </cell>
          <cell r="R3600">
            <v>38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TRRSA32</v>
          </cell>
          <cell r="B3601" t="str">
            <v>TPU SAM. A32 5G RUBBER</v>
          </cell>
          <cell r="C3601">
            <v>1.545541539799913</v>
          </cell>
          <cell r="D3601">
            <v>7.4804210526315789</v>
          </cell>
          <cell r="E3601">
            <v>2.0092040017398869</v>
          </cell>
          <cell r="F3601">
            <v>1.7000956937799045</v>
          </cell>
          <cell r="G3601">
            <v>1.9319269247498914</v>
          </cell>
          <cell r="H3601">
            <v>2.3183123096998695</v>
          </cell>
          <cell r="I3601">
            <v>1939.6546324488909</v>
          </cell>
          <cell r="J3601">
            <v>7790</v>
          </cell>
          <cell r="K3601">
            <v>9500</v>
          </cell>
          <cell r="L3601">
            <v>2522</v>
          </cell>
          <cell r="M3601">
            <v>3051</v>
          </cell>
          <cell r="N3601">
            <v>2134</v>
          </cell>
          <cell r="O3601">
            <v>2425</v>
          </cell>
          <cell r="P3601">
            <v>2910</v>
          </cell>
          <cell r="Q3601" t="str">
            <v>D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PASKC'A325LI</v>
          </cell>
          <cell r="B3602" t="str">
            <v>TPU SAM. A32 5G TRANS</v>
          </cell>
          <cell r="C3602">
            <v>0.86124401913875603</v>
          </cell>
          <cell r="D3602">
            <v>4.1684210526315795</v>
          </cell>
          <cell r="E3602">
            <v>1.1196172248803828</v>
          </cell>
          <cell r="F3602">
            <v>0.94736842105263175</v>
          </cell>
          <cell r="G3602">
            <v>1.0765550239234449</v>
          </cell>
          <cell r="H3602">
            <v>1.2918660287081341</v>
          </cell>
          <cell r="I3602">
            <v>1080.8612440191389</v>
          </cell>
          <cell r="J3602">
            <v>4100</v>
          </cell>
          <cell r="K3602">
            <v>5000</v>
          </cell>
          <cell r="L3602">
            <v>1405</v>
          </cell>
          <cell r="M3602">
            <v>1700</v>
          </cell>
          <cell r="N3602">
            <v>1189</v>
          </cell>
          <cell r="O3602">
            <v>1352</v>
          </cell>
          <cell r="P3602">
            <v>1622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PASKC'A325VI</v>
          </cell>
          <cell r="B3603" t="str">
            <v>TPU SAM. A32 5G TRANS</v>
          </cell>
          <cell r="C3603">
            <v>0.86124401913875603</v>
          </cell>
          <cell r="D3603">
            <v>4.1684210526315795</v>
          </cell>
          <cell r="E3603">
            <v>1.1196172248803828</v>
          </cell>
          <cell r="F3603">
            <v>0.94736842105263175</v>
          </cell>
          <cell r="G3603">
            <v>1.0765550239234449</v>
          </cell>
          <cell r="H3603">
            <v>1.2918660287081341</v>
          </cell>
          <cell r="I3603">
            <v>1080.8612440191389</v>
          </cell>
          <cell r="J3603">
            <v>4100</v>
          </cell>
          <cell r="K3603">
            <v>5000</v>
          </cell>
          <cell r="L3603">
            <v>1405</v>
          </cell>
          <cell r="M3603">
            <v>1700</v>
          </cell>
          <cell r="N3603">
            <v>1189</v>
          </cell>
          <cell r="O3603">
            <v>1352</v>
          </cell>
          <cell r="P3603">
            <v>1622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PASK'A325TR</v>
          </cell>
          <cell r="B3604" t="str">
            <v>TPU SAM. A32 5G TRANS</v>
          </cell>
          <cell r="C3604">
            <v>0.86124401913875603</v>
          </cell>
          <cell r="D3604">
            <v>4.1684210526315795</v>
          </cell>
          <cell r="E3604">
            <v>1.1196172248803828</v>
          </cell>
          <cell r="F3604">
            <v>0.94736842105263175</v>
          </cell>
          <cell r="G3604">
            <v>1.0765550239234449</v>
          </cell>
          <cell r="H3604">
            <v>1.2918660287081341</v>
          </cell>
          <cell r="I3604">
            <v>1080.8612440191389</v>
          </cell>
          <cell r="J3604">
            <v>4100</v>
          </cell>
          <cell r="K3604">
            <v>5000</v>
          </cell>
          <cell r="L3604">
            <v>1405</v>
          </cell>
          <cell r="M3604">
            <v>1700</v>
          </cell>
          <cell r="N3604">
            <v>1189</v>
          </cell>
          <cell r="O3604">
            <v>1352</v>
          </cell>
          <cell r="P3604">
            <v>1622</v>
          </cell>
          <cell r="Q3604" t="str">
            <v>S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TPU2'A325T</v>
          </cell>
          <cell r="B3605" t="str">
            <v>TPU SAM. A32 5G TRANS 2ML</v>
          </cell>
          <cell r="C3605">
            <v>0.63984805491990848</v>
          </cell>
          <cell r="D3605">
            <v>3.0968645858123569</v>
          </cell>
          <cell r="E3605">
            <v>0.83180247139588104</v>
          </cell>
          <cell r="F3605">
            <v>0.70383286041189941</v>
          </cell>
          <cell r="G3605">
            <v>0.79981006864988557</v>
          </cell>
          <cell r="H3605">
            <v>0.95977208237986278</v>
          </cell>
          <cell r="I3605">
            <v>803.00930892448514</v>
          </cell>
          <cell r="J3605">
            <v>3280</v>
          </cell>
          <cell r="K3605">
            <v>4000</v>
          </cell>
          <cell r="L3605">
            <v>1044</v>
          </cell>
          <cell r="M3605">
            <v>1263</v>
          </cell>
          <cell r="N3605">
            <v>884</v>
          </cell>
          <cell r="O3605">
            <v>1004</v>
          </cell>
          <cell r="P3605">
            <v>1205</v>
          </cell>
          <cell r="Q3605" t="str">
            <v>S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RPUBRA32</v>
          </cell>
          <cell r="B3606" t="str">
            <v>TPU SAM. A32 REF. BRILLO</v>
          </cell>
          <cell r="C3606">
            <v>0.94243874148180362</v>
          </cell>
          <cell r="D3606">
            <v>4.5614035087719298</v>
          </cell>
          <cell r="E3606">
            <v>1.2251703639263447</v>
          </cell>
          <cell r="F3606">
            <v>1.036682615629984</v>
          </cell>
          <cell r="G3606">
            <v>1.1780484268522544</v>
          </cell>
          <cell r="H3606">
            <v>1.4136581122227054</v>
          </cell>
          <cell r="I3606">
            <v>1182.7606205596635</v>
          </cell>
          <cell r="J3606">
            <v>4510</v>
          </cell>
          <cell r="K3606">
            <v>5500</v>
          </cell>
          <cell r="L3606">
            <v>1538</v>
          </cell>
          <cell r="M3606">
            <v>1860</v>
          </cell>
          <cell r="N3606">
            <v>1302</v>
          </cell>
          <cell r="O3606">
            <v>1479</v>
          </cell>
          <cell r="P3606">
            <v>1775</v>
          </cell>
          <cell r="Q3606" t="str">
            <v>L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TPUSA32DC</v>
          </cell>
          <cell r="B3607" t="str">
            <v>TPU SAM. A32 REF. DIS. CUBE</v>
          </cell>
          <cell r="C3607">
            <v>1.5151457842987242</v>
          </cell>
          <cell r="D3607">
            <v>7.3333055960058244</v>
          </cell>
          <cell r="E3607">
            <v>1.9696895195883415</v>
          </cell>
          <cell r="F3607">
            <v>1.6666603627285967</v>
          </cell>
          <cell r="G3607">
            <v>1.8939322303734052</v>
          </cell>
          <cell r="H3607">
            <v>2.2727186764480862</v>
          </cell>
          <cell r="I3607">
            <v>1901.5079592948989</v>
          </cell>
          <cell r="J3607">
            <v>7380</v>
          </cell>
          <cell r="K3607">
            <v>9000</v>
          </cell>
          <cell r="L3607">
            <v>2472</v>
          </cell>
          <cell r="M3607">
            <v>2991</v>
          </cell>
          <cell r="N3607">
            <v>2092</v>
          </cell>
          <cell r="O3607">
            <v>2377</v>
          </cell>
          <cell r="P3607">
            <v>2853</v>
          </cell>
          <cell r="Q3607" t="str">
            <v>S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45645652697</v>
          </cell>
          <cell r="B3608" t="str">
            <v>TPU SAM. A32 SILICONA C/MARCA</v>
          </cell>
          <cell r="C3608">
            <v>1.8438247011952191</v>
          </cell>
          <cell r="D3608">
            <v>7.1392892430278883</v>
          </cell>
          <cell r="E3608">
            <v>2.3969721115537848</v>
          </cell>
          <cell r="F3608">
            <v>2.0282071713147412</v>
          </cell>
          <cell r="G3608">
            <v>2.3047808764940241</v>
          </cell>
          <cell r="H3608">
            <v>2.7657370517928288</v>
          </cell>
          <cell r="I3608">
            <v>2314</v>
          </cell>
          <cell r="J3608">
            <v>7380</v>
          </cell>
          <cell r="K3608">
            <v>9000</v>
          </cell>
          <cell r="L3608">
            <v>3008</v>
          </cell>
          <cell r="M3608">
            <v>3640</v>
          </cell>
          <cell r="N3608">
            <v>2546</v>
          </cell>
          <cell r="O3608">
            <v>2893</v>
          </cell>
          <cell r="P3608">
            <v>3471</v>
          </cell>
          <cell r="Q3608" t="str">
            <v>V</v>
          </cell>
          <cell r="R3608">
            <v>30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TSSSA32</v>
          </cell>
          <cell r="B3609" t="str">
            <v>TPU SAM. A32 SILICONA FELPA</v>
          </cell>
          <cell r="C3609">
            <v>1.3919999999999999</v>
          </cell>
          <cell r="D3609">
            <v>6.1526399999999999</v>
          </cell>
          <cell r="E3609">
            <v>1.8095999999999999</v>
          </cell>
          <cell r="F3609">
            <v>1.5312000000000001</v>
          </cell>
          <cell r="G3609">
            <v>1.7399999999999998</v>
          </cell>
          <cell r="H3609">
            <v>2.0880000000000001</v>
          </cell>
          <cell r="I3609">
            <v>1746.9599999999998</v>
          </cell>
          <cell r="J3609">
            <v>6150</v>
          </cell>
          <cell r="K3609">
            <v>7500</v>
          </cell>
          <cell r="L3609">
            <v>2271</v>
          </cell>
          <cell r="M3609">
            <v>2510</v>
          </cell>
          <cell r="N3609">
            <v>1922</v>
          </cell>
          <cell r="O3609">
            <v>2184</v>
          </cell>
          <cell r="P3609">
            <v>2621</v>
          </cell>
          <cell r="Q3609" t="str">
            <v>L</v>
          </cell>
          <cell r="R3609">
            <v>38</v>
          </cell>
          <cell r="S3609">
            <v>1.105</v>
          </cell>
          <cell r="T3609" t="str">
            <v>TPU</v>
          </cell>
          <cell r="U3609">
            <v>0</v>
          </cell>
        </row>
        <row r="3610">
          <cell r="A3610" t="str">
            <v>TDNSA16</v>
          </cell>
          <cell r="B3610" t="str">
            <v>TPU SAM. A33 DIS. NAC.</v>
          </cell>
          <cell r="C3610">
            <v>0.84</v>
          </cell>
          <cell r="D3610">
            <v>3.7127999999999997</v>
          </cell>
          <cell r="E3610">
            <v>1.0920000000000001</v>
          </cell>
          <cell r="F3610">
            <v>0.92400000000000004</v>
          </cell>
          <cell r="G3610">
            <v>1.05</v>
          </cell>
          <cell r="H3610">
            <v>1.26</v>
          </cell>
          <cell r="I3610">
            <v>1054.2</v>
          </cell>
          <cell r="J3610">
            <v>3690</v>
          </cell>
          <cell r="K3610">
            <v>4500</v>
          </cell>
          <cell r="L3610">
            <v>1370</v>
          </cell>
          <cell r="M3610">
            <v>1514</v>
          </cell>
          <cell r="N3610">
            <v>1160</v>
          </cell>
          <cell r="O3610">
            <v>1318</v>
          </cell>
          <cell r="P3610">
            <v>1582</v>
          </cell>
          <cell r="Q3610" t="str">
            <v>L</v>
          </cell>
          <cell r="R3610">
            <v>38</v>
          </cell>
          <cell r="S3610">
            <v>1.105</v>
          </cell>
          <cell r="T3610" t="str">
            <v>TPU</v>
          </cell>
          <cell r="U3610">
            <v>0</v>
          </cell>
        </row>
        <row r="3611">
          <cell r="A3611" t="str">
            <v>o72Ww</v>
          </cell>
          <cell r="B3611" t="str">
            <v>TPU SAM. A33 FUTBOL ARGENTINA CAMPEON</v>
          </cell>
          <cell r="C3611">
            <v>1.5940619916906624</v>
          </cell>
          <cell r="D3611">
            <v>7.7152600397828062</v>
          </cell>
          <cell r="E3611">
            <v>2.0722805891978613</v>
          </cell>
          <cell r="F3611">
            <v>1.7534681908597287</v>
          </cell>
          <cell r="G3611">
            <v>1.9925774896133279</v>
          </cell>
          <cell r="H3611">
            <v>2.3910929875359939</v>
          </cell>
          <cell r="I3611">
            <v>2000.5477995717813</v>
          </cell>
          <cell r="J3611">
            <v>7790</v>
          </cell>
          <cell r="K3611">
            <v>9500</v>
          </cell>
          <cell r="L3611">
            <v>2601</v>
          </cell>
          <cell r="M3611">
            <v>3147</v>
          </cell>
          <cell r="N3611">
            <v>2201</v>
          </cell>
          <cell r="O3611">
            <v>2501</v>
          </cell>
          <cell r="P3611">
            <v>3001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11A16</v>
          </cell>
          <cell r="B3612" t="str">
            <v xml:space="preserve">TPU SAM. A33 NAC. LISO </v>
          </cell>
          <cell r="C3612">
            <v>0.84</v>
          </cell>
          <cell r="D3612">
            <v>3.7127999999999997</v>
          </cell>
          <cell r="E3612">
            <v>1.0920000000000001</v>
          </cell>
          <cell r="F3612">
            <v>0.92400000000000004</v>
          </cell>
          <cell r="G3612">
            <v>1.05</v>
          </cell>
          <cell r="H3612">
            <v>1.26</v>
          </cell>
          <cell r="I3612">
            <v>1054.2</v>
          </cell>
          <cell r="J3612">
            <v>3690</v>
          </cell>
          <cell r="K3612">
            <v>4500</v>
          </cell>
          <cell r="L3612">
            <v>1370</v>
          </cell>
          <cell r="M3612">
            <v>1514</v>
          </cell>
          <cell r="N3612">
            <v>1160</v>
          </cell>
          <cell r="O3612">
            <v>1318</v>
          </cell>
          <cell r="P3612">
            <v>1582</v>
          </cell>
          <cell r="Q3612" t="str">
            <v>V</v>
          </cell>
          <cell r="R3612">
            <v>38</v>
          </cell>
          <cell r="S3612">
            <v>1.105</v>
          </cell>
          <cell r="T3612" t="str">
            <v>TPU</v>
          </cell>
          <cell r="U3612">
            <v>0</v>
          </cell>
        </row>
        <row r="3613">
          <cell r="A3613" t="str">
            <v>RIGNAC23</v>
          </cell>
          <cell r="B3613" t="str">
            <v>TPU SAM. A33 NAC. LISO BRILLO</v>
          </cell>
          <cell r="C3613">
            <v>0.84</v>
          </cell>
          <cell r="D3613">
            <v>3.7127999999999997</v>
          </cell>
          <cell r="E3613">
            <v>1.0920000000000001</v>
          </cell>
          <cell r="F3613">
            <v>0.92400000000000004</v>
          </cell>
          <cell r="G3613">
            <v>1.05</v>
          </cell>
          <cell r="H3613">
            <v>1.26</v>
          </cell>
          <cell r="I3613">
            <v>1054.2</v>
          </cell>
          <cell r="J3613">
            <v>3690</v>
          </cell>
          <cell r="K3613">
            <v>4500</v>
          </cell>
          <cell r="L3613">
            <v>1370</v>
          </cell>
          <cell r="M3613">
            <v>1514</v>
          </cell>
          <cell r="N3613">
            <v>1160</v>
          </cell>
          <cell r="O3613">
            <v>1318</v>
          </cell>
          <cell r="P3613">
            <v>1582</v>
          </cell>
          <cell r="Q3613" t="str">
            <v>L</v>
          </cell>
          <cell r="R3613">
            <v>38</v>
          </cell>
          <cell r="S3613">
            <v>1.105</v>
          </cell>
          <cell r="T3613" t="str">
            <v>TPU</v>
          </cell>
          <cell r="U3613">
            <v>0</v>
          </cell>
        </row>
        <row r="3614">
          <cell r="A3614" t="str">
            <v>40322</v>
          </cell>
          <cell r="B3614" t="str">
            <v>TPU SAM. A33 PUFFER CASE</v>
          </cell>
          <cell r="C3614">
            <v>0.83</v>
          </cell>
          <cell r="D3614">
            <v>3.6685999999999996</v>
          </cell>
          <cell r="E3614">
            <v>1.079</v>
          </cell>
          <cell r="F3614">
            <v>0.91300000000000003</v>
          </cell>
          <cell r="G3614">
            <v>1.0374999999999999</v>
          </cell>
          <cell r="H3614">
            <v>1.2449999999999999</v>
          </cell>
          <cell r="I3614">
            <v>1041.6499999999999</v>
          </cell>
          <cell r="J3614">
            <v>3690</v>
          </cell>
          <cell r="K3614">
            <v>4500</v>
          </cell>
          <cell r="L3614">
            <v>1354</v>
          </cell>
          <cell r="M3614">
            <v>1496</v>
          </cell>
          <cell r="N3614">
            <v>1146</v>
          </cell>
          <cell r="O3614">
            <v>1303</v>
          </cell>
          <cell r="P3614">
            <v>1563</v>
          </cell>
          <cell r="Q3614" t="str">
            <v>V</v>
          </cell>
          <cell r="R3614">
            <v>38</v>
          </cell>
          <cell r="S3614">
            <v>1.105</v>
          </cell>
          <cell r="T3614" t="str">
            <v>TPU</v>
          </cell>
          <cell r="U3614">
            <v>0</v>
          </cell>
        </row>
        <row r="3615">
          <cell r="A3615" t="str">
            <v>TPURSA33</v>
          </cell>
          <cell r="B3615" t="str">
            <v>TPU SAM. A33 REF SOFT</v>
          </cell>
          <cell r="C3615">
            <v>1.55</v>
          </cell>
          <cell r="D3615">
            <v>7.5019999999999998</v>
          </cell>
          <cell r="E3615">
            <v>2.0150000000000001</v>
          </cell>
          <cell r="F3615">
            <v>1.7050000000000003</v>
          </cell>
          <cell r="G3615">
            <v>1.9375</v>
          </cell>
          <cell r="H3615">
            <v>2.3250000000000002</v>
          </cell>
          <cell r="I3615">
            <v>1945.25</v>
          </cell>
          <cell r="J3615">
            <v>7790</v>
          </cell>
          <cell r="K3615">
            <v>9500</v>
          </cell>
          <cell r="L3615">
            <v>2529</v>
          </cell>
          <cell r="M3615">
            <v>3060</v>
          </cell>
          <cell r="N3615">
            <v>2140</v>
          </cell>
          <cell r="O3615">
            <v>2432</v>
          </cell>
          <cell r="P3615">
            <v>2918</v>
          </cell>
          <cell r="Q3615" t="str">
            <v>S</v>
          </cell>
          <cell r="R3615">
            <v>38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T0011</v>
          </cell>
          <cell r="B3616" t="str">
            <v>TPU SAM. A33 RUBBER</v>
          </cell>
          <cell r="C3616">
            <v>1.545541539799913</v>
          </cell>
          <cell r="D3616">
            <v>7.4804210526315789</v>
          </cell>
          <cell r="E3616">
            <v>2.0092040017398869</v>
          </cell>
          <cell r="F3616">
            <v>1.7000956937799045</v>
          </cell>
          <cell r="G3616">
            <v>1.9319269247498914</v>
          </cell>
          <cell r="H3616">
            <v>2.3183123096998695</v>
          </cell>
          <cell r="I3616">
            <v>1939.6546324488909</v>
          </cell>
          <cell r="J3616">
            <v>7790</v>
          </cell>
          <cell r="K3616">
            <v>9500</v>
          </cell>
          <cell r="L3616">
            <v>2522</v>
          </cell>
          <cell r="M3616">
            <v>3051</v>
          </cell>
          <cell r="N3616">
            <v>2134</v>
          </cell>
          <cell r="O3616">
            <v>2425</v>
          </cell>
          <cell r="P3616">
            <v>2910</v>
          </cell>
          <cell r="Q3616" t="str">
            <v>D</v>
          </cell>
          <cell r="R3616">
            <v>38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TRRSA33</v>
          </cell>
          <cell r="B3617" t="str">
            <v>TPU SAM. A33 RUBBER</v>
          </cell>
          <cell r="C3617">
            <v>1.545541539799913</v>
          </cell>
          <cell r="D3617">
            <v>7.4804210526315789</v>
          </cell>
          <cell r="E3617">
            <v>2.0092040017398869</v>
          </cell>
          <cell r="F3617">
            <v>1.7000956937799045</v>
          </cell>
          <cell r="G3617">
            <v>1.9319269247498914</v>
          </cell>
          <cell r="H3617">
            <v>2.3183123096998695</v>
          </cell>
          <cell r="I3617">
            <v>1939.6546324488909</v>
          </cell>
          <cell r="J3617">
            <v>7790</v>
          </cell>
          <cell r="K3617">
            <v>9500</v>
          </cell>
          <cell r="L3617">
            <v>2522</v>
          </cell>
          <cell r="M3617">
            <v>3051</v>
          </cell>
          <cell r="N3617">
            <v>2134</v>
          </cell>
          <cell r="O3617">
            <v>2425</v>
          </cell>
          <cell r="P3617">
            <v>2910</v>
          </cell>
          <cell r="Q3617" t="str">
            <v>D</v>
          </cell>
          <cell r="R3617">
            <v>38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45645653147</v>
          </cell>
          <cell r="B3618" t="str">
            <v>TPU SAM. A33 SILICONA C/MARCA</v>
          </cell>
          <cell r="C3618">
            <v>1.8438247011952191</v>
          </cell>
          <cell r="D3618">
            <v>7.1392892430278883</v>
          </cell>
          <cell r="E3618">
            <v>2.3969721115537848</v>
          </cell>
          <cell r="F3618">
            <v>2.0282071713147412</v>
          </cell>
          <cell r="G3618">
            <v>2.3047808764940241</v>
          </cell>
          <cell r="H3618">
            <v>2.7657370517928288</v>
          </cell>
          <cell r="I3618">
            <v>2314</v>
          </cell>
          <cell r="J3618">
            <v>7380</v>
          </cell>
          <cell r="K3618">
            <v>9000</v>
          </cell>
          <cell r="L3618">
            <v>3008</v>
          </cell>
          <cell r="M3618">
            <v>3640</v>
          </cell>
          <cell r="N3618">
            <v>2546</v>
          </cell>
          <cell r="O3618">
            <v>2893</v>
          </cell>
          <cell r="P3618">
            <v>3471</v>
          </cell>
          <cell r="Q3618" t="str">
            <v>V</v>
          </cell>
          <cell r="R3618">
            <v>30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33563</v>
          </cell>
          <cell r="B3619" t="str">
            <v>TPU SAM. A33 SILICONA NAC.</v>
          </cell>
          <cell r="C3619">
            <v>0.76</v>
          </cell>
          <cell r="D3619">
            <v>3.3592</v>
          </cell>
          <cell r="E3619">
            <v>0.9880000000000001</v>
          </cell>
          <cell r="F3619">
            <v>0.83600000000000008</v>
          </cell>
          <cell r="G3619">
            <v>0.95</v>
          </cell>
          <cell r="H3619">
            <v>1.1400000000000001</v>
          </cell>
          <cell r="I3619">
            <v>953.8</v>
          </cell>
          <cell r="J3619">
            <v>3280</v>
          </cell>
          <cell r="K3619">
            <v>4000</v>
          </cell>
          <cell r="L3619">
            <v>1240</v>
          </cell>
          <cell r="M3619">
            <v>1370</v>
          </cell>
          <cell r="N3619">
            <v>1050</v>
          </cell>
          <cell r="O3619">
            <v>1193</v>
          </cell>
          <cell r="P3619">
            <v>1431</v>
          </cell>
          <cell r="Q3619" t="str">
            <v>V</v>
          </cell>
          <cell r="R3619">
            <v>38</v>
          </cell>
          <cell r="S3619">
            <v>1.105</v>
          </cell>
          <cell r="T3619" t="str">
            <v>TPU</v>
          </cell>
          <cell r="U3619">
            <v>0</v>
          </cell>
        </row>
        <row r="3620">
          <cell r="A3620" t="str">
            <v>43356</v>
          </cell>
          <cell r="B3620" t="str">
            <v>TPU SAM. A33 TRANS</v>
          </cell>
          <cell r="C3620">
            <v>0.86124401913875603</v>
          </cell>
          <cell r="D3620">
            <v>4.1684210526315795</v>
          </cell>
          <cell r="E3620">
            <v>1.1196172248803828</v>
          </cell>
          <cell r="F3620">
            <v>0.94736842105263175</v>
          </cell>
          <cell r="G3620">
            <v>1.0765550239234449</v>
          </cell>
          <cell r="H3620">
            <v>1.2918660287081341</v>
          </cell>
          <cell r="I3620">
            <v>1080.8612440191389</v>
          </cell>
          <cell r="J3620">
            <v>4100</v>
          </cell>
          <cell r="K3620">
            <v>5000</v>
          </cell>
          <cell r="L3620">
            <v>1405</v>
          </cell>
          <cell r="M3620">
            <v>1700</v>
          </cell>
          <cell r="N3620">
            <v>1189</v>
          </cell>
          <cell r="O3620">
            <v>1352</v>
          </cell>
          <cell r="P3620">
            <v>1622</v>
          </cell>
          <cell r="Q3620" t="str">
            <v>V</v>
          </cell>
          <cell r="R3620">
            <v>38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TPU2'A336T</v>
          </cell>
          <cell r="B3621" t="str">
            <v>TPU SAM. A33 TRANS 2ML</v>
          </cell>
          <cell r="C3621">
            <v>0.63984805491990848</v>
          </cell>
          <cell r="D3621">
            <v>3.0968645858123569</v>
          </cell>
          <cell r="E3621">
            <v>0.83180247139588104</v>
          </cell>
          <cell r="F3621">
            <v>0.70383286041189941</v>
          </cell>
          <cell r="G3621">
            <v>0.79981006864988557</v>
          </cell>
          <cell r="H3621">
            <v>0.95977208237986278</v>
          </cell>
          <cell r="I3621">
            <v>803.00930892448514</v>
          </cell>
          <cell r="J3621">
            <v>3280</v>
          </cell>
          <cell r="K3621">
            <v>4000</v>
          </cell>
          <cell r="L3621">
            <v>1044</v>
          </cell>
          <cell r="M3621">
            <v>1263</v>
          </cell>
          <cell r="N3621">
            <v>884</v>
          </cell>
          <cell r="O3621">
            <v>1004</v>
          </cell>
          <cell r="P3621">
            <v>1205</v>
          </cell>
          <cell r="Q3621" t="str">
            <v>S</v>
          </cell>
          <cell r="R3621">
            <v>38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PBCM'A346AZ</v>
          </cell>
          <cell r="B3622" t="str">
            <v>TPU SAM. A34 BORDER COLOR</v>
          </cell>
          <cell r="C3622">
            <v>1.9</v>
          </cell>
          <cell r="D3622">
            <v>9.1959999999999997</v>
          </cell>
          <cell r="E3622">
            <v>2.4699999999999998</v>
          </cell>
          <cell r="F3622">
            <v>2.09</v>
          </cell>
          <cell r="G3622">
            <v>2.375</v>
          </cell>
          <cell r="H3622">
            <v>2.8499999999999996</v>
          </cell>
          <cell r="I3622">
            <v>2384.5</v>
          </cell>
          <cell r="J3622">
            <v>9430</v>
          </cell>
          <cell r="K3622">
            <v>11500</v>
          </cell>
          <cell r="L3622">
            <v>3100</v>
          </cell>
          <cell r="M3622">
            <v>3751</v>
          </cell>
          <cell r="N3622">
            <v>2623</v>
          </cell>
          <cell r="O3622">
            <v>2981</v>
          </cell>
          <cell r="P3622">
            <v>3577</v>
          </cell>
          <cell r="Q3622" t="str">
            <v>S</v>
          </cell>
          <cell r="R3622">
            <v>38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PBCM'A346RS</v>
          </cell>
          <cell r="B3623" t="str">
            <v>TPU SAM. A34 BORDER COLOR</v>
          </cell>
          <cell r="C3623">
            <v>1.9</v>
          </cell>
          <cell r="D3623">
            <v>9.1959999999999997</v>
          </cell>
          <cell r="E3623">
            <v>2.4699999999999998</v>
          </cell>
          <cell r="F3623">
            <v>2.09</v>
          </cell>
          <cell r="G3623">
            <v>2.375</v>
          </cell>
          <cell r="H3623">
            <v>2.8499999999999996</v>
          </cell>
          <cell r="I3623">
            <v>2384.5</v>
          </cell>
          <cell r="J3623">
            <v>9430</v>
          </cell>
          <cell r="K3623">
            <v>11500</v>
          </cell>
          <cell r="L3623">
            <v>3100</v>
          </cell>
          <cell r="M3623">
            <v>3751</v>
          </cell>
          <cell r="N3623">
            <v>2623</v>
          </cell>
          <cell r="O3623">
            <v>2981</v>
          </cell>
          <cell r="P3623">
            <v>3577</v>
          </cell>
          <cell r="Q3623" t="str">
            <v>S</v>
          </cell>
          <cell r="R3623">
            <v>38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PBCM'A346VI</v>
          </cell>
          <cell r="B3624" t="str">
            <v>TPU SAM. A34 BORDER COLOR</v>
          </cell>
          <cell r="C3624">
            <v>1.9</v>
          </cell>
          <cell r="D3624">
            <v>9.1959999999999997</v>
          </cell>
          <cell r="E3624">
            <v>2.4699999999999998</v>
          </cell>
          <cell r="F3624">
            <v>2.09</v>
          </cell>
          <cell r="G3624">
            <v>2.375</v>
          </cell>
          <cell r="H3624">
            <v>2.8499999999999996</v>
          </cell>
          <cell r="I3624">
            <v>2384.5</v>
          </cell>
          <cell r="J3624">
            <v>9430</v>
          </cell>
          <cell r="K3624">
            <v>11500</v>
          </cell>
          <cell r="L3624">
            <v>3100</v>
          </cell>
          <cell r="M3624">
            <v>3751</v>
          </cell>
          <cell r="N3624">
            <v>2623</v>
          </cell>
          <cell r="O3624">
            <v>2981</v>
          </cell>
          <cell r="P3624">
            <v>3577</v>
          </cell>
          <cell r="Q3624" t="str">
            <v>S</v>
          </cell>
          <cell r="R3624">
            <v>38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TRBBA34</v>
          </cell>
          <cell r="B3625" t="str">
            <v>TPU SAM. A34 BUBBLE</v>
          </cell>
          <cell r="C3625">
            <v>0.96984860557768926</v>
          </cell>
          <cell r="D3625">
            <v>4.6940672509960155</v>
          </cell>
          <cell r="E3625">
            <v>1.2608031872509962</v>
          </cell>
          <cell r="F3625">
            <v>1.0668334661354584</v>
          </cell>
          <cell r="G3625">
            <v>1.2123107569721117</v>
          </cell>
          <cell r="H3625">
            <v>1.4547729083665339</v>
          </cell>
          <cell r="I3625">
            <v>1217.1600000000001</v>
          </cell>
          <cell r="J3625">
            <v>4920</v>
          </cell>
          <cell r="K3625">
            <v>6000</v>
          </cell>
          <cell r="L3625">
            <v>1582</v>
          </cell>
          <cell r="M3625">
            <v>1915</v>
          </cell>
          <cell r="N3625">
            <v>1339</v>
          </cell>
          <cell r="O3625">
            <v>1522</v>
          </cell>
          <cell r="P3625">
            <v>1826</v>
          </cell>
          <cell r="Q3625" t="str">
            <v>D</v>
          </cell>
          <cell r="R3625">
            <v>38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TPIPA34DIR</v>
          </cell>
          <cell r="B3626" t="str">
            <v>TPU SAM. A34 DIAMON</v>
          </cell>
          <cell r="C3626">
            <v>1.3729977116704806</v>
          </cell>
          <cell r="D3626">
            <v>6.6453089244851258</v>
          </cell>
          <cell r="E3626">
            <v>1.7848970251716247</v>
          </cell>
          <cell r="F3626">
            <v>1.5102974828375288</v>
          </cell>
          <cell r="G3626">
            <v>1.7162471395881007</v>
          </cell>
          <cell r="H3626">
            <v>2.0594965675057209</v>
          </cell>
          <cell r="I3626">
            <v>1723.1121281464532</v>
          </cell>
          <cell r="J3626">
            <v>6970</v>
          </cell>
          <cell r="K3626">
            <v>8500</v>
          </cell>
          <cell r="L3626">
            <v>2240</v>
          </cell>
          <cell r="M3626">
            <v>2710</v>
          </cell>
          <cell r="N3626">
            <v>1896</v>
          </cell>
          <cell r="O3626">
            <v>2154</v>
          </cell>
          <cell r="P3626">
            <v>2585</v>
          </cell>
          <cell r="Q3626" t="str">
            <v>V</v>
          </cell>
          <cell r="R3626">
            <v>38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34534</v>
          </cell>
          <cell r="B3627" t="str">
            <v>TPU SAM. A34 PUFFER CASE</v>
          </cell>
          <cell r="C3627">
            <v>0.83</v>
          </cell>
          <cell r="D3627">
            <v>3.6685999999999996</v>
          </cell>
          <cell r="E3627">
            <v>1.079</v>
          </cell>
          <cell r="F3627">
            <v>0.91300000000000003</v>
          </cell>
          <cell r="G3627">
            <v>1.0374999999999999</v>
          </cell>
          <cell r="H3627">
            <v>1.2449999999999999</v>
          </cell>
          <cell r="I3627">
            <v>1041.6499999999999</v>
          </cell>
          <cell r="J3627">
            <v>3690</v>
          </cell>
          <cell r="K3627">
            <v>4500</v>
          </cell>
          <cell r="L3627">
            <v>1354</v>
          </cell>
          <cell r="M3627">
            <v>1496</v>
          </cell>
          <cell r="N3627">
            <v>1146</v>
          </cell>
          <cell r="O3627">
            <v>1303</v>
          </cell>
          <cell r="P3627">
            <v>1563</v>
          </cell>
          <cell r="Q3627" t="str">
            <v>V</v>
          </cell>
          <cell r="R3627">
            <v>38</v>
          </cell>
          <cell r="S3627">
            <v>1.105</v>
          </cell>
          <cell r="T3627" t="str">
            <v>TPU</v>
          </cell>
          <cell r="U3627">
            <v>0</v>
          </cell>
        </row>
        <row r="3628">
          <cell r="A3628" t="str">
            <v>FPSA34</v>
          </cell>
          <cell r="B3628" t="str">
            <v>TPU SAM. A34 PUFFER IMP.</v>
          </cell>
          <cell r="C3628">
            <v>0.95</v>
          </cell>
          <cell r="D3628">
            <v>4.5979999999999999</v>
          </cell>
          <cell r="E3628">
            <v>1.2349999999999999</v>
          </cell>
          <cell r="F3628">
            <v>1.0449999999999999</v>
          </cell>
          <cell r="G3628">
            <v>1.1875</v>
          </cell>
          <cell r="H3628">
            <v>1.4249999999999998</v>
          </cell>
          <cell r="I3628">
            <v>1192.25</v>
          </cell>
          <cell r="J3628">
            <v>4920</v>
          </cell>
          <cell r="K3628">
            <v>6000</v>
          </cell>
          <cell r="L3628">
            <v>1550</v>
          </cell>
          <cell r="M3628">
            <v>1875</v>
          </cell>
          <cell r="N3628">
            <v>1312</v>
          </cell>
          <cell r="O3628">
            <v>1491</v>
          </cell>
          <cell r="P3628">
            <v>1789</v>
          </cell>
          <cell r="Q3628" t="str">
            <v>V</v>
          </cell>
          <cell r="R3628">
            <v>38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FPDA34</v>
          </cell>
          <cell r="B3629" t="str">
            <v>TPU SAM. A34 PUFFER IMP. DISEÑO</v>
          </cell>
          <cell r="C3629">
            <v>1.3919095258808178</v>
          </cell>
          <cell r="D3629">
            <v>6.7368421052631584</v>
          </cell>
          <cell r="E3629">
            <v>1.8094823836450633</v>
          </cell>
          <cell r="F3629">
            <v>1.5311004784688997</v>
          </cell>
          <cell r="G3629">
            <v>1.7398869073510224</v>
          </cell>
          <cell r="H3629">
            <v>2.0878642888212267</v>
          </cell>
          <cell r="I3629">
            <v>1746.8464549804264</v>
          </cell>
          <cell r="J3629">
            <v>6970</v>
          </cell>
          <cell r="K3629">
            <v>8500</v>
          </cell>
          <cell r="L3629">
            <v>2271</v>
          </cell>
          <cell r="M3629">
            <v>2748</v>
          </cell>
          <cell r="N3629">
            <v>1922</v>
          </cell>
          <cell r="O3629">
            <v>2184</v>
          </cell>
          <cell r="P3629">
            <v>2621</v>
          </cell>
          <cell r="Q3629" t="str">
            <v>V</v>
          </cell>
          <cell r="R3629">
            <v>38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FPSA34M</v>
          </cell>
          <cell r="B3630" t="str">
            <v>TPU SAM. A34 PUFFER IMP. METALIZADO</v>
          </cell>
          <cell r="C3630">
            <v>1.7848970251716247</v>
          </cell>
          <cell r="D3630">
            <v>8.6389016018306641</v>
          </cell>
          <cell r="E3630">
            <v>2.3203661327231124</v>
          </cell>
          <cell r="F3630">
            <v>1.9633867276887873</v>
          </cell>
          <cell r="G3630">
            <v>2.2311212814645307</v>
          </cell>
          <cell r="H3630">
            <v>2.6773455377574371</v>
          </cell>
          <cell r="I3630">
            <v>2240.0457665903891</v>
          </cell>
          <cell r="J3630">
            <v>9020</v>
          </cell>
          <cell r="K3630">
            <v>11000</v>
          </cell>
          <cell r="L3630">
            <v>2912</v>
          </cell>
          <cell r="M3630">
            <v>3524</v>
          </cell>
          <cell r="N3630">
            <v>2465</v>
          </cell>
          <cell r="O3630">
            <v>2801</v>
          </cell>
          <cell r="P3630">
            <v>3361</v>
          </cell>
          <cell r="Q3630" t="str">
            <v>V</v>
          </cell>
          <cell r="R3630">
            <v>38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TPPLSA34</v>
          </cell>
          <cell r="B3631" t="str">
            <v>TPU SAM. A34 PUFFER IMP. PLATEADAS</v>
          </cell>
          <cell r="C3631">
            <v>2.2883295194508011</v>
          </cell>
          <cell r="D3631">
            <v>11.075514874141877</v>
          </cell>
          <cell r="E3631">
            <v>2.9748283752860414</v>
          </cell>
          <cell r="F3631">
            <v>2.5171624713958813</v>
          </cell>
          <cell r="G3631">
            <v>2.8604118993135015</v>
          </cell>
          <cell r="H3631">
            <v>3.4324942791762014</v>
          </cell>
          <cell r="I3631">
            <v>2871.8535469107555</v>
          </cell>
          <cell r="J3631">
            <v>11480</v>
          </cell>
          <cell r="K3631">
            <v>14000</v>
          </cell>
          <cell r="L3631">
            <v>3733</v>
          </cell>
          <cell r="M3631">
            <v>4517</v>
          </cell>
          <cell r="N3631">
            <v>3160</v>
          </cell>
          <cell r="O3631">
            <v>3590</v>
          </cell>
          <cell r="P3631">
            <v>4308</v>
          </cell>
          <cell r="Q3631" t="str">
            <v>V</v>
          </cell>
          <cell r="R3631">
            <v>38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FRA34</v>
          </cell>
          <cell r="B3632" t="str">
            <v>TPU SAM. A34 RAYAS</v>
          </cell>
          <cell r="C3632">
            <v>1.5789473684210527</v>
          </cell>
          <cell r="D3632">
            <v>7.6421052631578945</v>
          </cell>
          <cell r="E3632">
            <v>2.0526315789473686</v>
          </cell>
          <cell r="F3632">
            <v>1.736842105263158</v>
          </cell>
          <cell r="G3632">
            <v>1.9736842105263159</v>
          </cell>
          <cell r="H3632">
            <v>2.3684210526315788</v>
          </cell>
          <cell r="I3632">
            <v>1981.578947368421</v>
          </cell>
          <cell r="J3632">
            <v>7790</v>
          </cell>
          <cell r="K3632">
            <v>9500</v>
          </cell>
          <cell r="L3632">
            <v>2576</v>
          </cell>
          <cell r="M3632">
            <v>3117</v>
          </cell>
          <cell r="N3632">
            <v>2180</v>
          </cell>
          <cell r="O3632">
            <v>2477</v>
          </cell>
          <cell r="P3632">
            <v>2973</v>
          </cell>
          <cell r="Q3632" t="str">
            <v>V</v>
          </cell>
          <cell r="R3632">
            <v>38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RPUBRA34</v>
          </cell>
          <cell r="B3633" t="str">
            <v>TPU SAM. A34 REF. BRILLO</v>
          </cell>
          <cell r="C3633">
            <v>1.8306636155606408</v>
          </cell>
          <cell r="D3633">
            <v>8.860411899313501</v>
          </cell>
          <cell r="E3633">
            <v>2.3798627002288333</v>
          </cell>
          <cell r="F3633">
            <v>2.013729977116705</v>
          </cell>
          <cell r="G3633">
            <v>2.2883295194508011</v>
          </cell>
          <cell r="H3633">
            <v>2.7459954233409611</v>
          </cell>
          <cell r="I3633">
            <v>2297.4828375286043</v>
          </cell>
          <cell r="J3633">
            <v>9020</v>
          </cell>
          <cell r="K3633">
            <v>11000</v>
          </cell>
          <cell r="L3633">
            <v>2987</v>
          </cell>
          <cell r="M3633">
            <v>3614</v>
          </cell>
          <cell r="N3633">
            <v>2528</v>
          </cell>
          <cell r="O3633">
            <v>2872</v>
          </cell>
          <cell r="P3633">
            <v>3447</v>
          </cell>
          <cell r="Q3633" t="str">
            <v>L</v>
          </cell>
          <cell r="R3633">
            <v>38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TRRSA34</v>
          </cell>
          <cell r="B3634" t="str">
            <v>TPU SAM. A34 RUBBER</v>
          </cell>
          <cell r="C3634">
            <v>1.545541539799913</v>
          </cell>
          <cell r="D3634">
            <v>7.4804210526315789</v>
          </cell>
          <cell r="E3634">
            <v>2.0092040017398869</v>
          </cell>
          <cell r="F3634">
            <v>1.7000956937799045</v>
          </cell>
          <cell r="G3634">
            <v>1.9319269247498914</v>
          </cell>
          <cell r="H3634">
            <v>2.3183123096998695</v>
          </cell>
          <cell r="I3634">
            <v>1939.6546324488909</v>
          </cell>
          <cell r="J3634">
            <v>7790</v>
          </cell>
          <cell r="K3634">
            <v>9500</v>
          </cell>
          <cell r="L3634">
            <v>2522</v>
          </cell>
          <cell r="M3634">
            <v>3051</v>
          </cell>
          <cell r="N3634">
            <v>2134</v>
          </cell>
          <cell r="O3634">
            <v>2425</v>
          </cell>
          <cell r="P3634">
            <v>2910</v>
          </cell>
          <cell r="Q3634" t="str">
            <v>D</v>
          </cell>
          <cell r="R3634">
            <v>38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456456100589</v>
          </cell>
          <cell r="B3635" t="str">
            <v>TPU SAM. A34 SILICONA C/MARCA</v>
          </cell>
          <cell r="C3635">
            <v>1.8438247011952191</v>
          </cell>
          <cell r="D3635">
            <v>8.9241115537848597</v>
          </cell>
          <cell r="E3635">
            <v>2.3969721115537848</v>
          </cell>
          <cell r="F3635">
            <v>2.0282071713147412</v>
          </cell>
          <cell r="G3635">
            <v>2.3047808764940241</v>
          </cell>
          <cell r="H3635">
            <v>2.7657370517928288</v>
          </cell>
          <cell r="I3635">
            <v>2314</v>
          </cell>
          <cell r="J3635">
            <v>9020</v>
          </cell>
          <cell r="K3635">
            <v>11000</v>
          </cell>
          <cell r="L3635">
            <v>3008</v>
          </cell>
          <cell r="M3635">
            <v>3640</v>
          </cell>
          <cell r="N3635">
            <v>2546</v>
          </cell>
          <cell r="O3635">
            <v>2893</v>
          </cell>
          <cell r="P3635">
            <v>3471</v>
          </cell>
          <cell r="Q3635" t="str">
            <v>V</v>
          </cell>
          <cell r="R3635">
            <v>38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SILFA34</v>
          </cell>
          <cell r="B3636" t="str">
            <v>TPU SAM. A34 SILICONA FELPA</v>
          </cell>
          <cell r="C3636">
            <v>1.2178489702517163</v>
          </cell>
          <cell r="D3636">
            <v>5.894389016018307</v>
          </cell>
          <cell r="E3636">
            <v>1.5832036613272313</v>
          </cell>
          <cell r="F3636">
            <v>1.3396338672768882</v>
          </cell>
          <cell r="G3636">
            <v>1.5223112128146454</v>
          </cell>
          <cell r="H3636">
            <v>1.8267734553775745</v>
          </cell>
          <cell r="I3636">
            <v>1528.400457665904</v>
          </cell>
          <cell r="J3636">
            <v>6150</v>
          </cell>
          <cell r="K3636">
            <v>7500</v>
          </cell>
          <cell r="L3636">
            <v>1987</v>
          </cell>
          <cell r="M3636">
            <v>2404</v>
          </cell>
          <cell r="N3636">
            <v>1682</v>
          </cell>
          <cell r="O3636">
            <v>1911</v>
          </cell>
          <cell r="P3636">
            <v>2293</v>
          </cell>
          <cell r="Q3636" t="str">
            <v>V</v>
          </cell>
          <cell r="R3636">
            <v>38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PRSI'A346AM</v>
          </cell>
          <cell r="B3637" t="str">
            <v>TPU SAM. A34 SILICONA FELPA</v>
          </cell>
          <cell r="C3637">
            <v>1.2178489702517163</v>
          </cell>
          <cell r="D3637">
            <v>5.894389016018307</v>
          </cell>
          <cell r="E3637">
            <v>1.5832036613272313</v>
          </cell>
          <cell r="F3637">
            <v>1.3396338672768882</v>
          </cell>
          <cell r="G3637">
            <v>1.5223112128146454</v>
          </cell>
          <cell r="H3637">
            <v>1.8267734553775745</v>
          </cell>
          <cell r="I3637">
            <v>1528.400457665904</v>
          </cell>
          <cell r="J3637">
            <v>6150</v>
          </cell>
          <cell r="K3637">
            <v>7500</v>
          </cell>
          <cell r="L3637">
            <v>1987</v>
          </cell>
          <cell r="M3637">
            <v>2404</v>
          </cell>
          <cell r="N3637">
            <v>1682</v>
          </cell>
          <cell r="O3637">
            <v>1911</v>
          </cell>
          <cell r="P3637">
            <v>2293</v>
          </cell>
          <cell r="Q3637" t="str">
            <v>S</v>
          </cell>
          <cell r="R3637">
            <v>38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44334</v>
          </cell>
          <cell r="B3638" t="str">
            <v>TPU SAM. A34 TRANS</v>
          </cell>
          <cell r="C3638">
            <v>0.86124401913875603</v>
          </cell>
          <cell r="D3638">
            <v>4.1684210526315795</v>
          </cell>
          <cell r="E3638">
            <v>1.1196172248803828</v>
          </cell>
          <cell r="F3638">
            <v>0.94736842105263175</v>
          </cell>
          <cell r="G3638">
            <v>1.0765550239234449</v>
          </cell>
          <cell r="H3638">
            <v>1.2918660287081341</v>
          </cell>
          <cell r="I3638">
            <v>1080.8612440191389</v>
          </cell>
          <cell r="J3638">
            <v>4100</v>
          </cell>
          <cell r="K3638">
            <v>5000</v>
          </cell>
          <cell r="L3638">
            <v>1405</v>
          </cell>
          <cell r="M3638">
            <v>1700</v>
          </cell>
          <cell r="N3638">
            <v>1189</v>
          </cell>
          <cell r="O3638">
            <v>1352</v>
          </cell>
          <cell r="P3638">
            <v>1622</v>
          </cell>
          <cell r="Q3638" t="str">
            <v>V</v>
          </cell>
          <cell r="R3638">
            <v>38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PASK'A346T</v>
          </cell>
          <cell r="B3639" t="str">
            <v>TPU SAM. A34 TRANS</v>
          </cell>
          <cell r="C3639">
            <v>0.86124401913875603</v>
          </cell>
          <cell r="D3639">
            <v>4.1684210526315795</v>
          </cell>
          <cell r="E3639">
            <v>1.1196172248803828</v>
          </cell>
          <cell r="F3639">
            <v>0.94736842105263175</v>
          </cell>
          <cell r="G3639">
            <v>1.0765550239234449</v>
          </cell>
          <cell r="H3639">
            <v>1.2918660287081341</v>
          </cell>
          <cell r="I3639">
            <v>1080.8612440191389</v>
          </cell>
          <cell r="J3639">
            <v>4100</v>
          </cell>
          <cell r="K3639">
            <v>5000</v>
          </cell>
          <cell r="L3639">
            <v>1405</v>
          </cell>
          <cell r="M3639">
            <v>1700</v>
          </cell>
          <cell r="N3639">
            <v>1189</v>
          </cell>
          <cell r="O3639">
            <v>1352</v>
          </cell>
          <cell r="P3639">
            <v>1622</v>
          </cell>
          <cell r="Q3639" t="str">
            <v>S</v>
          </cell>
          <cell r="R3639">
            <v>38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PRP'A346AZ</v>
          </cell>
          <cell r="B3640" t="str">
            <v>TPU SAM. A34 TRANS CLEAR PREMIUM REF</v>
          </cell>
          <cell r="C3640">
            <v>2.2883295194508011</v>
          </cell>
          <cell r="D3640">
            <v>11.075514874141877</v>
          </cell>
          <cell r="E3640">
            <v>2.9748283752860414</v>
          </cell>
          <cell r="F3640">
            <v>2.5171624713958813</v>
          </cell>
          <cell r="G3640">
            <v>2.8604118993135015</v>
          </cell>
          <cell r="H3640">
            <v>3.4324942791762014</v>
          </cell>
          <cell r="I3640">
            <v>2871.8535469107555</v>
          </cell>
          <cell r="J3640">
            <v>11480</v>
          </cell>
          <cell r="K3640">
            <v>14000</v>
          </cell>
          <cell r="L3640">
            <v>3733</v>
          </cell>
          <cell r="M3640">
            <v>4517</v>
          </cell>
          <cell r="N3640">
            <v>3160</v>
          </cell>
          <cell r="O3640">
            <v>3590</v>
          </cell>
          <cell r="P3640">
            <v>4308</v>
          </cell>
          <cell r="Q3640" t="str">
            <v>S</v>
          </cell>
          <cell r="R3640">
            <v>38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PRP'A346NE</v>
          </cell>
          <cell r="B3641" t="str">
            <v>TPU SAM. A34 TRANS CLEAR PREMIUM REF</v>
          </cell>
          <cell r="C3641">
            <v>2.2883295194508011</v>
          </cell>
          <cell r="D3641">
            <v>11.075514874141877</v>
          </cell>
          <cell r="E3641">
            <v>2.9748283752860414</v>
          </cell>
          <cell r="F3641">
            <v>2.5171624713958813</v>
          </cell>
          <cell r="G3641">
            <v>2.8604118993135015</v>
          </cell>
          <cell r="H3641">
            <v>3.4324942791762014</v>
          </cell>
          <cell r="I3641">
            <v>2871.8535469107555</v>
          </cell>
          <cell r="J3641">
            <v>11480</v>
          </cell>
          <cell r="K3641">
            <v>14000</v>
          </cell>
          <cell r="L3641">
            <v>3733</v>
          </cell>
          <cell r="M3641">
            <v>4517</v>
          </cell>
          <cell r="N3641">
            <v>3160</v>
          </cell>
          <cell r="O3641">
            <v>3590</v>
          </cell>
          <cell r="P3641">
            <v>4308</v>
          </cell>
          <cell r="Q3641" t="str">
            <v>S</v>
          </cell>
          <cell r="R3641">
            <v>38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PRP'A346TR</v>
          </cell>
          <cell r="B3642" t="str">
            <v>TPU SAM. A34 TRANS CLEAR PREMIUM REF</v>
          </cell>
          <cell r="C3642">
            <v>2.2883295194508011</v>
          </cell>
          <cell r="D3642">
            <v>11.075514874141877</v>
          </cell>
          <cell r="E3642">
            <v>2.9748283752860414</v>
          </cell>
          <cell r="F3642">
            <v>2.5171624713958813</v>
          </cell>
          <cell r="G3642">
            <v>2.8604118993135015</v>
          </cell>
          <cell r="H3642">
            <v>3.4324942791762014</v>
          </cell>
          <cell r="I3642">
            <v>2871.8535469107555</v>
          </cell>
          <cell r="J3642">
            <v>11480</v>
          </cell>
          <cell r="K3642">
            <v>14000</v>
          </cell>
          <cell r="L3642">
            <v>3733</v>
          </cell>
          <cell r="M3642">
            <v>4517</v>
          </cell>
          <cell r="N3642">
            <v>3160</v>
          </cell>
          <cell r="O3642">
            <v>3590</v>
          </cell>
          <cell r="P3642">
            <v>4308</v>
          </cell>
          <cell r="Q3642" t="str">
            <v>S</v>
          </cell>
          <cell r="R3642">
            <v>38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PBCSSA35</v>
          </cell>
          <cell r="B3643" t="str">
            <v>TPU SAM. A35 BORDER - CAMERA SHIELD</v>
          </cell>
          <cell r="C3643">
            <v>1.896924485125858</v>
          </cell>
          <cell r="D3643">
            <v>9.1811145080091521</v>
          </cell>
          <cell r="E3643">
            <v>2.4660018306636156</v>
          </cell>
          <cell r="F3643">
            <v>2.0866169336384441</v>
          </cell>
          <cell r="G3643">
            <v>2.3711556064073225</v>
          </cell>
          <cell r="H3643">
            <v>2.845386727688787</v>
          </cell>
          <cell r="I3643">
            <v>2380.6402288329518</v>
          </cell>
          <cell r="J3643">
            <v>9430</v>
          </cell>
          <cell r="K3643">
            <v>11500</v>
          </cell>
          <cell r="L3643">
            <v>3095</v>
          </cell>
          <cell r="M3643">
            <v>3745</v>
          </cell>
          <cell r="N3643">
            <v>2619</v>
          </cell>
          <cell r="O3643">
            <v>2976</v>
          </cell>
          <cell r="P3643">
            <v>3571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TRCRA35</v>
          </cell>
          <cell r="B3644" t="str">
            <v>TPU SAM. A35 COMBO REF</v>
          </cell>
          <cell r="C3644">
            <v>2.3033864541832672</v>
          </cell>
          <cell r="D3644">
            <v>11.148390438247013</v>
          </cell>
          <cell r="E3644">
            <v>2.9944023904382475</v>
          </cell>
          <cell r="F3644">
            <v>2.5337250996015941</v>
          </cell>
          <cell r="G3644">
            <v>2.8792330677290838</v>
          </cell>
          <cell r="H3644">
            <v>3.4550796812749009</v>
          </cell>
          <cell r="I3644">
            <v>2890.7500000000005</v>
          </cell>
          <cell r="J3644">
            <v>11480</v>
          </cell>
          <cell r="K3644">
            <v>14000</v>
          </cell>
          <cell r="L3644">
            <v>3758</v>
          </cell>
          <cell r="M3644">
            <v>4547</v>
          </cell>
          <cell r="N3644">
            <v>3180</v>
          </cell>
          <cell r="O3644">
            <v>3614</v>
          </cell>
          <cell r="P3644">
            <v>4337</v>
          </cell>
          <cell r="Q3644" t="str">
            <v>D</v>
          </cell>
          <cell r="R3644">
            <v>38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RPUBRA35</v>
          </cell>
          <cell r="B3645" t="str">
            <v>TPU SAM. A35 REF. BRILLO</v>
          </cell>
          <cell r="C3645">
            <v>1.8306636155606408</v>
          </cell>
          <cell r="D3645">
            <v>8.860411899313501</v>
          </cell>
          <cell r="E3645">
            <v>2.3798627002288333</v>
          </cell>
          <cell r="F3645">
            <v>2.013729977116705</v>
          </cell>
          <cell r="G3645">
            <v>2.2883295194508011</v>
          </cell>
          <cell r="H3645">
            <v>2.7459954233409611</v>
          </cell>
          <cell r="I3645">
            <v>2297.4828375286043</v>
          </cell>
          <cell r="J3645">
            <v>9020</v>
          </cell>
          <cell r="K3645">
            <v>11000</v>
          </cell>
          <cell r="L3645">
            <v>2987</v>
          </cell>
          <cell r="M3645">
            <v>3614</v>
          </cell>
          <cell r="N3645">
            <v>2528</v>
          </cell>
          <cell r="O3645">
            <v>2872</v>
          </cell>
          <cell r="P3645">
            <v>3447</v>
          </cell>
          <cell r="Q3645" t="str">
            <v>L</v>
          </cell>
          <cell r="R3645">
            <v>38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4564561287962</v>
          </cell>
          <cell r="B3646" t="str">
            <v>TPU SAM. A35 SILICONA C/MARCA</v>
          </cell>
          <cell r="C3646">
            <v>1.8438247011952191</v>
          </cell>
          <cell r="D3646">
            <v>8.9241115537848597</v>
          </cell>
          <cell r="E3646">
            <v>2.3969721115537848</v>
          </cell>
          <cell r="F3646">
            <v>2.0282071713147412</v>
          </cell>
          <cell r="G3646">
            <v>2.3047808764940241</v>
          </cell>
          <cell r="H3646">
            <v>2.7657370517928288</v>
          </cell>
          <cell r="I3646">
            <v>2314</v>
          </cell>
          <cell r="J3646">
            <v>9020</v>
          </cell>
          <cell r="K3646">
            <v>11000</v>
          </cell>
          <cell r="L3646">
            <v>3008</v>
          </cell>
          <cell r="M3646">
            <v>3640</v>
          </cell>
          <cell r="N3646">
            <v>2546</v>
          </cell>
          <cell r="O3646">
            <v>2893</v>
          </cell>
          <cell r="P3646">
            <v>3471</v>
          </cell>
          <cell r="Q3646" t="str">
            <v>V</v>
          </cell>
          <cell r="R3646">
            <v>38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SILFA35</v>
          </cell>
          <cell r="B3647" t="str">
            <v>TPU SAM. A35 SILICONA FELPA</v>
          </cell>
          <cell r="C3647">
            <v>1.2178489702517163</v>
          </cell>
          <cell r="D3647">
            <v>5.894389016018307</v>
          </cell>
          <cell r="E3647">
            <v>1.5832036613272313</v>
          </cell>
          <cell r="F3647">
            <v>1.3396338672768882</v>
          </cell>
          <cell r="G3647">
            <v>1.5223112128146454</v>
          </cell>
          <cell r="H3647">
            <v>1.8267734553775745</v>
          </cell>
          <cell r="I3647">
            <v>1528.400457665904</v>
          </cell>
          <cell r="J3647">
            <v>6150</v>
          </cell>
          <cell r="K3647">
            <v>7500</v>
          </cell>
          <cell r="L3647">
            <v>1987</v>
          </cell>
          <cell r="M3647">
            <v>2404</v>
          </cell>
          <cell r="N3647">
            <v>1682</v>
          </cell>
          <cell r="O3647">
            <v>1911</v>
          </cell>
          <cell r="P3647">
            <v>2293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21A35TR</v>
          </cell>
          <cell r="B3648" t="str">
            <v>TPU SAM. A35 TRANS</v>
          </cell>
          <cell r="C3648">
            <v>0.86124401913875603</v>
          </cell>
          <cell r="D3648">
            <v>4.1684210526315795</v>
          </cell>
          <cell r="E3648">
            <v>1.1196172248803828</v>
          </cell>
          <cell r="F3648">
            <v>0.94736842105263175</v>
          </cell>
          <cell r="G3648">
            <v>1.0765550239234449</v>
          </cell>
          <cell r="H3648">
            <v>1.2918660287081341</v>
          </cell>
          <cell r="I3648">
            <v>1080.8612440191389</v>
          </cell>
          <cell r="J3648">
            <v>4100</v>
          </cell>
          <cell r="K3648">
            <v>5000</v>
          </cell>
          <cell r="L3648">
            <v>1405</v>
          </cell>
          <cell r="M3648">
            <v>1700</v>
          </cell>
          <cell r="N3648">
            <v>1189</v>
          </cell>
          <cell r="O3648">
            <v>1352</v>
          </cell>
          <cell r="P3648">
            <v>1622</v>
          </cell>
          <cell r="Q3648" t="str">
            <v>V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PASK'A356T</v>
          </cell>
          <cell r="B3649" t="str">
            <v>TPU SAM. A35 TRANS</v>
          </cell>
          <cell r="C3649">
            <v>1.0923295194508009</v>
          </cell>
          <cell r="D3649">
            <v>5.2868748741418763</v>
          </cell>
          <cell r="E3649">
            <v>1.4200283752860412</v>
          </cell>
          <cell r="F3649">
            <v>1.201562471395881</v>
          </cell>
          <cell r="G3649">
            <v>1.3654118993135012</v>
          </cell>
          <cell r="H3649">
            <v>1.6384942791762014</v>
          </cell>
          <cell r="I3649">
            <v>1370.8735469107551</v>
          </cell>
          <cell r="J3649">
            <v>5330</v>
          </cell>
          <cell r="K3649">
            <v>6500</v>
          </cell>
          <cell r="L3649">
            <v>1782</v>
          </cell>
          <cell r="M3649">
            <v>2156</v>
          </cell>
          <cell r="N3649">
            <v>1508</v>
          </cell>
          <cell r="O3649">
            <v>1714</v>
          </cell>
          <cell r="P3649">
            <v>2057</v>
          </cell>
          <cell r="Q3649" t="str">
            <v>V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PRPSA35</v>
          </cell>
          <cell r="B3650" t="str">
            <v>TPU SAM. A35 TRANS CLEAR PREMIUM REF</v>
          </cell>
          <cell r="C3650">
            <v>2.2883295194508011</v>
          </cell>
          <cell r="D3650">
            <v>11.075514874141877</v>
          </cell>
          <cell r="E3650">
            <v>2.9748283752860414</v>
          </cell>
          <cell r="F3650">
            <v>2.5171624713958813</v>
          </cell>
          <cell r="G3650">
            <v>2.8604118993135015</v>
          </cell>
          <cell r="H3650">
            <v>3.4324942791762014</v>
          </cell>
          <cell r="I3650">
            <v>2871.8535469107555</v>
          </cell>
          <cell r="J3650">
            <v>11480</v>
          </cell>
          <cell r="K3650">
            <v>14000</v>
          </cell>
          <cell r="L3650">
            <v>3733</v>
          </cell>
          <cell r="M3650">
            <v>4517</v>
          </cell>
          <cell r="N3650">
            <v>3160</v>
          </cell>
          <cell r="O3650">
            <v>3590</v>
          </cell>
          <cell r="P3650">
            <v>4308</v>
          </cell>
          <cell r="Q3650" t="str">
            <v>S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SSFA36</v>
          </cell>
          <cell r="B3651" t="str">
            <v>TPU SAM. A36 / A56 SILICONA FELPA (AAA)</v>
          </cell>
          <cell r="C3651">
            <v>1.6642396505096735</v>
          </cell>
          <cell r="D3651">
            <v>8.0549199084668199</v>
          </cell>
          <cell r="E3651">
            <v>2.1635115456625758</v>
          </cell>
          <cell r="F3651">
            <v>1.8306636155606411</v>
          </cell>
          <cell r="G3651">
            <v>2.0802995631370917</v>
          </cell>
          <cell r="H3651">
            <v>2.4963594757645104</v>
          </cell>
          <cell r="I3651">
            <v>2088.6207613896404</v>
          </cell>
          <cell r="J3651">
            <v>8200</v>
          </cell>
          <cell r="K3651">
            <v>10000</v>
          </cell>
          <cell r="L3651">
            <v>2715</v>
          </cell>
          <cell r="M3651">
            <v>3285</v>
          </cell>
          <cell r="N3651">
            <v>2298</v>
          </cell>
          <cell r="O3651">
            <v>2611</v>
          </cell>
          <cell r="P3651">
            <v>3133</v>
          </cell>
          <cell r="Q3651" t="str">
            <v>V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PSC'A510</v>
          </cell>
          <cell r="B3652" t="str">
            <v>TPU SAM. A5 2016 CROCCO</v>
          </cell>
          <cell r="C3652">
            <v>0.28298411483253583</v>
          </cell>
          <cell r="D3652">
            <v>0.54785724631578936</v>
          </cell>
          <cell r="E3652">
            <v>0.3678793492822966</v>
          </cell>
          <cell r="F3652">
            <v>0.31128252631578945</v>
          </cell>
          <cell r="G3652">
            <v>0.35373014354066978</v>
          </cell>
          <cell r="H3652">
            <v>0.42447617224880374</v>
          </cell>
          <cell r="I3652">
            <v>355.14506411483245</v>
          </cell>
          <cell r="J3652">
            <v>410</v>
          </cell>
          <cell r="K3652">
            <v>500</v>
          </cell>
          <cell r="L3652">
            <v>462</v>
          </cell>
          <cell r="M3652">
            <v>559</v>
          </cell>
          <cell r="N3652">
            <v>391</v>
          </cell>
          <cell r="O3652">
            <v>444</v>
          </cell>
          <cell r="P3652">
            <v>533</v>
          </cell>
          <cell r="Q3652" t="str">
            <v>S</v>
          </cell>
          <cell r="R3652">
            <v>4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21VSA51DEP</v>
          </cell>
          <cell r="B3653" t="str">
            <v>TPU SAM. A5 2016 DIS. LIQUIDO</v>
          </cell>
          <cell r="C3653">
            <v>0.28298411483253583</v>
          </cell>
          <cell r="D3653">
            <v>0.54785724631578936</v>
          </cell>
          <cell r="E3653">
            <v>0.3678793492822966</v>
          </cell>
          <cell r="F3653">
            <v>0.31128252631578945</v>
          </cell>
          <cell r="G3653">
            <v>0.35373014354066978</v>
          </cell>
          <cell r="H3653">
            <v>0.42447617224880374</v>
          </cell>
          <cell r="I3653">
            <v>355.14506411483245</v>
          </cell>
          <cell r="J3653">
            <v>410</v>
          </cell>
          <cell r="K3653">
            <v>500</v>
          </cell>
          <cell r="L3653">
            <v>462</v>
          </cell>
          <cell r="M3653">
            <v>559</v>
          </cell>
          <cell r="N3653">
            <v>391</v>
          </cell>
          <cell r="O3653">
            <v>444</v>
          </cell>
          <cell r="P3653">
            <v>533</v>
          </cell>
          <cell r="Q3653" t="str">
            <v>D</v>
          </cell>
          <cell r="R3653">
            <v>4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TPUSH'A510FU</v>
          </cell>
          <cell r="B3654" t="str">
            <v xml:space="preserve">TPU SAM. A5 2016 SHINE </v>
          </cell>
          <cell r="C3654">
            <v>0.28298411483253583</v>
          </cell>
          <cell r="D3654">
            <v>0.54785724631578936</v>
          </cell>
          <cell r="E3654">
            <v>0.3678793492822966</v>
          </cell>
          <cell r="F3654">
            <v>0.31128252631578945</v>
          </cell>
          <cell r="G3654">
            <v>0.35373014354066978</v>
          </cell>
          <cell r="H3654">
            <v>0.42447617224880374</v>
          </cell>
          <cell r="I3654">
            <v>355.14506411483245</v>
          </cell>
          <cell r="J3654">
            <v>410</v>
          </cell>
          <cell r="K3654">
            <v>500</v>
          </cell>
          <cell r="L3654">
            <v>462</v>
          </cell>
          <cell r="M3654">
            <v>559</v>
          </cell>
          <cell r="N3654">
            <v>391</v>
          </cell>
          <cell r="O3654">
            <v>444</v>
          </cell>
          <cell r="P3654">
            <v>533</v>
          </cell>
          <cell r="Q3654" t="str">
            <v>S</v>
          </cell>
          <cell r="R3654">
            <v>4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TPUSH'A510RS</v>
          </cell>
          <cell r="B3655" t="str">
            <v xml:space="preserve">TPU SAM. A5 2016 SHINE </v>
          </cell>
          <cell r="C3655">
            <v>0.28298411483253583</v>
          </cell>
          <cell r="D3655">
            <v>0.54785724631578936</v>
          </cell>
          <cell r="E3655">
            <v>0.3678793492822966</v>
          </cell>
          <cell r="F3655">
            <v>0.31128252631578945</v>
          </cell>
          <cell r="G3655">
            <v>0.35373014354066978</v>
          </cell>
          <cell r="H3655">
            <v>0.42447617224880374</v>
          </cell>
          <cell r="I3655">
            <v>355.14506411483245</v>
          </cell>
          <cell r="J3655">
            <v>410</v>
          </cell>
          <cell r="K3655">
            <v>500</v>
          </cell>
          <cell r="L3655">
            <v>462</v>
          </cell>
          <cell r="M3655">
            <v>559</v>
          </cell>
          <cell r="N3655">
            <v>391</v>
          </cell>
          <cell r="O3655">
            <v>444</v>
          </cell>
          <cell r="P3655">
            <v>533</v>
          </cell>
          <cell r="Q3655" t="str">
            <v>S</v>
          </cell>
          <cell r="R3655">
            <v>4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ptw'a520d04</v>
          </cell>
          <cell r="B3656" t="str">
            <v>TPU SAM. A5 2017 DIS. TWISTER</v>
          </cell>
          <cell r="C3656">
            <v>0.20614736842105261</v>
          </cell>
          <cell r="D3656">
            <v>0.36446854736842105</v>
          </cell>
          <cell r="E3656">
            <v>0.26799157894736841</v>
          </cell>
          <cell r="F3656">
            <v>0.22676210526315788</v>
          </cell>
          <cell r="G3656">
            <v>0.25768421052631574</v>
          </cell>
          <cell r="H3656">
            <v>0.3092210526315789</v>
          </cell>
          <cell r="I3656">
            <v>258.71494736842101</v>
          </cell>
          <cell r="J3656">
            <v>410</v>
          </cell>
          <cell r="K3656">
            <v>500</v>
          </cell>
          <cell r="L3656">
            <v>336</v>
          </cell>
          <cell r="M3656">
            <v>372</v>
          </cell>
          <cell r="N3656">
            <v>285</v>
          </cell>
          <cell r="O3656">
            <v>324</v>
          </cell>
          <cell r="P3656">
            <v>389</v>
          </cell>
          <cell r="Q3656" t="str">
            <v>s</v>
          </cell>
          <cell r="R3656">
            <v>4</v>
          </cell>
          <cell r="S3656">
            <v>1.105</v>
          </cell>
          <cell r="T3656" t="str">
            <v>TPU</v>
          </cell>
          <cell r="U3656">
            <v>0</v>
          </cell>
        </row>
        <row r="3657">
          <cell r="A3657" t="str">
            <v>ptw'a520d05</v>
          </cell>
          <cell r="B3657" t="str">
            <v>TPU SAM. A5 2017 DIS. TWISTER</v>
          </cell>
          <cell r="C3657">
            <v>0.20614736842105261</v>
          </cell>
          <cell r="D3657">
            <v>0.36446854736842105</v>
          </cell>
          <cell r="E3657">
            <v>0.26799157894736841</v>
          </cell>
          <cell r="F3657">
            <v>0.22676210526315788</v>
          </cell>
          <cell r="G3657">
            <v>0.25768421052631574</v>
          </cell>
          <cell r="H3657">
            <v>0.3092210526315789</v>
          </cell>
          <cell r="I3657">
            <v>258.71494736842101</v>
          </cell>
          <cell r="J3657">
            <v>410</v>
          </cell>
          <cell r="K3657">
            <v>500</v>
          </cell>
          <cell r="L3657">
            <v>336</v>
          </cell>
          <cell r="M3657">
            <v>372</v>
          </cell>
          <cell r="N3657">
            <v>285</v>
          </cell>
          <cell r="O3657">
            <v>324</v>
          </cell>
          <cell r="P3657">
            <v>389</v>
          </cell>
          <cell r="Q3657" t="str">
            <v>s</v>
          </cell>
          <cell r="R3657">
            <v>4</v>
          </cell>
          <cell r="S3657">
            <v>1.105</v>
          </cell>
          <cell r="T3657" t="str">
            <v>TPU</v>
          </cell>
          <cell r="U3657">
            <v>0</v>
          </cell>
        </row>
        <row r="3658">
          <cell r="A3658" t="str">
            <v>ptw'a520d06</v>
          </cell>
          <cell r="B3658" t="str">
            <v>TPU SAM. A5 2017 DIS. TWISTER</v>
          </cell>
          <cell r="C3658">
            <v>0.20614736842105261</v>
          </cell>
          <cell r="D3658">
            <v>0.36446854736842105</v>
          </cell>
          <cell r="E3658">
            <v>0.26799157894736841</v>
          </cell>
          <cell r="F3658">
            <v>0.22676210526315788</v>
          </cell>
          <cell r="G3658">
            <v>0.25768421052631574</v>
          </cell>
          <cell r="H3658">
            <v>0.3092210526315789</v>
          </cell>
          <cell r="I3658">
            <v>258.71494736842101</v>
          </cell>
          <cell r="J3658">
            <v>410</v>
          </cell>
          <cell r="K3658">
            <v>500</v>
          </cell>
          <cell r="L3658">
            <v>336</v>
          </cell>
          <cell r="M3658">
            <v>372</v>
          </cell>
          <cell r="N3658">
            <v>285</v>
          </cell>
          <cell r="O3658">
            <v>324</v>
          </cell>
          <cell r="P3658">
            <v>389</v>
          </cell>
          <cell r="Q3658" t="str">
            <v>s</v>
          </cell>
          <cell r="R3658">
            <v>4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21GURSA520</v>
          </cell>
          <cell r="B3659" t="str">
            <v>TPU SAM. A5 2017 DIS. URBAN</v>
          </cell>
          <cell r="C3659">
            <v>0.45399272727272721</v>
          </cell>
          <cell r="D3659">
            <v>0.87892991999999992</v>
          </cell>
          <cell r="E3659">
            <v>0.59019054545454541</v>
          </cell>
          <cell r="F3659">
            <v>0.499392</v>
          </cell>
          <cell r="G3659">
            <v>0.56749090909090905</v>
          </cell>
          <cell r="H3659">
            <v>0.68098909090909077</v>
          </cell>
          <cell r="I3659">
            <v>569.76087272727261</v>
          </cell>
          <cell r="J3659">
            <v>820</v>
          </cell>
          <cell r="K3659">
            <v>1000</v>
          </cell>
          <cell r="L3659">
            <v>741</v>
          </cell>
          <cell r="M3659">
            <v>896</v>
          </cell>
          <cell r="N3659">
            <v>627</v>
          </cell>
          <cell r="O3659">
            <v>713</v>
          </cell>
          <cell r="P3659">
            <v>855</v>
          </cell>
          <cell r="Q3659" t="str">
            <v>G</v>
          </cell>
          <cell r="R3659">
            <v>4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PAS'A505FU</v>
          </cell>
          <cell r="B3660" t="str">
            <v>TPU SAM. A50 ARMOR</v>
          </cell>
          <cell r="C3660">
            <v>1.1452423349282299</v>
          </cell>
          <cell r="D3660">
            <v>2.2171891604210532</v>
          </cell>
          <cell r="E3660">
            <v>1.4888150354066989</v>
          </cell>
          <cell r="F3660">
            <v>1.2597665684210531</v>
          </cell>
          <cell r="G3660">
            <v>1.4315529186602873</v>
          </cell>
          <cell r="H3660">
            <v>1.717863502392345</v>
          </cell>
          <cell r="I3660">
            <v>1437.2791303349286</v>
          </cell>
          <cell r="J3660">
            <v>2460</v>
          </cell>
          <cell r="K3660">
            <v>3000</v>
          </cell>
          <cell r="L3660">
            <v>1868</v>
          </cell>
          <cell r="M3660">
            <v>2261</v>
          </cell>
          <cell r="N3660">
            <v>1582</v>
          </cell>
          <cell r="O3660">
            <v>1797</v>
          </cell>
          <cell r="P3660">
            <v>2156</v>
          </cell>
          <cell r="Q3660" t="str">
            <v>S</v>
          </cell>
          <cell r="R3660">
            <v>4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2222</v>
          </cell>
          <cell r="B3661" t="str">
            <v>TPU SAM. A50 DK DIS.</v>
          </cell>
          <cell r="C3661">
            <v>0.40292440191387557</v>
          </cell>
          <cell r="D3661">
            <v>0.78006164210526308</v>
          </cell>
          <cell r="E3661">
            <v>0.52380172248803825</v>
          </cell>
          <cell r="F3661">
            <v>0.44321684210526319</v>
          </cell>
          <cell r="G3661">
            <v>0.50365550239234447</v>
          </cell>
          <cell r="H3661">
            <v>0.60438660287081336</v>
          </cell>
          <cell r="I3661">
            <v>505.67012440191382</v>
          </cell>
          <cell r="J3661">
            <v>820</v>
          </cell>
          <cell r="K3661">
            <v>1000</v>
          </cell>
          <cell r="L3661">
            <v>657</v>
          </cell>
          <cell r="M3661">
            <v>795</v>
          </cell>
          <cell r="N3661">
            <v>557</v>
          </cell>
          <cell r="O3661">
            <v>633</v>
          </cell>
          <cell r="P3661">
            <v>759</v>
          </cell>
          <cell r="Q3661" t="str">
            <v>V</v>
          </cell>
          <cell r="R3661">
            <v>4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TPURS'A505FU</v>
          </cell>
          <cell r="B3662" t="str">
            <v>TPU SAM. A50 REF SOFT</v>
          </cell>
          <cell r="C3662">
            <v>1.1016447220530665</v>
          </cell>
          <cell r="D3662">
            <v>2.1327841818947371</v>
          </cell>
          <cell r="E3662">
            <v>1.4321381386689864</v>
          </cell>
          <cell r="F3662">
            <v>1.2118091942583733</v>
          </cell>
          <cell r="G3662">
            <v>1.3770559025663331</v>
          </cell>
          <cell r="H3662">
            <v>1.6524670830795998</v>
          </cell>
          <cell r="I3662">
            <v>1382.5641261765984</v>
          </cell>
          <cell r="J3662">
            <v>2050</v>
          </cell>
          <cell r="K3662">
            <v>2500</v>
          </cell>
          <cell r="L3662">
            <v>1797</v>
          </cell>
          <cell r="M3662">
            <v>2175</v>
          </cell>
          <cell r="N3662">
            <v>1521</v>
          </cell>
          <cell r="O3662">
            <v>1729</v>
          </cell>
          <cell r="P3662">
            <v>2074</v>
          </cell>
          <cell r="Q3662" t="str">
            <v>S</v>
          </cell>
          <cell r="R3662">
            <v>4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TPURS'A505NE</v>
          </cell>
          <cell r="B3663" t="str">
            <v>TPU SAM. A50 REF SOFT</v>
          </cell>
          <cell r="C3663">
            <v>1.1016447220530665</v>
          </cell>
          <cell r="D3663">
            <v>2.1327841818947371</v>
          </cell>
          <cell r="E3663">
            <v>1.4321381386689864</v>
          </cell>
          <cell r="F3663">
            <v>1.2118091942583733</v>
          </cell>
          <cell r="G3663">
            <v>1.3770559025663331</v>
          </cell>
          <cell r="H3663">
            <v>1.6524670830795998</v>
          </cell>
          <cell r="I3663">
            <v>1382.5641261765984</v>
          </cell>
          <cell r="J3663">
            <v>2050</v>
          </cell>
          <cell r="K3663">
            <v>2500</v>
          </cell>
          <cell r="L3663">
            <v>1797</v>
          </cell>
          <cell r="M3663">
            <v>2175</v>
          </cell>
          <cell r="N3663">
            <v>1521</v>
          </cell>
          <cell r="O3663">
            <v>1729</v>
          </cell>
          <cell r="P3663">
            <v>2074</v>
          </cell>
          <cell r="Q3663" t="str">
            <v>S</v>
          </cell>
          <cell r="R3663">
            <v>4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TRRSA50</v>
          </cell>
          <cell r="B3664" t="str">
            <v>TPU SAM. A50 RUBBER</v>
          </cell>
          <cell r="C3664">
            <v>1.2320124811721949</v>
          </cell>
          <cell r="D3664">
            <v>2.3851761635493696</v>
          </cell>
          <cell r="E3664">
            <v>1.6016162255238533</v>
          </cell>
          <cell r="F3664">
            <v>1.3552137292894144</v>
          </cell>
          <cell r="G3664">
            <v>1.5400156014652435</v>
          </cell>
          <cell r="H3664">
            <v>1.8480187217582924</v>
          </cell>
          <cell r="I3664">
            <v>1546.1756638711045</v>
          </cell>
          <cell r="J3664">
            <v>2460</v>
          </cell>
          <cell r="K3664">
            <v>3000</v>
          </cell>
          <cell r="L3664">
            <v>2010</v>
          </cell>
          <cell r="M3664">
            <v>2432</v>
          </cell>
          <cell r="N3664">
            <v>1701</v>
          </cell>
          <cell r="O3664">
            <v>1933</v>
          </cell>
          <cell r="P3664">
            <v>2320</v>
          </cell>
          <cell r="Q3664" t="str">
            <v>D</v>
          </cell>
          <cell r="R3664">
            <v>4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TPU'A505T</v>
          </cell>
          <cell r="B3665" t="str">
            <v>TPU SAM. A50 TRANS</v>
          </cell>
          <cell r="C3665">
            <v>0.83747368421052637</v>
          </cell>
          <cell r="D3665">
            <v>1.621349052631579</v>
          </cell>
          <cell r="E3665">
            <v>1.0887157894736843</v>
          </cell>
          <cell r="F3665">
            <v>0.92122105263157905</v>
          </cell>
          <cell r="G3665">
            <v>1.046842105263158</v>
          </cell>
          <cell r="H3665">
            <v>1.2562105263157894</v>
          </cell>
          <cell r="I3665">
            <v>1051.0294736842106</v>
          </cell>
          <cell r="J3665">
            <v>1640</v>
          </cell>
          <cell r="K3665">
            <v>2000</v>
          </cell>
          <cell r="L3665">
            <v>1366</v>
          </cell>
          <cell r="M3665">
            <v>1653</v>
          </cell>
          <cell r="N3665">
            <v>1157</v>
          </cell>
          <cell r="O3665">
            <v>1314</v>
          </cell>
          <cell r="P3665">
            <v>1577</v>
          </cell>
          <cell r="Q3665" t="str">
            <v>S</v>
          </cell>
          <cell r="R3665">
            <v>4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PAS'A515AZ</v>
          </cell>
          <cell r="B3666" t="str">
            <v>TPU SAM. A51 ARMOR</v>
          </cell>
          <cell r="C3666">
            <v>1.1452423349282299</v>
          </cell>
          <cell r="D3666">
            <v>5.5429729010526323</v>
          </cell>
          <cell r="E3666">
            <v>1.4888150354066989</v>
          </cell>
          <cell r="F3666">
            <v>1.2597665684210531</v>
          </cell>
          <cell r="G3666">
            <v>1.4315529186602873</v>
          </cell>
          <cell r="H3666">
            <v>1.717863502392345</v>
          </cell>
          <cell r="I3666">
            <v>1437.2791303349286</v>
          </cell>
          <cell r="J3666">
            <v>5740</v>
          </cell>
          <cell r="K3666">
            <v>7000</v>
          </cell>
          <cell r="L3666">
            <v>1868</v>
          </cell>
          <cell r="M3666">
            <v>2261</v>
          </cell>
          <cell r="N3666">
            <v>1582</v>
          </cell>
          <cell r="O3666">
            <v>1797</v>
          </cell>
          <cell r="P3666">
            <v>2156</v>
          </cell>
          <cell r="Q3666" t="str">
            <v>S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PAS'A515NE</v>
          </cell>
          <cell r="B3667" t="str">
            <v>TPU SAM. A51 ARMOR</v>
          </cell>
          <cell r="C3667">
            <v>1.1452423349282299</v>
          </cell>
          <cell r="D3667">
            <v>5.5429729010526323</v>
          </cell>
          <cell r="E3667">
            <v>1.4888150354066989</v>
          </cell>
          <cell r="F3667">
            <v>1.2597665684210531</v>
          </cell>
          <cell r="G3667">
            <v>1.4315529186602873</v>
          </cell>
          <cell r="H3667">
            <v>1.717863502392345</v>
          </cell>
          <cell r="I3667">
            <v>1437.2791303349286</v>
          </cell>
          <cell r="J3667">
            <v>5740</v>
          </cell>
          <cell r="K3667">
            <v>7000</v>
          </cell>
          <cell r="L3667">
            <v>1868</v>
          </cell>
          <cell r="M3667">
            <v>2261</v>
          </cell>
          <cell r="N3667">
            <v>1582</v>
          </cell>
          <cell r="O3667">
            <v>1797</v>
          </cell>
          <cell r="P3667">
            <v>2156</v>
          </cell>
          <cell r="Q3667" t="str">
            <v>S</v>
          </cell>
          <cell r="R3667">
            <v>38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3021</v>
          </cell>
          <cell r="B3668" t="str">
            <v>TPU SAM. A51 DK DIS.</v>
          </cell>
          <cell r="C3668">
            <v>0.40292440191387557</v>
          </cell>
          <cell r="D3668">
            <v>1.9501541052631577</v>
          </cell>
          <cell r="E3668">
            <v>0.52380172248803825</v>
          </cell>
          <cell r="F3668">
            <v>0.44321684210526319</v>
          </cell>
          <cell r="G3668">
            <v>0.50365550239234447</v>
          </cell>
          <cell r="H3668">
            <v>0.60438660287081336</v>
          </cell>
          <cell r="I3668">
            <v>505.67012440191382</v>
          </cell>
          <cell r="J3668">
            <v>2050</v>
          </cell>
          <cell r="K3668">
            <v>2500</v>
          </cell>
          <cell r="L3668">
            <v>657</v>
          </cell>
          <cell r="M3668">
            <v>795</v>
          </cell>
          <cell r="N3668">
            <v>557</v>
          </cell>
          <cell r="O3668">
            <v>633</v>
          </cell>
          <cell r="P3668">
            <v>759</v>
          </cell>
          <cell r="Q3668" t="str">
            <v>v</v>
          </cell>
          <cell r="R3668">
            <v>38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TPURSA51</v>
          </cell>
          <cell r="B3669" t="str">
            <v>TPU SAM. A51 REF SOFT</v>
          </cell>
          <cell r="C3669">
            <v>0.88814478884959425</v>
          </cell>
          <cell r="D3669">
            <v>4.2986207780320358</v>
          </cell>
          <cell r="E3669">
            <v>1.1545882255044726</v>
          </cell>
          <cell r="F3669">
            <v>0.97695926773455377</v>
          </cell>
          <cell r="G3669">
            <v>1.1101809860619929</v>
          </cell>
          <cell r="H3669">
            <v>1.3322171832743914</v>
          </cell>
          <cell r="I3669">
            <v>1114.6217100062408</v>
          </cell>
          <cell r="J3669">
            <v>4510</v>
          </cell>
          <cell r="K3669">
            <v>5500</v>
          </cell>
          <cell r="L3669">
            <v>1449</v>
          </cell>
          <cell r="M3669">
            <v>1753</v>
          </cell>
          <cell r="N3669">
            <v>1227</v>
          </cell>
          <cell r="O3669">
            <v>1394</v>
          </cell>
          <cell r="P3669">
            <v>1672</v>
          </cell>
          <cell r="Q3669" t="str">
            <v>L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TPURS'A515NE</v>
          </cell>
          <cell r="B3670" t="str">
            <v>TPU SAM. A51 REF SOFT</v>
          </cell>
          <cell r="C3670">
            <v>0.88814478884959425</v>
          </cell>
          <cell r="D3670">
            <v>4.2986207780320358</v>
          </cell>
          <cell r="E3670">
            <v>1.1545882255044726</v>
          </cell>
          <cell r="F3670">
            <v>0.97695926773455377</v>
          </cell>
          <cell r="G3670">
            <v>1.1101809860619929</v>
          </cell>
          <cell r="H3670">
            <v>1.3322171832743914</v>
          </cell>
          <cell r="I3670">
            <v>1114.6217100062408</v>
          </cell>
          <cell r="J3670">
            <v>4510</v>
          </cell>
          <cell r="K3670">
            <v>5500</v>
          </cell>
          <cell r="L3670">
            <v>1449</v>
          </cell>
          <cell r="M3670">
            <v>1753</v>
          </cell>
          <cell r="N3670">
            <v>1227</v>
          </cell>
          <cell r="O3670">
            <v>1394</v>
          </cell>
          <cell r="P3670">
            <v>1672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TRRSA51</v>
          </cell>
          <cell r="B3671" t="str">
            <v>TPU SAM. A51 RUBBER</v>
          </cell>
          <cell r="C3671">
            <v>1.545541539799913</v>
          </cell>
          <cell r="D3671">
            <v>7.4804210526315789</v>
          </cell>
          <cell r="E3671">
            <v>2.0092040017398869</v>
          </cell>
          <cell r="F3671">
            <v>1.7000956937799045</v>
          </cell>
          <cell r="G3671">
            <v>1.9319269247498914</v>
          </cell>
          <cell r="H3671">
            <v>2.3183123096998695</v>
          </cell>
          <cell r="I3671">
            <v>1939.6546324488909</v>
          </cell>
          <cell r="J3671">
            <v>7790</v>
          </cell>
          <cell r="K3671">
            <v>9500</v>
          </cell>
          <cell r="L3671">
            <v>2522</v>
          </cell>
          <cell r="M3671">
            <v>3051</v>
          </cell>
          <cell r="N3671">
            <v>2134</v>
          </cell>
          <cell r="O3671">
            <v>2425</v>
          </cell>
          <cell r="P3671">
            <v>2910</v>
          </cell>
          <cell r="Q3671" t="str">
            <v>D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TTXSA51</v>
          </cell>
          <cell r="B3672" t="str">
            <v>TPU SAM. A51 TEXTURADO</v>
          </cell>
          <cell r="C3672">
            <v>1.1412326141384543</v>
          </cell>
          <cell r="D3672">
            <v>5.523565852430119</v>
          </cell>
          <cell r="E3672">
            <v>1.4836023983799906</v>
          </cell>
          <cell r="F3672">
            <v>1.2553558755522998</v>
          </cell>
          <cell r="G3672">
            <v>1.4265407676730679</v>
          </cell>
          <cell r="H3672">
            <v>1.7118489212076815</v>
          </cell>
          <cell r="I3672">
            <v>1432.2469307437602</v>
          </cell>
          <cell r="J3672">
            <v>5740</v>
          </cell>
          <cell r="K3672">
            <v>7000</v>
          </cell>
          <cell r="L3672">
            <v>1862</v>
          </cell>
          <cell r="M3672">
            <v>2253</v>
          </cell>
          <cell r="N3672">
            <v>1576</v>
          </cell>
          <cell r="O3672">
            <v>1791</v>
          </cell>
          <cell r="P3672">
            <v>2149</v>
          </cell>
          <cell r="Q3672" t="str">
            <v>L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TPUSA51TD</v>
          </cell>
          <cell r="B3673" t="str">
            <v>TPU SAM. A51 TRANS DIS.</v>
          </cell>
          <cell r="C3673">
            <v>0.83747368421052637</v>
          </cell>
          <cell r="D3673">
            <v>4.0533726315789478</v>
          </cell>
          <cell r="E3673">
            <v>1.0887157894736843</v>
          </cell>
          <cell r="F3673">
            <v>0.92122105263157905</v>
          </cell>
          <cell r="G3673">
            <v>1.046842105263158</v>
          </cell>
          <cell r="H3673">
            <v>1.2562105263157894</v>
          </cell>
          <cell r="I3673">
            <v>1051.0294736842106</v>
          </cell>
          <cell r="J3673">
            <v>4100</v>
          </cell>
          <cell r="K3673">
            <v>5000</v>
          </cell>
          <cell r="L3673">
            <v>1366</v>
          </cell>
          <cell r="M3673">
            <v>1653</v>
          </cell>
          <cell r="N3673">
            <v>1157</v>
          </cell>
          <cell r="O3673">
            <v>1314</v>
          </cell>
          <cell r="P3673">
            <v>1577</v>
          </cell>
          <cell r="Q3673" t="str">
            <v>V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TDNSA52</v>
          </cell>
          <cell r="B3674" t="str">
            <v>TPU SAM. A52 / A52S DIS. NAC.</v>
          </cell>
          <cell r="C3674">
            <v>0.84</v>
          </cell>
          <cell r="D3674">
            <v>3.7127999999999997</v>
          </cell>
          <cell r="E3674">
            <v>1.0920000000000001</v>
          </cell>
          <cell r="F3674">
            <v>0.92400000000000004</v>
          </cell>
          <cell r="G3674">
            <v>1.05</v>
          </cell>
          <cell r="H3674">
            <v>1.26</v>
          </cell>
          <cell r="I3674">
            <v>1054.2</v>
          </cell>
          <cell r="J3674">
            <v>3690</v>
          </cell>
          <cell r="K3674">
            <v>4500</v>
          </cell>
          <cell r="L3674">
            <v>1370</v>
          </cell>
          <cell r="M3674">
            <v>1514</v>
          </cell>
          <cell r="N3674">
            <v>1160</v>
          </cell>
          <cell r="O3674">
            <v>1318</v>
          </cell>
          <cell r="P3674">
            <v>1582</v>
          </cell>
          <cell r="Q3674" t="str">
            <v>L</v>
          </cell>
          <cell r="R3674">
            <v>38</v>
          </cell>
          <cell r="S3674">
            <v>1.105</v>
          </cell>
          <cell r="T3674" t="str">
            <v>TPU</v>
          </cell>
          <cell r="U3674">
            <v>0</v>
          </cell>
        </row>
        <row r="3675">
          <cell r="A3675" t="str">
            <v>TPURS'A526AZ</v>
          </cell>
          <cell r="B3675" t="str">
            <v>TPU SAM. A52 / A52S REF SOFT</v>
          </cell>
          <cell r="C3675">
            <v>1.55</v>
          </cell>
          <cell r="D3675">
            <v>7.5019999999999998</v>
          </cell>
          <cell r="E3675">
            <v>2.0150000000000001</v>
          </cell>
          <cell r="F3675">
            <v>1.7050000000000003</v>
          </cell>
          <cell r="G3675">
            <v>1.9375</v>
          </cell>
          <cell r="H3675">
            <v>2.3250000000000002</v>
          </cell>
          <cell r="I3675">
            <v>1945.25</v>
          </cell>
          <cell r="J3675">
            <v>7790</v>
          </cell>
          <cell r="K3675">
            <v>9500</v>
          </cell>
          <cell r="L3675">
            <v>2529</v>
          </cell>
          <cell r="M3675">
            <v>3060</v>
          </cell>
          <cell r="N3675">
            <v>2140</v>
          </cell>
          <cell r="O3675">
            <v>2432</v>
          </cell>
          <cell r="P3675">
            <v>2918</v>
          </cell>
          <cell r="Q3675" t="str">
            <v>S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TPURS'A526FU</v>
          </cell>
          <cell r="B3676" t="str">
            <v>TPU SAM. A52 / A52S REF SOFT</v>
          </cell>
          <cell r="C3676">
            <v>1.55</v>
          </cell>
          <cell r="D3676">
            <v>7.5019999999999998</v>
          </cell>
          <cell r="E3676">
            <v>2.0150000000000001</v>
          </cell>
          <cell r="F3676">
            <v>1.7050000000000003</v>
          </cell>
          <cell r="G3676">
            <v>1.9375</v>
          </cell>
          <cell r="H3676">
            <v>2.3250000000000002</v>
          </cell>
          <cell r="I3676">
            <v>1945.25</v>
          </cell>
          <cell r="J3676">
            <v>7790</v>
          </cell>
          <cell r="K3676">
            <v>9500</v>
          </cell>
          <cell r="L3676">
            <v>2529</v>
          </cell>
          <cell r="M3676">
            <v>3060</v>
          </cell>
          <cell r="N3676">
            <v>2140</v>
          </cell>
          <cell r="O3676">
            <v>2432</v>
          </cell>
          <cell r="P3676">
            <v>2918</v>
          </cell>
          <cell r="Q3676" t="str">
            <v>S</v>
          </cell>
          <cell r="R3676">
            <v>38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TPURS'A526NE</v>
          </cell>
          <cell r="B3677" t="str">
            <v>TPU SAM. A52 / A52S REF SOFT</v>
          </cell>
          <cell r="C3677">
            <v>1.55</v>
          </cell>
          <cell r="D3677">
            <v>7.5019999999999998</v>
          </cell>
          <cell r="E3677">
            <v>2.0150000000000001</v>
          </cell>
          <cell r="F3677">
            <v>1.7050000000000003</v>
          </cell>
          <cell r="G3677">
            <v>1.9375</v>
          </cell>
          <cell r="H3677">
            <v>2.3250000000000002</v>
          </cell>
          <cell r="I3677">
            <v>1945.25</v>
          </cell>
          <cell r="J3677">
            <v>7790</v>
          </cell>
          <cell r="K3677">
            <v>9500</v>
          </cell>
          <cell r="L3677">
            <v>2529</v>
          </cell>
          <cell r="M3677">
            <v>3060</v>
          </cell>
          <cell r="N3677">
            <v>2140</v>
          </cell>
          <cell r="O3677">
            <v>2432</v>
          </cell>
          <cell r="P3677">
            <v>2918</v>
          </cell>
          <cell r="Q3677" t="str">
            <v>S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TRRSA52</v>
          </cell>
          <cell r="B3678" t="str">
            <v>TPU SAM. A52 / A52S RUBBER</v>
          </cell>
          <cell r="C3678">
            <v>1.545541539799913</v>
          </cell>
          <cell r="D3678">
            <v>7.4804210526315789</v>
          </cell>
          <cell r="E3678">
            <v>2.0092040017398869</v>
          </cell>
          <cell r="F3678">
            <v>1.7000956937799045</v>
          </cell>
          <cell r="G3678">
            <v>1.9319269247498914</v>
          </cell>
          <cell r="H3678">
            <v>2.3183123096998695</v>
          </cell>
          <cell r="I3678">
            <v>1939.6546324488909</v>
          </cell>
          <cell r="J3678">
            <v>7790</v>
          </cell>
          <cell r="K3678">
            <v>9500</v>
          </cell>
          <cell r="L3678">
            <v>2522</v>
          </cell>
          <cell r="M3678">
            <v>3051</v>
          </cell>
          <cell r="N3678">
            <v>2134</v>
          </cell>
          <cell r="O3678">
            <v>2425</v>
          </cell>
          <cell r="P3678">
            <v>2910</v>
          </cell>
          <cell r="Q3678" t="str">
            <v>D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4564568286971</v>
          </cell>
          <cell r="B3679" t="str">
            <v>TPU SAM. A52 / A52S SILICONA C/MARCA</v>
          </cell>
          <cell r="C3679">
            <v>1.8438247011952191</v>
          </cell>
          <cell r="D3679">
            <v>7.1392892430278883</v>
          </cell>
          <cell r="E3679">
            <v>2.3969721115537848</v>
          </cell>
          <cell r="F3679">
            <v>2.0282071713147412</v>
          </cell>
          <cell r="G3679">
            <v>2.3047808764940241</v>
          </cell>
          <cell r="H3679">
            <v>2.7657370517928288</v>
          </cell>
          <cell r="I3679">
            <v>2314</v>
          </cell>
          <cell r="J3679">
            <v>7380</v>
          </cell>
          <cell r="K3679">
            <v>9000</v>
          </cell>
          <cell r="L3679">
            <v>3008</v>
          </cell>
          <cell r="M3679">
            <v>3640</v>
          </cell>
          <cell r="N3679">
            <v>2546</v>
          </cell>
          <cell r="O3679">
            <v>2893</v>
          </cell>
          <cell r="P3679">
            <v>3471</v>
          </cell>
          <cell r="Q3679" t="str">
            <v>V</v>
          </cell>
          <cell r="R3679">
            <v>30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1681</v>
          </cell>
          <cell r="B3680" t="str">
            <v>TPU SAM. A52 / A52S SILICONA DIS. DK</v>
          </cell>
          <cell r="C3680">
            <v>0.76</v>
          </cell>
          <cell r="D3680">
            <v>3.3592</v>
          </cell>
          <cell r="E3680">
            <v>0.9880000000000001</v>
          </cell>
          <cell r="F3680">
            <v>0.83600000000000008</v>
          </cell>
          <cell r="G3680">
            <v>0.95</v>
          </cell>
          <cell r="H3680">
            <v>1.1400000000000001</v>
          </cell>
          <cell r="I3680">
            <v>953.8</v>
          </cell>
          <cell r="J3680">
            <v>3280</v>
          </cell>
          <cell r="K3680">
            <v>4000</v>
          </cell>
          <cell r="L3680">
            <v>1240</v>
          </cell>
          <cell r="M3680">
            <v>1370</v>
          </cell>
          <cell r="N3680">
            <v>1050</v>
          </cell>
          <cell r="O3680">
            <v>1193</v>
          </cell>
          <cell r="P3680">
            <v>1431</v>
          </cell>
          <cell r="Q3680" t="str">
            <v>V</v>
          </cell>
          <cell r="R3680">
            <v>38</v>
          </cell>
          <cell r="S3680">
            <v>1.105</v>
          </cell>
          <cell r="T3680" t="str">
            <v>TPU</v>
          </cell>
          <cell r="U3680">
            <v>0</v>
          </cell>
        </row>
        <row r="3681">
          <cell r="A3681" t="str">
            <v>1780</v>
          </cell>
          <cell r="B3681" t="str">
            <v>TPU SAM. A52 / A52S SILICONA DIS. DK</v>
          </cell>
          <cell r="C3681">
            <v>0.76</v>
          </cell>
          <cell r="D3681">
            <v>3.3592</v>
          </cell>
          <cell r="E3681">
            <v>0.9880000000000001</v>
          </cell>
          <cell r="F3681">
            <v>0.83600000000000008</v>
          </cell>
          <cell r="G3681">
            <v>0.95</v>
          </cell>
          <cell r="H3681">
            <v>1.1400000000000001</v>
          </cell>
          <cell r="I3681">
            <v>953.8</v>
          </cell>
          <cell r="J3681">
            <v>3280</v>
          </cell>
          <cell r="K3681">
            <v>4000</v>
          </cell>
          <cell r="L3681">
            <v>1240</v>
          </cell>
          <cell r="M3681">
            <v>1370</v>
          </cell>
          <cell r="N3681">
            <v>1050</v>
          </cell>
          <cell r="O3681">
            <v>1193</v>
          </cell>
          <cell r="P3681">
            <v>1431</v>
          </cell>
          <cell r="Q3681" t="str">
            <v>V</v>
          </cell>
          <cell r="R3681">
            <v>38</v>
          </cell>
          <cell r="S3681">
            <v>1.105</v>
          </cell>
          <cell r="T3681" t="str">
            <v>TPU</v>
          </cell>
          <cell r="U3681">
            <v>0</v>
          </cell>
        </row>
        <row r="3682">
          <cell r="A3682" t="str">
            <v>SILFA52</v>
          </cell>
          <cell r="B3682" t="str">
            <v>TPU SAM. A52 / A52S SILICONA FELPA</v>
          </cell>
          <cell r="C3682">
            <v>1.2178489702517163</v>
          </cell>
          <cell r="D3682">
            <v>5.894389016018307</v>
          </cell>
          <cell r="E3682">
            <v>1.5832036613272313</v>
          </cell>
          <cell r="F3682">
            <v>1.3396338672768882</v>
          </cell>
          <cell r="G3682">
            <v>1.5223112128146454</v>
          </cell>
          <cell r="H3682">
            <v>1.8267734553775745</v>
          </cell>
          <cell r="I3682">
            <v>1528.400457665904</v>
          </cell>
          <cell r="J3682">
            <v>6150</v>
          </cell>
          <cell r="K3682">
            <v>7500</v>
          </cell>
          <cell r="L3682">
            <v>1987</v>
          </cell>
          <cell r="M3682">
            <v>2404</v>
          </cell>
          <cell r="N3682">
            <v>1682</v>
          </cell>
          <cell r="O3682">
            <v>1911</v>
          </cell>
          <cell r="P3682">
            <v>2293</v>
          </cell>
          <cell r="Q3682" t="str">
            <v>V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33341</v>
          </cell>
          <cell r="B3683" t="str">
            <v>TPU SAM. A52 / A52S SILICONA NAC.</v>
          </cell>
          <cell r="C3683">
            <v>0.76</v>
          </cell>
          <cell r="D3683">
            <v>3.3592</v>
          </cell>
          <cell r="E3683">
            <v>0.9880000000000001</v>
          </cell>
          <cell r="F3683">
            <v>0.83600000000000008</v>
          </cell>
          <cell r="G3683">
            <v>0.95</v>
          </cell>
          <cell r="H3683">
            <v>1.1400000000000001</v>
          </cell>
          <cell r="I3683">
            <v>953.8</v>
          </cell>
          <cell r="J3683">
            <v>3280</v>
          </cell>
          <cell r="K3683">
            <v>4000</v>
          </cell>
          <cell r="L3683">
            <v>1240</v>
          </cell>
          <cell r="M3683">
            <v>1370</v>
          </cell>
          <cell r="N3683">
            <v>1050</v>
          </cell>
          <cell r="O3683">
            <v>1193</v>
          </cell>
          <cell r="P3683">
            <v>1431</v>
          </cell>
          <cell r="Q3683" t="str">
            <v>V</v>
          </cell>
          <cell r="R3683">
            <v>38</v>
          </cell>
          <cell r="S3683">
            <v>1.105</v>
          </cell>
          <cell r="T3683" t="str">
            <v>TPU</v>
          </cell>
          <cell r="U3683">
            <v>0</v>
          </cell>
        </row>
        <row r="3684">
          <cell r="A3684" t="str">
            <v>TSA52T</v>
          </cell>
          <cell r="B3684" t="str">
            <v>TPU SAM. A52 / A52S TRANS</v>
          </cell>
          <cell r="C3684">
            <v>0.86124401913875603</v>
          </cell>
          <cell r="D3684">
            <v>4.1684210526315795</v>
          </cell>
          <cell r="E3684">
            <v>1.1196172248803828</v>
          </cell>
          <cell r="F3684">
            <v>0.94736842105263175</v>
          </cell>
          <cell r="G3684">
            <v>1.0765550239234449</v>
          </cell>
          <cell r="H3684">
            <v>1.2918660287081341</v>
          </cell>
          <cell r="I3684">
            <v>1080.8612440191389</v>
          </cell>
          <cell r="J3684">
            <v>4100</v>
          </cell>
          <cell r="K3684">
            <v>5000</v>
          </cell>
          <cell r="L3684">
            <v>1405</v>
          </cell>
          <cell r="M3684">
            <v>1700</v>
          </cell>
          <cell r="N3684">
            <v>1189</v>
          </cell>
          <cell r="O3684">
            <v>1352</v>
          </cell>
          <cell r="P3684">
            <v>1622</v>
          </cell>
          <cell r="Q3684" t="str">
            <v>S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9999</v>
          </cell>
          <cell r="B3685" t="str">
            <v>TPU SAM. A52 / A52S TRANS</v>
          </cell>
          <cell r="C3685">
            <v>0.86124401913875603</v>
          </cell>
          <cell r="D3685">
            <v>4.1684210526315795</v>
          </cell>
          <cell r="E3685">
            <v>1.1196172248803828</v>
          </cell>
          <cell r="F3685">
            <v>0.94736842105263175</v>
          </cell>
          <cell r="G3685">
            <v>1.0765550239234449</v>
          </cell>
          <cell r="H3685">
            <v>1.2918660287081341</v>
          </cell>
          <cell r="I3685">
            <v>1080.8612440191389</v>
          </cell>
          <cell r="J3685">
            <v>4100</v>
          </cell>
          <cell r="K3685">
            <v>5000</v>
          </cell>
          <cell r="L3685">
            <v>1405</v>
          </cell>
          <cell r="M3685">
            <v>1700</v>
          </cell>
          <cell r="N3685">
            <v>1189</v>
          </cell>
          <cell r="O3685">
            <v>1352</v>
          </cell>
          <cell r="P3685">
            <v>1622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PASKC'A528AQ</v>
          </cell>
          <cell r="B3686" t="str">
            <v>TPU SAM. A52 / A52S TRANS</v>
          </cell>
          <cell r="C3686">
            <v>0.86124401913875603</v>
          </cell>
          <cell r="D3686">
            <v>4.1684210526315795</v>
          </cell>
          <cell r="E3686">
            <v>1.1196172248803828</v>
          </cell>
          <cell r="F3686">
            <v>0.94736842105263175</v>
          </cell>
          <cell r="G3686">
            <v>1.0765550239234449</v>
          </cell>
          <cell r="H3686">
            <v>1.2918660287081341</v>
          </cell>
          <cell r="I3686">
            <v>1080.8612440191389</v>
          </cell>
          <cell r="J3686">
            <v>4100</v>
          </cell>
          <cell r="K3686">
            <v>5000</v>
          </cell>
          <cell r="L3686">
            <v>1405</v>
          </cell>
          <cell r="M3686">
            <v>1700</v>
          </cell>
          <cell r="N3686">
            <v>1189</v>
          </cell>
          <cell r="O3686">
            <v>1352</v>
          </cell>
          <cell r="P3686">
            <v>1622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PASKC'A528FU</v>
          </cell>
          <cell r="B3687" t="str">
            <v>TPU SAM. A52 / A52S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S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PASKC'A528LI</v>
          </cell>
          <cell r="B3688" t="str">
            <v>TPU SAM. A52 / A52S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PASKC'A528NE</v>
          </cell>
          <cell r="B3689" t="str">
            <v>TPU SAM. A52 / A52S TRANS</v>
          </cell>
          <cell r="C3689">
            <v>0.86124401913875603</v>
          </cell>
          <cell r="D3689">
            <v>4.1684210526315795</v>
          </cell>
          <cell r="E3689">
            <v>1.1196172248803828</v>
          </cell>
          <cell r="F3689">
            <v>0.94736842105263175</v>
          </cell>
          <cell r="G3689">
            <v>1.0765550239234449</v>
          </cell>
          <cell r="H3689">
            <v>1.2918660287081341</v>
          </cell>
          <cell r="I3689">
            <v>1080.8612440191389</v>
          </cell>
          <cell r="J3689">
            <v>4100</v>
          </cell>
          <cell r="K3689">
            <v>5000</v>
          </cell>
          <cell r="L3689">
            <v>1405</v>
          </cell>
          <cell r="M3689">
            <v>1700</v>
          </cell>
          <cell r="N3689">
            <v>1189</v>
          </cell>
          <cell r="O3689">
            <v>1352</v>
          </cell>
          <cell r="P3689">
            <v>1622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PASKC'A528VI</v>
          </cell>
          <cell r="B3690" t="str">
            <v>TPU SAM. A52 / A52S TRANS</v>
          </cell>
          <cell r="C3690">
            <v>0.86124401913875603</v>
          </cell>
          <cell r="D3690">
            <v>4.1684210526315795</v>
          </cell>
          <cell r="E3690">
            <v>1.1196172248803828</v>
          </cell>
          <cell r="F3690">
            <v>0.94736842105263175</v>
          </cell>
          <cell r="G3690">
            <v>1.0765550239234449</v>
          </cell>
          <cell r="H3690">
            <v>1.2918660287081341</v>
          </cell>
          <cell r="I3690">
            <v>1080.8612440191389</v>
          </cell>
          <cell r="J3690">
            <v>4100</v>
          </cell>
          <cell r="K3690">
            <v>5000</v>
          </cell>
          <cell r="L3690">
            <v>1405</v>
          </cell>
          <cell r="M3690">
            <v>1700</v>
          </cell>
          <cell r="N3690">
            <v>1189</v>
          </cell>
          <cell r="O3690">
            <v>1352</v>
          </cell>
          <cell r="P3690">
            <v>1622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PBCC'A52</v>
          </cell>
          <cell r="B3691" t="str">
            <v>TPU SAM. A52 / A52S TRANS FINAS BORDER COLOR</v>
          </cell>
          <cell r="C3691">
            <v>0.86124401913875603</v>
          </cell>
          <cell r="D3691">
            <v>4.1684210526315795</v>
          </cell>
          <cell r="E3691">
            <v>1.1196172248803828</v>
          </cell>
          <cell r="F3691">
            <v>0.94736842105263175</v>
          </cell>
          <cell r="G3691">
            <v>1.0765550239234449</v>
          </cell>
          <cell r="H3691">
            <v>1.2918660287081341</v>
          </cell>
          <cell r="I3691">
            <v>1080.8612440191389</v>
          </cell>
          <cell r="J3691">
            <v>4100</v>
          </cell>
          <cell r="K3691">
            <v>5000</v>
          </cell>
          <cell r="L3691">
            <v>1405</v>
          </cell>
          <cell r="M3691">
            <v>1700</v>
          </cell>
          <cell r="N3691">
            <v>1189</v>
          </cell>
          <cell r="O3691">
            <v>1352</v>
          </cell>
          <cell r="P3691">
            <v>1622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TDNSA20</v>
          </cell>
          <cell r="B3692" t="str">
            <v>TPU SAM. A53 DIS. NAC.</v>
          </cell>
          <cell r="C3692">
            <v>0.84</v>
          </cell>
          <cell r="D3692">
            <v>3.7127999999999997</v>
          </cell>
          <cell r="E3692">
            <v>1.0920000000000001</v>
          </cell>
          <cell r="F3692">
            <v>0.92400000000000004</v>
          </cell>
          <cell r="G3692">
            <v>1.05</v>
          </cell>
          <cell r="H3692">
            <v>1.26</v>
          </cell>
          <cell r="I3692">
            <v>1054.2</v>
          </cell>
          <cell r="J3692">
            <v>3690</v>
          </cell>
          <cell r="K3692">
            <v>4500</v>
          </cell>
          <cell r="L3692">
            <v>1370</v>
          </cell>
          <cell r="M3692">
            <v>1514</v>
          </cell>
          <cell r="N3692">
            <v>1160</v>
          </cell>
          <cell r="O3692">
            <v>1318</v>
          </cell>
          <cell r="P3692">
            <v>1582</v>
          </cell>
          <cell r="Q3692" t="str">
            <v>L</v>
          </cell>
          <cell r="R3692">
            <v>38</v>
          </cell>
          <cell r="S3692">
            <v>1.105</v>
          </cell>
          <cell r="T3692" t="str">
            <v>TPU</v>
          </cell>
          <cell r="U3692">
            <v>0</v>
          </cell>
        </row>
        <row r="3693">
          <cell r="A3693" t="str">
            <v>FUTA53</v>
          </cell>
          <cell r="B3693" t="str">
            <v>TPU SAM. A53 FUTBOL</v>
          </cell>
          <cell r="C3693">
            <v>1.5940619916906624</v>
          </cell>
          <cell r="D3693">
            <v>7.7152600397828062</v>
          </cell>
          <cell r="E3693">
            <v>2.0722805891978613</v>
          </cell>
          <cell r="F3693">
            <v>1.7534681908597287</v>
          </cell>
          <cell r="G3693">
            <v>1.9925774896133279</v>
          </cell>
          <cell r="H3693">
            <v>2.3910929875359939</v>
          </cell>
          <cell r="I3693">
            <v>2000.5477995717813</v>
          </cell>
          <cell r="J3693">
            <v>7790</v>
          </cell>
          <cell r="K3693">
            <v>9500</v>
          </cell>
          <cell r="L3693">
            <v>2601</v>
          </cell>
          <cell r="M3693">
            <v>3147</v>
          </cell>
          <cell r="N3693">
            <v>2201</v>
          </cell>
          <cell r="O3693">
            <v>2501</v>
          </cell>
          <cell r="P3693">
            <v>3001</v>
          </cell>
          <cell r="Q3693" t="str">
            <v>V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11A20</v>
          </cell>
          <cell r="B3694" t="str">
            <v xml:space="preserve">TPU SAM. A53 NAC. LISO </v>
          </cell>
          <cell r="C3694">
            <v>0.84</v>
          </cell>
          <cell r="D3694">
            <v>3.7127999999999997</v>
          </cell>
          <cell r="E3694">
            <v>1.0920000000000001</v>
          </cell>
          <cell r="F3694">
            <v>0.92400000000000004</v>
          </cell>
          <cell r="G3694">
            <v>1.05</v>
          </cell>
          <cell r="H3694">
            <v>1.26</v>
          </cell>
          <cell r="I3694">
            <v>1054.2</v>
          </cell>
          <cell r="J3694">
            <v>3690</v>
          </cell>
          <cell r="K3694">
            <v>4500</v>
          </cell>
          <cell r="L3694">
            <v>1370</v>
          </cell>
          <cell r="M3694">
            <v>1514</v>
          </cell>
          <cell r="N3694">
            <v>1160</v>
          </cell>
          <cell r="O3694">
            <v>1318</v>
          </cell>
          <cell r="P3694">
            <v>1582</v>
          </cell>
          <cell r="Q3694" t="str">
            <v>V</v>
          </cell>
          <cell r="R3694">
            <v>38</v>
          </cell>
          <cell r="S3694">
            <v>1.105</v>
          </cell>
          <cell r="T3694" t="str">
            <v>TPU</v>
          </cell>
          <cell r="U3694">
            <v>0</v>
          </cell>
        </row>
        <row r="3695">
          <cell r="A3695" t="str">
            <v>RIGNAC24</v>
          </cell>
          <cell r="B3695" t="str">
            <v>TPU SAM. A53 NAC. LISO BRILLO</v>
          </cell>
          <cell r="C3695">
            <v>0.84</v>
          </cell>
          <cell r="D3695">
            <v>3.7127999999999997</v>
          </cell>
          <cell r="E3695">
            <v>1.0920000000000001</v>
          </cell>
          <cell r="F3695">
            <v>0.92400000000000004</v>
          </cell>
          <cell r="G3695">
            <v>1.05</v>
          </cell>
          <cell r="H3695">
            <v>1.26</v>
          </cell>
          <cell r="I3695">
            <v>1054.2</v>
          </cell>
          <cell r="J3695">
            <v>3690</v>
          </cell>
          <cell r="K3695">
            <v>4500</v>
          </cell>
          <cell r="L3695">
            <v>1370</v>
          </cell>
          <cell r="M3695">
            <v>1514</v>
          </cell>
          <cell r="N3695">
            <v>1160</v>
          </cell>
          <cell r="O3695">
            <v>1318</v>
          </cell>
          <cell r="P3695">
            <v>1582</v>
          </cell>
          <cell r="Q3695" t="str">
            <v>L</v>
          </cell>
          <cell r="R3695">
            <v>38</v>
          </cell>
          <cell r="S3695">
            <v>1.105</v>
          </cell>
          <cell r="T3695" t="str">
            <v>TPU</v>
          </cell>
          <cell r="U3695">
            <v>0</v>
          </cell>
        </row>
        <row r="3696">
          <cell r="A3696" t="str">
            <v>44553</v>
          </cell>
          <cell r="B3696" t="str">
            <v>TPU SAM. A53 PUFFER CASE</v>
          </cell>
          <cell r="C3696">
            <v>0.83</v>
          </cell>
          <cell r="D3696">
            <v>3.6685999999999996</v>
          </cell>
          <cell r="E3696">
            <v>1.079</v>
          </cell>
          <cell r="F3696">
            <v>0.91300000000000003</v>
          </cell>
          <cell r="G3696">
            <v>1.0374999999999999</v>
          </cell>
          <cell r="H3696">
            <v>1.2449999999999999</v>
          </cell>
          <cell r="I3696">
            <v>1041.6499999999999</v>
          </cell>
          <cell r="J3696">
            <v>3690</v>
          </cell>
          <cell r="K3696">
            <v>4500</v>
          </cell>
          <cell r="L3696">
            <v>1354</v>
          </cell>
          <cell r="M3696">
            <v>1496</v>
          </cell>
          <cell r="N3696">
            <v>1146</v>
          </cell>
          <cell r="O3696">
            <v>1303</v>
          </cell>
          <cell r="P3696">
            <v>1563</v>
          </cell>
          <cell r="Q3696" t="str">
            <v>V</v>
          </cell>
          <cell r="R3696">
            <v>38</v>
          </cell>
          <cell r="S3696">
            <v>1.105</v>
          </cell>
          <cell r="T3696" t="str">
            <v>TPU</v>
          </cell>
          <cell r="U3696">
            <v>0</v>
          </cell>
        </row>
        <row r="3697">
          <cell r="A3697" t="str">
            <v>TPURSA53</v>
          </cell>
          <cell r="B3697" t="str">
            <v>TPU SAM. A53 REF SOFT</v>
          </cell>
          <cell r="C3697">
            <v>1.55</v>
          </cell>
          <cell r="D3697">
            <v>7.5019999999999998</v>
          </cell>
          <cell r="E3697">
            <v>2.0150000000000001</v>
          </cell>
          <cell r="F3697">
            <v>1.7050000000000003</v>
          </cell>
          <cell r="G3697">
            <v>1.9375</v>
          </cell>
          <cell r="H3697">
            <v>2.3250000000000002</v>
          </cell>
          <cell r="I3697">
            <v>1945.25</v>
          </cell>
          <cell r="J3697">
            <v>7790</v>
          </cell>
          <cell r="K3697">
            <v>9500</v>
          </cell>
          <cell r="L3697">
            <v>2529</v>
          </cell>
          <cell r="M3697">
            <v>3060</v>
          </cell>
          <cell r="N3697">
            <v>2140</v>
          </cell>
          <cell r="O3697">
            <v>2432</v>
          </cell>
          <cell r="P3697">
            <v>2918</v>
          </cell>
          <cell r="Q3697" t="str">
            <v>S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T0012</v>
          </cell>
          <cell r="B3698" t="str">
            <v>TPU SAM. A53 RUBBER</v>
          </cell>
          <cell r="C3698">
            <v>1.545541539799913</v>
          </cell>
          <cell r="D3698">
            <v>7.4804210526315789</v>
          </cell>
          <cell r="E3698">
            <v>2.0092040017398869</v>
          </cell>
          <cell r="F3698">
            <v>1.7000956937799045</v>
          </cell>
          <cell r="G3698">
            <v>1.9319269247498914</v>
          </cell>
          <cell r="H3698">
            <v>2.3183123096998695</v>
          </cell>
          <cell r="I3698">
            <v>1939.6546324488909</v>
          </cell>
          <cell r="J3698">
            <v>7790</v>
          </cell>
          <cell r="K3698">
            <v>9500</v>
          </cell>
          <cell r="L3698">
            <v>2522</v>
          </cell>
          <cell r="M3698">
            <v>3051</v>
          </cell>
          <cell r="N3698">
            <v>2134</v>
          </cell>
          <cell r="O3698">
            <v>2425</v>
          </cell>
          <cell r="P3698">
            <v>2910</v>
          </cell>
          <cell r="Q3698" t="str">
            <v>D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TRRSA53</v>
          </cell>
          <cell r="B3699" t="str">
            <v>TPU SAM. A53 RUBBER</v>
          </cell>
          <cell r="C3699">
            <v>1.545541539799913</v>
          </cell>
          <cell r="D3699">
            <v>7.4804210526315789</v>
          </cell>
          <cell r="E3699">
            <v>2.0092040017398869</v>
          </cell>
          <cell r="F3699">
            <v>1.7000956937799045</v>
          </cell>
          <cell r="G3699">
            <v>1.9319269247498914</v>
          </cell>
          <cell r="H3699">
            <v>2.3183123096998695</v>
          </cell>
          <cell r="I3699">
            <v>1939.6546324488909</v>
          </cell>
          <cell r="J3699">
            <v>7790</v>
          </cell>
          <cell r="K3699">
            <v>9500</v>
          </cell>
          <cell r="L3699">
            <v>2522</v>
          </cell>
          <cell r="M3699">
            <v>3051</v>
          </cell>
          <cell r="N3699">
            <v>2134</v>
          </cell>
          <cell r="O3699">
            <v>2425</v>
          </cell>
          <cell r="P3699">
            <v>2910</v>
          </cell>
          <cell r="Q3699" t="str">
            <v>D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4564568295226</v>
          </cell>
          <cell r="B3700" t="str">
            <v>TPU SAM. A53 SILICONA C/MARCA</v>
          </cell>
          <cell r="C3700">
            <v>1.8438247011952191</v>
          </cell>
          <cell r="D3700">
            <v>7.1392892430278883</v>
          </cell>
          <cell r="E3700">
            <v>2.3969721115537848</v>
          </cell>
          <cell r="F3700">
            <v>2.0282071713147412</v>
          </cell>
          <cell r="G3700">
            <v>2.3047808764940241</v>
          </cell>
          <cell r="H3700">
            <v>2.7657370517928288</v>
          </cell>
          <cell r="I3700">
            <v>2314</v>
          </cell>
          <cell r="J3700">
            <v>7380</v>
          </cell>
          <cell r="K3700">
            <v>9000</v>
          </cell>
          <cell r="L3700">
            <v>3008</v>
          </cell>
          <cell r="M3700">
            <v>3640</v>
          </cell>
          <cell r="N3700">
            <v>2546</v>
          </cell>
          <cell r="O3700">
            <v>2893</v>
          </cell>
          <cell r="P3700">
            <v>3471</v>
          </cell>
          <cell r="Q3700" t="str">
            <v>V</v>
          </cell>
          <cell r="R3700">
            <v>30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930341</v>
          </cell>
          <cell r="B3701" t="str">
            <v>TPU SAM. A53 SILICONA DIS. DK</v>
          </cell>
          <cell r="C3701">
            <v>0.76</v>
          </cell>
          <cell r="D3701">
            <v>3.3592</v>
          </cell>
          <cell r="E3701">
            <v>0.9880000000000001</v>
          </cell>
          <cell r="F3701">
            <v>0.83600000000000008</v>
          </cell>
          <cell r="G3701">
            <v>0.95</v>
          </cell>
          <cell r="H3701">
            <v>1.1400000000000001</v>
          </cell>
          <cell r="I3701">
            <v>953.8</v>
          </cell>
          <cell r="J3701">
            <v>3280</v>
          </cell>
          <cell r="K3701">
            <v>4000</v>
          </cell>
          <cell r="L3701">
            <v>1240</v>
          </cell>
          <cell r="M3701">
            <v>1370</v>
          </cell>
          <cell r="N3701">
            <v>1050</v>
          </cell>
          <cell r="O3701">
            <v>1193</v>
          </cell>
          <cell r="P3701">
            <v>1431</v>
          </cell>
          <cell r="Q3701" t="str">
            <v>V</v>
          </cell>
          <cell r="R3701">
            <v>38</v>
          </cell>
          <cell r="S3701">
            <v>1.105</v>
          </cell>
          <cell r="T3701" t="str">
            <v>TPU</v>
          </cell>
          <cell r="U3701">
            <v>0</v>
          </cell>
        </row>
        <row r="3702">
          <cell r="A3702" t="str">
            <v>33353</v>
          </cell>
          <cell r="B3702" t="str">
            <v>TPU SAM. A53 SILICONA NAC.</v>
          </cell>
          <cell r="C3702">
            <v>0.76</v>
          </cell>
          <cell r="D3702">
            <v>3.3592</v>
          </cell>
          <cell r="E3702">
            <v>0.9880000000000001</v>
          </cell>
          <cell r="F3702">
            <v>0.83600000000000008</v>
          </cell>
          <cell r="G3702">
            <v>0.95</v>
          </cell>
          <cell r="H3702">
            <v>1.1400000000000001</v>
          </cell>
          <cell r="I3702">
            <v>953.8</v>
          </cell>
          <cell r="J3702">
            <v>3280</v>
          </cell>
          <cell r="K3702">
            <v>4000</v>
          </cell>
          <cell r="L3702">
            <v>1240</v>
          </cell>
          <cell r="M3702">
            <v>1370</v>
          </cell>
          <cell r="N3702">
            <v>1050</v>
          </cell>
          <cell r="O3702">
            <v>1193</v>
          </cell>
          <cell r="P3702">
            <v>1431</v>
          </cell>
          <cell r="Q3702" t="str">
            <v>V</v>
          </cell>
          <cell r="R3702">
            <v>38</v>
          </cell>
          <cell r="S3702">
            <v>1.105</v>
          </cell>
          <cell r="T3702" t="str">
            <v>TPU</v>
          </cell>
          <cell r="U3702">
            <v>0</v>
          </cell>
        </row>
        <row r="3703">
          <cell r="A3703" t="str">
            <v>SILSA53</v>
          </cell>
          <cell r="B3703" t="str">
            <v>TPU SAM. A53 SILICONA SIENA</v>
          </cell>
          <cell r="C3703">
            <v>2.5622671651557059</v>
          </cell>
          <cell r="D3703">
            <v>12.401373079353617</v>
          </cell>
          <cell r="E3703">
            <v>3.3309473147024176</v>
          </cell>
          <cell r="F3703">
            <v>2.8184938816712766</v>
          </cell>
          <cell r="G3703">
            <v>3.2028339564446324</v>
          </cell>
          <cell r="H3703">
            <v>3.8434007477335586</v>
          </cell>
          <cell r="I3703">
            <v>3215.6452922704107</v>
          </cell>
          <cell r="J3703">
            <v>12700</v>
          </cell>
          <cell r="K3703">
            <v>15500</v>
          </cell>
          <cell r="L3703">
            <v>4180</v>
          </cell>
          <cell r="M3703">
            <v>5058</v>
          </cell>
          <cell r="N3703">
            <v>3538</v>
          </cell>
          <cell r="O3703">
            <v>4020</v>
          </cell>
          <cell r="P3703">
            <v>4824</v>
          </cell>
          <cell r="Q3703" t="str">
            <v>V</v>
          </cell>
          <cell r="R3703">
            <v>38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44453</v>
          </cell>
          <cell r="B3704" t="str">
            <v>TPU SAM. A53 TRANS</v>
          </cell>
          <cell r="C3704">
            <v>0.86124401913875603</v>
          </cell>
          <cell r="D3704">
            <v>4.1684210526315795</v>
          </cell>
          <cell r="E3704">
            <v>1.1196172248803828</v>
          </cell>
          <cell r="F3704">
            <v>0.94736842105263175</v>
          </cell>
          <cell r="G3704">
            <v>1.0765550239234449</v>
          </cell>
          <cell r="H3704">
            <v>1.2918660287081341</v>
          </cell>
          <cell r="I3704">
            <v>1080.8612440191389</v>
          </cell>
          <cell r="J3704">
            <v>4100</v>
          </cell>
          <cell r="K3704">
            <v>5000</v>
          </cell>
          <cell r="L3704">
            <v>1405</v>
          </cell>
          <cell r="M3704">
            <v>1700</v>
          </cell>
          <cell r="N3704">
            <v>1189</v>
          </cell>
          <cell r="O3704">
            <v>1352</v>
          </cell>
          <cell r="P3704">
            <v>1622</v>
          </cell>
          <cell r="Q3704" t="str">
            <v>V</v>
          </cell>
          <cell r="R3704">
            <v>38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PASK'A536T</v>
          </cell>
          <cell r="B3705" t="str">
            <v>TPU SAM. A53 TRANS</v>
          </cell>
          <cell r="C3705">
            <v>0.86124401913875603</v>
          </cell>
          <cell r="D3705">
            <v>4.1684210526315795</v>
          </cell>
          <cell r="E3705">
            <v>1.1196172248803828</v>
          </cell>
          <cell r="F3705">
            <v>0.94736842105263175</v>
          </cell>
          <cell r="G3705">
            <v>1.0765550239234449</v>
          </cell>
          <cell r="H3705">
            <v>1.2918660287081341</v>
          </cell>
          <cell r="I3705">
            <v>1080.8612440191389</v>
          </cell>
          <cell r="J3705">
            <v>4100</v>
          </cell>
          <cell r="K3705">
            <v>5000</v>
          </cell>
          <cell r="L3705">
            <v>1405</v>
          </cell>
          <cell r="M3705">
            <v>1700</v>
          </cell>
          <cell r="N3705">
            <v>1189</v>
          </cell>
          <cell r="O3705">
            <v>1352</v>
          </cell>
          <cell r="P3705">
            <v>1622</v>
          </cell>
          <cell r="Q3705" t="str">
            <v>S</v>
          </cell>
          <cell r="R3705">
            <v>38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TPU2'A536T</v>
          </cell>
          <cell r="B3706" t="str">
            <v>TPU SAM. A53 TRANS 2ML</v>
          </cell>
          <cell r="C3706">
            <v>0.63984805491990848</v>
          </cell>
          <cell r="D3706">
            <v>3.0968645858123569</v>
          </cell>
          <cell r="E3706">
            <v>0.83180247139588104</v>
          </cell>
          <cell r="F3706">
            <v>0.70383286041189941</v>
          </cell>
          <cell r="G3706">
            <v>0.79981006864988557</v>
          </cell>
          <cell r="H3706">
            <v>0.95977208237986278</v>
          </cell>
          <cell r="I3706">
            <v>803.00930892448514</v>
          </cell>
          <cell r="J3706">
            <v>3280</v>
          </cell>
          <cell r="K3706">
            <v>4000</v>
          </cell>
          <cell r="L3706">
            <v>1044</v>
          </cell>
          <cell r="M3706">
            <v>1263</v>
          </cell>
          <cell r="N3706">
            <v>884</v>
          </cell>
          <cell r="O3706">
            <v>1004</v>
          </cell>
          <cell r="P3706">
            <v>1205</v>
          </cell>
          <cell r="Q3706" t="str">
            <v>S</v>
          </cell>
          <cell r="R3706">
            <v>38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PBCM'A546AZ</v>
          </cell>
          <cell r="B3707" t="str">
            <v>TPU SAM. A54 BORDER COLOR</v>
          </cell>
          <cell r="C3707">
            <v>1.9</v>
          </cell>
          <cell r="D3707">
            <v>9.1959999999999997</v>
          </cell>
          <cell r="E3707">
            <v>2.4699999999999998</v>
          </cell>
          <cell r="F3707">
            <v>2.09</v>
          </cell>
          <cell r="G3707">
            <v>2.375</v>
          </cell>
          <cell r="H3707">
            <v>2.8499999999999996</v>
          </cell>
          <cell r="I3707">
            <v>2384.5</v>
          </cell>
          <cell r="J3707">
            <v>9430</v>
          </cell>
          <cell r="K3707">
            <v>11500</v>
          </cell>
          <cell r="L3707">
            <v>3100</v>
          </cell>
          <cell r="M3707">
            <v>3751</v>
          </cell>
          <cell r="N3707">
            <v>2623</v>
          </cell>
          <cell r="O3707">
            <v>2981</v>
          </cell>
          <cell r="P3707">
            <v>3577</v>
          </cell>
          <cell r="Q3707" t="str">
            <v>S</v>
          </cell>
          <cell r="R3707">
            <v>38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PBCM'A546NE</v>
          </cell>
          <cell r="B3708" t="str">
            <v>TPU SAM. A54 BORDER COLOR</v>
          </cell>
          <cell r="C3708">
            <v>1.9</v>
          </cell>
          <cell r="D3708">
            <v>9.1959999999999997</v>
          </cell>
          <cell r="E3708">
            <v>2.4699999999999998</v>
          </cell>
          <cell r="F3708">
            <v>2.09</v>
          </cell>
          <cell r="G3708">
            <v>2.375</v>
          </cell>
          <cell r="H3708">
            <v>2.8499999999999996</v>
          </cell>
          <cell r="I3708">
            <v>2384.5</v>
          </cell>
          <cell r="J3708">
            <v>9430</v>
          </cell>
          <cell r="K3708">
            <v>11500</v>
          </cell>
          <cell r="L3708">
            <v>3100</v>
          </cell>
          <cell r="M3708">
            <v>3751</v>
          </cell>
          <cell r="N3708">
            <v>2623</v>
          </cell>
          <cell r="O3708">
            <v>2981</v>
          </cell>
          <cell r="P3708">
            <v>3577</v>
          </cell>
          <cell r="Q3708" t="str">
            <v>S</v>
          </cell>
          <cell r="R3708">
            <v>38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PBCM'A546RS</v>
          </cell>
          <cell r="B3709" t="str">
            <v>TPU SAM. A54 BORDER COLOR</v>
          </cell>
          <cell r="C3709">
            <v>1.9</v>
          </cell>
          <cell r="D3709">
            <v>9.1959999999999997</v>
          </cell>
          <cell r="E3709">
            <v>2.4699999999999998</v>
          </cell>
          <cell r="F3709">
            <v>2.09</v>
          </cell>
          <cell r="G3709">
            <v>2.375</v>
          </cell>
          <cell r="H3709">
            <v>2.8499999999999996</v>
          </cell>
          <cell r="I3709">
            <v>2384.5</v>
          </cell>
          <cell r="J3709">
            <v>9430</v>
          </cell>
          <cell r="K3709">
            <v>11500</v>
          </cell>
          <cell r="L3709">
            <v>3100</v>
          </cell>
          <cell r="M3709">
            <v>3751</v>
          </cell>
          <cell r="N3709">
            <v>2623</v>
          </cell>
          <cell r="O3709">
            <v>2981</v>
          </cell>
          <cell r="P3709">
            <v>3577</v>
          </cell>
          <cell r="Q3709" t="str">
            <v>S</v>
          </cell>
          <cell r="R3709">
            <v>38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PBCM'A546VI</v>
          </cell>
          <cell r="B3710" t="str">
            <v>TPU SAM. A54 BORDER COLOR</v>
          </cell>
          <cell r="C3710">
            <v>1.9</v>
          </cell>
          <cell r="D3710">
            <v>9.1959999999999997</v>
          </cell>
          <cell r="E3710">
            <v>2.4699999999999998</v>
          </cell>
          <cell r="F3710">
            <v>2.09</v>
          </cell>
          <cell r="G3710">
            <v>2.375</v>
          </cell>
          <cell r="H3710">
            <v>2.8499999999999996</v>
          </cell>
          <cell r="I3710">
            <v>2384.5</v>
          </cell>
          <cell r="J3710">
            <v>9430</v>
          </cell>
          <cell r="K3710">
            <v>11500</v>
          </cell>
          <cell r="L3710">
            <v>3100</v>
          </cell>
          <cell r="M3710">
            <v>3751</v>
          </cell>
          <cell r="N3710">
            <v>2623</v>
          </cell>
          <cell r="O3710">
            <v>2981</v>
          </cell>
          <cell r="P3710">
            <v>3577</v>
          </cell>
          <cell r="Q3710" t="str">
            <v>S</v>
          </cell>
          <cell r="R3710">
            <v>38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TRBBA54</v>
          </cell>
          <cell r="B3711" t="str">
            <v>TPU SAM. A54 BUBBLE</v>
          </cell>
          <cell r="C3711">
            <v>0.96984860557768926</v>
          </cell>
          <cell r="D3711">
            <v>4.6940672509960155</v>
          </cell>
          <cell r="E3711">
            <v>1.2608031872509962</v>
          </cell>
          <cell r="F3711">
            <v>1.0668334661354584</v>
          </cell>
          <cell r="G3711">
            <v>1.2123107569721117</v>
          </cell>
          <cell r="H3711">
            <v>1.4547729083665339</v>
          </cell>
          <cell r="I3711">
            <v>1217.1600000000001</v>
          </cell>
          <cell r="J3711">
            <v>4920</v>
          </cell>
          <cell r="K3711">
            <v>6000</v>
          </cell>
          <cell r="L3711">
            <v>1582</v>
          </cell>
          <cell r="M3711">
            <v>1915</v>
          </cell>
          <cell r="N3711">
            <v>1339</v>
          </cell>
          <cell r="O3711">
            <v>1522</v>
          </cell>
          <cell r="P3711">
            <v>1826</v>
          </cell>
          <cell r="Q3711" t="str">
            <v>D</v>
          </cell>
          <cell r="R3711">
            <v>38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TPIPA54DIR</v>
          </cell>
          <cell r="B3712" t="str">
            <v>TPU SAM. A54 DIAMON</v>
          </cell>
          <cell r="C3712">
            <v>1.3729977116704806</v>
          </cell>
          <cell r="D3712">
            <v>6.6453089244851258</v>
          </cell>
          <cell r="E3712">
            <v>1.7848970251716247</v>
          </cell>
          <cell r="F3712">
            <v>1.5102974828375288</v>
          </cell>
          <cell r="G3712">
            <v>1.7162471395881007</v>
          </cell>
          <cell r="H3712">
            <v>2.0594965675057209</v>
          </cell>
          <cell r="I3712">
            <v>1723.1121281464532</v>
          </cell>
          <cell r="J3712">
            <v>6970</v>
          </cell>
          <cell r="K3712">
            <v>8500</v>
          </cell>
          <cell r="L3712">
            <v>2240</v>
          </cell>
          <cell r="M3712">
            <v>2710</v>
          </cell>
          <cell r="N3712">
            <v>1896</v>
          </cell>
          <cell r="O3712">
            <v>2154</v>
          </cell>
          <cell r="P3712">
            <v>2585</v>
          </cell>
          <cell r="Q3712" t="str">
            <v>V</v>
          </cell>
          <cell r="R3712">
            <v>38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34554</v>
          </cell>
          <cell r="B3713" t="str">
            <v>TPU SAM. A54 PUFFER CASE</v>
          </cell>
          <cell r="C3713">
            <v>0.83</v>
          </cell>
          <cell r="D3713">
            <v>3.6685999999999996</v>
          </cell>
          <cell r="E3713">
            <v>1.079</v>
          </cell>
          <cell r="F3713">
            <v>0.91300000000000003</v>
          </cell>
          <cell r="G3713">
            <v>1.0374999999999999</v>
          </cell>
          <cell r="H3713">
            <v>1.2449999999999999</v>
          </cell>
          <cell r="I3713">
            <v>1041.6499999999999</v>
          </cell>
          <cell r="J3713">
            <v>3690</v>
          </cell>
          <cell r="K3713">
            <v>4500</v>
          </cell>
          <cell r="L3713">
            <v>1354</v>
          </cell>
          <cell r="M3713">
            <v>1496</v>
          </cell>
          <cell r="N3713">
            <v>1146</v>
          </cell>
          <cell r="O3713">
            <v>1303</v>
          </cell>
          <cell r="P3713">
            <v>1563</v>
          </cell>
          <cell r="Q3713" t="str">
            <v>V</v>
          </cell>
          <cell r="R3713">
            <v>38</v>
          </cell>
          <cell r="S3713">
            <v>1.105</v>
          </cell>
          <cell r="T3713" t="str">
            <v>TPU</v>
          </cell>
          <cell r="U3713">
            <v>0</v>
          </cell>
        </row>
        <row r="3714">
          <cell r="A3714" t="str">
            <v>FPSA54</v>
          </cell>
          <cell r="B3714" t="str">
            <v>TPU SAM. A54 PUFFER IMP.</v>
          </cell>
          <cell r="C3714">
            <v>0.95</v>
          </cell>
          <cell r="D3714">
            <v>4.5979999999999999</v>
          </cell>
          <cell r="E3714">
            <v>1.2349999999999999</v>
          </cell>
          <cell r="F3714">
            <v>1.0449999999999999</v>
          </cell>
          <cell r="G3714">
            <v>1.1875</v>
          </cell>
          <cell r="H3714">
            <v>1.4249999999999998</v>
          </cell>
          <cell r="I3714">
            <v>1192.25</v>
          </cell>
          <cell r="J3714">
            <v>4920</v>
          </cell>
          <cell r="K3714">
            <v>6000</v>
          </cell>
          <cell r="L3714">
            <v>1550</v>
          </cell>
          <cell r="M3714">
            <v>1875</v>
          </cell>
          <cell r="N3714">
            <v>1312</v>
          </cell>
          <cell r="O3714">
            <v>1491</v>
          </cell>
          <cell r="P3714">
            <v>1789</v>
          </cell>
          <cell r="Q3714" t="str">
            <v>V</v>
          </cell>
          <cell r="R3714">
            <v>38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FPCA54</v>
          </cell>
          <cell r="B3715" t="str">
            <v>TPU SAM. A54 PUFFER IMP. CORAZONES</v>
          </cell>
          <cell r="C3715">
            <v>1.1222270552414093</v>
          </cell>
          <cell r="D3715">
            <v>5.4315789473684211</v>
          </cell>
          <cell r="E3715">
            <v>1.4588951718138321</v>
          </cell>
          <cell r="F3715">
            <v>1.2344497607655502</v>
          </cell>
          <cell r="G3715">
            <v>1.4027838190517616</v>
          </cell>
          <cell r="H3715">
            <v>1.683340582862114</v>
          </cell>
          <cell r="I3715">
            <v>1408.3949543279687</v>
          </cell>
          <cell r="J3715">
            <v>5740</v>
          </cell>
          <cell r="K3715">
            <v>7000</v>
          </cell>
          <cell r="L3715">
            <v>1831</v>
          </cell>
          <cell r="M3715">
            <v>2215</v>
          </cell>
          <cell r="N3715">
            <v>1550</v>
          </cell>
          <cell r="O3715">
            <v>1761</v>
          </cell>
          <cell r="P3715">
            <v>2113</v>
          </cell>
          <cell r="Q3715" t="str">
            <v>V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FPSA54M</v>
          </cell>
          <cell r="B3716" t="str">
            <v>TPU SAM. A54 PUFFER IMP. METALIZADO</v>
          </cell>
          <cell r="C3716">
            <v>1.7848970251716247</v>
          </cell>
          <cell r="D3716">
            <v>8.6389016018306641</v>
          </cell>
          <cell r="E3716">
            <v>2.3203661327231124</v>
          </cell>
          <cell r="F3716">
            <v>1.9633867276887873</v>
          </cell>
          <cell r="G3716">
            <v>2.2311212814645307</v>
          </cell>
          <cell r="H3716">
            <v>2.6773455377574371</v>
          </cell>
          <cell r="I3716">
            <v>2240.0457665903891</v>
          </cell>
          <cell r="J3716">
            <v>9020</v>
          </cell>
          <cell r="K3716">
            <v>11000</v>
          </cell>
          <cell r="L3716">
            <v>2912</v>
          </cell>
          <cell r="M3716">
            <v>3524</v>
          </cell>
          <cell r="N3716">
            <v>2465</v>
          </cell>
          <cell r="O3716">
            <v>2801</v>
          </cell>
          <cell r="P3716">
            <v>3361</v>
          </cell>
          <cell r="Q3716" t="str">
            <v>V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RPUBRA54</v>
          </cell>
          <cell r="B3717" t="str">
            <v>TPU SAM. A54 REF. BRILLO</v>
          </cell>
          <cell r="C3717">
            <v>1.8306636155606408</v>
          </cell>
          <cell r="D3717">
            <v>8.860411899313501</v>
          </cell>
          <cell r="E3717">
            <v>2.3798627002288333</v>
          </cell>
          <cell r="F3717">
            <v>2.013729977116705</v>
          </cell>
          <cell r="G3717">
            <v>2.2883295194508011</v>
          </cell>
          <cell r="H3717">
            <v>2.7459954233409611</v>
          </cell>
          <cell r="I3717">
            <v>2297.4828375286043</v>
          </cell>
          <cell r="J3717">
            <v>9020</v>
          </cell>
          <cell r="K3717">
            <v>11000</v>
          </cell>
          <cell r="L3717">
            <v>2987</v>
          </cell>
          <cell r="M3717">
            <v>3614</v>
          </cell>
          <cell r="N3717">
            <v>2528</v>
          </cell>
          <cell r="O3717">
            <v>2872</v>
          </cell>
          <cell r="P3717">
            <v>3447</v>
          </cell>
          <cell r="Q3717" t="str">
            <v>L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TRRSA54</v>
          </cell>
          <cell r="B3718" t="str">
            <v>TPU SAM. A54 RUBBER</v>
          </cell>
          <cell r="C3718">
            <v>1.545541539799913</v>
          </cell>
          <cell r="D3718">
            <v>7.4804210526315789</v>
          </cell>
          <cell r="E3718">
            <v>2.0092040017398869</v>
          </cell>
          <cell r="F3718">
            <v>1.7000956937799045</v>
          </cell>
          <cell r="G3718">
            <v>1.9319269247498914</v>
          </cell>
          <cell r="H3718">
            <v>2.3183123096998695</v>
          </cell>
          <cell r="I3718">
            <v>1939.6546324488909</v>
          </cell>
          <cell r="J3718">
            <v>7790</v>
          </cell>
          <cell r="K3718">
            <v>9500</v>
          </cell>
          <cell r="L3718">
            <v>2522</v>
          </cell>
          <cell r="M3718">
            <v>3051</v>
          </cell>
          <cell r="N3718">
            <v>2134</v>
          </cell>
          <cell r="O3718">
            <v>2425</v>
          </cell>
          <cell r="P3718">
            <v>2910</v>
          </cell>
          <cell r="Q3718" t="str">
            <v>D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45645682015860</v>
          </cell>
          <cell r="B3719" t="str">
            <v>TPU SAM. A54 SILICONA C/MARCA</v>
          </cell>
          <cell r="C3719">
            <v>1.8438247011952191</v>
          </cell>
          <cell r="D3719">
            <v>8.9241115537848597</v>
          </cell>
          <cell r="E3719">
            <v>2.3969721115537848</v>
          </cell>
          <cell r="F3719">
            <v>2.0282071713147412</v>
          </cell>
          <cell r="G3719">
            <v>2.3047808764940241</v>
          </cell>
          <cell r="H3719">
            <v>2.7657370517928288</v>
          </cell>
          <cell r="I3719">
            <v>2314</v>
          </cell>
          <cell r="J3719">
            <v>9020</v>
          </cell>
          <cell r="K3719">
            <v>11000</v>
          </cell>
          <cell r="L3719">
            <v>3008</v>
          </cell>
          <cell r="M3719">
            <v>3640</v>
          </cell>
          <cell r="N3719">
            <v>2546</v>
          </cell>
          <cell r="O3719">
            <v>2893</v>
          </cell>
          <cell r="P3719">
            <v>3471</v>
          </cell>
          <cell r="Q3719" t="str">
            <v>V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SILFA54</v>
          </cell>
          <cell r="B3720" t="str">
            <v>TPU SAM. A54 SILICONA FELPA</v>
          </cell>
          <cell r="C3720">
            <v>1.2178489702517163</v>
          </cell>
          <cell r="D3720">
            <v>5.894389016018307</v>
          </cell>
          <cell r="E3720">
            <v>1.5832036613272313</v>
          </cell>
          <cell r="F3720">
            <v>1.3396338672768882</v>
          </cell>
          <cell r="G3720">
            <v>1.5223112128146454</v>
          </cell>
          <cell r="H3720">
            <v>1.8267734553775745</v>
          </cell>
          <cell r="I3720">
            <v>1528.400457665904</v>
          </cell>
          <cell r="J3720">
            <v>6150</v>
          </cell>
          <cell r="K3720">
            <v>7500</v>
          </cell>
          <cell r="L3720">
            <v>1987</v>
          </cell>
          <cell r="M3720">
            <v>2404</v>
          </cell>
          <cell r="N3720">
            <v>1682</v>
          </cell>
          <cell r="O3720">
            <v>1911</v>
          </cell>
          <cell r="P3720">
            <v>2293</v>
          </cell>
          <cell r="Q3720" t="str">
            <v>V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PRSI'A546CE</v>
          </cell>
          <cell r="B3721" t="str">
            <v>TPU SAM. A54 SILICONA FELPA</v>
          </cell>
          <cell r="C3721">
            <v>1.2178489702517163</v>
          </cell>
          <cell r="D3721">
            <v>5.894389016018307</v>
          </cell>
          <cell r="E3721">
            <v>1.5832036613272313</v>
          </cell>
          <cell r="F3721">
            <v>1.3396338672768882</v>
          </cell>
          <cell r="G3721">
            <v>1.5223112128146454</v>
          </cell>
          <cell r="H3721">
            <v>1.8267734553775745</v>
          </cell>
          <cell r="I3721">
            <v>1528.400457665904</v>
          </cell>
          <cell r="J3721">
            <v>6150</v>
          </cell>
          <cell r="K3721">
            <v>7500</v>
          </cell>
          <cell r="L3721">
            <v>1987</v>
          </cell>
          <cell r="M3721">
            <v>2404</v>
          </cell>
          <cell r="N3721">
            <v>1682</v>
          </cell>
          <cell r="O3721">
            <v>1911</v>
          </cell>
          <cell r="P3721">
            <v>2293</v>
          </cell>
          <cell r="Q3721" t="str">
            <v>S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55454</v>
          </cell>
          <cell r="B3722" t="str">
            <v>TPU SAM. A54 TRANS</v>
          </cell>
          <cell r="C3722">
            <v>0.86124401913875603</v>
          </cell>
          <cell r="D3722">
            <v>4.1684210526315795</v>
          </cell>
          <cell r="E3722">
            <v>1.1196172248803828</v>
          </cell>
          <cell r="F3722">
            <v>0.94736842105263175</v>
          </cell>
          <cell r="G3722">
            <v>1.0765550239234449</v>
          </cell>
          <cell r="H3722">
            <v>1.2918660287081341</v>
          </cell>
          <cell r="I3722">
            <v>1080.8612440191389</v>
          </cell>
          <cell r="J3722">
            <v>4100</v>
          </cell>
          <cell r="K3722">
            <v>5000</v>
          </cell>
          <cell r="L3722">
            <v>1405</v>
          </cell>
          <cell r="M3722">
            <v>1700</v>
          </cell>
          <cell r="N3722">
            <v>1189</v>
          </cell>
          <cell r="O3722">
            <v>1352</v>
          </cell>
          <cell r="P3722">
            <v>1622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TUHA54</v>
          </cell>
          <cell r="B3723" t="str">
            <v>TPU SAM. A54 URBAN HARD</v>
          </cell>
          <cell r="C3723">
            <v>1.2884210526315789</v>
          </cell>
          <cell r="D3723">
            <v>6.2359578947368419</v>
          </cell>
          <cell r="E3723">
            <v>1.6749473684210527</v>
          </cell>
          <cell r="F3723">
            <v>1.417263157894737</v>
          </cell>
          <cell r="G3723">
            <v>1.6105263157894736</v>
          </cell>
          <cell r="H3723">
            <v>1.9326315789473685</v>
          </cell>
          <cell r="I3723">
            <v>1616.9684210526316</v>
          </cell>
          <cell r="J3723">
            <v>6560</v>
          </cell>
          <cell r="K3723">
            <v>8000</v>
          </cell>
          <cell r="L3723">
            <v>2102</v>
          </cell>
          <cell r="M3723">
            <v>2543</v>
          </cell>
          <cell r="N3723">
            <v>1779</v>
          </cell>
          <cell r="O3723">
            <v>2022</v>
          </cell>
          <cell r="P3723">
            <v>2426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TRBBA55</v>
          </cell>
          <cell r="B3724" t="str">
            <v>TPU SAM. A55 BUBBLE</v>
          </cell>
          <cell r="C3724">
            <v>0.96984860557768926</v>
          </cell>
          <cell r="D3724">
            <v>4.6940672509960155</v>
          </cell>
          <cell r="E3724">
            <v>1.2608031872509962</v>
          </cell>
          <cell r="F3724">
            <v>1.0668334661354584</v>
          </cell>
          <cell r="G3724">
            <v>1.2123107569721117</v>
          </cell>
          <cell r="H3724">
            <v>1.4547729083665339</v>
          </cell>
          <cell r="I3724">
            <v>1217.1600000000001</v>
          </cell>
          <cell r="J3724">
            <v>4920</v>
          </cell>
          <cell r="K3724">
            <v>6000</v>
          </cell>
          <cell r="L3724">
            <v>1582</v>
          </cell>
          <cell r="M3724">
            <v>1915</v>
          </cell>
          <cell r="N3724">
            <v>1339</v>
          </cell>
          <cell r="O3724">
            <v>1522</v>
          </cell>
          <cell r="P3724">
            <v>1826</v>
          </cell>
          <cell r="Q3724" t="str">
            <v>D</v>
          </cell>
          <cell r="R3724">
            <v>38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TRCRA55</v>
          </cell>
          <cell r="B3725" t="str">
            <v>TPU SAM. A55 COMBO REF</v>
          </cell>
          <cell r="C3725">
            <v>2.3033864541832672</v>
          </cell>
          <cell r="D3725">
            <v>11.148390438247013</v>
          </cell>
          <cell r="E3725">
            <v>2.9944023904382475</v>
          </cell>
          <cell r="F3725">
            <v>2.5337250996015941</v>
          </cell>
          <cell r="G3725">
            <v>2.8792330677290838</v>
          </cell>
          <cell r="H3725">
            <v>3.4550796812749009</v>
          </cell>
          <cell r="I3725">
            <v>2890.7500000000005</v>
          </cell>
          <cell r="J3725">
            <v>11480</v>
          </cell>
          <cell r="K3725">
            <v>14000</v>
          </cell>
          <cell r="L3725">
            <v>3758</v>
          </cell>
          <cell r="M3725">
            <v>4547</v>
          </cell>
          <cell r="N3725">
            <v>3180</v>
          </cell>
          <cell r="O3725">
            <v>3614</v>
          </cell>
          <cell r="P3725">
            <v>4337</v>
          </cell>
          <cell r="Q3725" t="str">
            <v>D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RPUBRA55</v>
          </cell>
          <cell r="B3726" t="str">
            <v>TPU SAM. A55 REF. BRILLO</v>
          </cell>
          <cell r="C3726">
            <v>1.8306636155606408</v>
          </cell>
          <cell r="D3726">
            <v>8.860411899313501</v>
          </cell>
          <cell r="E3726">
            <v>2.3798627002288333</v>
          </cell>
          <cell r="F3726">
            <v>2.013729977116705</v>
          </cell>
          <cell r="G3726">
            <v>2.2883295194508011</v>
          </cell>
          <cell r="H3726">
            <v>2.7459954233409611</v>
          </cell>
          <cell r="I3726">
            <v>2297.4828375286043</v>
          </cell>
          <cell r="J3726">
            <v>9020</v>
          </cell>
          <cell r="K3726">
            <v>11000</v>
          </cell>
          <cell r="L3726">
            <v>2987</v>
          </cell>
          <cell r="M3726">
            <v>3614</v>
          </cell>
          <cell r="N3726">
            <v>2528</v>
          </cell>
          <cell r="O3726">
            <v>2872</v>
          </cell>
          <cell r="P3726">
            <v>3447</v>
          </cell>
          <cell r="Q3726" t="str">
            <v>L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45645682140938</v>
          </cell>
          <cell r="B3727" t="str">
            <v>TPU SAM. A55 SILICONA C/MARCA</v>
          </cell>
          <cell r="C3727">
            <v>1.8438247011952191</v>
          </cell>
          <cell r="D3727">
            <v>8.9241115537848597</v>
          </cell>
          <cell r="E3727">
            <v>2.3969721115537848</v>
          </cell>
          <cell r="F3727">
            <v>2.0282071713147412</v>
          </cell>
          <cell r="G3727">
            <v>2.3047808764940241</v>
          </cell>
          <cell r="H3727">
            <v>2.7657370517928288</v>
          </cell>
          <cell r="I3727">
            <v>2314</v>
          </cell>
          <cell r="J3727">
            <v>9020</v>
          </cell>
          <cell r="K3727">
            <v>11000</v>
          </cell>
          <cell r="L3727">
            <v>3008</v>
          </cell>
          <cell r="M3727">
            <v>3640</v>
          </cell>
          <cell r="N3727">
            <v>2546</v>
          </cell>
          <cell r="O3727">
            <v>2893</v>
          </cell>
          <cell r="P3727">
            <v>3471</v>
          </cell>
          <cell r="Q3727" t="str">
            <v>V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SILFA55</v>
          </cell>
          <cell r="B3728" t="str">
            <v>TPU SAM. A55 SILICONA FELPA</v>
          </cell>
          <cell r="C3728">
            <v>1.2178489702517163</v>
          </cell>
          <cell r="D3728">
            <v>5.894389016018307</v>
          </cell>
          <cell r="E3728">
            <v>1.5832036613272313</v>
          </cell>
          <cell r="F3728">
            <v>1.3396338672768882</v>
          </cell>
          <cell r="G3728">
            <v>1.5223112128146454</v>
          </cell>
          <cell r="H3728">
            <v>1.8267734553775745</v>
          </cell>
          <cell r="I3728">
            <v>1528.400457665904</v>
          </cell>
          <cell r="J3728">
            <v>6150</v>
          </cell>
          <cell r="K3728">
            <v>7500</v>
          </cell>
          <cell r="L3728">
            <v>1987</v>
          </cell>
          <cell r="M3728">
            <v>2404</v>
          </cell>
          <cell r="N3728">
            <v>1682</v>
          </cell>
          <cell r="O3728">
            <v>1911</v>
          </cell>
          <cell r="P3728">
            <v>2293</v>
          </cell>
          <cell r="Q3728" t="str">
            <v>V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21A55TR</v>
          </cell>
          <cell r="B3729" t="str">
            <v>TPU SAM. A55 TRANS</v>
          </cell>
          <cell r="C3729">
            <v>0.86124401913875603</v>
          </cell>
          <cell r="D3729">
            <v>4.1684210526315795</v>
          </cell>
          <cell r="E3729">
            <v>1.1196172248803828</v>
          </cell>
          <cell r="F3729">
            <v>0.94736842105263175</v>
          </cell>
          <cell r="G3729">
            <v>1.0765550239234449</v>
          </cell>
          <cell r="H3729">
            <v>1.2918660287081341</v>
          </cell>
          <cell r="I3729">
            <v>1080.8612440191389</v>
          </cell>
          <cell r="J3729">
            <v>4100</v>
          </cell>
          <cell r="K3729">
            <v>5000</v>
          </cell>
          <cell r="L3729">
            <v>1405</v>
          </cell>
          <cell r="M3729">
            <v>1700</v>
          </cell>
          <cell r="N3729">
            <v>1189</v>
          </cell>
          <cell r="O3729">
            <v>1352</v>
          </cell>
          <cell r="P3729">
            <v>1622</v>
          </cell>
          <cell r="Q3729" t="str">
            <v>V</v>
          </cell>
          <cell r="R3729">
            <v>38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PASK'A556T</v>
          </cell>
          <cell r="B3730" t="str">
            <v>TPU SAM. A55 TRANS</v>
          </cell>
          <cell r="C3730">
            <v>1.0923295194508009</v>
          </cell>
          <cell r="D3730">
            <v>5.2868748741418763</v>
          </cell>
          <cell r="E3730">
            <v>1.4200283752860412</v>
          </cell>
          <cell r="F3730">
            <v>1.201562471395881</v>
          </cell>
          <cell r="G3730">
            <v>1.3654118993135012</v>
          </cell>
          <cell r="H3730">
            <v>1.6384942791762014</v>
          </cell>
          <cell r="I3730">
            <v>1370.8735469107551</v>
          </cell>
          <cell r="J3730">
            <v>5330</v>
          </cell>
          <cell r="K3730">
            <v>6500</v>
          </cell>
          <cell r="L3730">
            <v>1782</v>
          </cell>
          <cell r="M3730">
            <v>2156</v>
          </cell>
          <cell r="N3730">
            <v>1508</v>
          </cell>
          <cell r="O3730">
            <v>1714</v>
          </cell>
          <cell r="P3730">
            <v>2057</v>
          </cell>
          <cell r="Q3730" t="str">
            <v>V</v>
          </cell>
          <cell r="R3730">
            <v>38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PRPSA55</v>
          </cell>
          <cell r="B3731" t="str">
            <v>TPU SAM. A55 TRANS CLEAR PREMIUM REF</v>
          </cell>
          <cell r="C3731">
            <v>2.2883295194508011</v>
          </cell>
          <cell r="D3731">
            <v>11.075514874141877</v>
          </cell>
          <cell r="E3731">
            <v>2.9748283752860414</v>
          </cell>
          <cell r="F3731">
            <v>2.5171624713958813</v>
          </cell>
          <cell r="G3731">
            <v>2.8604118993135015</v>
          </cell>
          <cell r="H3731">
            <v>3.4324942791762014</v>
          </cell>
          <cell r="I3731">
            <v>2871.8535469107555</v>
          </cell>
          <cell r="J3731">
            <v>11480</v>
          </cell>
          <cell r="K3731">
            <v>14000</v>
          </cell>
          <cell r="L3731">
            <v>3733</v>
          </cell>
          <cell r="M3731">
            <v>4517</v>
          </cell>
          <cell r="N3731">
            <v>3160</v>
          </cell>
          <cell r="O3731">
            <v>3590</v>
          </cell>
          <cell r="P3731">
            <v>4308</v>
          </cell>
          <cell r="Q3731" t="str">
            <v>S</v>
          </cell>
          <cell r="R3731">
            <v>38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TTCCSA55</v>
          </cell>
          <cell r="B3732" t="str">
            <v>TPU SAM. A55 TRANS. CANDY CRISTAL</v>
          </cell>
          <cell r="C3732">
            <v>1.2384439359267734</v>
          </cell>
          <cell r="D3732">
            <v>5.9940686498855831</v>
          </cell>
          <cell r="E3732">
            <v>1.6099771167048054</v>
          </cell>
          <cell r="F3732">
            <v>1.3622883295194508</v>
          </cell>
          <cell r="G3732">
            <v>1.5480549199084668</v>
          </cell>
          <cell r="H3732">
            <v>1.85766590389016</v>
          </cell>
          <cell r="I3732">
            <v>1554.2471395881005</v>
          </cell>
          <cell r="J3732">
            <v>6150</v>
          </cell>
          <cell r="K3732">
            <v>7500</v>
          </cell>
          <cell r="L3732">
            <v>2021</v>
          </cell>
          <cell r="M3732">
            <v>2445</v>
          </cell>
          <cell r="N3732">
            <v>1710</v>
          </cell>
          <cell r="O3732">
            <v>1943</v>
          </cell>
          <cell r="P3732">
            <v>2332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tpurs'a605az</v>
          </cell>
          <cell r="B3733" t="str">
            <v>TPU SAM. A6 2018 REF SOFT</v>
          </cell>
          <cell r="C3733">
            <v>0.45399272727272721</v>
          </cell>
          <cell r="D3733">
            <v>0.87892991999999992</v>
          </cell>
          <cell r="E3733">
            <v>0.59019054545454541</v>
          </cell>
          <cell r="F3733">
            <v>0.499392</v>
          </cell>
          <cell r="G3733">
            <v>0.56749090909090905</v>
          </cell>
          <cell r="H3733">
            <v>0.68098909090909077</v>
          </cell>
          <cell r="I3733">
            <v>569.76087272727261</v>
          </cell>
          <cell r="J3733">
            <v>820</v>
          </cell>
          <cell r="K3733">
            <v>1000</v>
          </cell>
          <cell r="L3733">
            <v>741</v>
          </cell>
          <cell r="M3733">
            <v>896</v>
          </cell>
          <cell r="N3733">
            <v>627</v>
          </cell>
          <cell r="O3733">
            <v>713</v>
          </cell>
          <cell r="P3733">
            <v>855</v>
          </cell>
          <cell r="Q3733" t="str">
            <v>S</v>
          </cell>
          <cell r="R3733">
            <v>4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21DTPSAA700</v>
          </cell>
          <cell r="B3734" t="str">
            <v xml:space="preserve">TPU SAM. A7 </v>
          </cell>
          <cell r="C3734">
            <v>0.28298411483253583</v>
          </cell>
          <cell r="D3734">
            <v>0.54785724631578936</v>
          </cell>
          <cell r="E3734">
            <v>0.3678793492822966</v>
          </cell>
          <cell r="F3734">
            <v>0.31128252631578945</v>
          </cell>
          <cell r="G3734">
            <v>0.35373014354066978</v>
          </cell>
          <cell r="H3734">
            <v>0.42447617224880374</v>
          </cell>
          <cell r="I3734">
            <v>355.14506411483245</v>
          </cell>
          <cell r="J3734">
            <v>410</v>
          </cell>
          <cell r="K3734">
            <v>500</v>
          </cell>
          <cell r="L3734">
            <v>462</v>
          </cell>
          <cell r="M3734">
            <v>559</v>
          </cell>
          <cell r="N3734">
            <v>391</v>
          </cell>
          <cell r="O3734">
            <v>444</v>
          </cell>
          <cell r="P3734">
            <v>533</v>
          </cell>
          <cell r="Q3734" t="str">
            <v>D</v>
          </cell>
          <cell r="R3734">
            <v>4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tpu'a710hu</v>
          </cell>
          <cell r="B3735" t="str">
            <v xml:space="preserve">TPU SAM. A7 2016 HUMO </v>
          </cell>
          <cell r="C3735">
            <v>0.45399272727272721</v>
          </cell>
          <cell r="D3735">
            <v>0.87892991999999992</v>
          </cell>
          <cell r="E3735">
            <v>0.59019054545454541</v>
          </cell>
          <cell r="F3735">
            <v>0.499392</v>
          </cell>
          <cell r="G3735">
            <v>0.56749090909090905</v>
          </cell>
          <cell r="H3735">
            <v>0.68098909090909077</v>
          </cell>
          <cell r="I3735">
            <v>569.76087272727261</v>
          </cell>
          <cell r="J3735">
            <v>820</v>
          </cell>
          <cell r="K3735">
            <v>1000</v>
          </cell>
          <cell r="L3735">
            <v>741</v>
          </cell>
          <cell r="M3735">
            <v>896</v>
          </cell>
          <cell r="N3735">
            <v>627</v>
          </cell>
          <cell r="O3735">
            <v>713</v>
          </cell>
          <cell r="P3735">
            <v>855</v>
          </cell>
          <cell r="Q3735" t="str">
            <v>s</v>
          </cell>
          <cell r="R3735">
            <v>4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tpu'a720n</v>
          </cell>
          <cell r="B3736" t="str">
            <v xml:space="preserve">TPU SAM. A7 2017 NEGRO </v>
          </cell>
          <cell r="C3736">
            <v>0.45399272727272721</v>
          </cell>
          <cell r="D3736">
            <v>0.87892991999999992</v>
          </cell>
          <cell r="E3736">
            <v>0.59019054545454541</v>
          </cell>
          <cell r="F3736">
            <v>0.499392</v>
          </cell>
          <cell r="G3736">
            <v>0.56749090909090905</v>
          </cell>
          <cell r="H3736">
            <v>0.68098909090909077</v>
          </cell>
          <cell r="I3736">
            <v>569.76087272727261</v>
          </cell>
          <cell r="J3736">
            <v>820</v>
          </cell>
          <cell r="K3736">
            <v>1000</v>
          </cell>
          <cell r="L3736">
            <v>741</v>
          </cell>
          <cell r="M3736">
            <v>896</v>
          </cell>
          <cell r="N3736">
            <v>627</v>
          </cell>
          <cell r="O3736">
            <v>713</v>
          </cell>
          <cell r="P3736">
            <v>855</v>
          </cell>
          <cell r="Q3736" t="str">
            <v>S</v>
          </cell>
          <cell r="R3736">
            <v>4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21ZTTCSA77</v>
          </cell>
          <cell r="B3737" t="str">
            <v>TPU SAM. A7 2017 TERMICO</v>
          </cell>
          <cell r="C3737">
            <v>0.45399272727272721</v>
          </cell>
          <cell r="D3737">
            <v>0.87892991999999992</v>
          </cell>
          <cell r="E3737">
            <v>0.59019054545454541</v>
          </cell>
          <cell r="F3737">
            <v>0.499392</v>
          </cell>
          <cell r="G3737">
            <v>0.56749090909090905</v>
          </cell>
          <cell r="H3737">
            <v>0.68098909090909077</v>
          </cell>
          <cell r="I3737">
            <v>569.76087272727261</v>
          </cell>
          <cell r="J3737">
            <v>820</v>
          </cell>
          <cell r="K3737">
            <v>1000</v>
          </cell>
          <cell r="L3737">
            <v>741</v>
          </cell>
          <cell r="M3737">
            <v>896</v>
          </cell>
          <cell r="N3737">
            <v>627</v>
          </cell>
          <cell r="O3737">
            <v>713</v>
          </cell>
          <cell r="P3737">
            <v>855</v>
          </cell>
          <cell r="Q3737" t="str">
            <v>Z</v>
          </cell>
          <cell r="R3737">
            <v>4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TPUSA78SC</v>
          </cell>
          <cell r="B3738" t="str">
            <v>TPU SAM. A7 2018 SILICONA FELPA</v>
          </cell>
          <cell r="C3738">
            <v>1.22</v>
          </cell>
          <cell r="D3738">
            <v>2.36192</v>
          </cell>
          <cell r="E3738">
            <v>1.5860000000000001</v>
          </cell>
          <cell r="F3738">
            <v>1.3420000000000001</v>
          </cell>
          <cell r="G3738">
            <v>1.5249999999999999</v>
          </cell>
          <cell r="H3738">
            <v>1.83</v>
          </cell>
          <cell r="I3738">
            <v>1531.1</v>
          </cell>
          <cell r="J3738">
            <v>2460</v>
          </cell>
          <cell r="K3738">
            <v>3000</v>
          </cell>
          <cell r="L3738">
            <v>1990</v>
          </cell>
          <cell r="M3738">
            <v>2408</v>
          </cell>
          <cell r="N3738">
            <v>1685</v>
          </cell>
          <cell r="O3738">
            <v>1914</v>
          </cell>
          <cell r="P3738">
            <v>2297</v>
          </cell>
          <cell r="Q3738" t="str">
            <v>D</v>
          </cell>
          <cell r="R3738">
            <v>4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TPURS'A705NE</v>
          </cell>
          <cell r="B3739" t="str">
            <v>TPU SAM. A70 REF SOFT</v>
          </cell>
          <cell r="C3739">
            <v>1.1016447220530665</v>
          </cell>
          <cell r="D3739">
            <v>5.3319604547368415</v>
          </cell>
          <cell r="E3739">
            <v>1.4321381386689864</v>
          </cell>
          <cell r="F3739">
            <v>1.2118091942583733</v>
          </cell>
          <cell r="G3739">
            <v>1.3770559025663331</v>
          </cell>
          <cell r="H3739">
            <v>1.6524670830795998</v>
          </cell>
          <cell r="I3739">
            <v>1382.5641261765984</v>
          </cell>
          <cell r="J3739">
            <v>5330</v>
          </cell>
          <cell r="K3739">
            <v>6500</v>
          </cell>
          <cell r="L3739">
            <v>1797</v>
          </cell>
          <cell r="M3739">
            <v>2175</v>
          </cell>
          <cell r="N3739">
            <v>1521</v>
          </cell>
          <cell r="O3739">
            <v>1729</v>
          </cell>
          <cell r="P3739">
            <v>2074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TPUSA70SC</v>
          </cell>
          <cell r="B3740" t="str">
            <v>TPU SAM. A70 SILICONA FELPA</v>
          </cell>
          <cell r="C3740">
            <v>1.22</v>
          </cell>
          <cell r="D3740">
            <v>5.9047999999999998</v>
          </cell>
          <cell r="E3740">
            <v>1.5860000000000001</v>
          </cell>
          <cell r="F3740">
            <v>1.3420000000000001</v>
          </cell>
          <cell r="G3740">
            <v>1.5249999999999999</v>
          </cell>
          <cell r="H3740">
            <v>1.83</v>
          </cell>
          <cell r="I3740">
            <v>1531.1</v>
          </cell>
          <cell r="J3740">
            <v>6150</v>
          </cell>
          <cell r="K3740">
            <v>7500</v>
          </cell>
          <cell r="L3740">
            <v>1990</v>
          </cell>
          <cell r="M3740">
            <v>2408</v>
          </cell>
          <cell r="N3740">
            <v>1685</v>
          </cell>
          <cell r="O3740">
            <v>1914</v>
          </cell>
          <cell r="P3740">
            <v>2297</v>
          </cell>
          <cell r="Q3740" t="str">
            <v>D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PAS'A715NE</v>
          </cell>
          <cell r="B3741" t="str">
            <v>TPU SAM. A71 ARMOR</v>
          </cell>
          <cell r="C3741">
            <v>1.1452423349282299</v>
          </cell>
          <cell r="D3741">
            <v>5.5429729010526323</v>
          </cell>
          <cell r="E3741">
            <v>1.4888150354066989</v>
          </cell>
          <cell r="F3741">
            <v>1.2597665684210531</v>
          </cell>
          <cell r="G3741">
            <v>1.4315529186602873</v>
          </cell>
          <cell r="H3741">
            <v>1.717863502392345</v>
          </cell>
          <cell r="I3741">
            <v>1437.2791303349286</v>
          </cell>
          <cell r="J3741">
            <v>5740</v>
          </cell>
          <cell r="K3741">
            <v>7000</v>
          </cell>
          <cell r="L3741">
            <v>1868</v>
          </cell>
          <cell r="M3741">
            <v>2261</v>
          </cell>
          <cell r="N3741">
            <v>1582</v>
          </cell>
          <cell r="O3741">
            <v>1797</v>
          </cell>
          <cell r="P3741">
            <v>2156</v>
          </cell>
          <cell r="Q3741" t="str">
            <v>S</v>
          </cell>
          <cell r="R3741">
            <v>38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TPURSA71</v>
          </cell>
          <cell r="B3742" t="str">
            <v>TPU SAM. A71 REF SOFT</v>
          </cell>
          <cell r="C3742">
            <v>1.55</v>
          </cell>
          <cell r="D3742">
            <v>7.5019999999999998</v>
          </cell>
          <cell r="E3742">
            <v>2.0150000000000001</v>
          </cell>
          <cell r="F3742">
            <v>1.7050000000000003</v>
          </cell>
          <cell r="G3742">
            <v>1.9375</v>
          </cell>
          <cell r="H3742">
            <v>2.3250000000000002</v>
          </cell>
          <cell r="I3742">
            <v>1945.25</v>
          </cell>
          <cell r="J3742">
            <v>7790</v>
          </cell>
          <cell r="K3742">
            <v>9500</v>
          </cell>
          <cell r="L3742">
            <v>2529</v>
          </cell>
          <cell r="M3742">
            <v>3060</v>
          </cell>
          <cell r="N3742">
            <v>2140</v>
          </cell>
          <cell r="O3742">
            <v>2432</v>
          </cell>
          <cell r="P3742">
            <v>2918</v>
          </cell>
          <cell r="Q3742" t="str">
            <v>L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TPURS'A715NE</v>
          </cell>
          <cell r="B3743" t="str">
            <v>TPU SAM. A71 REF SOFT</v>
          </cell>
          <cell r="C3743">
            <v>1.55</v>
          </cell>
          <cell r="D3743">
            <v>7.5019999999999998</v>
          </cell>
          <cell r="E3743">
            <v>2.0150000000000001</v>
          </cell>
          <cell r="F3743">
            <v>1.7050000000000003</v>
          </cell>
          <cell r="G3743">
            <v>1.9375</v>
          </cell>
          <cell r="H3743">
            <v>2.3250000000000002</v>
          </cell>
          <cell r="I3743">
            <v>1945.25</v>
          </cell>
          <cell r="J3743">
            <v>7790</v>
          </cell>
          <cell r="K3743">
            <v>9500</v>
          </cell>
          <cell r="L3743">
            <v>2529</v>
          </cell>
          <cell r="M3743">
            <v>3060</v>
          </cell>
          <cell r="N3743">
            <v>2140</v>
          </cell>
          <cell r="O3743">
            <v>2432</v>
          </cell>
          <cell r="P3743">
            <v>2918</v>
          </cell>
          <cell r="Q3743" t="str">
            <v>S</v>
          </cell>
          <cell r="R3743">
            <v>38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TRRSA71</v>
          </cell>
          <cell r="B3744" t="str">
            <v>TPU SAM. A71 RUBBER</v>
          </cell>
          <cell r="C3744">
            <v>1.545541539799913</v>
          </cell>
          <cell r="D3744">
            <v>7.4804210526315789</v>
          </cell>
          <cell r="E3744">
            <v>2.0092040017398869</v>
          </cell>
          <cell r="F3744">
            <v>1.7000956937799045</v>
          </cell>
          <cell r="G3744">
            <v>1.9319269247498914</v>
          </cell>
          <cell r="H3744">
            <v>2.3183123096998695</v>
          </cell>
          <cell r="I3744">
            <v>1939.6546324488909</v>
          </cell>
          <cell r="J3744">
            <v>7790</v>
          </cell>
          <cell r="K3744">
            <v>9500</v>
          </cell>
          <cell r="L3744">
            <v>2522</v>
          </cell>
          <cell r="M3744">
            <v>3051</v>
          </cell>
          <cell r="N3744">
            <v>2134</v>
          </cell>
          <cell r="O3744">
            <v>2425</v>
          </cell>
          <cell r="P3744">
            <v>2910</v>
          </cell>
          <cell r="Q3744" t="str">
            <v>D</v>
          </cell>
          <cell r="R3744">
            <v>38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TPUSA71TD</v>
          </cell>
          <cell r="B3745" t="str">
            <v>TPU SAM. A71 TRANS DIS.</v>
          </cell>
          <cell r="C3745">
            <v>0.83747368421052637</v>
          </cell>
          <cell r="D3745">
            <v>4.0533726315789478</v>
          </cell>
          <cell r="E3745">
            <v>1.0887157894736843</v>
          </cell>
          <cell r="F3745">
            <v>0.92122105263157905</v>
          </cell>
          <cell r="G3745">
            <v>1.046842105263158</v>
          </cell>
          <cell r="H3745">
            <v>1.2562105263157894</v>
          </cell>
          <cell r="I3745">
            <v>1051.0294736842106</v>
          </cell>
          <cell r="J3745">
            <v>4100</v>
          </cell>
          <cell r="K3745">
            <v>5000</v>
          </cell>
          <cell r="L3745">
            <v>1366</v>
          </cell>
          <cell r="M3745">
            <v>1653</v>
          </cell>
          <cell r="N3745">
            <v>1157</v>
          </cell>
          <cell r="O3745">
            <v>1314</v>
          </cell>
          <cell r="P3745">
            <v>1577</v>
          </cell>
          <cell r="Q3745" t="str">
            <v>V</v>
          </cell>
          <cell r="R3745">
            <v>38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TPURSA72</v>
          </cell>
          <cell r="B3746" t="str">
            <v>TPU SAM. A72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L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TPURS'A726NE</v>
          </cell>
          <cell r="B3747" t="str">
            <v>TPU SAM. A72 REF SOFT</v>
          </cell>
          <cell r="C3747">
            <v>1.55</v>
          </cell>
          <cell r="D3747">
            <v>7.5019999999999998</v>
          </cell>
          <cell r="E3747">
            <v>2.0150000000000001</v>
          </cell>
          <cell r="F3747">
            <v>1.7050000000000003</v>
          </cell>
          <cell r="G3747">
            <v>1.9375</v>
          </cell>
          <cell r="H3747">
            <v>2.3250000000000002</v>
          </cell>
          <cell r="I3747">
            <v>1945.25</v>
          </cell>
          <cell r="J3747">
            <v>7790</v>
          </cell>
          <cell r="K3747">
            <v>9500</v>
          </cell>
          <cell r="L3747">
            <v>2529</v>
          </cell>
          <cell r="M3747">
            <v>3060</v>
          </cell>
          <cell r="N3747">
            <v>2140</v>
          </cell>
          <cell r="O3747">
            <v>2432</v>
          </cell>
          <cell r="P3747">
            <v>2918</v>
          </cell>
          <cell r="Q3747" t="str">
            <v>S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TPURS'A726FU</v>
          </cell>
          <cell r="B3748" t="str">
            <v>TPU SAM. A72 REF SOFT</v>
          </cell>
          <cell r="C3748">
            <v>1.55</v>
          </cell>
          <cell r="D3748">
            <v>7.5019999999999998</v>
          </cell>
          <cell r="E3748">
            <v>2.0150000000000001</v>
          </cell>
          <cell r="F3748">
            <v>1.7050000000000003</v>
          </cell>
          <cell r="G3748">
            <v>1.9375</v>
          </cell>
          <cell r="H3748">
            <v>2.3250000000000002</v>
          </cell>
          <cell r="I3748">
            <v>1945.25</v>
          </cell>
          <cell r="J3748">
            <v>7790</v>
          </cell>
          <cell r="K3748">
            <v>9500</v>
          </cell>
          <cell r="L3748">
            <v>2529</v>
          </cell>
          <cell r="M3748">
            <v>3060</v>
          </cell>
          <cell r="N3748">
            <v>2140</v>
          </cell>
          <cell r="O3748">
            <v>2432</v>
          </cell>
          <cell r="P3748">
            <v>2918</v>
          </cell>
          <cell r="Q3748" t="str">
            <v>S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TRRSA72</v>
          </cell>
          <cell r="B3749" t="str">
            <v>TPU SAM. A72 RUBBER</v>
          </cell>
          <cell r="C3749">
            <v>1.545541539799913</v>
          </cell>
          <cell r="D3749">
            <v>7.4804210526315789</v>
          </cell>
          <cell r="E3749">
            <v>2.0092040017398869</v>
          </cell>
          <cell r="F3749">
            <v>1.7000956937799045</v>
          </cell>
          <cell r="G3749">
            <v>1.9319269247498914</v>
          </cell>
          <cell r="H3749">
            <v>2.3183123096998695</v>
          </cell>
          <cell r="I3749">
            <v>1939.6546324488909</v>
          </cell>
          <cell r="J3749">
            <v>7790</v>
          </cell>
          <cell r="K3749">
            <v>9500</v>
          </cell>
          <cell r="L3749">
            <v>2522</v>
          </cell>
          <cell r="M3749">
            <v>3051</v>
          </cell>
          <cell r="N3749">
            <v>2134</v>
          </cell>
          <cell r="O3749">
            <v>2425</v>
          </cell>
          <cell r="P3749">
            <v>2910</v>
          </cell>
          <cell r="Q3749" t="str">
            <v>D</v>
          </cell>
          <cell r="R3749">
            <v>38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T0013</v>
          </cell>
          <cell r="B3750" t="str">
            <v>TPU SAM. A72 RUBBER</v>
          </cell>
          <cell r="C3750">
            <v>1.545541539799913</v>
          </cell>
          <cell r="D3750">
            <v>7.4804210526315789</v>
          </cell>
          <cell r="E3750">
            <v>2.0092040017398869</v>
          </cell>
          <cell r="F3750">
            <v>1.7000956937799045</v>
          </cell>
          <cell r="G3750">
            <v>1.9319269247498914</v>
          </cell>
          <cell r="H3750">
            <v>2.3183123096998695</v>
          </cell>
          <cell r="I3750">
            <v>1939.6546324488909</v>
          </cell>
          <cell r="J3750">
            <v>7790</v>
          </cell>
          <cell r="K3750">
            <v>9500</v>
          </cell>
          <cell r="L3750">
            <v>2522</v>
          </cell>
          <cell r="M3750">
            <v>3051</v>
          </cell>
          <cell r="N3750">
            <v>2134</v>
          </cell>
          <cell r="O3750">
            <v>2425</v>
          </cell>
          <cell r="P3750">
            <v>2910</v>
          </cell>
          <cell r="Q3750" t="str">
            <v>D</v>
          </cell>
          <cell r="R3750">
            <v>38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456456896321</v>
          </cell>
          <cell r="B3751" t="str">
            <v>TPU SAM. A72 SILICONA C/MARCA</v>
          </cell>
          <cell r="C3751">
            <v>1.8438247011952191</v>
          </cell>
          <cell r="D3751">
            <v>7.1392892430278883</v>
          </cell>
          <cell r="E3751">
            <v>2.3969721115537848</v>
          </cell>
          <cell r="F3751">
            <v>2.0282071713147412</v>
          </cell>
          <cell r="G3751">
            <v>2.3047808764940241</v>
          </cell>
          <cell r="H3751">
            <v>2.7657370517928288</v>
          </cell>
          <cell r="I3751">
            <v>2314</v>
          </cell>
          <cell r="J3751">
            <v>7380</v>
          </cell>
          <cell r="K3751">
            <v>9000</v>
          </cell>
          <cell r="L3751">
            <v>3008</v>
          </cell>
          <cell r="M3751">
            <v>3640</v>
          </cell>
          <cell r="N3751">
            <v>2546</v>
          </cell>
          <cell r="O3751">
            <v>2893</v>
          </cell>
          <cell r="P3751">
            <v>3471</v>
          </cell>
          <cell r="Q3751" t="str">
            <v>S</v>
          </cell>
          <cell r="R3751">
            <v>30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SILFA72</v>
          </cell>
          <cell r="B3752" t="str">
            <v>TPU SAM. A72 SILICONA FELPA</v>
          </cell>
          <cell r="C3752">
            <v>1.2178489702517163</v>
          </cell>
          <cell r="D3752">
            <v>5.894389016018307</v>
          </cell>
          <cell r="E3752">
            <v>1.5832036613272313</v>
          </cell>
          <cell r="F3752">
            <v>1.3396338672768882</v>
          </cell>
          <cell r="G3752">
            <v>1.5223112128146454</v>
          </cell>
          <cell r="H3752">
            <v>1.8267734553775745</v>
          </cell>
          <cell r="I3752">
            <v>1528.400457665904</v>
          </cell>
          <cell r="J3752">
            <v>6150</v>
          </cell>
          <cell r="K3752">
            <v>7500</v>
          </cell>
          <cell r="L3752">
            <v>1987</v>
          </cell>
          <cell r="M3752">
            <v>2404</v>
          </cell>
          <cell r="N3752">
            <v>1682</v>
          </cell>
          <cell r="O3752">
            <v>1911</v>
          </cell>
          <cell r="P3752">
            <v>2293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136785</v>
          </cell>
          <cell r="B3753" t="str">
            <v>TPU SAM. A72 SILICONA NAC.</v>
          </cell>
          <cell r="C3753">
            <v>0.76</v>
          </cell>
          <cell r="D3753">
            <v>3.3592</v>
          </cell>
          <cell r="E3753">
            <v>0.9880000000000001</v>
          </cell>
          <cell r="F3753">
            <v>0.83600000000000008</v>
          </cell>
          <cell r="G3753">
            <v>0.95</v>
          </cell>
          <cell r="H3753">
            <v>1.1400000000000001</v>
          </cell>
          <cell r="I3753">
            <v>953.8</v>
          </cell>
          <cell r="J3753">
            <v>3280</v>
          </cell>
          <cell r="K3753">
            <v>4000</v>
          </cell>
          <cell r="L3753">
            <v>1240</v>
          </cell>
          <cell r="M3753">
            <v>1370</v>
          </cell>
          <cell r="N3753">
            <v>1050</v>
          </cell>
          <cell r="O3753">
            <v>1193</v>
          </cell>
          <cell r="P3753">
            <v>1431</v>
          </cell>
          <cell r="Q3753" t="str">
            <v>V</v>
          </cell>
          <cell r="R3753">
            <v>38</v>
          </cell>
          <cell r="S3753">
            <v>1.105</v>
          </cell>
          <cell r="T3753" t="str">
            <v>TPU</v>
          </cell>
          <cell r="U3753">
            <v>0</v>
          </cell>
        </row>
        <row r="3754">
          <cell r="A3754" t="str">
            <v>TRRSA73</v>
          </cell>
          <cell r="B3754" t="str">
            <v>TPU SAM. A73 RUBBER</v>
          </cell>
          <cell r="C3754">
            <v>1.545541539799913</v>
          </cell>
          <cell r="D3754">
            <v>7.4804210526315789</v>
          </cell>
          <cell r="E3754">
            <v>2.0092040017398869</v>
          </cell>
          <cell r="F3754">
            <v>1.7000956937799045</v>
          </cell>
          <cell r="G3754">
            <v>1.9319269247498914</v>
          </cell>
          <cell r="H3754">
            <v>2.3183123096998695</v>
          </cell>
          <cell r="I3754">
            <v>1939.6546324488909</v>
          </cell>
          <cell r="J3754">
            <v>7790</v>
          </cell>
          <cell r="K3754">
            <v>9500</v>
          </cell>
          <cell r="L3754">
            <v>2522</v>
          </cell>
          <cell r="M3754">
            <v>3051</v>
          </cell>
          <cell r="N3754">
            <v>2134</v>
          </cell>
          <cell r="O3754">
            <v>2425</v>
          </cell>
          <cell r="P3754">
            <v>2910</v>
          </cell>
          <cell r="Q3754" t="str">
            <v>D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PASK'A530T</v>
          </cell>
          <cell r="B3755" t="str">
            <v>TPU SAM. A8 2018  TRANS</v>
          </cell>
          <cell r="C3755">
            <v>0.83747368421052637</v>
          </cell>
          <cell r="D3755">
            <v>1.621349052631579</v>
          </cell>
          <cell r="E3755">
            <v>1.0887157894736843</v>
          </cell>
          <cell r="F3755">
            <v>0.92122105263157905</v>
          </cell>
          <cell r="G3755">
            <v>1.046842105263158</v>
          </cell>
          <cell r="H3755">
            <v>1.2562105263157894</v>
          </cell>
          <cell r="I3755">
            <v>1051.0294736842106</v>
          </cell>
          <cell r="J3755">
            <v>1640</v>
          </cell>
          <cell r="K3755">
            <v>2000</v>
          </cell>
          <cell r="L3755">
            <v>1366</v>
          </cell>
          <cell r="M3755">
            <v>1653</v>
          </cell>
          <cell r="N3755">
            <v>1157</v>
          </cell>
          <cell r="O3755">
            <v>1314</v>
          </cell>
          <cell r="P3755">
            <v>1577</v>
          </cell>
          <cell r="Q3755" t="str">
            <v>S</v>
          </cell>
          <cell r="R3755">
            <v>4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ps360'a530ne</v>
          </cell>
          <cell r="B3756" t="str">
            <v>TPU SAM. A8 2018 360°</v>
          </cell>
          <cell r="C3756">
            <v>0.45399272727272721</v>
          </cell>
          <cell r="D3756">
            <v>0.87892991999999992</v>
          </cell>
          <cell r="E3756">
            <v>0.59019054545454541</v>
          </cell>
          <cell r="F3756">
            <v>0.499392</v>
          </cell>
          <cell r="G3756">
            <v>0.56749090909090905</v>
          </cell>
          <cell r="H3756">
            <v>0.68098909090909077</v>
          </cell>
          <cell r="I3756">
            <v>569.76087272727261</v>
          </cell>
          <cell r="J3756">
            <v>820</v>
          </cell>
          <cell r="K3756">
            <v>1000</v>
          </cell>
          <cell r="L3756">
            <v>741</v>
          </cell>
          <cell r="M3756">
            <v>896</v>
          </cell>
          <cell r="N3756">
            <v>627</v>
          </cell>
          <cell r="O3756">
            <v>713</v>
          </cell>
          <cell r="P3756">
            <v>855</v>
          </cell>
          <cell r="Q3756" t="str">
            <v>s</v>
          </cell>
          <cell r="R3756">
            <v>4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15596</v>
          </cell>
          <cell r="B3757" t="str">
            <v>TPU SAM. A8 2018 DIS. BOKKEN</v>
          </cell>
          <cell r="C3757">
            <v>0.45399272727272721</v>
          </cell>
          <cell r="D3757">
            <v>0.87892991999999992</v>
          </cell>
          <cell r="E3757">
            <v>0.59019054545454541</v>
          </cell>
          <cell r="F3757">
            <v>0.499392</v>
          </cell>
          <cell r="G3757">
            <v>0.56749090909090905</v>
          </cell>
          <cell r="H3757">
            <v>0.68098909090909077</v>
          </cell>
          <cell r="I3757">
            <v>569.76087272727261</v>
          </cell>
          <cell r="J3757">
            <v>820</v>
          </cell>
          <cell r="K3757">
            <v>1000</v>
          </cell>
          <cell r="L3757">
            <v>741</v>
          </cell>
          <cell r="M3757">
            <v>896</v>
          </cell>
          <cell r="N3757">
            <v>627</v>
          </cell>
          <cell r="O3757">
            <v>713</v>
          </cell>
          <cell r="P3757">
            <v>855</v>
          </cell>
          <cell r="Q3757" t="str">
            <v>X</v>
          </cell>
          <cell r="R3757">
            <v>4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15597</v>
          </cell>
          <cell r="B3758" t="str">
            <v>TPU SAM. A8 2018 DIS. BOKKEN</v>
          </cell>
          <cell r="C3758">
            <v>0.45399272727272721</v>
          </cell>
          <cell r="D3758">
            <v>0.87892991999999992</v>
          </cell>
          <cell r="E3758">
            <v>0.59019054545454541</v>
          </cell>
          <cell r="F3758">
            <v>0.499392</v>
          </cell>
          <cell r="G3758">
            <v>0.56749090909090905</v>
          </cell>
          <cell r="H3758">
            <v>0.68098909090909077</v>
          </cell>
          <cell r="I3758">
            <v>569.76087272727261</v>
          </cell>
          <cell r="J3758">
            <v>820</v>
          </cell>
          <cell r="K3758">
            <v>1000</v>
          </cell>
          <cell r="L3758">
            <v>741</v>
          </cell>
          <cell r="M3758">
            <v>896</v>
          </cell>
          <cell r="N3758">
            <v>627</v>
          </cell>
          <cell r="O3758">
            <v>713</v>
          </cell>
          <cell r="P3758">
            <v>855</v>
          </cell>
          <cell r="Q3758" t="str">
            <v>X</v>
          </cell>
          <cell r="R3758">
            <v>4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A8¡-2018BlSoftRd</v>
          </cell>
          <cell r="B3759" t="str">
            <v>TPU SAM. A8 2018 SILICONA FELPA</v>
          </cell>
          <cell r="C3759">
            <v>1.224</v>
          </cell>
          <cell r="D3759">
            <v>2.3696640000000002</v>
          </cell>
          <cell r="E3759">
            <v>1.5911999999999999</v>
          </cell>
          <cell r="F3759">
            <v>1.3464</v>
          </cell>
          <cell r="G3759">
            <v>1.53</v>
          </cell>
          <cell r="H3759">
            <v>1.8359999999999999</v>
          </cell>
          <cell r="I3759">
            <v>1536.12</v>
          </cell>
          <cell r="J3759">
            <v>2460</v>
          </cell>
          <cell r="K3759">
            <v>3000</v>
          </cell>
          <cell r="L3759">
            <v>1997</v>
          </cell>
          <cell r="M3759">
            <v>2416</v>
          </cell>
          <cell r="N3759">
            <v>1690</v>
          </cell>
          <cell r="O3759">
            <v>1921</v>
          </cell>
          <cell r="P3759">
            <v>2305</v>
          </cell>
          <cell r="Q3759" t="str">
            <v>Z</v>
          </cell>
          <cell r="R3759">
            <v>4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A8¡-2018RosaSoftRd</v>
          </cell>
          <cell r="B3760" t="str">
            <v>TPU SAM. A8 2018 SILICONA FELPA</v>
          </cell>
          <cell r="C3760">
            <v>1.224</v>
          </cell>
          <cell r="D3760">
            <v>2.3696640000000002</v>
          </cell>
          <cell r="E3760">
            <v>1.5911999999999999</v>
          </cell>
          <cell r="F3760">
            <v>1.3464</v>
          </cell>
          <cell r="G3760">
            <v>1.53</v>
          </cell>
          <cell r="H3760">
            <v>1.8359999999999999</v>
          </cell>
          <cell r="I3760">
            <v>1536.12</v>
          </cell>
          <cell r="J3760">
            <v>2460</v>
          </cell>
          <cell r="K3760">
            <v>3000</v>
          </cell>
          <cell r="L3760">
            <v>1997</v>
          </cell>
          <cell r="M3760">
            <v>2416</v>
          </cell>
          <cell r="N3760">
            <v>1690</v>
          </cell>
          <cell r="O3760">
            <v>1921</v>
          </cell>
          <cell r="P3760">
            <v>2305</v>
          </cell>
          <cell r="Q3760" t="str">
            <v>Z</v>
          </cell>
          <cell r="R3760">
            <v>4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21GTCSA920</v>
          </cell>
          <cell r="B3761" t="str">
            <v>TPU SAM. A9 2016 CEREZA</v>
          </cell>
          <cell r="C3761">
            <v>0.28298411483253583</v>
          </cell>
          <cell r="D3761">
            <v>0.54785724631578936</v>
          </cell>
          <cell r="E3761">
            <v>0.3678793492822966</v>
          </cell>
          <cell r="F3761">
            <v>0.31128252631578945</v>
          </cell>
          <cell r="G3761">
            <v>0.35373014354066978</v>
          </cell>
          <cell r="H3761">
            <v>0.42447617224880374</v>
          </cell>
          <cell r="I3761">
            <v>355.14506411483245</v>
          </cell>
          <cell r="J3761">
            <v>410</v>
          </cell>
          <cell r="K3761">
            <v>500</v>
          </cell>
          <cell r="L3761">
            <v>462</v>
          </cell>
          <cell r="M3761">
            <v>559</v>
          </cell>
          <cell r="N3761">
            <v>391</v>
          </cell>
          <cell r="O3761">
            <v>444</v>
          </cell>
          <cell r="P3761">
            <v>533</v>
          </cell>
          <cell r="Q3761" t="str">
            <v>G</v>
          </cell>
          <cell r="R3761">
            <v>4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TPUELD'A910D01</v>
          </cell>
          <cell r="B3762" t="str">
            <v>TPU SAM. A9 2016 ELECTRO LIQ.</v>
          </cell>
          <cell r="C3762">
            <v>0.28298411483253583</v>
          </cell>
          <cell r="D3762">
            <v>0.54785724631578936</v>
          </cell>
          <cell r="E3762">
            <v>0.3678793492822966</v>
          </cell>
          <cell r="F3762">
            <v>0.31128252631578945</v>
          </cell>
          <cell r="G3762">
            <v>0.35373014354066978</v>
          </cell>
          <cell r="H3762">
            <v>0.42447617224880374</v>
          </cell>
          <cell r="I3762">
            <v>355.14506411483245</v>
          </cell>
          <cell r="J3762">
            <v>410</v>
          </cell>
          <cell r="K3762">
            <v>500</v>
          </cell>
          <cell r="L3762">
            <v>462</v>
          </cell>
          <cell r="M3762">
            <v>559</v>
          </cell>
          <cell r="N3762">
            <v>391</v>
          </cell>
          <cell r="O3762">
            <v>444</v>
          </cell>
          <cell r="P3762">
            <v>533</v>
          </cell>
          <cell r="Q3762" t="str">
            <v>s</v>
          </cell>
          <cell r="R3762">
            <v>4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TPUELD'A910D02</v>
          </cell>
          <cell r="B3763" t="str">
            <v>TPU SAM. A9 2016 ELECTRO LIQ.</v>
          </cell>
          <cell r="C3763">
            <v>0.28298411483253583</v>
          </cell>
          <cell r="D3763">
            <v>0.54785724631578936</v>
          </cell>
          <cell r="E3763">
            <v>0.3678793492822966</v>
          </cell>
          <cell r="F3763">
            <v>0.31128252631578945</v>
          </cell>
          <cell r="G3763">
            <v>0.35373014354066978</v>
          </cell>
          <cell r="H3763">
            <v>0.42447617224880374</v>
          </cell>
          <cell r="I3763">
            <v>355.14506411483245</v>
          </cell>
          <cell r="J3763">
            <v>410</v>
          </cell>
          <cell r="K3763">
            <v>500</v>
          </cell>
          <cell r="L3763">
            <v>462</v>
          </cell>
          <cell r="M3763">
            <v>559</v>
          </cell>
          <cell r="N3763">
            <v>391</v>
          </cell>
          <cell r="O3763">
            <v>444</v>
          </cell>
          <cell r="P3763">
            <v>533</v>
          </cell>
          <cell r="Q3763" t="str">
            <v>s</v>
          </cell>
          <cell r="R3763">
            <v>4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TPUELD'A910D03</v>
          </cell>
          <cell r="B3764" t="str">
            <v>TPU SAM. A9 2016 ELECTRO LIQ.</v>
          </cell>
          <cell r="C3764">
            <v>0.28298411483253583</v>
          </cell>
          <cell r="D3764">
            <v>0.54785724631578936</v>
          </cell>
          <cell r="E3764">
            <v>0.3678793492822966</v>
          </cell>
          <cell r="F3764">
            <v>0.31128252631578945</v>
          </cell>
          <cell r="G3764">
            <v>0.35373014354066978</v>
          </cell>
          <cell r="H3764">
            <v>0.42447617224880374</v>
          </cell>
          <cell r="I3764">
            <v>355.14506411483245</v>
          </cell>
          <cell r="J3764">
            <v>410</v>
          </cell>
          <cell r="K3764">
            <v>500</v>
          </cell>
          <cell r="L3764">
            <v>462</v>
          </cell>
          <cell r="M3764">
            <v>559</v>
          </cell>
          <cell r="N3764">
            <v>391</v>
          </cell>
          <cell r="O3764">
            <v>444</v>
          </cell>
          <cell r="P3764">
            <v>533</v>
          </cell>
          <cell r="Q3764" t="str">
            <v>s</v>
          </cell>
          <cell r="R3764">
            <v>4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TPUELD'A910D04</v>
          </cell>
          <cell r="B3765" t="str">
            <v>TPU SAM. A9 2016 ELECTRO LIQ.</v>
          </cell>
          <cell r="C3765">
            <v>0.28298411483253583</v>
          </cell>
          <cell r="D3765">
            <v>0.54785724631578936</v>
          </cell>
          <cell r="E3765">
            <v>0.3678793492822966</v>
          </cell>
          <cell r="F3765">
            <v>0.31128252631578945</v>
          </cell>
          <cell r="G3765">
            <v>0.35373014354066978</v>
          </cell>
          <cell r="H3765">
            <v>0.42447617224880374</v>
          </cell>
          <cell r="I3765">
            <v>355.14506411483245</v>
          </cell>
          <cell r="J3765">
            <v>410</v>
          </cell>
          <cell r="K3765">
            <v>500</v>
          </cell>
          <cell r="L3765">
            <v>462</v>
          </cell>
          <cell r="M3765">
            <v>559</v>
          </cell>
          <cell r="N3765">
            <v>391</v>
          </cell>
          <cell r="O3765">
            <v>444</v>
          </cell>
          <cell r="P3765">
            <v>533</v>
          </cell>
          <cell r="Q3765" t="str">
            <v>s</v>
          </cell>
          <cell r="R3765">
            <v>4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21TPSDSA9</v>
          </cell>
          <cell r="B3766" t="str">
            <v>TPU SAM. A9 2016 SOFT DESIGN</v>
          </cell>
          <cell r="C3766">
            <v>0.28298411483253583</v>
          </cell>
          <cell r="D3766">
            <v>0.54785724631578936</v>
          </cell>
          <cell r="E3766">
            <v>0.3678793492822966</v>
          </cell>
          <cell r="F3766">
            <v>0.31128252631578945</v>
          </cell>
          <cell r="G3766">
            <v>0.35373014354066978</v>
          </cell>
          <cell r="H3766">
            <v>0.42447617224880374</v>
          </cell>
          <cell r="I3766">
            <v>355.14506411483245</v>
          </cell>
          <cell r="J3766">
            <v>410</v>
          </cell>
          <cell r="K3766">
            <v>500</v>
          </cell>
          <cell r="L3766">
            <v>462</v>
          </cell>
          <cell r="M3766">
            <v>559</v>
          </cell>
          <cell r="N3766">
            <v>391</v>
          </cell>
          <cell r="O3766">
            <v>444</v>
          </cell>
          <cell r="P3766">
            <v>533</v>
          </cell>
          <cell r="Q3766" t="str">
            <v>G</v>
          </cell>
          <cell r="R3766">
            <v>4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21GTCDSA9</v>
          </cell>
          <cell r="B3767" t="str">
            <v>TPU SAM. A9 2016 TXT</v>
          </cell>
          <cell r="C3767">
            <v>0.28298411483253583</v>
          </cell>
          <cell r="D3767">
            <v>0.54785724631578936</v>
          </cell>
          <cell r="E3767">
            <v>0.3678793492822966</v>
          </cell>
          <cell r="F3767">
            <v>0.31128252631578945</v>
          </cell>
          <cell r="G3767">
            <v>0.35373014354066978</v>
          </cell>
          <cell r="H3767">
            <v>0.42447617224880374</v>
          </cell>
          <cell r="I3767">
            <v>355.14506411483245</v>
          </cell>
          <cell r="J3767">
            <v>410</v>
          </cell>
          <cell r="K3767">
            <v>500</v>
          </cell>
          <cell r="L3767">
            <v>462</v>
          </cell>
          <cell r="M3767">
            <v>559</v>
          </cell>
          <cell r="N3767">
            <v>391</v>
          </cell>
          <cell r="O3767">
            <v>444</v>
          </cell>
          <cell r="P3767">
            <v>533</v>
          </cell>
          <cell r="Q3767" t="str">
            <v>G</v>
          </cell>
          <cell r="R3767">
            <v>4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21VTPSJ116</v>
          </cell>
          <cell r="B3768" t="str">
            <v xml:space="preserve">TPU SAM. J1 2016 </v>
          </cell>
          <cell r="C3768">
            <v>0.28298411483253583</v>
          </cell>
          <cell r="D3768">
            <v>0.50031591502392336</v>
          </cell>
          <cell r="E3768">
            <v>0.3678793492822966</v>
          </cell>
          <cell r="F3768">
            <v>0.31128252631578945</v>
          </cell>
          <cell r="G3768">
            <v>0.35373014354066978</v>
          </cell>
          <cell r="H3768">
            <v>0.42447617224880374</v>
          </cell>
          <cell r="I3768">
            <v>355.14506411483245</v>
          </cell>
          <cell r="J3768">
            <v>410</v>
          </cell>
          <cell r="K3768">
            <v>500</v>
          </cell>
          <cell r="L3768">
            <v>462</v>
          </cell>
          <cell r="M3768">
            <v>510</v>
          </cell>
          <cell r="N3768">
            <v>391</v>
          </cell>
          <cell r="O3768">
            <v>444</v>
          </cell>
          <cell r="P3768">
            <v>533</v>
          </cell>
          <cell r="Q3768" t="str">
            <v>L</v>
          </cell>
          <cell r="R3768">
            <v>4</v>
          </cell>
          <cell r="S3768">
            <v>1.105</v>
          </cell>
          <cell r="T3768" t="str">
            <v>TPU</v>
          </cell>
          <cell r="U3768">
            <v>0</v>
          </cell>
        </row>
        <row r="3769">
          <cell r="A3769" t="str">
            <v>21GTMCSJ111</v>
          </cell>
          <cell r="B3769" t="str">
            <v>TPU SAM. J1 ACE 2016 MYSTIC</v>
          </cell>
          <cell r="C3769">
            <v>0.28298411483253583</v>
          </cell>
          <cell r="D3769">
            <v>0.50031591502392336</v>
          </cell>
          <cell r="E3769">
            <v>0.3678793492822966</v>
          </cell>
          <cell r="F3769">
            <v>0.31128252631578945</v>
          </cell>
          <cell r="G3769">
            <v>0.35373014354066978</v>
          </cell>
          <cell r="H3769">
            <v>0.42447617224880374</v>
          </cell>
          <cell r="I3769">
            <v>355.14506411483245</v>
          </cell>
          <cell r="J3769">
            <v>410</v>
          </cell>
          <cell r="K3769">
            <v>500</v>
          </cell>
          <cell r="L3769">
            <v>462</v>
          </cell>
          <cell r="M3769">
            <v>510</v>
          </cell>
          <cell r="N3769">
            <v>391</v>
          </cell>
          <cell r="O3769">
            <v>444</v>
          </cell>
          <cell r="P3769">
            <v>533</v>
          </cell>
          <cell r="Q3769" t="str">
            <v>G</v>
          </cell>
          <cell r="R3769">
            <v>4</v>
          </cell>
          <cell r="S3769">
            <v>1.105</v>
          </cell>
          <cell r="T3769" t="str">
            <v>TPU</v>
          </cell>
          <cell r="U3769">
            <v>0</v>
          </cell>
        </row>
        <row r="3770">
          <cell r="A3770" t="str">
            <v>tpud'j110di044</v>
          </cell>
          <cell r="B3770" t="str">
            <v>TPU SAM. J1 ACE DAISY</v>
          </cell>
          <cell r="C3770">
            <v>0.28298411483253583</v>
          </cell>
          <cell r="D3770">
            <v>0.50031591502392336</v>
          </cell>
          <cell r="E3770">
            <v>0.3678793492822966</v>
          </cell>
          <cell r="F3770">
            <v>0.31128252631578945</v>
          </cell>
          <cell r="G3770">
            <v>0.35373014354066978</v>
          </cell>
          <cell r="H3770">
            <v>0.42447617224880374</v>
          </cell>
          <cell r="I3770">
            <v>355.14506411483245</v>
          </cell>
          <cell r="J3770">
            <v>410</v>
          </cell>
          <cell r="K3770">
            <v>500</v>
          </cell>
          <cell r="L3770">
            <v>462</v>
          </cell>
          <cell r="M3770">
            <v>510</v>
          </cell>
          <cell r="N3770">
            <v>391</v>
          </cell>
          <cell r="O3770">
            <v>444</v>
          </cell>
          <cell r="P3770">
            <v>533</v>
          </cell>
          <cell r="Q3770" t="str">
            <v>S</v>
          </cell>
          <cell r="R3770">
            <v>4</v>
          </cell>
          <cell r="S3770">
            <v>1.105</v>
          </cell>
          <cell r="T3770" t="str">
            <v>TPU</v>
          </cell>
          <cell r="U3770">
            <v>0</v>
          </cell>
        </row>
        <row r="3771">
          <cell r="A3771" t="str">
            <v>21ZTPQSJ110</v>
          </cell>
          <cell r="B3771" t="str">
            <v>TPU SAM. J1 ACE DIS. PIQUE</v>
          </cell>
          <cell r="C3771">
            <v>0.28298411483253583</v>
          </cell>
          <cell r="D3771">
            <v>0.50031591502392336</v>
          </cell>
          <cell r="E3771">
            <v>0.3678793492822966</v>
          </cell>
          <cell r="F3771">
            <v>0.31128252631578945</v>
          </cell>
          <cell r="G3771">
            <v>0.35373014354066978</v>
          </cell>
          <cell r="H3771">
            <v>0.42447617224880374</v>
          </cell>
          <cell r="I3771">
            <v>355.14506411483245</v>
          </cell>
          <cell r="J3771">
            <v>410</v>
          </cell>
          <cell r="K3771">
            <v>500</v>
          </cell>
          <cell r="L3771">
            <v>462</v>
          </cell>
          <cell r="M3771">
            <v>510</v>
          </cell>
          <cell r="N3771">
            <v>391</v>
          </cell>
          <cell r="O3771">
            <v>444</v>
          </cell>
          <cell r="P3771">
            <v>533</v>
          </cell>
          <cell r="Q3771" t="str">
            <v>Z</v>
          </cell>
          <cell r="R3771">
            <v>4</v>
          </cell>
          <cell r="S3771">
            <v>1.105</v>
          </cell>
          <cell r="T3771" t="str">
            <v>TPU</v>
          </cell>
          <cell r="U3771">
            <v>0</v>
          </cell>
        </row>
        <row r="3772">
          <cell r="A3772" t="str">
            <v>21ZTPXJ110</v>
          </cell>
          <cell r="B3772" t="str">
            <v>TPU SAM. J1 ACE DIS. PIXEL</v>
          </cell>
          <cell r="C3772">
            <v>0.28298411483253583</v>
          </cell>
          <cell r="D3772">
            <v>0.50031591502392336</v>
          </cell>
          <cell r="E3772">
            <v>0.3678793492822966</v>
          </cell>
          <cell r="F3772">
            <v>0.31128252631578945</v>
          </cell>
          <cell r="G3772">
            <v>0.35373014354066978</v>
          </cell>
          <cell r="H3772">
            <v>0.42447617224880374</v>
          </cell>
          <cell r="I3772">
            <v>355.14506411483245</v>
          </cell>
          <cell r="J3772">
            <v>410</v>
          </cell>
          <cell r="K3772">
            <v>500</v>
          </cell>
          <cell r="L3772">
            <v>462</v>
          </cell>
          <cell r="M3772">
            <v>510</v>
          </cell>
          <cell r="N3772">
            <v>391</v>
          </cell>
          <cell r="O3772">
            <v>444</v>
          </cell>
          <cell r="P3772">
            <v>533</v>
          </cell>
          <cell r="Q3772" t="str">
            <v>Z</v>
          </cell>
          <cell r="R3772">
            <v>4</v>
          </cell>
          <cell r="S3772">
            <v>1.105</v>
          </cell>
          <cell r="T3772" t="str">
            <v>TPU</v>
          </cell>
          <cell r="U3772">
            <v>0</v>
          </cell>
        </row>
        <row r="3773">
          <cell r="A3773" t="str">
            <v>TPUSJ1ADPL</v>
          </cell>
          <cell r="B3773" t="str">
            <v>TPU SAM. J1 ACE DIS. PLAY</v>
          </cell>
          <cell r="C3773">
            <v>0.28298411483253583</v>
          </cell>
          <cell r="D3773">
            <v>0.50031591502392336</v>
          </cell>
          <cell r="E3773">
            <v>0.3678793492822966</v>
          </cell>
          <cell r="F3773">
            <v>0.31128252631578945</v>
          </cell>
          <cell r="G3773">
            <v>0.35373014354066978</v>
          </cell>
          <cell r="H3773">
            <v>0.42447617224880374</v>
          </cell>
          <cell r="I3773">
            <v>355.14506411483245</v>
          </cell>
          <cell r="J3773">
            <v>410</v>
          </cell>
          <cell r="K3773">
            <v>500</v>
          </cell>
          <cell r="L3773">
            <v>462</v>
          </cell>
          <cell r="M3773">
            <v>510</v>
          </cell>
          <cell r="N3773">
            <v>391</v>
          </cell>
          <cell r="O3773">
            <v>444</v>
          </cell>
          <cell r="P3773">
            <v>533</v>
          </cell>
          <cell r="Q3773" t="str">
            <v>V</v>
          </cell>
          <cell r="R3773">
            <v>4</v>
          </cell>
          <cell r="S3773">
            <v>1.105</v>
          </cell>
          <cell r="T3773" t="str">
            <v>TPU</v>
          </cell>
          <cell r="U3773">
            <v>0</v>
          </cell>
        </row>
        <row r="3774">
          <cell r="A3774" t="str">
            <v>21GTCDSJ11</v>
          </cell>
          <cell r="B3774" t="str">
            <v>TPU SAM. J1 ACE DIS. TXT</v>
          </cell>
          <cell r="C3774">
            <v>0.28298411483253583</v>
          </cell>
          <cell r="D3774">
            <v>0.50031591502392336</v>
          </cell>
          <cell r="E3774">
            <v>0.3678793492822966</v>
          </cell>
          <cell r="F3774">
            <v>0.31128252631578945</v>
          </cell>
          <cell r="G3774">
            <v>0.35373014354066978</v>
          </cell>
          <cell r="H3774">
            <v>0.42447617224880374</v>
          </cell>
          <cell r="I3774">
            <v>355.14506411483245</v>
          </cell>
          <cell r="J3774">
            <v>410</v>
          </cell>
          <cell r="K3774">
            <v>500</v>
          </cell>
          <cell r="L3774">
            <v>462</v>
          </cell>
          <cell r="M3774">
            <v>510</v>
          </cell>
          <cell r="N3774">
            <v>391</v>
          </cell>
          <cell r="O3774">
            <v>444</v>
          </cell>
          <cell r="P3774">
            <v>533</v>
          </cell>
          <cell r="Q3774" t="str">
            <v>L</v>
          </cell>
          <cell r="R3774">
            <v>4</v>
          </cell>
          <cell r="S3774">
            <v>1.105</v>
          </cell>
          <cell r="T3774" t="str">
            <v>TPU</v>
          </cell>
          <cell r="U3774">
            <v>0</v>
          </cell>
        </row>
        <row r="3775">
          <cell r="A3775" t="str">
            <v>TPUDE'J110DI04</v>
          </cell>
          <cell r="B3775" t="str">
            <v>TPU SAM. J1 ACE ELECTRO DIS.</v>
          </cell>
          <cell r="C3775">
            <v>0.28298411483253583</v>
          </cell>
          <cell r="D3775">
            <v>0.50031591502392336</v>
          </cell>
          <cell r="E3775">
            <v>0.3678793492822966</v>
          </cell>
          <cell r="F3775">
            <v>0.31128252631578945</v>
          </cell>
          <cell r="G3775">
            <v>0.35373014354066978</v>
          </cell>
          <cell r="H3775">
            <v>0.42447617224880374</v>
          </cell>
          <cell r="I3775">
            <v>355.14506411483245</v>
          </cell>
          <cell r="J3775">
            <v>410</v>
          </cell>
          <cell r="K3775">
            <v>500</v>
          </cell>
          <cell r="L3775">
            <v>462</v>
          </cell>
          <cell r="M3775">
            <v>510</v>
          </cell>
          <cell r="N3775">
            <v>391</v>
          </cell>
          <cell r="O3775">
            <v>444</v>
          </cell>
          <cell r="P3775">
            <v>533</v>
          </cell>
          <cell r="Q3775" t="str">
            <v>S</v>
          </cell>
          <cell r="R3775">
            <v>4</v>
          </cell>
          <cell r="S3775">
            <v>1.105</v>
          </cell>
          <cell r="T3775" t="str">
            <v>TPU</v>
          </cell>
          <cell r="U3775">
            <v>0</v>
          </cell>
        </row>
        <row r="3776">
          <cell r="A3776" t="str">
            <v>tpumd'j110d01ve</v>
          </cell>
          <cell r="B3776" t="str">
            <v>TPU SAM. J1 ACE MIRROR FLOWERS</v>
          </cell>
          <cell r="C3776">
            <v>0.28298411483253583</v>
          </cell>
          <cell r="D3776">
            <v>0.50031591502392336</v>
          </cell>
          <cell r="E3776">
            <v>0.3678793492822966</v>
          </cell>
          <cell r="F3776">
            <v>0.31128252631578945</v>
          </cell>
          <cell r="G3776">
            <v>0.35373014354066978</v>
          </cell>
          <cell r="H3776">
            <v>0.42447617224880374</v>
          </cell>
          <cell r="I3776">
            <v>355.14506411483245</v>
          </cell>
          <cell r="J3776">
            <v>410</v>
          </cell>
          <cell r="K3776">
            <v>500</v>
          </cell>
          <cell r="L3776">
            <v>462</v>
          </cell>
          <cell r="M3776">
            <v>510</v>
          </cell>
          <cell r="N3776">
            <v>391</v>
          </cell>
          <cell r="O3776">
            <v>444</v>
          </cell>
          <cell r="P3776">
            <v>533</v>
          </cell>
          <cell r="Q3776" t="str">
            <v>S</v>
          </cell>
          <cell r="R3776">
            <v>4</v>
          </cell>
          <cell r="S3776">
            <v>1.105</v>
          </cell>
          <cell r="T3776" t="str">
            <v>TPU</v>
          </cell>
          <cell r="U3776">
            <v>0</v>
          </cell>
        </row>
        <row r="3777">
          <cell r="A3777" t="str">
            <v>tpumd'j110d02vi</v>
          </cell>
          <cell r="B3777" t="str">
            <v>TPU SAM. J1 ACE MIRROR STARS</v>
          </cell>
          <cell r="C3777">
            <v>0.28298411483253583</v>
          </cell>
          <cell r="D3777">
            <v>0.50031591502392336</v>
          </cell>
          <cell r="E3777">
            <v>0.3678793492822966</v>
          </cell>
          <cell r="F3777">
            <v>0.31128252631578945</v>
          </cell>
          <cell r="G3777">
            <v>0.35373014354066978</v>
          </cell>
          <cell r="H3777">
            <v>0.42447617224880374</v>
          </cell>
          <cell r="I3777">
            <v>355.14506411483245</v>
          </cell>
          <cell r="J3777">
            <v>410</v>
          </cell>
          <cell r="K3777">
            <v>500</v>
          </cell>
          <cell r="L3777">
            <v>462</v>
          </cell>
          <cell r="M3777">
            <v>510</v>
          </cell>
          <cell r="N3777">
            <v>391</v>
          </cell>
          <cell r="O3777">
            <v>444</v>
          </cell>
          <cell r="P3777">
            <v>533</v>
          </cell>
          <cell r="Q3777" t="str">
            <v>S</v>
          </cell>
          <cell r="R3777">
            <v>4</v>
          </cell>
          <cell r="S3777">
            <v>1.105</v>
          </cell>
          <cell r="T3777" t="str">
            <v>TPU</v>
          </cell>
          <cell r="U3777">
            <v>0</v>
          </cell>
        </row>
        <row r="3778">
          <cell r="A3778" t="str">
            <v>tpud'j110di033</v>
          </cell>
          <cell r="B3778" t="str">
            <v>TPU SAM. J1 ACE SKATE</v>
          </cell>
          <cell r="C3778">
            <v>0.28298411483253583</v>
          </cell>
          <cell r="D3778">
            <v>0.50031591502392336</v>
          </cell>
          <cell r="E3778">
            <v>0.3678793492822966</v>
          </cell>
          <cell r="F3778">
            <v>0.31128252631578945</v>
          </cell>
          <cell r="G3778">
            <v>0.35373014354066978</v>
          </cell>
          <cell r="H3778">
            <v>0.42447617224880374</v>
          </cell>
          <cell r="I3778">
            <v>355.14506411483245</v>
          </cell>
          <cell r="J3778">
            <v>410</v>
          </cell>
          <cell r="K3778">
            <v>500</v>
          </cell>
          <cell r="L3778">
            <v>462</v>
          </cell>
          <cell r="M3778">
            <v>510</v>
          </cell>
          <cell r="N3778">
            <v>391</v>
          </cell>
          <cell r="O3778">
            <v>444</v>
          </cell>
          <cell r="P3778">
            <v>533</v>
          </cell>
          <cell r="Q3778" t="str">
            <v>S</v>
          </cell>
          <cell r="R3778">
            <v>4</v>
          </cell>
          <cell r="S3778">
            <v>1.105</v>
          </cell>
          <cell r="T3778" t="str">
            <v>TPU</v>
          </cell>
          <cell r="U3778">
            <v>0</v>
          </cell>
        </row>
        <row r="3779">
          <cell r="A3779" t="str">
            <v>tpuag'j110ro</v>
          </cell>
          <cell r="B3779" t="str">
            <v xml:space="preserve">TPU SAM. J1 ACE TRANS </v>
          </cell>
          <cell r="C3779">
            <v>0.28298411483253583</v>
          </cell>
          <cell r="D3779">
            <v>0.50031591502392336</v>
          </cell>
          <cell r="E3779">
            <v>0.3678793492822966</v>
          </cell>
          <cell r="F3779">
            <v>0.31128252631578945</v>
          </cell>
          <cell r="G3779">
            <v>0.35373014354066978</v>
          </cell>
          <cell r="H3779">
            <v>0.42447617224880374</v>
          </cell>
          <cell r="I3779">
            <v>355.14506411483245</v>
          </cell>
          <cell r="J3779">
            <v>410</v>
          </cell>
          <cell r="K3779">
            <v>500</v>
          </cell>
          <cell r="L3779">
            <v>462</v>
          </cell>
          <cell r="M3779">
            <v>510</v>
          </cell>
          <cell r="N3779">
            <v>391</v>
          </cell>
          <cell r="O3779">
            <v>444</v>
          </cell>
          <cell r="P3779">
            <v>533</v>
          </cell>
          <cell r="Q3779" t="str">
            <v>S</v>
          </cell>
          <cell r="R3779">
            <v>4</v>
          </cell>
          <cell r="S3779">
            <v>1.105</v>
          </cell>
          <cell r="T3779" t="str">
            <v>TPU</v>
          </cell>
          <cell r="U3779">
            <v>0</v>
          </cell>
        </row>
        <row r="3780">
          <cell r="A3780" t="str">
            <v>tpuuv'j110d11</v>
          </cell>
          <cell r="B3780" t="str">
            <v>TPU SAM. J1 ACE UV</v>
          </cell>
          <cell r="C3780">
            <v>0.28298411483253583</v>
          </cell>
          <cell r="D3780">
            <v>0.50031591502392336</v>
          </cell>
          <cell r="E3780">
            <v>0.3678793492822966</v>
          </cell>
          <cell r="F3780">
            <v>0.31128252631578945</v>
          </cell>
          <cell r="G3780">
            <v>0.35373014354066978</v>
          </cell>
          <cell r="H3780">
            <v>0.42447617224880374</v>
          </cell>
          <cell r="I3780">
            <v>355.14506411483245</v>
          </cell>
          <cell r="J3780">
            <v>410</v>
          </cell>
          <cell r="K3780">
            <v>500</v>
          </cell>
          <cell r="L3780">
            <v>462</v>
          </cell>
          <cell r="M3780">
            <v>510</v>
          </cell>
          <cell r="N3780">
            <v>391</v>
          </cell>
          <cell r="O3780">
            <v>444</v>
          </cell>
          <cell r="P3780">
            <v>533</v>
          </cell>
          <cell r="Q3780" t="str">
            <v>V</v>
          </cell>
          <cell r="R3780">
            <v>4</v>
          </cell>
          <cell r="S3780">
            <v>1.105</v>
          </cell>
          <cell r="T3780" t="str">
            <v>TPU</v>
          </cell>
          <cell r="U3780">
            <v>0</v>
          </cell>
        </row>
        <row r="3781">
          <cell r="A3781" t="str">
            <v>TPUFD'J100D04</v>
          </cell>
          <cell r="B3781" t="str">
            <v>TPU SAM. J1 C/FRENTE DIS.</v>
          </cell>
          <cell r="C3781">
            <v>0.28298411483253583</v>
          </cell>
          <cell r="D3781">
            <v>0.50031591502392336</v>
          </cell>
          <cell r="E3781">
            <v>0.3678793492822966</v>
          </cell>
          <cell r="F3781">
            <v>0.31128252631578945</v>
          </cell>
          <cell r="G3781">
            <v>0.35373014354066978</v>
          </cell>
          <cell r="H3781">
            <v>0.42447617224880374</v>
          </cell>
          <cell r="I3781">
            <v>355.14506411483245</v>
          </cell>
          <cell r="J3781">
            <v>410</v>
          </cell>
          <cell r="K3781">
            <v>500</v>
          </cell>
          <cell r="L3781">
            <v>462</v>
          </cell>
          <cell r="M3781">
            <v>510</v>
          </cell>
          <cell r="N3781">
            <v>391</v>
          </cell>
          <cell r="O3781">
            <v>444</v>
          </cell>
          <cell r="P3781">
            <v>533</v>
          </cell>
          <cell r="Q3781" t="str">
            <v>S</v>
          </cell>
          <cell r="R3781">
            <v>4</v>
          </cell>
          <cell r="S3781">
            <v>1.105</v>
          </cell>
          <cell r="T3781" t="str">
            <v>TPU</v>
          </cell>
          <cell r="U3781">
            <v>0</v>
          </cell>
        </row>
        <row r="3782">
          <cell r="A3782" t="str">
            <v>21VSJ10DEP</v>
          </cell>
          <cell r="B3782" t="str">
            <v>TPU SAM. J1 DIS. LIQUIDO</v>
          </cell>
          <cell r="C3782">
            <v>0.28298411483253583</v>
          </cell>
          <cell r="D3782">
            <v>0.50031591502392336</v>
          </cell>
          <cell r="E3782">
            <v>0.3678793492822966</v>
          </cell>
          <cell r="F3782">
            <v>0.31128252631578945</v>
          </cell>
          <cell r="G3782">
            <v>0.35373014354066978</v>
          </cell>
          <cell r="H3782">
            <v>0.42447617224880374</v>
          </cell>
          <cell r="I3782">
            <v>355.14506411483245</v>
          </cell>
          <cell r="J3782">
            <v>410</v>
          </cell>
          <cell r="K3782">
            <v>500</v>
          </cell>
          <cell r="L3782">
            <v>462</v>
          </cell>
          <cell r="M3782">
            <v>510</v>
          </cell>
          <cell r="N3782">
            <v>391</v>
          </cell>
          <cell r="O3782">
            <v>444</v>
          </cell>
          <cell r="P3782">
            <v>533</v>
          </cell>
          <cell r="Q3782" t="str">
            <v>D</v>
          </cell>
          <cell r="R3782">
            <v>4</v>
          </cell>
          <cell r="S3782">
            <v>1.105</v>
          </cell>
          <cell r="T3782" t="str">
            <v>TPU</v>
          </cell>
          <cell r="U3782">
            <v>0</v>
          </cell>
        </row>
        <row r="3783">
          <cell r="A3783" t="str">
            <v>21GTCDSJ1M</v>
          </cell>
          <cell r="B3783" t="str">
            <v>TPU SAM. J1 MINI DIS. TXT</v>
          </cell>
          <cell r="C3783">
            <v>0.28298411483253583</v>
          </cell>
          <cell r="D3783">
            <v>0.50031591502392336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510</v>
          </cell>
          <cell r="N3783">
            <v>391</v>
          </cell>
          <cell r="O3783">
            <v>444</v>
          </cell>
          <cell r="P3783">
            <v>533</v>
          </cell>
          <cell r="Q3783" t="str">
            <v>V</v>
          </cell>
          <cell r="R3783">
            <v>4</v>
          </cell>
          <cell r="S3783">
            <v>1.105</v>
          </cell>
          <cell r="T3783" t="str">
            <v>TPU</v>
          </cell>
          <cell r="U3783">
            <v>0</v>
          </cell>
        </row>
        <row r="3784">
          <cell r="A3784" t="str">
            <v>21ZTMDJ106</v>
          </cell>
          <cell r="B3784" t="str">
            <v>TPU SAM. J1 MINI PRIME DIS. MANDALA</v>
          </cell>
          <cell r="C3784">
            <v>0.28298411483253583</v>
          </cell>
          <cell r="D3784">
            <v>0.50031591502392336</v>
          </cell>
          <cell r="E3784">
            <v>0.3678793492822966</v>
          </cell>
          <cell r="F3784">
            <v>0.31128252631578945</v>
          </cell>
          <cell r="G3784">
            <v>0.35373014354066978</v>
          </cell>
          <cell r="H3784">
            <v>0.42447617224880374</v>
          </cell>
          <cell r="I3784">
            <v>355.14506411483245</v>
          </cell>
          <cell r="J3784">
            <v>410</v>
          </cell>
          <cell r="K3784">
            <v>500</v>
          </cell>
          <cell r="L3784">
            <v>462</v>
          </cell>
          <cell r="M3784">
            <v>510</v>
          </cell>
          <cell r="N3784">
            <v>391</v>
          </cell>
          <cell r="O3784">
            <v>444</v>
          </cell>
          <cell r="P3784">
            <v>533</v>
          </cell>
          <cell r="Q3784" t="str">
            <v>Z</v>
          </cell>
          <cell r="R3784">
            <v>4</v>
          </cell>
          <cell r="S3784">
            <v>1.105</v>
          </cell>
          <cell r="T3784" t="str">
            <v>TPU</v>
          </cell>
          <cell r="U3784">
            <v>0</v>
          </cell>
        </row>
        <row r="3785">
          <cell r="A3785" t="str">
            <v>pspd'j106d01</v>
          </cell>
          <cell r="B3785" t="str">
            <v>TPU SAM. J1 MINI PRIME DIS. SPINNER</v>
          </cell>
          <cell r="C3785">
            <v>0.28298411483253583</v>
          </cell>
          <cell r="D3785">
            <v>0.50031591502392336</v>
          </cell>
          <cell r="E3785">
            <v>0.3678793492822966</v>
          </cell>
          <cell r="F3785">
            <v>0.31128252631578945</v>
          </cell>
          <cell r="G3785">
            <v>0.35373014354066978</v>
          </cell>
          <cell r="H3785">
            <v>0.42447617224880374</v>
          </cell>
          <cell r="I3785">
            <v>355.14506411483245</v>
          </cell>
          <cell r="J3785">
            <v>410</v>
          </cell>
          <cell r="K3785">
            <v>500</v>
          </cell>
          <cell r="L3785">
            <v>462</v>
          </cell>
          <cell r="M3785">
            <v>510</v>
          </cell>
          <cell r="N3785">
            <v>391</v>
          </cell>
          <cell r="O3785">
            <v>444</v>
          </cell>
          <cell r="P3785">
            <v>533</v>
          </cell>
          <cell r="Q3785" t="str">
            <v>s</v>
          </cell>
          <cell r="R3785">
            <v>4</v>
          </cell>
          <cell r="S3785">
            <v>1.105</v>
          </cell>
          <cell r="T3785" t="str">
            <v>TPU</v>
          </cell>
          <cell r="U3785">
            <v>0</v>
          </cell>
        </row>
        <row r="3786">
          <cell r="A3786" t="str">
            <v>pspd'j106d02</v>
          </cell>
          <cell r="B3786" t="str">
            <v>TPU SAM. J1 MINI PRIME DIS. SPINNER</v>
          </cell>
          <cell r="C3786">
            <v>0.28298411483253583</v>
          </cell>
          <cell r="D3786">
            <v>0.50031591502392336</v>
          </cell>
          <cell r="E3786">
            <v>0.3678793492822966</v>
          </cell>
          <cell r="F3786">
            <v>0.31128252631578945</v>
          </cell>
          <cell r="G3786">
            <v>0.35373014354066978</v>
          </cell>
          <cell r="H3786">
            <v>0.42447617224880374</v>
          </cell>
          <cell r="I3786">
            <v>355.14506411483245</v>
          </cell>
          <cell r="J3786">
            <v>410</v>
          </cell>
          <cell r="K3786">
            <v>500</v>
          </cell>
          <cell r="L3786">
            <v>462</v>
          </cell>
          <cell r="M3786">
            <v>510</v>
          </cell>
          <cell r="N3786">
            <v>391</v>
          </cell>
          <cell r="O3786">
            <v>444</v>
          </cell>
          <cell r="P3786">
            <v>533</v>
          </cell>
          <cell r="Q3786" t="str">
            <v>s</v>
          </cell>
          <cell r="R3786">
            <v>4</v>
          </cell>
          <cell r="S3786">
            <v>1.105</v>
          </cell>
          <cell r="T3786" t="str">
            <v>TPU</v>
          </cell>
          <cell r="U3786">
            <v>0</v>
          </cell>
        </row>
        <row r="3787">
          <cell r="A3787" t="str">
            <v>pspd'j106d03</v>
          </cell>
          <cell r="B3787" t="str">
            <v>TPU SAM. J1 MINI PRIME DIS. SPINNER</v>
          </cell>
          <cell r="C3787">
            <v>0.28298411483253583</v>
          </cell>
          <cell r="D3787">
            <v>0.50031591502392336</v>
          </cell>
          <cell r="E3787">
            <v>0.3678793492822966</v>
          </cell>
          <cell r="F3787">
            <v>0.31128252631578945</v>
          </cell>
          <cell r="G3787">
            <v>0.35373014354066978</v>
          </cell>
          <cell r="H3787">
            <v>0.42447617224880374</v>
          </cell>
          <cell r="I3787">
            <v>355.14506411483245</v>
          </cell>
          <cell r="J3787">
            <v>410</v>
          </cell>
          <cell r="K3787">
            <v>500</v>
          </cell>
          <cell r="L3787">
            <v>462</v>
          </cell>
          <cell r="M3787">
            <v>510</v>
          </cell>
          <cell r="N3787">
            <v>391</v>
          </cell>
          <cell r="O3787">
            <v>444</v>
          </cell>
          <cell r="P3787">
            <v>533</v>
          </cell>
          <cell r="Q3787" t="str">
            <v>s</v>
          </cell>
          <cell r="R3787">
            <v>4</v>
          </cell>
          <cell r="S3787">
            <v>1.105</v>
          </cell>
          <cell r="T3787" t="str">
            <v>TPU</v>
          </cell>
          <cell r="U3787">
            <v>0</v>
          </cell>
        </row>
        <row r="3788">
          <cell r="A3788" t="str">
            <v>tpu'j106t</v>
          </cell>
          <cell r="B3788" t="str">
            <v xml:space="preserve">TPU SAM. J1 MINI PRIME TRANS </v>
          </cell>
          <cell r="C3788">
            <v>0.28298411483253583</v>
          </cell>
          <cell r="D3788">
            <v>0.50031591502392336</v>
          </cell>
          <cell r="E3788">
            <v>0.3678793492822966</v>
          </cell>
          <cell r="F3788">
            <v>0.31128252631578945</v>
          </cell>
          <cell r="G3788">
            <v>0.35373014354066978</v>
          </cell>
          <cell r="H3788">
            <v>0.42447617224880374</v>
          </cell>
          <cell r="I3788">
            <v>355.14506411483245</v>
          </cell>
          <cell r="J3788">
            <v>410</v>
          </cell>
          <cell r="K3788">
            <v>500</v>
          </cell>
          <cell r="L3788">
            <v>462</v>
          </cell>
          <cell r="M3788">
            <v>510</v>
          </cell>
          <cell r="N3788">
            <v>391</v>
          </cell>
          <cell r="O3788">
            <v>444</v>
          </cell>
          <cell r="P3788">
            <v>533</v>
          </cell>
          <cell r="Q3788" t="str">
            <v>S</v>
          </cell>
          <cell r="R3788">
            <v>4</v>
          </cell>
          <cell r="S3788">
            <v>1.105</v>
          </cell>
          <cell r="T3788" t="str">
            <v>TPU</v>
          </cell>
          <cell r="U3788">
            <v>0</v>
          </cell>
        </row>
        <row r="3789">
          <cell r="A3789" t="str">
            <v>TPUSJ1ADE</v>
          </cell>
          <cell r="B3789" t="str">
            <v>TPU SAM. J1ACE TRANS</v>
          </cell>
          <cell r="C3789">
            <v>0.28298411483253583</v>
          </cell>
          <cell r="D3789">
            <v>0.50031591502392336</v>
          </cell>
          <cell r="E3789">
            <v>0.3678793492822966</v>
          </cell>
          <cell r="F3789">
            <v>0.31128252631578945</v>
          </cell>
          <cell r="G3789">
            <v>0.35373014354066978</v>
          </cell>
          <cell r="H3789">
            <v>0.42447617224880374</v>
          </cell>
          <cell r="I3789">
            <v>355.14506411483245</v>
          </cell>
          <cell r="J3789">
            <v>410</v>
          </cell>
          <cell r="K3789">
            <v>500</v>
          </cell>
          <cell r="L3789">
            <v>462</v>
          </cell>
          <cell r="M3789">
            <v>510</v>
          </cell>
          <cell r="N3789">
            <v>391</v>
          </cell>
          <cell r="O3789">
            <v>444</v>
          </cell>
          <cell r="P3789">
            <v>533</v>
          </cell>
          <cell r="Q3789" t="str">
            <v>V</v>
          </cell>
          <cell r="R3789">
            <v>4</v>
          </cell>
          <cell r="S3789">
            <v>1.105</v>
          </cell>
          <cell r="T3789" t="str">
            <v>TPU</v>
          </cell>
          <cell r="U3789">
            <v>0</v>
          </cell>
        </row>
        <row r="3790">
          <cell r="A3790" t="str">
            <v>21VSJ22DEP</v>
          </cell>
          <cell r="B3790" t="str">
            <v>TPU SAM. J2 2016 DIS. LIQUIDO</v>
          </cell>
          <cell r="C3790">
            <v>0.28298411483253583</v>
          </cell>
          <cell r="D3790">
            <v>0.50031591502392336</v>
          </cell>
          <cell r="E3790">
            <v>0.3678793492822966</v>
          </cell>
          <cell r="F3790">
            <v>0.31128252631578945</v>
          </cell>
          <cell r="G3790">
            <v>0.35373014354066978</v>
          </cell>
          <cell r="H3790">
            <v>0.42447617224880374</v>
          </cell>
          <cell r="I3790">
            <v>355.14506411483245</v>
          </cell>
          <cell r="J3790">
            <v>410</v>
          </cell>
          <cell r="K3790">
            <v>500</v>
          </cell>
          <cell r="L3790">
            <v>462</v>
          </cell>
          <cell r="M3790">
            <v>510</v>
          </cell>
          <cell r="N3790">
            <v>391</v>
          </cell>
          <cell r="O3790">
            <v>444</v>
          </cell>
          <cell r="P3790">
            <v>533</v>
          </cell>
          <cell r="Q3790" t="str">
            <v>D</v>
          </cell>
          <cell r="R3790">
            <v>4</v>
          </cell>
          <cell r="S3790">
            <v>1.105</v>
          </cell>
          <cell r="T3790" t="str">
            <v>TPU</v>
          </cell>
          <cell r="U3790">
            <v>0</v>
          </cell>
        </row>
        <row r="3791">
          <cell r="A3791" t="str">
            <v>PAS'J260RO</v>
          </cell>
          <cell r="B3791" t="str">
            <v>TPU SAM. J2 CORE ARMOR</v>
          </cell>
          <cell r="C3791">
            <v>1.1452423349282299</v>
          </cell>
          <cell r="D3791">
            <v>2.7714864505263161</v>
          </cell>
          <cell r="E3791">
            <v>1.4888150354066989</v>
          </cell>
          <cell r="F3791">
            <v>1.2597665684210531</v>
          </cell>
          <cell r="G3791">
            <v>1.4315529186602873</v>
          </cell>
          <cell r="H3791">
            <v>1.717863502392345</v>
          </cell>
          <cell r="I3791">
            <v>1437.2791303349286</v>
          </cell>
          <cell r="J3791">
            <v>2870</v>
          </cell>
          <cell r="K3791">
            <v>3500</v>
          </cell>
          <cell r="L3791">
            <v>1868</v>
          </cell>
          <cell r="M3791">
            <v>2261</v>
          </cell>
          <cell r="N3791">
            <v>1582</v>
          </cell>
          <cell r="O3791">
            <v>1797</v>
          </cell>
          <cell r="P3791">
            <v>2156</v>
          </cell>
          <cell r="Q3791" t="str">
            <v>s</v>
          </cell>
          <cell r="R3791">
            <v>11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TPURS'J260NE</v>
          </cell>
          <cell r="B3792" t="str">
            <v>TPU SAM. J2 CORE REF SOFT</v>
          </cell>
          <cell r="C3792">
            <v>1.55</v>
          </cell>
          <cell r="D3792">
            <v>3.7509999999999999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3690</v>
          </cell>
          <cell r="K3792">
            <v>4500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11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TPURS'J260FU</v>
          </cell>
          <cell r="B3793" t="str">
            <v>TPU SAM. J2 CORE REF SOFT</v>
          </cell>
          <cell r="C3793">
            <v>1.55</v>
          </cell>
          <cell r="D3793">
            <v>3.7509999999999999</v>
          </cell>
          <cell r="E3793">
            <v>2.0150000000000001</v>
          </cell>
          <cell r="F3793">
            <v>1.7050000000000003</v>
          </cell>
          <cell r="G3793">
            <v>1.9375</v>
          </cell>
          <cell r="H3793">
            <v>2.3250000000000002</v>
          </cell>
          <cell r="I3793">
            <v>1945.25</v>
          </cell>
          <cell r="J3793">
            <v>3690</v>
          </cell>
          <cell r="K3793">
            <v>4500</v>
          </cell>
          <cell r="L3793">
            <v>2529</v>
          </cell>
          <cell r="M3793">
            <v>3060</v>
          </cell>
          <cell r="N3793">
            <v>2140</v>
          </cell>
          <cell r="O3793">
            <v>2432</v>
          </cell>
          <cell r="P3793">
            <v>2918</v>
          </cell>
          <cell r="Q3793" t="str">
            <v>S</v>
          </cell>
          <cell r="R3793">
            <v>11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TPU'J260T</v>
          </cell>
          <cell r="B3794" t="str">
            <v>TPU SAM. J2 CORE TRANS</v>
          </cell>
          <cell r="C3794">
            <v>0.83747368421052637</v>
          </cell>
          <cell r="D3794">
            <v>2.0266863157894739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2050</v>
          </cell>
          <cell r="K3794">
            <v>2500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S</v>
          </cell>
          <cell r="R3794">
            <v>11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TPUSJ2CTD</v>
          </cell>
          <cell r="B3795" t="str">
            <v>TPU SAM. J2 CORE TRANS DIS.</v>
          </cell>
          <cell r="C3795">
            <v>0.83747368421052637</v>
          </cell>
          <cell r="D3795">
            <v>2.0266863157894739</v>
          </cell>
          <cell r="E3795">
            <v>1.0887157894736843</v>
          </cell>
          <cell r="F3795">
            <v>0.92122105263157905</v>
          </cell>
          <cell r="G3795">
            <v>1.046842105263158</v>
          </cell>
          <cell r="H3795">
            <v>1.2562105263157894</v>
          </cell>
          <cell r="I3795">
            <v>1051.0294736842106</v>
          </cell>
          <cell r="J3795">
            <v>2050</v>
          </cell>
          <cell r="K3795">
            <v>2500</v>
          </cell>
          <cell r="L3795">
            <v>1366</v>
          </cell>
          <cell r="M3795">
            <v>1653</v>
          </cell>
          <cell r="N3795">
            <v>1157</v>
          </cell>
          <cell r="O3795">
            <v>1314</v>
          </cell>
          <cell r="P3795">
            <v>1577</v>
          </cell>
          <cell r="Q3795" t="str">
            <v>V</v>
          </cell>
          <cell r="R3795">
            <v>11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ps360'g532ro</v>
          </cell>
          <cell r="B3796" t="str">
            <v>TPU SAM. J2 PRIME 360°</v>
          </cell>
          <cell r="C3796">
            <v>0.39355406698564588</v>
          </cell>
          <cell r="D3796">
            <v>1.1905010526315787</v>
          </cell>
          <cell r="E3796">
            <v>0.51162028708133966</v>
          </cell>
          <cell r="F3796">
            <v>0.43290947368421051</v>
          </cell>
          <cell r="G3796">
            <v>0.49194258373205735</v>
          </cell>
          <cell r="H3796">
            <v>0.59033110047846882</v>
          </cell>
          <cell r="I3796">
            <v>493.91035406698558</v>
          </cell>
          <cell r="J3796">
            <v>1230</v>
          </cell>
          <cell r="K3796">
            <v>1500</v>
          </cell>
          <cell r="L3796">
            <v>642</v>
          </cell>
          <cell r="M3796">
            <v>777</v>
          </cell>
          <cell r="N3796">
            <v>544</v>
          </cell>
          <cell r="O3796">
            <v>618</v>
          </cell>
          <cell r="P3796">
            <v>741</v>
          </cell>
          <cell r="Q3796" t="str">
            <v>s</v>
          </cell>
          <cell r="R3796">
            <v>21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21GTARSj2p</v>
          </cell>
          <cell r="B3797" t="str">
            <v>TPU SAM. J2 PRIME DIS. DIS. IMD ARGENTINA</v>
          </cell>
          <cell r="C3797">
            <v>0.39355406698564588</v>
          </cell>
          <cell r="D3797">
            <v>1.1905010526315787</v>
          </cell>
          <cell r="E3797">
            <v>0.51162028708133966</v>
          </cell>
          <cell r="F3797">
            <v>0.43290947368421051</v>
          </cell>
          <cell r="G3797">
            <v>0.49194258373205735</v>
          </cell>
          <cell r="H3797">
            <v>0.59033110047846882</v>
          </cell>
          <cell r="I3797">
            <v>493.91035406698558</v>
          </cell>
          <cell r="J3797">
            <v>1230</v>
          </cell>
          <cell r="K3797">
            <v>1500</v>
          </cell>
          <cell r="L3797">
            <v>642</v>
          </cell>
          <cell r="M3797">
            <v>777</v>
          </cell>
          <cell r="N3797">
            <v>544</v>
          </cell>
          <cell r="O3797">
            <v>618</v>
          </cell>
          <cell r="P3797">
            <v>741</v>
          </cell>
          <cell r="Q3797" t="str">
            <v>Z</v>
          </cell>
          <cell r="R3797">
            <v>21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sam j2 prime</v>
          </cell>
          <cell r="B3798" t="str">
            <v>TPU SAM. J2 PRIME DIS. NAC.</v>
          </cell>
          <cell r="C3798">
            <v>0.84</v>
          </cell>
          <cell r="D3798">
            <v>2.3205</v>
          </cell>
          <cell r="E3798">
            <v>1.0920000000000001</v>
          </cell>
          <cell r="F3798">
            <v>0.92400000000000004</v>
          </cell>
          <cell r="G3798">
            <v>1.05</v>
          </cell>
          <cell r="H3798">
            <v>1.26</v>
          </cell>
          <cell r="I3798">
            <v>1054.2</v>
          </cell>
          <cell r="J3798">
            <v>2460</v>
          </cell>
          <cell r="K3798">
            <v>3000</v>
          </cell>
          <cell r="L3798">
            <v>1370</v>
          </cell>
          <cell r="M3798">
            <v>1514</v>
          </cell>
          <cell r="N3798">
            <v>1160</v>
          </cell>
          <cell r="O3798">
            <v>1318</v>
          </cell>
          <cell r="P3798">
            <v>1582</v>
          </cell>
          <cell r="Q3798" t="str">
            <v>Z</v>
          </cell>
          <cell r="R3798">
            <v>21</v>
          </cell>
          <cell r="S3798">
            <v>1.105</v>
          </cell>
          <cell r="T3798" t="str">
            <v>TPU</v>
          </cell>
          <cell r="U3798">
            <v>0</v>
          </cell>
        </row>
        <row r="3799">
          <cell r="A3799" t="str">
            <v>2445</v>
          </cell>
          <cell r="B3799" t="str">
            <v>TPU SAM. J2 PRIME DK DIS.</v>
          </cell>
          <cell r="C3799">
            <v>0.40292440191387557</v>
          </cell>
          <cell r="D3799">
            <v>1.2188463157894736</v>
          </cell>
          <cell r="E3799">
            <v>0.52380172248803825</v>
          </cell>
          <cell r="F3799">
            <v>0.44321684210526319</v>
          </cell>
          <cell r="G3799">
            <v>0.50365550239234447</v>
          </cell>
          <cell r="H3799">
            <v>0.60438660287081336</v>
          </cell>
          <cell r="I3799">
            <v>505.67012440191382</v>
          </cell>
          <cell r="J3799">
            <v>1230</v>
          </cell>
          <cell r="K3799">
            <v>1500</v>
          </cell>
          <cell r="L3799">
            <v>657</v>
          </cell>
          <cell r="M3799">
            <v>795</v>
          </cell>
          <cell r="N3799">
            <v>557</v>
          </cell>
          <cell r="O3799">
            <v>633</v>
          </cell>
          <cell r="P3799">
            <v>759</v>
          </cell>
          <cell r="Q3799" t="str">
            <v>V</v>
          </cell>
          <cell r="R3799">
            <v>21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2400</v>
          </cell>
          <cell r="B3800" t="str">
            <v xml:space="preserve">TPU SAM. J2 PRIME NAC. LISO </v>
          </cell>
          <cell r="C3800">
            <v>0.84</v>
          </cell>
          <cell r="D3800">
            <v>2.3205</v>
          </cell>
          <cell r="E3800">
            <v>1.0920000000000001</v>
          </cell>
          <cell r="F3800">
            <v>0.92400000000000004</v>
          </cell>
          <cell r="G3800">
            <v>1.05</v>
          </cell>
          <cell r="H3800">
            <v>1.26</v>
          </cell>
          <cell r="I3800">
            <v>1054.2</v>
          </cell>
          <cell r="J3800">
            <v>2460</v>
          </cell>
          <cell r="K3800">
            <v>3000</v>
          </cell>
          <cell r="L3800">
            <v>1370</v>
          </cell>
          <cell r="M3800">
            <v>1514</v>
          </cell>
          <cell r="N3800">
            <v>1160</v>
          </cell>
          <cell r="O3800">
            <v>1318</v>
          </cell>
          <cell r="P3800">
            <v>1582</v>
          </cell>
          <cell r="Q3800" t="str">
            <v>V</v>
          </cell>
          <cell r="R3800">
            <v>21</v>
          </cell>
          <cell r="S3800">
            <v>1.105</v>
          </cell>
          <cell r="T3800" t="str">
            <v>TPU</v>
          </cell>
          <cell r="U3800">
            <v>0</v>
          </cell>
        </row>
        <row r="3801">
          <cell r="A3801" t="str">
            <v>tpurs'g532az</v>
          </cell>
          <cell r="B3801" t="str">
            <v>TPU SAM. J2 PRIME REF SOFT</v>
          </cell>
          <cell r="C3801">
            <v>1.55</v>
          </cell>
          <cell r="D3801">
            <v>4.6887499999999998</v>
          </cell>
          <cell r="E3801">
            <v>2.0150000000000001</v>
          </cell>
          <cell r="F3801">
            <v>1.7050000000000003</v>
          </cell>
          <cell r="G3801">
            <v>1.9375</v>
          </cell>
          <cell r="H3801">
            <v>2.3250000000000002</v>
          </cell>
          <cell r="I3801">
            <v>1945.25</v>
          </cell>
          <cell r="J3801">
            <v>4920</v>
          </cell>
          <cell r="K3801">
            <v>6000</v>
          </cell>
          <cell r="L3801">
            <v>2529</v>
          </cell>
          <cell r="M3801">
            <v>3060</v>
          </cell>
          <cell r="N3801">
            <v>2140</v>
          </cell>
          <cell r="O3801">
            <v>2432</v>
          </cell>
          <cell r="P3801">
            <v>2918</v>
          </cell>
          <cell r="Q3801" t="str">
            <v>S</v>
          </cell>
          <cell r="R3801">
            <v>21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PSA'G532D03</v>
          </cell>
          <cell r="B3802" t="str">
            <v>TPU SAM. J2 PRIME SILICONA ANIMADA</v>
          </cell>
          <cell r="C3802">
            <v>0.66529377990430605</v>
          </cell>
          <cell r="D3802">
            <v>2.0125136842105258</v>
          </cell>
          <cell r="E3802">
            <v>0.86488191387559787</v>
          </cell>
          <cell r="F3802">
            <v>0.73182315789473673</v>
          </cell>
          <cell r="G3802">
            <v>0.83161722488038259</v>
          </cell>
          <cell r="H3802">
            <v>0.99794066985645902</v>
          </cell>
          <cell r="I3802">
            <v>834.94369377990404</v>
          </cell>
          <cell r="J3802">
            <v>2050</v>
          </cell>
          <cell r="K3802">
            <v>2500</v>
          </cell>
          <cell r="L3802">
            <v>1085</v>
          </cell>
          <cell r="M3802">
            <v>1313</v>
          </cell>
          <cell r="N3802">
            <v>919</v>
          </cell>
          <cell r="O3802">
            <v>1044</v>
          </cell>
          <cell r="P3802">
            <v>1253</v>
          </cell>
          <cell r="Q3802" t="str">
            <v>V</v>
          </cell>
          <cell r="R3802">
            <v>21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TPU'G530T</v>
          </cell>
          <cell r="B3803" t="str">
            <v>TPU SAM. J2 PRIME TRANS</v>
          </cell>
          <cell r="C3803">
            <v>0.86124401913875603</v>
          </cell>
          <cell r="D3803">
            <v>3.647368421052632</v>
          </cell>
          <cell r="E3803">
            <v>1.1196172248803828</v>
          </cell>
          <cell r="F3803">
            <v>0.94736842105263175</v>
          </cell>
          <cell r="G3803">
            <v>1.0765550239234449</v>
          </cell>
          <cell r="H3803">
            <v>1.2918660287081341</v>
          </cell>
          <cell r="I3803">
            <v>1080.8612440191389</v>
          </cell>
          <cell r="J3803">
            <v>3690</v>
          </cell>
          <cell r="K3803">
            <v>4500</v>
          </cell>
          <cell r="L3803">
            <v>1405</v>
          </cell>
          <cell r="M3803">
            <v>1700</v>
          </cell>
          <cell r="N3803">
            <v>1189</v>
          </cell>
          <cell r="O3803">
            <v>1352</v>
          </cell>
          <cell r="P3803">
            <v>1622</v>
          </cell>
          <cell r="Q3803" t="str">
            <v>S</v>
          </cell>
          <cell r="R3803">
            <v>33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227722</v>
          </cell>
          <cell r="B3804" t="str">
            <v>TPU SAM. J2 PRIME TRANS</v>
          </cell>
          <cell r="C3804">
            <v>0.86124401913875603</v>
          </cell>
          <cell r="D3804">
            <v>3.647368421052632</v>
          </cell>
          <cell r="E3804">
            <v>1.1196172248803828</v>
          </cell>
          <cell r="F3804">
            <v>0.94736842105263175</v>
          </cell>
          <cell r="G3804">
            <v>1.0765550239234449</v>
          </cell>
          <cell r="H3804">
            <v>1.2918660287081341</v>
          </cell>
          <cell r="I3804">
            <v>1080.8612440191389</v>
          </cell>
          <cell r="J3804">
            <v>3690</v>
          </cell>
          <cell r="K3804">
            <v>4500</v>
          </cell>
          <cell r="L3804">
            <v>1405</v>
          </cell>
          <cell r="M3804">
            <v>1700</v>
          </cell>
          <cell r="N3804">
            <v>1189</v>
          </cell>
          <cell r="O3804">
            <v>1352</v>
          </cell>
          <cell r="P3804">
            <v>1622</v>
          </cell>
          <cell r="Q3804" t="str">
            <v>V</v>
          </cell>
          <cell r="R3804">
            <v>33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TPU'J320T</v>
          </cell>
          <cell r="B3805" t="str">
            <v xml:space="preserve">TPU SAM. J3 2016 </v>
          </cell>
          <cell r="C3805">
            <v>0.28298411483253583</v>
          </cell>
          <cell r="D3805">
            <v>0.54785724631578936</v>
          </cell>
          <cell r="E3805">
            <v>0.3678793492822966</v>
          </cell>
          <cell r="F3805">
            <v>0.31128252631578945</v>
          </cell>
          <cell r="G3805">
            <v>0.35373014354066978</v>
          </cell>
          <cell r="H3805">
            <v>0.42447617224880374</v>
          </cell>
          <cell r="I3805">
            <v>355.14506411483245</v>
          </cell>
          <cell r="J3805">
            <v>410</v>
          </cell>
          <cell r="K3805">
            <v>500</v>
          </cell>
          <cell r="L3805">
            <v>462</v>
          </cell>
          <cell r="M3805">
            <v>559</v>
          </cell>
          <cell r="N3805">
            <v>391</v>
          </cell>
          <cell r="O3805">
            <v>444</v>
          </cell>
          <cell r="P3805">
            <v>533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tpu3d'j320d04</v>
          </cell>
          <cell r="B3806" t="str">
            <v>TPU SAM. J3 2016 3D DIS.</v>
          </cell>
          <cell r="C3806">
            <v>0.28298411483253583</v>
          </cell>
          <cell r="D3806">
            <v>0.54785724631578936</v>
          </cell>
          <cell r="E3806">
            <v>0.3678793492822966</v>
          </cell>
          <cell r="F3806">
            <v>0.31128252631578945</v>
          </cell>
          <cell r="G3806">
            <v>0.35373014354066978</v>
          </cell>
          <cell r="H3806">
            <v>0.42447617224880374</v>
          </cell>
          <cell r="I3806">
            <v>355.14506411483245</v>
          </cell>
          <cell r="J3806">
            <v>410</v>
          </cell>
          <cell r="K3806">
            <v>500</v>
          </cell>
          <cell r="L3806">
            <v>462</v>
          </cell>
          <cell r="M3806">
            <v>559</v>
          </cell>
          <cell r="N3806">
            <v>391</v>
          </cell>
          <cell r="O3806">
            <v>444</v>
          </cell>
          <cell r="P3806">
            <v>533</v>
          </cell>
          <cell r="Q3806" t="str">
            <v>S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pas'j320bn</v>
          </cell>
          <cell r="B3807" t="str">
            <v>TPU SAM. J3 2016 ARMOR</v>
          </cell>
          <cell r="C3807">
            <v>0.28298411483253583</v>
          </cell>
          <cell r="D3807">
            <v>0.54785724631578936</v>
          </cell>
          <cell r="E3807">
            <v>0.3678793492822966</v>
          </cell>
          <cell r="F3807">
            <v>0.31128252631578945</v>
          </cell>
          <cell r="G3807">
            <v>0.35373014354066978</v>
          </cell>
          <cell r="H3807">
            <v>0.42447617224880374</v>
          </cell>
          <cell r="I3807">
            <v>355.14506411483245</v>
          </cell>
          <cell r="J3807">
            <v>410</v>
          </cell>
          <cell r="K3807">
            <v>500</v>
          </cell>
          <cell r="L3807">
            <v>462</v>
          </cell>
          <cell r="M3807">
            <v>559</v>
          </cell>
          <cell r="N3807">
            <v>391</v>
          </cell>
          <cell r="O3807">
            <v>444</v>
          </cell>
          <cell r="P3807">
            <v>533</v>
          </cell>
          <cell r="Q3807" t="str">
            <v>s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pas'j320nn</v>
          </cell>
          <cell r="B3808" t="str">
            <v>TPU SAM. J3 2016 ARMOR</v>
          </cell>
          <cell r="C3808">
            <v>0.28298411483253583</v>
          </cell>
          <cell r="D3808">
            <v>0.54785724631578936</v>
          </cell>
          <cell r="E3808">
            <v>0.3678793492822966</v>
          </cell>
          <cell r="F3808">
            <v>0.31128252631578945</v>
          </cell>
          <cell r="G3808">
            <v>0.35373014354066978</v>
          </cell>
          <cell r="H3808">
            <v>0.42447617224880374</v>
          </cell>
          <cell r="I3808">
            <v>355.14506411483245</v>
          </cell>
          <cell r="J3808">
            <v>410</v>
          </cell>
          <cell r="K3808">
            <v>500</v>
          </cell>
          <cell r="L3808">
            <v>462</v>
          </cell>
          <cell r="M3808">
            <v>559</v>
          </cell>
          <cell r="N3808">
            <v>391</v>
          </cell>
          <cell r="O3808">
            <v>444</v>
          </cell>
          <cell r="P3808">
            <v>533</v>
          </cell>
          <cell r="Q3808" t="str">
            <v>s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pas'j320vn</v>
          </cell>
          <cell r="B3809" t="str">
            <v>TPU SAM. J3 2016 ARMOR</v>
          </cell>
          <cell r="C3809">
            <v>0.28298411483253583</v>
          </cell>
          <cell r="D3809">
            <v>0.54785724631578936</v>
          </cell>
          <cell r="E3809">
            <v>0.3678793492822966</v>
          </cell>
          <cell r="F3809">
            <v>0.31128252631578945</v>
          </cell>
          <cell r="G3809">
            <v>0.35373014354066978</v>
          </cell>
          <cell r="H3809">
            <v>0.42447617224880374</v>
          </cell>
          <cell r="I3809">
            <v>355.14506411483245</v>
          </cell>
          <cell r="J3809">
            <v>410</v>
          </cell>
          <cell r="K3809">
            <v>500</v>
          </cell>
          <cell r="L3809">
            <v>462</v>
          </cell>
          <cell r="M3809">
            <v>559</v>
          </cell>
          <cell r="N3809">
            <v>391</v>
          </cell>
          <cell r="O3809">
            <v>444</v>
          </cell>
          <cell r="P3809">
            <v>533</v>
          </cell>
          <cell r="Q3809" t="str">
            <v>s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tpuqs'j320az</v>
          </cell>
          <cell r="B3810" t="str">
            <v>TPU SAM. J3 2016 AZUL DIS. QUICK SAND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s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pm31d'j320</v>
          </cell>
          <cell r="B3811" t="str">
            <v>TPU SAM. J3 2016 DIS. CLICK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tpuce'j320d02</v>
          </cell>
          <cell r="B3812" t="str">
            <v>TPU SAM. J3 2016 DIS. CRAZY EYES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tpuce'j320d03</v>
          </cell>
          <cell r="B3813" t="str">
            <v>TPU SAM. J3 2016 DIS. CRAZY EYES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tpuce'j320d07</v>
          </cell>
          <cell r="B3814" t="str">
            <v>TPU SAM. J3 2016 DIS. CRAZY EYES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tpuce'j320d08</v>
          </cell>
          <cell r="B3815" t="str">
            <v>TPU SAM. J3 2016 DIS. CRAZY EYES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s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tpuma'j320</v>
          </cell>
          <cell r="B3816" t="str">
            <v>TPU SAM. J3 2016 DIS. MARBLE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s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TPUE'J320AZ</v>
          </cell>
          <cell r="B3817" t="str">
            <v>TPU SAM. J3 2016 ELECTRO</v>
          </cell>
          <cell r="C3817">
            <v>0.28298411483253583</v>
          </cell>
          <cell r="D3817">
            <v>0.54785724631578936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559</v>
          </cell>
          <cell r="N3817">
            <v>391</v>
          </cell>
          <cell r="O3817">
            <v>444</v>
          </cell>
          <cell r="P3817">
            <v>533</v>
          </cell>
          <cell r="Q3817" t="str">
            <v>S</v>
          </cell>
          <cell r="R3817">
            <v>4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TPUE'J320DO</v>
          </cell>
          <cell r="B3818" t="str">
            <v>TPU SAM. J3 2016 ELECTRO</v>
          </cell>
          <cell r="C3818">
            <v>0.28298411483253583</v>
          </cell>
          <cell r="D3818">
            <v>0.54785724631578936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559</v>
          </cell>
          <cell r="N3818">
            <v>391</v>
          </cell>
          <cell r="O3818">
            <v>444</v>
          </cell>
          <cell r="P3818">
            <v>533</v>
          </cell>
          <cell r="Q3818" t="str">
            <v>S</v>
          </cell>
          <cell r="R3818">
            <v>4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TPUE'J320FU</v>
          </cell>
          <cell r="B3819" t="str">
            <v>TPU SAM. J3 2016 ELECTRO</v>
          </cell>
          <cell r="C3819">
            <v>0.28298411483253583</v>
          </cell>
          <cell r="D3819">
            <v>0.54785724631578936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559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tpu'j320fu</v>
          </cell>
          <cell r="B3820" t="str">
            <v xml:space="preserve">TPU SAM. J3 2016 FUCSIA </v>
          </cell>
          <cell r="C3820">
            <v>0.28298411483253583</v>
          </cell>
          <cell r="D3820">
            <v>0.54785724631578936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559</v>
          </cell>
          <cell r="N3820">
            <v>391</v>
          </cell>
          <cell r="O3820">
            <v>444</v>
          </cell>
          <cell r="P3820">
            <v>533</v>
          </cell>
          <cell r="Q3820" t="str">
            <v>S</v>
          </cell>
          <cell r="R3820">
            <v>4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21GTMCSJ310</v>
          </cell>
          <cell r="B3821" t="str">
            <v>TPU SAM. J3 2016 MYSTIC</v>
          </cell>
          <cell r="C3821">
            <v>0.28298411483253583</v>
          </cell>
          <cell r="D3821">
            <v>0.54785724631578936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559</v>
          </cell>
          <cell r="N3821">
            <v>391</v>
          </cell>
          <cell r="O3821">
            <v>444</v>
          </cell>
          <cell r="P3821">
            <v>533</v>
          </cell>
          <cell r="Q3821" t="str">
            <v>G</v>
          </cell>
          <cell r="R3821">
            <v>4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tpu'j320n</v>
          </cell>
          <cell r="B3822" t="str">
            <v xml:space="preserve">TPU SAM. J3 2016 NEGRO </v>
          </cell>
          <cell r="C3822">
            <v>0.28298411483253583</v>
          </cell>
          <cell r="D3822">
            <v>0.54785724631578936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559</v>
          </cell>
          <cell r="N3822">
            <v>391</v>
          </cell>
          <cell r="O3822">
            <v>444</v>
          </cell>
          <cell r="P3822">
            <v>533</v>
          </cell>
          <cell r="Q3822" t="str">
            <v>S</v>
          </cell>
          <cell r="R3822">
            <v>4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tpursd'j3</v>
          </cell>
          <cell r="B3823" t="str">
            <v>TPU SAM. J3 2016 REF SOFT</v>
          </cell>
          <cell r="C3823">
            <v>0.28298411483253583</v>
          </cell>
          <cell r="D3823">
            <v>0.54785724631578936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559</v>
          </cell>
          <cell r="N3823">
            <v>391</v>
          </cell>
          <cell r="O3823">
            <v>444</v>
          </cell>
          <cell r="P3823">
            <v>533</v>
          </cell>
          <cell r="Q3823" t="str">
            <v>S</v>
          </cell>
          <cell r="R3823">
            <v>4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tpurs'j320aq</v>
          </cell>
          <cell r="B3824" t="str">
            <v>TPU SAM. J3 2016 REF SOFT</v>
          </cell>
          <cell r="C3824">
            <v>0.28298411483253583</v>
          </cell>
          <cell r="D3824">
            <v>0.54785724631578936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559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tpurs'j320fu</v>
          </cell>
          <cell r="B3825" t="str">
            <v>TPU SAM. J3 2016 REF SOFT</v>
          </cell>
          <cell r="C3825">
            <v>0.28298411483253583</v>
          </cell>
          <cell r="D3825">
            <v>0.54785724631578936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559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tpurs'j320vi</v>
          </cell>
          <cell r="B3826" t="str">
            <v>TPU SAM. J3 2016 REF SOFT</v>
          </cell>
          <cell r="C3826">
            <v>0.28298411483253583</v>
          </cell>
          <cell r="D3826">
            <v>0.54785724631578936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559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tpu'j320r</v>
          </cell>
          <cell r="B3827" t="str">
            <v xml:space="preserve">TPU SAM. J3 2016 ROJO </v>
          </cell>
          <cell r="C3827">
            <v>0.28298411483253583</v>
          </cell>
          <cell r="D3827">
            <v>0.54785724631578936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559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tpuqs'j320ro</v>
          </cell>
          <cell r="B3828" t="str">
            <v>TPU SAM. J3 2016 ROJO DIS. QUICK SAND</v>
          </cell>
          <cell r="C3828">
            <v>0.28298411483253583</v>
          </cell>
          <cell r="D3828">
            <v>0.54785724631578936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559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tpuqs'j320rs</v>
          </cell>
          <cell r="B3829" t="str">
            <v>TPU SAM. J3 2016 ROSA DIS. QUICK SAND</v>
          </cell>
          <cell r="C3829">
            <v>0.28298411483253583</v>
          </cell>
          <cell r="D3829">
            <v>0.54785724631578936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559</v>
          </cell>
          <cell r="N3829">
            <v>391</v>
          </cell>
          <cell r="O3829">
            <v>444</v>
          </cell>
          <cell r="P3829">
            <v>533</v>
          </cell>
          <cell r="Q3829" t="str">
            <v>s</v>
          </cell>
          <cell r="R3829">
            <v>4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TPUSE'J320T</v>
          </cell>
          <cell r="B3830" t="str">
            <v xml:space="preserve">TPU SAM. J3 2016 SELFIE </v>
          </cell>
          <cell r="C3830">
            <v>0.28298411483253583</v>
          </cell>
          <cell r="D3830">
            <v>0.54785724631578936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559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pm31'j320</v>
          </cell>
          <cell r="B3831" t="str">
            <v>TPU SAM. J3 2016 SLIM CLICK</v>
          </cell>
          <cell r="C3831">
            <v>0.28298411483253583</v>
          </cell>
          <cell r="D3831">
            <v>0.54785724631578936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559</v>
          </cell>
          <cell r="N3831">
            <v>391</v>
          </cell>
          <cell r="O3831">
            <v>444</v>
          </cell>
          <cell r="P3831">
            <v>533</v>
          </cell>
          <cell r="Q3831" t="str">
            <v>s</v>
          </cell>
          <cell r="R3831">
            <v>4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pm31'j320pe</v>
          </cell>
          <cell r="B3832" t="str">
            <v>TPU SAM. J3 2016 SLIM CLICK ESPEJADO</v>
          </cell>
          <cell r="C3832">
            <v>0.28298411483253583</v>
          </cell>
          <cell r="D3832">
            <v>0.54785724631578936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559</v>
          </cell>
          <cell r="N3832">
            <v>391</v>
          </cell>
          <cell r="O3832">
            <v>444</v>
          </cell>
          <cell r="P3832">
            <v>533</v>
          </cell>
          <cell r="Q3832" t="str">
            <v>s</v>
          </cell>
          <cell r="R3832">
            <v>4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21GTCDSJ31</v>
          </cell>
          <cell r="B3833" t="str">
            <v>TPU SAM. J3 2016 TXT</v>
          </cell>
          <cell r="C3833">
            <v>0.28298411483253583</v>
          </cell>
          <cell r="D3833">
            <v>0.54785724631578936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559</v>
          </cell>
          <cell r="N3833">
            <v>391</v>
          </cell>
          <cell r="O3833">
            <v>444</v>
          </cell>
          <cell r="P3833">
            <v>533</v>
          </cell>
          <cell r="Q3833" t="str">
            <v>G</v>
          </cell>
          <cell r="R3833">
            <v>4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tpuqs'j320ve</v>
          </cell>
          <cell r="B3834" t="str">
            <v>TPU SAM. J3 2016 VERDE DIS. QUICK SAND</v>
          </cell>
          <cell r="C3834">
            <v>0.28298411483253583</v>
          </cell>
          <cell r="D3834">
            <v>0.54785724631578936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559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tpuqs'j320vi</v>
          </cell>
          <cell r="B3835" t="str">
            <v>TPU SAM. J3 2016 VIOLETA DIS. QUICK SAND</v>
          </cell>
          <cell r="C3835">
            <v>0.28298411483253583</v>
          </cell>
          <cell r="D3835">
            <v>0.54785724631578936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559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21ZTWINSJ3P</v>
          </cell>
          <cell r="B3836" t="str">
            <v>TPU SAM. J3 PRIME TWIN</v>
          </cell>
          <cell r="C3836">
            <v>0.28298411483253583</v>
          </cell>
          <cell r="D3836">
            <v>0.54785724631578936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559</v>
          </cell>
          <cell r="N3836">
            <v>391</v>
          </cell>
          <cell r="O3836">
            <v>444</v>
          </cell>
          <cell r="P3836">
            <v>533</v>
          </cell>
          <cell r="Q3836" t="str">
            <v>Z</v>
          </cell>
          <cell r="R3836">
            <v>4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PAS'J415FU</v>
          </cell>
          <cell r="B3837" t="str">
            <v>TPU SAM. J4 CORE ARMOR</v>
          </cell>
          <cell r="C3837">
            <v>1.1452423349282299</v>
          </cell>
          <cell r="D3837">
            <v>2.7714864505263161</v>
          </cell>
          <cell r="E3837">
            <v>1.4888150354066989</v>
          </cell>
          <cell r="F3837">
            <v>1.2597665684210531</v>
          </cell>
          <cell r="G3837">
            <v>1.4315529186602873</v>
          </cell>
          <cell r="H3837">
            <v>1.717863502392345</v>
          </cell>
          <cell r="I3837">
            <v>1437.2791303349286</v>
          </cell>
          <cell r="J3837">
            <v>2870</v>
          </cell>
          <cell r="K3837">
            <v>3500</v>
          </cell>
          <cell r="L3837">
            <v>1868</v>
          </cell>
          <cell r="M3837">
            <v>2261</v>
          </cell>
          <cell r="N3837">
            <v>1582</v>
          </cell>
          <cell r="O3837">
            <v>1797</v>
          </cell>
          <cell r="P3837">
            <v>2156</v>
          </cell>
          <cell r="Q3837" t="str">
            <v>S</v>
          </cell>
          <cell r="R3837">
            <v>11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2017</v>
          </cell>
          <cell r="B3838" t="str">
            <v>TPU SAM. J4 CORE DK DIS.</v>
          </cell>
          <cell r="C3838">
            <v>0.40292440191387557</v>
          </cell>
          <cell r="D3838">
            <v>0.97507705263157884</v>
          </cell>
          <cell r="E3838">
            <v>0.52380172248803825</v>
          </cell>
          <cell r="F3838">
            <v>0.44321684210526319</v>
          </cell>
          <cell r="G3838">
            <v>0.50365550239234447</v>
          </cell>
          <cell r="H3838">
            <v>0.60438660287081336</v>
          </cell>
          <cell r="I3838">
            <v>505.67012440191382</v>
          </cell>
          <cell r="J3838">
            <v>820</v>
          </cell>
          <cell r="K3838">
            <v>1000</v>
          </cell>
          <cell r="L3838">
            <v>657</v>
          </cell>
          <cell r="M3838">
            <v>795</v>
          </cell>
          <cell r="N3838">
            <v>557</v>
          </cell>
          <cell r="O3838">
            <v>633</v>
          </cell>
          <cell r="P3838">
            <v>759</v>
          </cell>
          <cell r="Q3838" t="str">
            <v>V</v>
          </cell>
          <cell r="R3838">
            <v>11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TPUSJ4CSC</v>
          </cell>
          <cell r="B3839" t="str">
            <v>TPU SAM. J4 CORE SILICONA FELPA</v>
          </cell>
          <cell r="C3839">
            <v>1.224</v>
          </cell>
          <cell r="D3839">
            <v>2.9620799999999998</v>
          </cell>
          <cell r="E3839">
            <v>1.5911999999999999</v>
          </cell>
          <cell r="F3839">
            <v>1.3464</v>
          </cell>
          <cell r="G3839">
            <v>1.53</v>
          </cell>
          <cell r="H3839">
            <v>1.8359999999999999</v>
          </cell>
          <cell r="I3839">
            <v>1536.12</v>
          </cell>
          <cell r="J3839">
            <v>2870</v>
          </cell>
          <cell r="K3839">
            <v>3500</v>
          </cell>
          <cell r="L3839">
            <v>1997</v>
          </cell>
          <cell r="M3839">
            <v>2416</v>
          </cell>
          <cell r="N3839">
            <v>1690</v>
          </cell>
          <cell r="O3839">
            <v>1921</v>
          </cell>
          <cell r="P3839">
            <v>2305</v>
          </cell>
          <cell r="Q3839" t="str">
            <v>D</v>
          </cell>
          <cell r="R3839">
            <v>11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TPU'J410T</v>
          </cell>
          <cell r="B3840" t="str">
            <v>TPU SAM. J4 CORE TRANS</v>
          </cell>
          <cell r="C3840">
            <v>0.47788708133971292</v>
          </cell>
          <cell r="D3840">
            <v>1.1564867368421052</v>
          </cell>
          <cell r="E3840">
            <v>0.62125320574162679</v>
          </cell>
          <cell r="F3840">
            <v>0.52567578947368421</v>
          </cell>
          <cell r="G3840">
            <v>0.59735885167464109</v>
          </cell>
          <cell r="H3840">
            <v>0.71683062200956937</v>
          </cell>
          <cell r="I3840">
            <v>599.74828708133975</v>
          </cell>
          <cell r="J3840">
            <v>1230</v>
          </cell>
          <cell r="K3840">
            <v>1500</v>
          </cell>
          <cell r="L3840">
            <v>780</v>
          </cell>
          <cell r="M3840">
            <v>943</v>
          </cell>
          <cell r="N3840">
            <v>660</v>
          </cell>
          <cell r="O3840">
            <v>750</v>
          </cell>
          <cell r="P3840">
            <v>900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4001198010655</v>
          </cell>
          <cell r="B3841" t="str">
            <v>TPU SAM. J4 DIS. NAC.</v>
          </cell>
          <cell r="C3841">
            <v>0.56222009569377984</v>
          </cell>
          <cell r="D3841">
            <v>1.2425064114832534</v>
          </cell>
          <cell r="E3841">
            <v>0.73088612440191381</v>
          </cell>
          <cell r="F3841">
            <v>0.6184421052631579</v>
          </cell>
          <cell r="G3841">
            <v>0.70277511961722483</v>
          </cell>
          <cell r="H3841">
            <v>0.84333014354066971</v>
          </cell>
          <cell r="I3841">
            <v>705.58622009569365</v>
          </cell>
          <cell r="J3841">
            <v>1230</v>
          </cell>
          <cell r="K3841">
            <v>1500</v>
          </cell>
          <cell r="L3841">
            <v>917</v>
          </cell>
          <cell r="M3841">
            <v>1014</v>
          </cell>
          <cell r="N3841">
            <v>777</v>
          </cell>
          <cell r="O3841">
            <v>882</v>
          </cell>
          <cell r="P3841">
            <v>1059</v>
          </cell>
          <cell r="Q3841" t="str">
            <v>Z</v>
          </cell>
          <cell r="R3841">
            <v>11</v>
          </cell>
          <cell r="S3841">
            <v>1.105</v>
          </cell>
          <cell r="T3841" t="str">
            <v>TPU</v>
          </cell>
          <cell r="U3841">
            <v>0</v>
          </cell>
        </row>
        <row r="3842">
          <cell r="A3842" t="str">
            <v>TPUSJ4DU</v>
          </cell>
          <cell r="B3842" t="str">
            <v>TPU SAM. J4 DIS. URBAN HARD</v>
          </cell>
          <cell r="C3842">
            <v>0.7496267942583732</v>
          </cell>
          <cell r="D3842">
            <v>1.814096842105263</v>
          </cell>
          <cell r="E3842">
            <v>0.97451483253588522</v>
          </cell>
          <cell r="F3842">
            <v>0.82458947368421054</v>
          </cell>
          <cell r="G3842">
            <v>0.93703349282296644</v>
          </cell>
          <cell r="H3842">
            <v>1.1244401913875599</v>
          </cell>
          <cell r="I3842">
            <v>940.78162679425839</v>
          </cell>
          <cell r="J3842">
            <v>2050</v>
          </cell>
          <cell r="K3842">
            <v>2500</v>
          </cell>
          <cell r="L3842">
            <v>1223</v>
          </cell>
          <cell r="M3842">
            <v>1480</v>
          </cell>
          <cell r="N3842">
            <v>1035</v>
          </cell>
          <cell r="O3842">
            <v>1176</v>
          </cell>
          <cell r="P3842">
            <v>1412</v>
          </cell>
          <cell r="Q3842" t="str">
            <v>G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TPUSJ4PDF</v>
          </cell>
          <cell r="B3843" t="str">
            <v>TPU SAM. J4 PLUS DIS. FLEX</v>
          </cell>
          <cell r="C3843">
            <v>1.0307368421052632</v>
          </cell>
          <cell r="D3843">
            <v>2.4943831578947369</v>
          </cell>
          <cell r="E3843">
            <v>1.3399578947368422</v>
          </cell>
          <cell r="F3843">
            <v>1.1338105263157896</v>
          </cell>
          <cell r="G3843">
            <v>1.2884210526315789</v>
          </cell>
          <cell r="H3843">
            <v>1.5461052631578949</v>
          </cell>
          <cell r="I3843">
            <v>1293.5747368421053</v>
          </cell>
          <cell r="J3843">
            <v>2460</v>
          </cell>
          <cell r="K3843">
            <v>3000</v>
          </cell>
          <cell r="L3843">
            <v>1682</v>
          </cell>
          <cell r="M3843">
            <v>2035</v>
          </cell>
          <cell r="N3843">
            <v>1423</v>
          </cell>
          <cell r="O3843">
            <v>1617</v>
          </cell>
          <cell r="P3843">
            <v>1941</v>
          </cell>
          <cell r="Q3843" t="str">
            <v>G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2763</v>
          </cell>
          <cell r="B3844" t="str">
            <v>TPU SAM. J4 PLUS DK DIS.</v>
          </cell>
          <cell r="C3844">
            <v>0.40292440191387557</v>
          </cell>
          <cell r="D3844">
            <v>0.97507705263157884</v>
          </cell>
          <cell r="E3844">
            <v>0.52380172248803825</v>
          </cell>
          <cell r="F3844">
            <v>0.44321684210526319</v>
          </cell>
          <cell r="G3844">
            <v>0.50365550239234447</v>
          </cell>
          <cell r="H3844">
            <v>0.60438660287081336</v>
          </cell>
          <cell r="I3844">
            <v>505.67012440191382</v>
          </cell>
          <cell r="J3844">
            <v>820</v>
          </cell>
          <cell r="K3844">
            <v>1000</v>
          </cell>
          <cell r="L3844">
            <v>657</v>
          </cell>
          <cell r="M3844">
            <v>795</v>
          </cell>
          <cell r="N3844">
            <v>557</v>
          </cell>
          <cell r="O3844">
            <v>633</v>
          </cell>
          <cell r="P3844">
            <v>759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TPU'J415N</v>
          </cell>
          <cell r="B3845" t="str">
            <v xml:space="preserve">TPU SAM. J4 PLUS NEGRO </v>
          </cell>
          <cell r="C3845">
            <v>0.47788708133971292</v>
          </cell>
          <cell r="D3845">
            <v>1.1564867368421052</v>
          </cell>
          <cell r="E3845">
            <v>0.62125320574162679</v>
          </cell>
          <cell r="F3845">
            <v>0.52567578947368421</v>
          </cell>
          <cell r="G3845">
            <v>0.59735885167464109</v>
          </cell>
          <cell r="H3845">
            <v>0.71683062200956937</v>
          </cell>
          <cell r="I3845">
            <v>599.74828708133975</v>
          </cell>
          <cell r="J3845">
            <v>1230</v>
          </cell>
          <cell r="K3845">
            <v>1500</v>
          </cell>
          <cell r="L3845">
            <v>780</v>
          </cell>
          <cell r="M3845">
            <v>943</v>
          </cell>
          <cell r="N3845">
            <v>660</v>
          </cell>
          <cell r="O3845">
            <v>750</v>
          </cell>
          <cell r="P3845">
            <v>900</v>
          </cell>
          <cell r="Q3845" t="str">
            <v>S</v>
          </cell>
          <cell r="R3845">
            <v>11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TPUSJ4PSC</v>
          </cell>
          <cell r="B3846" t="str">
            <v>TPU SAM. J4 PLUS SILICONA FELPA</v>
          </cell>
          <cell r="C3846">
            <v>1.224</v>
          </cell>
          <cell r="D3846">
            <v>2.9620799999999998</v>
          </cell>
          <cell r="E3846">
            <v>1.5911999999999999</v>
          </cell>
          <cell r="F3846">
            <v>1.3464</v>
          </cell>
          <cell r="G3846">
            <v>1.53</v>
          </cell>
          <cell r="H3846">
            <v>1.8359999999999999</v>
          </cell>
          <cell r="I3846">
            <v>1536.12</v>
          </cell>
          <cell r="J3846">
            <v>2870</v>
          </cell>
          <cell r="K3846">
            <v>3500</v>
          </cell>
          <cell r="L3846">
            <v>1997</v>
          </cell>
          <cell r="M3846">
            <v>2416</v>
          </cell>
          <cell r="N3846">
            <v>1690</v>
          </cell>
          <cell r="O3846">
            <v>1921</v>
          </cell>
          <cell r="P3846">
            <v>2305</v>
          </cell>
          <cell r="Q3846" t="str">
            <v>D</v>
          </cell>
          <cell r="R3846">
            <v>11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TPURSD'J415D23B</v>
          </cell>
          <cell r="B3847" t="str">
            <v>TPU SAM. J4 PLUS SOFT DIS.</v>
          </cell>
          <cell r="C3847">
            <v>0.93703349282296655</v>
          </cell>
          <cell r="D3847">
            <v>2.2676210526315792</v>
          </cell>
          <cell r="E3847">
            <v>1.2181435406698566</v>
          </cell>
          <cell r="F3847">
            <v>1.0307368421052634</v>
          </cell>
          <cell r="G3847">
            <v>1.1712918660287082</v>
          </cell>
          <cell r="H3847">
            <v>1.4055502392344499</v>
          </cell>
          <cell r="I3847">
            <v>1175.977033492823</v>
          </cell>
          <cell r="J3847">
            <v>2460</v>
          </cell>
          <cell r="K3847">
            <v>3000</v>
          </cell>
          <cell r="L3847">
            <v>1529</v>
          </cell>
          <cell r="M3847">
            <v>1850</v>
          </cell>
          <cell r="N3847">
            <v>1294</v>
          </cell>
          <cell r="O3847">
            <v>1470</v>
          </cell>
          <cell r="P3847">
            <v>1764</v>
          </cell>
          <cell r="Q3847" t="str">
            <v>S</v>
          </cell>
          <cell r="R3847">
            <v>11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TPU'J415T</v>
          </cell>
          <cell r="B3848" t="str">
            <v>TPU SAM. J4 PLUS TRANS</v>
          </cell>
          <cell r="C3848">
            <v>0.47788708133971292</v>
          </cell>
          <cell r="D3848">
            <v>1.1564867368421052</v>
          </cell>
          <cell r="E3848">
            <v>0.62125320574162679</v>
          </cell>
          <cell r="F3848">
            <v>0.52567578947368421</v>
          </cell>
          <cell r="G3848">
            <v>0.59735885167464109</v>
          </cell>
          <cell r="H3848">
            <v>0.71683062200956937</v>
          </cell>
          <cell r="I3848">
            <v>599.74828708133975</v>
          </cell>
          <cell r="J3848">
            <v>1230</v>
          </cell>
          <cell r="K3848">
            <v>1500</v>
          </cell>
          <cell r="L3848">
            <v>780</v>
          </cell>
          <cell r="M3848">
            <v>943</v>
          </cell>
          <cell r="N3848">
            <v>660</v>
          </cell>
          <cell r="O3848">
            <v>750</v>
          </cell>
          <cell r="P3848">
            <v>900</v>
          </cell>
          <cell r="Q3848" t="str">
            <v>S</v>
          </cell>
          <cell r="R3848">
            <v>11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PSA'J400D02</v>
          </cell>
          <cell r="B3849" t="str">
            <v>TPU SAM. J4 SILICONA ANIMADA</v>
          </cell>
          <cell r="C3849">
            <v>0.93703349282296655</v>
          </cell>
          <cell r="D3849">
            <v>2.2676210526315792</v>
          </cell>
          <cell r="E3849">
            <v>1.2181435406698566</v>
          </cell>
          <cell r="F3849">
            <v>1.0307368421052634</v>
          </cell>
          <cell r="G3849">
            <v>1.1712918660287082</v>
          </cell>
          <cell r="H3849">
            <v>1.4055502392344499</v>
          </cell>
          <cell r="I3849">
            <v>1175.977033492823</v>
          </cell>
          <cell r="J3849">
            <v>2460</v>
          </cell>
          <cell r="K3849">
            <v>3000</v>
          </cell>
          <cell r="L3849">
            <v>1529</v>
          </cell>
          <cell r="M3849">
            <v>1850</v>
          </cell>
          <cell r="N3849">
            <v>1294</v>
          </cell>
          <cell r="O3849">
            <v>1470</v>
          </cell>
          <cell r="P3849">
            <v>1764</v>
          </cell>
          <cell r="Q3849" t="str">
            <v>V</v>
          </cell>
          <cell r="R3849">
            <v>11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PSA'J400D03</v>
          </cell>
          <cell r="B3850" t="str">
            <v>TPU SAM. J4 SILICONA ANIMADA</v>
          </cell>
          <cell r="C3850">
            <v>0.93703349282296655</v>
          </cell>
          <cell r="D3850">
            <v>2.2676210526315792</v>
          </cell>
          <cell r="E3850">
            <v>1.2181435406698566</v>
          </cell>
          <cell r="F3850">
            <v>1.0307368421052634</v>
          </cell>
          <cell r="G3850">
            <v>1.1712918660287082</v>
          </cell>
          <cell r="H3850">
            <v>1.4055502392344499</v>
          </cell>
          <cell r="I3850">
            <v>1175.977033492823</v>
          </cell>
          <cell r="J3850">
            <v>2460</v>
          </cell>
          <cell r="K3850">
            <v>3000</v>
          </cell>
          <cell r="L3850">
            <v>1529</v>
          </cell>
          <cell r="M3850">
            <v>1850</v>
          </cell>
          <cell r="N3850">
            <v>1294</v>
          </cell>
          <cell r="O3850">
            <v>1470</v>
          </cell>
          <cell r="P3850">
            <v>1764</v>
          </cell>
          <cell r="Q3850" t="str">
            <v>V</v>
          </cell>
          <cell r="R3850">
            <v>11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TPUCDSJ4</v>
          </cell>
          <cell r="B3851" t="str">
            <v>TPU SAM. J4 TRANS DIS.</v>
          </cell>
          <cell r="C3851">
            <v>0.41445712182554284</v>
          </cell>
          <cell r="D3851">
            <v>1.0029862348178136</v>
          </cell>
          <cell r="E3851">
            <v>0.53879425837320571</v>
          </cell>
          <cell r="F3851">
            <v>0.45590283400809717</v>
          </cell>
          <cell r="G3851">
            <v>0.51807140228192861</v>
          </cell>
          <cell r="H3851">
            <v>0.62168568273831426</v>
          </cell>
          <cell r="I3851">
            <v>520.14368789105629</v>
          </cell>
          <cell r="J3851">
            <v>1230</v>
          </cell>
          <cell r="K3851">
            <v>1500</v>
          </cell>
          <cell r="L3851">
            <v>676</v>
          </cell>
          <cell r="M3851">
            <v>818</v>
          </cell>
          <cell r="N3851">
            <v>573</v>
          </cell>
          <cell r="O3851">
            <v>651</v>
          </cell>
          <cell r="P3851">
            <v>781</v>
          </cell>
          <cell r="Q3851" t="str">
            <v>G</v>
          </cell>
          <cell r="R3851">
            <v>11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TPU'J500FU</v>
          </cell>
          <cell r="B3852" t="str">
            <v xml:space="preserve">TPU SAM. J5 </v>
          </cell>
          <cell r="C3852">
            <v>0.28298411483253583</v>
          </cell>
          <cell r="D3852">
            <v>0.54785724631578936</v>
          </cell>
          <cell r="E3852">
            <v>0.3678793492822966</v>
          </cell>
          <cell r="F3852">
            <v>0.31128252631578945</v>
          </cell>
          <cell r="G3852">
            <v>0.35373014354066978</v>
          </cell>
          <cell r="H3852">
            <v>0.42447617224880374</v>
          </cell>
          <cell r="I3852">
            <v>355.14506411483245</v>
          </cell>
          <cell r="J3852">
            <v>410</v>
          </cell>
          <cell r="K3852">
            <v>500</v>
          </cell>
          <cell r="L3852">
            <v>462</v>
          </cell>
          <cell r="M3852">
            <v>559</v>
          </cell>
          <cell r="N3852">
            <v>391</v>
          </cell>
          <cell r="O3852">
            <v>444</v>
          </cell>
          <cell r="P3852">
            <v>533</v>
          </cell>
          <cell r="Q3852" t="str">
            <v>S</v>
          </cell>
          <cell r="R3852">
            <v>4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TPU'J500N</v>
          </cell>
          <cell r="B3853" t="str">
            <v xml:space="preserve">TPU SAM. J5 </v>
          </cell>
          <cell r="C3853">
            <v>0.28298411483253583</v>
          </cell>
          <cell r="D3853">
            <v>0.54785724631578936</v>
          </cell>
          <cell r="E3853">
            <v>0.3678793492822966</v>
          </cell>
          <cell r="F3853">
            <v>0.31128252631578945</v>
          </cell>
          <cell r="G3853">
            <v>0.35373014354066978</v>
          </cell>
          <cell r="H3853">
            <v>0.42447617224880374</v>
          </cell>
          <cell r="I3853">
            <v>355.14506411483245</v>
          </cell>
          <cell r="J3853">
            <v>410</v>
          </cell>
          <cell r="K3853">
            <v>500</v>
          </cell>
          <cell r="L3853">
            <v>462</v>
          </cell>
          <cell r="M3853">
            <v>559</v>
          </cell>
          <cell r="N3853">
            <v>391</v>
          </cell>
          <cell r="O3853">
            <v>444</v>
          </cell>
          <cell r="P3853">
            <v>533</v>
          </cell>
          <cell r="Q3853" t="str">
            <v>S</v>
          </cell>
          <cell r="R3853">
            <v>4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TPU'J500VI</v>
          </cell>
          <cell r="B3854" t="str">
            <v xml:space="preserve">TPU SAM. J5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tpu'j510fu</v>
          </cell>
          <cell r="B3855" t="str">
            <v xml:space="preserve">TPU SAM. J5 2016 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tpu'j510n</v>
          </cell>
          <cell r="B3856" t="str">
            <v xml:space="preserve">TPU SAM. J5 2016 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tpu'j510t</v>
          </cell>
          <cell r="B3857" t="str">
            <v xml:space="preserve">TPU SAM. J5 2016 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tpu'j510vi</v>
          </cell>
          <cell r="B3858" t="str">
            <v xml:space="preserve">TPU SAM. J5 2016 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TPUE'J510DO</v>
          </cell>
          <cell r="B3859" t="str">
            <v>TPU SAM. J5 2016 ELECTRO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tpurs'j510aq</v>
          </cell>
          <cell r="B3860" t="str">
            <v>TPU SAM. J5 2016 REF SOFT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pm31'j510pe</v>
          </cell>
          <cell r="B3861" t="str">
            <v>TPU SAM. J5 2016 SLIM CLICK ESPEJADO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21THDSJ500</v>
          </cell>
          <cell r="B3862" t="str">
            <v>TPU SAM. J5 HARD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L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PRBU'G570NE</v>
          </cell>
          <cell r="B3863" t="str">
            <v>TPU SAM. J5 PRIME BUBBLE</v>
          </cell>
          <cell r="C3863">
            <v>0.45399272727272721</v>
          </cell>
          <cell r="D3863">
            <v>0.87892991999999992</v>
          </cell>
          <cell r="E3863">
            <v>0.59019054545454541</v>
          </cell>
          <cell r="F3863">
            <v>0.499392</v>
          </cell>
          <cell r="G3863">
            <v>0.56749090909090905</v>
          </cell>
          <cell r="H3863">
            <v>0.68098909090909077</v>
          </cell>
          <cell r="I3863">
            <v>569.76087272727261</v>
          </cell>
          <cell r="J3863">
            <v>820</v>
          </cell>
          <cell r="K3863">
            <v>1000</v>
          </cell>
          <cell r="L3863">
            <v>741</v>
          </cell>
          <cell r="M3863">
            <v>896</v>
          </cell>
          <cell r="N3863">
            <v>627</v>
          </cell>
          <cell r="O3863">
            <v>713</v>
          </cell>
          <cell r="P3863">
            <v>855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21G360Sj5p</v>
          </cell>
          <cell r="B3864" t="str">
            <v>TPU SAM. J5 PRIME DIS. 360° incl. glass</v>
          </cell>
          <cell r="C3864">
            <v>0.45399272727272721</v>
          </cell>
          <cell r="D3864">
            <v>1.0033239272727272</v>
          </cell>
          <cell r="E3864">
            <v>0.59019054545454541</v>
          </cell>
          <cell r="F3864">
            <v>0.499392</v>
          </cell>
          <cell r="G3864">
            <v>0.56749090909090905</v>
          </cell>
          <cell r="H3864">
            <v>0.68098909090909077</v>
          </cell>
          <cell r="I3864">
            <v>569.76087272727261</v>
          </cell>
          <cell r="J3864">
            <v>1230</v>
          </cell>
          <cell r="K3864">
            <v>1500</v>
          </cell>
          <cell r="L3864">
            <v>741</v>
          </cell>
          <cell r="M3864">
            <v>818</v>
          </cell>
          <cell r="N3864">
            <v>627</v>
          </cell>
          <cell r="O3864">
            <v>713</v>
          </cell>
          <cell r="P3864">
            <v>855</v>
          </cell>
          <cell r="Q3864" t="str">
            <v>Z</v>
          </cell>
          <cell r="R3864">
            <v>11</v>
          </cell>
          <cell r="S3864">
            <v>1.105</v>
          </cell>
          <cell r="T3864" t="str">
            <v>TPU</v>
          </cell>
          <cell r="U3864">
            <v>0</v>
          </cell>
        </row>
        <row r="3865">
          <cell r="A3865" t="str">
            <v>15115</v>
          </cell>
          <cell r="B3865" t="str">
            <v>TPU SAM. J5 PRIME DIS. FLOWER</v>
          </cell>
          <cell r="C3865">
            <v>0.45399272727272721</v>
          </cell>
          <cell r="D3865">
            <v>1.0986623999999998</v>
          </cell>
          <cell r="E3865">
            <v>0.59019054545454541</v>
          </cell>
          <cell r="F3865">
            <v>0.499392</v>
          </cell>
          <cell r="G3865">
            <v>0.56749090909090905</v>
          </cell>
          <cell r="H3865">
            <v>0.68098909090909077</v>
          </cell>
          <cell r="I3865">
            <v>569.76087272727261</v>
          </cell>
          <cell r="J3865">
            <v>1230</v>
          </cell>
          <cell r="K3865">
            <v>1500</v>
          </cell>
          <cell r="L3865">
            <v>741</v>
          </cell>
          <cell r="M3865">
            <v>896</v>
          </cell>
          <cell r="N3865">
            <v>627</v>
          </cell>
          <cell r="O3865">
            <v>713</v>
          </cell>
          <cell r="P3865">
            <v>855</v>
          </cell>
          <cell r="Q3865" t="str">
            <v>X</v>
          </cell>
          <cell r="R3865">
            <v>11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pcr'g570d01</v>
          </cell>
          <cell r="B3866" t="str">
            <v>TPU SAM. J5 PRIME DIS. GLOW 3D</v>
          </cell>
          <cell r="C3866">
            <v>0.45399272727272721</v>
          </cell>
          <cell r="D3866">
            <v>1.0986623999999998</v>
          </cell>
          <cell r="E3866">
            <v>0.59019054545454541</v>
          </cell>
          <cell r="F3866">
            <v>0.499392</v>
          </cell>
          <cell r="G3866">
            <v>0.56749090909090905</v>
          </cell>
          <cell r="H3866">
            <v>0.68098909090909077</v>
          </cell>
          <cell r="I3866">
            <v>569.76087272727261</v>
          </cell>
          <cell r="J3866">
            <v>1230</v>
          </cell>
          <cell r="K3866">
            <v>1500</v>
          </cell>
          <cell r="L3866">
            <v>741</v>
          </cell>
          <cell r="M3866">
            <v>896</v>
          </cell>
          <cell r="N3866">
            <v>627</v>
          </cell>
          <cell r="O3866">
            <v>713</v>
          </cell>
          <cell r="P3866">
            <v>855</v>
          </cell>
          <cell r="Q3866" t="str">
            <v>S</v>
          </cell>
          <cell r="R3866">
            <v>11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pspd'g570d02</v>
          </cell>
          <cell r="B3867" t="str">
            <v>TPU SAM. J5 PRIME DIS. SPINNER</v>
          </cell>
          <cell r="C3867">
            <v>0.45399272727272721</v>
          </cell>
          <cell r="D3867">
            <v>1.0033239272727272</v>
          </cell>
          <cell r="E3867">
            <v>0.59019054545454541</v>
          </cell>
          <cell r="F3867">
            <v>0.499392</v>
          </cell>
          <cell r="G3867">
            <v>0.56749090909090905</v>
          </cell>
          <cell r="H3867">
            <v>0.68098909090909077</v>
          </cell>
          <cell r="I3867">
            <v>569.76087272727261</v>
          </cell>
          <cell r="J3867">
            <v>1230</v>
          </cell>
          <cell r="K3867">
            <v>1500</v>
          </cell>
          <cell r="L3867">
            <v>741</v>
          </cell>
          <cell r="M3867">
            <v>818</v>
          </cell>
          <cell r="N3867">
            <v>627</v>
          </cell>
          <cell r="O3867">
            <v>713</v>
          </cell>
          <cell r="P3867">
            <v>855</v>
          </cell>
          <cell r="Q3867" t="str">
            <v>s</v>
          </cell>
          <cell r="R3867">
            <v>11</v>
          </cell>
          <cell r="S3867">
            <v>1.105</v>
          </cell>
          <cell r="T3867" t="str">
            <v>TPU</v>
          </cell>
          <cell r="U3867">
            <v>0</v>
          </cell>
        </row>
        <row r="3868">
          <cell r="A3868" t="str">
            <v>TPUSJ5PDS</v>
          </cell>
          <cell r="B3868" t="str">
            <v>TPU SAM. J5 PRIME DIS. SUMMER</v>
          </cell>
          <cell r="C3868">
            <v>0.45399272727272721</v>
          </cell>
          <cell r="D3868">
            <v>1.0986623999999998</v>
          </cell>
          <cell r="E3868">
            <v>0.59019054545454541</v>
          </cell>
          <cell r="F3868">
            <v>0.499392</v>
          </cell>
          <cell r="G3868">
            <v>0.56749090909090905</v>
          </cell>
          <cell r="H3868">
            <v>0.68098909090909077</v>
          </cell>
          <cell r="I3868">
            <v>569.76087272727261</v>
          </cell>
          <cell r="J3868">
            <v>1230</v>
          </cell>
          <cell r="K3868">
            <v>1500</v>
          </cell>
          <cell r="L3868">
            <v>741</v>
          </cell>
          <cell r="M3868">
            <v>896</v>
          </cell>
          <cell r="N3868">
            <v>627</v>
          </cell>
          <cell r="O3868">
            <v>713</v>
          </cell>
          <cell r="P3868">
            <v>855</v>
          </cell>
          <cell r="Q3868" t="str">
            <v>V</v>
          </cell>
          <cell r="R3868">
            <v>11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tpuqs'g570ro</v>
          </cell>
          <cell r="B3869" t="str">
            <v>TPU SAM. J5 PRIME ROJO DIS. QUICK SAND</v>
          </cell>
          <cell r="C3869">
            <v>0.45399272727272721</v>
          </cell>
          <cell r="D3869">
            <v>1.0986623999999998</v>
          </cell>
          <cell r="E3869">
            <v>0.59019054545454541</v>
          </cell>
          <cell r="F3869">
            <v>0.499392</v>
          </cell>
          <cell r="G3869">
            <v>0.56749090909090905</v>
          </cell>
          <cell r="H3869">
            <v>0.68098909090909077</v>
          </cell>
          <cell r="I3869">
            <v>569.76087272727261</v>
          </cell>
          <cell r="J3869">
            <v>1230</v>
          </cell>
          <cell r="K3869">
            <v>1500</v>
          </cell>
          <cell r="L3869">
            <v>741</v>
          </cell>
          <cell r="M3869">
            <v>896</v>
          </cell>
          <cell r="N3869">
            <v>627</v>
          </cell>
          <cell r="O3869">
            <v>713</v>
          </cell>
          <cell r="P3869">
            <v>855</v>
          </cell>
          <cell r="Q3869" t="str">
            <v>s</v>
          </cell>
          <cell r="R3869">
            <v>11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TPUSJ5PSC</v>
          </cell>
          <cell r="B3870" t="str">
            <v>TPU SAM. J5 PRIME SILICONA FELPA</v>
          </cell>
          <cell r="C3870">
            <v>1.224</v>
          </cell>
          <cell r="D3870">
            <v>2.9620799999999998</v>
          </cell>
          <cell r="E3870">
            <v>1.5911999999999999</v>
          </cell>
          <cell r="F3870">
            <v>1.3464</v>
          </cell>
          <cell r="G3870">
            <v>1.53</v>
          </cell>
          <cell r="H3870">
            <v>1.8359999999999999</v>
          </cell>
          <cell r="I3870">
            <v>1536.12</v>
          </cell>
          <cell r="J3870">
            <v>2870</v>
          </cell>
          <cell r="K3870">
            <v>3500</v>
          </cell>
          <cell r="L3870">
            <v>1997</v>
          </cell>
          <cell r="M3870">
            <v>2416</v>
          </cell>
          <cell r="N3870">
            <v>1690</v>
          </cell>
          <cell r="O3870">
            <v>1921</v>
          </cell>
          <cell r="P3870">
            <v>2305</v>
          </cell>
          <cell r="Q3870" t="str">
            <v>V</v>
          </cell>
          <cell r="R3870">
            <v>11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PMTD'G570D11</v>
          </cell>
          <cell r="B3871" t="str">
            <v>TPU SAM. J5 PRIME SOFT DIS.</v>
          </cell>
          <cell r="C3871">
            <v>0.45399272727272721</v>
          </cell>
          <cell r="D3871">
            <v>1.0986623999999998</v>
          </cell>
          <cell r="E3871">
            <v>0.59019054545454541</v>
          </cell>
          <cell r="F3871">
            <v>0.499392</v>
          </cell>
          <cell r="G3871">
            <v>0.56749090909090905</v>
          </cell>
          <cell r="H3871">
            <v>0.68098909090909077</v>
          </cell>
          <cell r="I3871">
            <v>569.76087272727261</v>
          </cell>
          <cell r="J3871">
            <v>1230</v>
          </cell>
          <cell r="K3871">
            <v>1500</v>
          </cell>
          <cell r="L3871">
            <v>741</v>
          </cell>
          <cell r="M3871">
            <v>896</v>
          </cell>
          <cell r="N3871">
            <v>627</v>
          </cell>
          <cell r="O3871">
            <v>713</v>
          </cell>
          <cell r="P3871">
            <v>855</v>
          </cell>
          <cell r="Q3871" t="str">
            <v>S</v>
          </cell>
          <cell r="R3871">
            <v>11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21TSJ5PW</v>
          </cell>
          <cell r="B3872" t="str">
            <v>TPU SAM. J5 PRIME WOVEN</v>
          </cell>
          <cell r="C3872">
            <v>0.45399272727272721</v>
          </cell>
          <cell r="D3872">
            <v>1.0986623999999998</v>
          </cell>
          <cell r="E3872">
            <v>0.59019054545454541</v>
          </cell>
          <cell r="F3872">
            <v>0.499392</v>
          </cell>
          <cell r="G3872">
            <v>0.56749090909090905</v>
          </cell>
          <cell r="H3872">
            <v>0.68098909090909077</v>
          </cell>
          <cell r="I3872">
            <v>569.76087272727261</v>
          </cell>
          <cell r="J3872">
            <v>1230</v>
          </cell>
          <cell r="K3872">
            <v>1500</v>
          </cell>
          <cell r="L3872">
            <v>741</v>
          </cell>
          <cell r="M3872">
            <v>896</v>
          </cell>
          <cell r="N3872">
            <v>627</v>
          </cell>
          <cell r="O3872">
            <v>713</v>
          </cell>
          <cell r="P3872">
            <v>855</v>
          </cell>
          <cell r="Q3872" t="str">
            <v>L</v>
          </cell>
          <cell r="R3872">
            <v>11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TPUSJ5PONS</v>
          </cell>
          <cell r="B3873" t="str">
            <v>TPU SAM. J5 PRO NEW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V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PMTD'J530D08</v>
          </cell>
          <cell r="B3874" t="str">
            <v>TPU SAM. J5 PRO SOFT DIS.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PMTD'J530D09</v>
          </cell>
          <cell r="B3875" t="str">
            <v>TPU SAM. J5 PRO SOFT DIS.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PMTD'J530D12</v>
          </cell>
          <cell r="B3876" t="str">
            <v>TPU SAM. J5 PRO SOFT DIS.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PMTD'J530D14</v>
          </cell>
          <cell r="B3877" t="str">
            <v>TPU SAM. J5 PRO SOFT DIS.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tputasj6</v>
          </cell>
          <cell r="B3878" t="str">
            <v xml:space="preserve">TPU SAM. J6 DIS. ACRILICOS </v>
          </cell>
          <cell r="C3878">
            <v>0.56222009569377984</v>
          </cell>
          <cell r="D3878">
            <v>1.3605726315789473</v>
          </cell>
          <cell r="E3878">
            <v>0.73088612440191381</v>
          </cell>
          <cell r="F3878">
            <v>0.6184421052631579</v>
          </cell>
          <cell r="G3878">
            <v>0.70277511961722483</v>
          </cell>
          <cell r="H3878">
            <v>0.84333014354066971</v>
          </cell>
          <cell r="I3878">
            <v>705.58622009569365</v>
          </cell>
          <cell r="J3878">
            <v>1230</v>
          </cell>
          <cell r="K3878">
            <v>1500</v>
          </cell>
          <cell r="L3878">
            <v>917</v>
          </cell>
          <cell r="M3878">
            <v>1110</v>
          </cell>
          <cell r="N3878">
            <v>777</v>
          </cell>
          <cell r="O3878">
            <v>882</v>
          </cell>
          <cell r="P3878">
            <v>1059</v>
          </cell>
          <cell r="Q3878" t="str">
            <v>G</v>
          </cell>
          <cell r="R3878">
            <v>11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J6Coco</v>
          </cell>
          <cell r="B3879" t="str">
            <v>TPU SAM. J6 DIS. DIS. COCODRILO</v>
          </cell>
          <cell r="C3879">
            <v>0.56222009569377984</v>
          </cell>
          <cell r="D3879">
            <v>1.3605726315789473</v>
          </cell>
          <cell r="E3879">
            <v>0.73088612440191381</v>
          </cell>
          <cell r="F3879">
            <v>0.6184421052631579</v>
          </cell>
          <cell r="G3879">
            <v>0.70277511961722483</v>
          </cell>
          <cell r="H3879">
            <v>0.84333014354066971</v>
          </cell>
          <cell r="I3879">
            <v>705.58622009569365</v>
          </cell>
          <cell r="J3879">
            <v>1230</v>
          </cell>
          <cell r="K3879">
            <v>1500</v>
          </cell>
          <cell r="L3879">
            <v>917</v>
          </cell>
          <cell r="M3879">
            <v>1110</v>
          </cell>
          <cell r="N3879">
            <v>777</v>
          </cell>
          <cell r="O3879">
            <v>882</v>
          </cell>
          <cell r="P3879">
            <v>1059</v>
          </cell>
          <cell r="Q3879" t="str">
            <v>Z</v>
          </cell>
          <cell r="R3879">
            <v>11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4001198010662</v>
          </cell>
          <cell r="B3880" t="str">
            <v>TPU SAM. J6 DIS. NAC.</v>
          </cell>
          <cell r="C3880">
            <v>0.56222009569377984</v>
          </cell>
          <cell r="D3880">
            <v>1.2425064114832534</v>
          </cell>
          <cell r="E3880">
            <v>0.73088612440191381</v>
          </cell>
          <cell r="F3880">
            <v>0.6184421052631579</v>
          </cell>
          <cell r="G3880">
            <v>0.70277511961722483</v>
          </cell>
          <cell r="H3880">
            <v>0.84333014354066971</v>
          </cell>
          <cell r="I3880">
            <v>705.58622009569365</v>
          </cell>
          <cell r="J3880">
            <v>1230</v>
          </cell>
          <cell r="K3880">
            <v>1500</v>
          </cell>
          <cell r="L3880">
            <v>917</v>
          </cell>
          <cell r="M3880">
            <v>1014</v>
          </cell>
          <cell r="N3880">
            <v>777</v>
          </cell>
          <cell r="O3880">
            <v>882</v>
          </cell>
          <cell r="P3880">
            <v>1059</v>
          </cell>
          <cell r="Q3880" t="str">
            <v>Z</v>
          </cell>
          <cell r="R3880">
            <v>11</v>
          </cell>
          <cell r="S3880">
            <v>1.105</v>
          </cell>
          <cell r="T3880" t="str">
            <v>TPU</v>
          </cell>
          <cell r="U3880">
            <v>0</v>
          </cell>
        </row>
        <row r="3881">
          <cell r="A3881" t="str">
            <v>Sam J6</v>
          </cell>
          <cell r="B3881" t="str">
            <v>TPU SAM. J6 DIS. NAC.</v>
          </cell>
          <cell r="C3881">
            <v>0.56222009569377984</v>
          </cell>
          <cell r="D3881">
            <v>1.2425064114832534</v>
          </cell>
          <cell r="E3881">
            <v>0.73088612440191381</v>
          </cell>
          <cell r="F3881">
            <v>0.6184421052631579</v>
          </cell>
          <cell r="G3881">
            <v>0.70277511961722483</v>
          </cell>
          <cell r="H3881">
            <v>0.84333014354066971</v>
          </cell>
          <cell r="I3881">
            <v>705.58622009569365</v>
          </cell>
          <cell r="J3881">
            <v>1230</v>
          </cell>
          <cell r="K3881">
            <v>1500</v>
          </cell>
          <cell r="L3881">
            <v>917</v>
          </cell>
          <cell r="M3881">
            <v>1014</v>
          </cell>
          <cell r="N3881">
            <v>777</v>
          </cell>
          <cell r="O3881">
            <v>882</v>
          </cell>
          <cell r="P3881">
            <v>1059</v>
          </cell>
          <cell r="Q3881" t="str">
            <v>Z</v>
          </cell>
          <cell r="R3881">
            <v>11</v>
          </cell>
          <cell r="S3881">
            <v>1.105</v>
          </cell>
          <cell r="T3881" t="str">
            <v>TPU</v>
          </cell>
          <cell r="U3881">
            <v>0</v>
          </cell>
        </row>
        <row r="3882">
          <cell r="A3882" t="str">
            <v>TPUSJ6DU</v>
          </cell>
          <cell r="B3882" t="str">
            <v>TPU SAM. J6 DIS. URBAN HARD</v>
          </cell>
          <cell r="C3882">
            <v>0.56222009569377984</v>
          </cell>
          <cell r="D3882">
            <v>1.3605726315789473</v>
          </cell>
          <cell r="E3882">
            <v>0.73088612440191381</v>
          </cell>
          <cell r="F3882">
            <v>0.6184421052631579</v>
          </cell>
          <cell r="G3882">
            <v>0.70277511961722483</v>
          </cell>
          <cell r="H3882">
            <v>0.84333014354066971</v>
          </cell>
          <cell r="I3882">
            <v>705.58622009569365</v>
          </cell>
          <cell r="J3882">
            <v>1230</v>
          </cell>
          <cell r="K3882">
            <v>1500</v>
          </cell>
          <cell r="L3882">
            <v>917</v>
          </cell>
          <cell r="M3882">
            <v>1110</v>
          </cell>
          <cell r="N3882">
            <v>777</v>
          </cell>
          <cell r="O3882">
            <v>882</v>
          </cell>
          <cell r="P3882">
            <v>1059</v>
          </cell>
          <cell r="Q3882" t="str">
            <v>G</v>
          </cell>
          <cell r="R3882">
            <v>11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2014</v>
          </cell>
          <cell r="B3883" t="str">
            <v>TPU SAM. J6 DK DIS.</v>
          </cell>
          <cell r="C3883">
            <v>0.40292440191387557</v>
          </cell>
          <cell r="D3883">
            <v>0.97507705263157884</v>
          </cell>
          <cell r="E3883">
            <v>0.52380172248803825</v>
          </cell>
          <cell r="F3883">
            <v>0.44321684210526319</v>
          </cell>
          <cell r="G3883">
            <v>0.50365550239234447</v>
          </cell>
          <cell r="H3883">
            <v>0.60438660287081336</v>
          </cell>
          <cell r="I3883">
            <v>505.67012440191382</v>
          </cell>
          <cell r="J3883">
            <v>820</v>
          </cell>
          <cell r="K3883">
            <v>1000</v>
          </cell>
          <cell r="L3883">
            <v>657</v>
          </cell>
          <cell r="M3883">
            <v>795</v>
          </cell>
          <cell r="N3883">
            <v>557</v>
          </cell>
          <cell r="O3883">
            <v>633</v>
          </cell>
          <cell r="P3883">
            <v>759</v>
          </cell>
          <cell r="Q3883" t="str">
            <v>V</v>
          </cell>
          <cell r="R3883">
            <v>11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TPUSJ6PDF</v>
          </cell>
          <cell r="B3884" t="str">
            <v>TPU SAM. J6 PLUS DIS. FLEX</v>
          </cell>
          <cell r="C3884">
            <v>0.56222009569377984</v>
          </cell>
          <cell r="D3884">
            <v>1.3605726315789473</v>
          </cell>
          <cell r="E3884">
            <v>0.73088612440191381</v>
          </cell>
          <cell r="F3884">
            <v>0.6184421052631579</v>
          </cell>
          <cell r="G3884">
            <v>0.70277511961722483</v>
          </cell>
          <cell r="H3884">
            <v>0.84333014354066971</v>
          </cell>
          <cell r="I3884">
            <v>705.58622009569365</v>
          </cell>
          <cell r="J3884">
            <v>1230</v>
          </cell>
          <cell r="K3884">
            <v>1500</v>
          </cell>
          <cell r="L3884">
            <v>917</v>
          </cell>
          <cell r="M3884">
            <v>1110</v>
          </cell>
          <cell r="N3884">
            <v>777</v>
          </cell>
          <cell r="O3884">
            <v>882</v>
          </cell>
          <cell r="P3884">
            <v>1059</v>
          </cell>
          <cell r="Q3884" t="str">
            <v>G</v>
          </cell>
          <cell r="R3884">
            <v>11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2757</v>
          </cell>
          <cell r="B3885" t="str">
            <v>TPU SAM. J6 PLUS DK DIS.</v>
          </cell>
          <cell r="C3885">
            <v>0.40292440191387557</v>
          </cell>
          <cell r="D3885">
            <v>0.97507705263157884</v>
          </cell>
          <cell r="E3885">
            <v>0.52380172248803825</v>
          </cell>
          <cell r="F3885">
            <v>0.44321684210526319</v>
          </cell>
          <cell r="G3885">
            <v>0.50365550239234447</v>
          </cell>
          <cell r="H3885">
            <v>0.60438660287081336</v>
          </cell>
          <cell r="I3885">
            <v>505.67012440191382</v>
          </cell>
          <cell r="J3885">
            <v>820</v>
          </cell>
          <cell r="K3885">
            <v>1000</v>
          </cell>
          <cell r="L3885">
            <v>657</v>
          </cell>
          <cell r="M3885">
            <v>795</v>
          </cell>
          <cell r="N3885">
            <v>557</v>
          </cell>
          <cell r="O3885">
            <v>633</v>
          </cell>
          <cell r="P3885">
            <v>759</v>
          </cell>
          <cell r="Q3885" t="str">
            <v>V</v>
          </cell>
          <cell r="R3885">
            <v>11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TPUSJ6PSC</v>
          </cell>
          <cell r="B3886" t="str">
            <v>TPU SAM. J6 PLUS SILICONA FELPA</v>
          </cell>
          <cell r="C3886">
            <v>1.224</v>
          </cell>
          <cell r="D3886">
            <v>2.9620799999999998</v>
          </cell>
          <cell r="E3886">
            <v>1.5911999999999999</v>
          </cell>
          <cell r="F3886">
            <v>1.3464</v>
          </cell>
          <cell r="G3886">
            <v>1.53</v>
          </cell>
          <cell r="H3886">
            <v>1.8359999999999999</v>
          </cell>
          <cell r="I3886">
            <v>1536.12</v>
          </cell>
          <cell r="J3886">
            <v>2870</v>
          </cell>
          <cell r="K3886">
            <v>3500</v>
          </cell>
          <cell r="L3886">
            <v>1997</v>
          </cell>
          <cell r="M3886">
            <v>2416</v>
          </cell>
          <cell r="N3886">
            <v>1690</v>
          </cell>
          <cell r="O3886">
            <v>1921</v>
          </cell>
          <cell r="P3886">
            <v>2305</v>
          </cell>
          <cell r="Q3886" t="str">
            <v>D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TPURSD'J610D23B</v>
          </cell>
          <cell r="B3887" t="str">
            <v>TPU SAM. J6 PLUS SOFT DIS.</v>
          </cell>
          <cell r="C3887">
            <v>0.56222009569377984</v>
          </cell>
          <cell r="D3887">
            <v>1.3605726315789473</v>
          </cell>
          <cell r="E3887">
            <v>0.73088612440191381</v>
          </cell>
          <cell r="F3887">
            <v>0.6184421052631579</v>
          </cell>
          <cell r="G3887">
            <v>0.70277511961722483</v>
          </cell>
          <cell r="H3887">
            <v>0.84333014354066971</v>
          </cell>
          <cell r="I3887">
            <v>705.58622009569365</v>
          </cell>
          <cell r="J3887">
            <v>1230</v>
          </cell>
          <cell r="K3887">
            <v>1500</v>
          </cell>
          <cell r="L3887">
            <v>917</v>
          </cell>
          <cell r="M3887">
            <v>1110</v>
          </cell>
          <cell r="N3887">
            <v>777</v>
          </cell>
          <cell r="O3887">
            <v>882</v>
          </cell>
          <cell r="P3887">
            <v>1059</v>
          </cell>
          <cell r="Q3887" t="str">
            <v>S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TPURSD'J610D34</v>
          </cell>
          <cell r="B3888" t="str">
            <v>TPU SAM. J6 PLUS SOFT DIS.</v>
          </cell>
          <cell r="C3888">
            <v>0.56222009569377984</v>
          </cell>
          <cell r="D3888">
            <v>1.3605726315789473</v>
          </cell>
          <cell r="E3888">
            <v>0.73088612440191381</v>
          </cell>
          <cell r="F3888">
            <v>0.6184421052631579</v>
          </cell>
          <cell r="G3888">
            <v>0.70277511961722483</v>
          </cell>
          <cell r="H3888">
            <v>0.84333014354066971</v>
          </cell>
          <cell r="I3888">
            <v>705.58622009569365</v>
          </cell>
          <cell r="J3888">
            <v>1230</v>
          </cell>
          <cell r="K3888">
            <v>1500</v>
          </cell>
          <cell r="L3888">
            <v>917</v>
          </cell>
          <cell r="M3888">
            <v>1110</v>
          </cell>
          <cell r="N3888">
            <v>777</v>
          </cell>
          <cell r="O3888">
            <v>882</v>
          </cell>
          <cell r="P3888">
            <v>1059</v>
          </cell>
          <cell r="Q3888" t="str">
            <v>S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TPURSD'J610D35</v>
          </cell>
          <cell r="B3889" t="str">
            <v>TPU SAM. J6 PLUS SOFT DIS.</v>
          </cell>
          <cell r="C3889">
            <v>0.56222009569377984</v>
          </cell>
          <cell r="D3889">
            <v>1.3605726315789473</v>
          </cell>
          <cell r="E3889">
            <v>0.73088612440191381</v>
          </cell>
          <cell r="F3889">
            <v>0.6184421052631579</v>
          </cell>
          <cell r="G3889">
            <v>0.70277511961722483</v>
          </cell>
          <cell r="H3889">
            <v>0.84333014354066971</v>
          </cell>
          <cell r="I3889">
            <v>705.58622009569365</v>
          </cell>
          <cell r="J3889">
            <v>1230</v>
          </cell>
          <cell r="K3889">
            <v>1500</v>
          </cell>
          <cell r="L3889">
            <v>917</v>
          </cell>
          <cell r="M3889">
            <v>1110</v>
          </cell>
          <cell r="N3889">
            <v>777</v>
          </cell>
          <cell r="O3889">
            <v>882</v>
          </cell>
          <cell r="P3889">
            <v>1059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TPU'J610T</v>
          </cell>
          <cell r="B3890" t="str">
            <v>TPU SAM. J6 PLUS TRANS</v>
          </cell>
          <cell r="C3890">
            <v>0.47788708133971292</v>
          </cell>
          <cell r="D3890">
            <v>1.1564867368421052</v>
          </cell>
          <cell r="E3890">
            <v>0.62125320574162679</v>
          </cell>
          <cell r="F3890">
            <v>0.52567578947368421</v>
          </cell>
          <cell r="G3890">
            <v>0.59735885167464109</v>
          </cell>
          <cell r="H3890">
            <v>0.71683062200956937</v>
          </cell>
          <cell r="I3890">
            <v>599.74828708133975</v>
          </cell>
          <cell r="J3890">
            <v>1230</v>
          </cell>
          <cell r="K3890">
            <v>1500</v>
          </cell>
          <cell r="L3890">
            <v>780</v>
          </cell>
          <cell r="M3890">
            <v>943</v>
          </cell>
          <cell r="N3890">
            <v>660</v>
          </cell>
          <cell r="O3890">
            <v>750</v>
          </cell>
          <cell r="P3890">
            <v>900</v>
          </cell>
          <cell r="Q3890" t="str">
            <v>S</v>
          </cell>
          <cell r="R3890">
            <v>11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5291615572251</v>
          </cell>
          <cell r="B3891" t="str">
            <v>TPU SAM. J6 REF LISAS</v>
          </cell>
          <cell r="C3891">
            <v>0.56222009569377984</v>
          </cell>
          <cell r="D3891">
            <v>1.3605726315789473</v>
          </cell>
          <cell r="E3891">
            <v>0.73088612440191381</v>
          </cell>
          <cell r="F3891">
            <v>0.6184421052631579</v>
          </cell>
          <cell r="G3891">
            <v>0.70277511961722483</v>
          </cell>
          <cell r="H3891">
            <v>0.84333014354066971</v>
          </cell>
          <cell r="I3891">
            <v>705.58622009569365</v>
          </cell>
          <cell r="J3891">
            <v>1230</v>
          </cell>
          <cell r="K3891">
            <v>1500</v>
          </cell>
          <cell r="L3891">
            <v>917</v>
          </cell>
          <cell r="M3891">
            <v>1110</v>
          </cell>
          <cell r="N3891">
            <v>777</v>
          </cell>
          <cell r="O3891">
            <v>882</v>
          </cell>
          <cell r="P3891">
            <v>1059</v>
          </cell>
          <cell r="Q3891" t="str">
            <v>V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prfc'j600ne</v>
          </cell>
          <cell r="B3892" t="str">
            <v>TPU SAM. J6 REF SOFT</v>
          </cell>
          <cell r="C3892">
            <v>0.56222009569377984</v>
          </cell>
          <cell r="D3892">
            <v>1.3605726315789473</v>
          </cell>
          <cell r="E3892">
            <v>0.73088612440191381</v>
          </cell>
          <cell r="F3892">
            <v>0.6184421052631579</v>
          </cell>
          <cell r="G3892">
            <v>0.70277511961722483</v>
          </cell>
          <cell r="H3892">
            <v>0.84333014354066971</v>
          </cell>
          <cell r="I3892">
            <v>705.58622009569365</v>
          </cell>
          <cell r="J3892">
            <v>1230</v>
          </cell>
          <cell r="K3892">
            <v>1500</v>
          </cell>
          <cell r="L3892">
            <v>917</v>
          </cell>
          <cell r="M3892">
            <v>1110</v>
          </cell>
          <cell r="N3892">
            <v>777</v>
          </cell>
          <cell r="O3892">
            <v>882</v>
          </cell>
          <cell r="P3892">
            <v>1059</v>
          </cell>
          <cell r="Q3892" t="str">
            <v>S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PSA'J600D03</v>
          </cell>
          <cell r="B3893" t="str">
            <v>TPU SAM. J6 SILICONA ANIMADA</v>
          </cell>
          <cell r="C3893">
            <v>0.93703349282296655</v>
          </cell>
          <cell r="D3893">
            <v>2.2676210526315792</v>
          </cell>
          <cell r="E3893">
            <v>1.2181435406698566</v>
          </cell>
          <cell r="F3893">
            <v>1.0307368421052634</v>
          </cell>
          <cell r="G3893">
            <v>1.1712918660287082</v>
          </cell>
          <cell r="H3893">
            <v>1.4055502392344499</v>
          </cell>
          <cell r="I3893">
            <v>1175.977033492823</v>
          </cell>
          <cell r="J3893">
            <v>2460</v>
          </cell>
          <cell r="K3893">
            <v>3000</v>
          </cell>
          <cell r="L3893">
            <v>1529</v>
          </cell>
          <cell r="M3893">
            <v>1850</v>
          </cell>
          <cell r="N3893">
            <v>1294</v>
          </cell>
          <cell r="O3893">
            <v>1470</v>
          </cell>
          <cell r="P3893">
            <v>1764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PASK'J600T</v>
          </cell>
          <cell r="B3894" t="str">
            <v>TPU SAM. J6 TRANS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21LTPSJ716</v>
          </cell>
          <cell r="B3895" t="str">
            <v xml:space="preserve">TPU SAM. J7 2016 </v>
          </cell>
          <cell r="C3895">
            <v>0.33733205741626793</v>
          </cell>
          <cell r="D3895">
            <v>1.0204294736842106</v>
          </cell>
          <cell r="E3895">
            <v>0.43853167464114834</v>
          </cell>
          <cell r="F3895">
            <v>0.37106526315789473</v>
          </cell>
          <cell r="G3895">
            <v>0.42166507177033491</v>
          </cell>
          <cell r="H3895">
            <v>0.50599808612440189</v>
          </cell>
          <cell r="I3895">
            <v>423.35173205741626</v>
          </cell>
          <cell r="J3895">
            <v>1230</v>
          </cell>
          <cell r="K3895">
            <v>1500</v>
          </cell>
          <cell r="L3895">
            <v>550</v>
          </cell>
          <cell r="M3895">
            <v>666</v>
          </cell>
          <cell r="N3895">
            <v>466</v>
          </cell>
          <cell r="O3895">
            <v>530</v>
          </cell>
          <cell r="P3895">
            <v>636</v>
          </cell>
          <cell r="Q3895" t="str">
            <v>L</v>
          </cell>
          <cell r="R3895">
            <v>21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ps360'j710fu</v>
          </cell>
          <cell r="B3896" t="str">
            <v>TPU SAM. J7 2016 360°</v>
          </cell>
          <cell r="C3896">
            <v>0.33733205741626793</v>
          </cell>
          <cell r="D3896">
            <v>1.0204294736842106</v>
          </cell>
          <cell r="E3896">
            <v>0.43853167464114834</v>
          </cell>
          <cell r="F3896">
            <v>0.37106526315789473</v>
          </cell>
          <cell r="G3896">
            <v>0.42166507177033491</v>
          </cell>
          <cell r="H3896">
            <v>0.50599808612440189</v>
          </cell>
          <cell r="I3896">
            <v>423.35173205741626</v>
          </cell>
          <cell r="J3896">
            <v>1230</v>
          </cell>
          <cell r="K3896">
            <v>1500</v>
          </cell>
          <cell r="L3896">
            <v>550</v>
          </cell>
          <cell r="M3896">
            <v>666</v>
          </cell>
          <cell r="N3896">
            <v>466</v>
          </cell>
          <cell r="O3896">
            <v>530</v>
          </cell>
          <cell r="P3896">
            <v>636</v>
          </cell>
          <cell r="Q3896" t="str">
            <v>s</v>
          </cell>
          <cell r="R3896">
            <v>21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ps360'j710ne</v>
          </cell>
          <cell r="B3897" t="str">
            <v>TPU SAM. J7 2016 360°</v>
          </cell>
          <cell r="C3897">
            <v>0.33733205741626793</v>
          </cell>
          <cell r="D3897">
            <v>1.0204294736842106</v>
          </cell>
          <cell r="E3897">
            <v>0.43853167464114834</v>
          </cell>
          <cell r="F3897">
            <v>0.37106526315789473</v>
          </cell>
          <cell r="G3897">
            <v>0.42166507177033491</v>
          </cell>
          <cell r="H3897">
            <v>0.50599808612440189</v>
          </cell>
          <cell r="I3897">
            <v>423.35173205741626</v>
          </cell>
          <cell r="J3897">
            <v>1230</v>
          </cell>
          <cell r="K3897">
            <v>1500</v>
          </cell>
          <cell r="L3897">
            <v>550</v>
          </cell>
          <cell r="M3897">
            <v>666</v>
          </cell>
          <cell r="N3897">
            <v>466</v>
          </cell>
          <cell r="O3897">
            <v>530</v>
          </cell>
          <cell r="P3897">
            <v>636</v>
          </cell>
          <cell r="Q3897" t="str">
            <v>s</v>
          </cell>
          <cell r="R3897">
            <v>21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ps360'j710ro</v>
          </cell>
          <cell r="B3898" t="str">
            <v>TPU SAM. J7 2016 360°</v>
          </cell>
          <cell r="C3898">
            <v>0.33733205741626793</v>
          </cell>
          <cell r="D3898">
            <v>1.0204294736842106</v>
          </cell>
          <cell r="E3898">
            <v>0.43853167464114834</v>
          </cell>
          <cell r="F3898">
            <v>0.37106526315789473</v>
          </cell>
          <cell r="G3898">
            <v>0.42166507177033491</v>
          </cell>
          <cell r="H3898">
            <v>0.50599808612440189</v>
          </cell>
          <cell r="I3898">
            <v>423.35173205741626</v>
          </cell>
          <cell r="J3898">
            <v>1230</v>
          </cell>
          <cell r="K3898">
            <v>1500</v>
          </cell>
          <cell r="L3898">
            <v>550</v>
          </cell>
          <cell r="M3898">
            <v>666</v>
          </cell>
          <cell r="N3898">
            <v>466</v>
          </cell>
          <cell r="O3898">
            <v>530</v>
          </cell>
          <cell r="P3898">
            <v>636</v>
          </cell>
          <cell r="Q3898" t="str">
            <v>s</v>
          </cell>
          <cell r="R3898">
            <v>21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ps360'j710vi</v>
          </cell>
          <cell r="B3899" t="str">
            <v>TPU SAM. J7 2016 360°</v>
          </cell>
          <cell r="C3899">
            <v>0.33733205741626793</v>
          </cell>
          <cell r="D3899">
            <v>1.0204294736842106</v>
          </cell>
          <cell r="E3899">
            <v>0.43853167464114834</v>
          </cell>
          <cell r="F3899">
            <v>0.37106526315789473</v>
          </cell>
          <cell r="G3899">
            <v>0.42166507177033491</v>
          </cell>
          <cell r="H3899">
            <v>0.50599808612440189</v>
          </cell>
          <cell r="I3899">
            <v>423.35173205741626</v>
          </cell>
          <cell r="J3899">
            <v>1230</v>
          </cell>
          <cell r="K3899">
            <v>1500</v>
          </cell>
          <cell r="L3899">
            <v>550</v>
          </cell>
          <cell r="M3899">
            <v>666</v>
          </cell>
          <cell r="N3899">
            <v>466</v>
          </cell>
          <cell r="O3899">
            <v>530</v>
          </cell>
          <cell r="P3899">
            <v>636</v>
          </cell>
          <cell r="Q3899" t="str">
            <v>s</v>
          </cell>
          <cell r="R3899">
            <v>21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21G360Sj710</v>
          </cell>
          <cell r="B3900" t="str">
            <v>TPU SAM. J7 2016 DIS. 360° incl. glass</v>
          </cell>
          <cell r="C3900">
            <v>0.33733205741626793</v>
          </cell>
          <cell r="D3900">
            <v>0.93187980861244013</v>
          </cell>
          <cell r="E3900">
            <v>0.43853167464114834</v>
          </cell>
          <cell r="F3900">
            <v>0.37106526315789473</v>
          </cell>
          <cell r="G3900">
            <v>0.42166507177033491</v>
          </cell>
          <cell r="H3900">
            <v>0.50599808612440189</v>
          </cell>
          <cell r="I3900">
            <v>423.35173205741626</v>
          </cell>
          <cell r="J3900">
            <v>820</v>
          </cell>
          <cell r="K3900">
            <v>1000</v>
          </cell>
          <cell r="L3900">
            <v>550</v>
          </cell>
          <cell r="M3900">
            <v>608</v>
          </cell>
          <cell r="N3900">
            <v>466</v>
          </cell>
          <cell r="O3900">
            <v>530</v>
          </cell>
          <cell r="P3900">
            <v>636</v>
          </cell>
          <cell r="Q3900" t="str">
            <v>Z</v>
          </cell>
          <cell r="R3900">
            <v>21</v>
          </cell>
          <cell r="S3900">
            <v>1.105</v>
          </cell>
          <cell r="T3900" t="str">
            <v>TPU</v>
          </cell>
          <cell r="U3900">
            <v>0</v>
          </cell>
        </row>
        <row r="3901">
          <cell r="A3901" t="str">
            <v>pm31d'j710</v>
          </cell>
          <cell r="B3901" t="str">
            <v>TPU SAM. J7 2016 DIS. CLICK</v>
          </cell>
          <cell r="C3901">
            <v>0.33733205741626793</v>
          </cell>
          <cell r="D3901">
            <v>1.0204294736842106</v>
          </cell>
          <cell r="E3901">
            <v>0.43853167464114834</v>
          </cell>
          <cell r="F3901">
            <v>0.37106526315789473</v>
          </cell>
          <cell r="G3901">
            <v>0.42166507177033491</v>
          </cell>
          <cell r="H3901">
            <v>0.50599808612440189</v>
          </cell>
          <cell r="I3901">
            <v>423.35173205741626</v>
          </cell>
          <cell r="J3901">
            <v>1230</v>
          </cell>
          <cell r="K3901">
            <v>1500</v>
          </cell>
          <cell r="L3901">
            <v>550</v>
          </cell>
          <cell r="M3901">
            <v>666</v>
          </cell>
          <cell r="N3901">
            <v>466</v>
          </cell>
          <cell r="O3901">
            <v>530</v>
          </cell>
          <cell r="P3901">
            <v>636</v>
          </cell>
          <cell r="Q3901" t="str">
            <v>S</v>
          </cell>
          <cell r="R3901">
            <v>21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tpuce'j710d07</v>
          </cell>
          <cell r="B3902" t="str">
            <v>TPU SAM. J7 2016 DIS. CRAZY EYES</v>
          </cell>
          <cell r="C3902">
            <v>0.33733205741626793</v>
          </cell>
          <cell r="D3902">
            <v>1.0204294736842106</v>
          </cell>
          <cell r="E3902">
            <v>0.43853167464114834</v>
          </cell>
          <cell r="F3902">
            <v>0.37106526315789473</v>
          </cell>
          <cell r="G3902">
            <v>0.42166507177033491</v>
          </cell>
          <cell r="H3902">
            <v>0.50599808612440189</v>
          </cell>
          <cell r="I3902">
            <v>423.35173205741626</v>
          </cell>
          <cell r="J3902">
            <v>1230</v>
          </cell>
          <cell r="K3902">
            <v>1500</v>
          </cell>
          <cell r="L3902">
            <v>550</v>
          </cell>
          <cell r="M3902">
            <v>666</v>
          </cell>
          <cell r="N3902">
            <v>466</v>
          </cell>
          <cell r="O3902">
            <v>530</v>
          </cell>
          <cell r="P3902">
            <v>636</v>
          </cell>
          <cell r="Q3902" t="str">
            <v>s</v>
          </cell>
          <cell r="R3902">
            <v>21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21GTSj710</v>
          </cell>
          <cell r="B3903" t="str">
            <v>TPU SAM. J7 2016 DIS. DIS. IMD</v>
          </cell>
          <cell r="C3903">
            <v>1.1616117679623552</v>
          </cell>
          <cell r="D3903">
            <v>3.5138755980861247</v>
          </cell>
          <cell r="E3903">
            <v>1.5100952983510618</v>
          </cell>
          <cell r="F3903">
            <v>1.2777729447585908</v>
          </cell>
          <cell r="G3903">
            <v>1.4520147099529441</v>
          </cell>
          <cell r="H3903">
            <v>1.7424176519435328</v>
          </cell>
          <cell r="I3903">
            <v>1457.8227687927558</v>
          </cell>
          <cell r="J3903">
            <v>3690</v>
          </cell>
          <cell r="K3903">
            <v>4500</v>
          </cell>
          <cell r="L3903">
            <v>1895</v>
          </cell>
          <cell r="M3903">
            <v>2293</v>
          </cell>
          <cell r="N3903">
            <v>1604</v>
          </cell>
          <cell r="O3903">
            <v>1823</v>
          </cell>
          <cell r="P3903">
            <v>2187</v>
          </cell>
          <cell r="Q3903" t="str">
            <v>Z</v>
          </cell>
          <cell r="R3903">
            <v>21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15107</v>
          </cell>
          <cell r="B3904" t="str">
            <v>TPU SAM. J7 2016 DIS. FLOWER</v>
          </cell>
          <cell r="C3904">
            <v>0.33733205741626793</v>
          </cell>
          <cell r="D3904">
            <v>1.0204294736842106</v>
          </cell>
          <cell r="E3904">
            <v>0.43853167464114834</v>
          </cell>
          <cell r="F3904">
            <v>0.37106526315789473</v>
          </cell>
          <cell r="G3904">
            <v>0.42166507177033491</v>
          </cell>
          <cell r="H3904">
            <v>0.50599808612440189</v>
          </cell>
          <cell r="I3904">
            <v>423.35173205741626</v>
          </cell>
          <cell r="J3904">
            <v>1230</v>
          </cell>
          <cell r="K3904">
            <v>1500</v>
          </cell>
          <cell r="L3904">
            <v>550</v>
          </cell>
          <cell r="M3904">
            <v>666</v>
          </cell>
          <cell r="N3904">
            <v>466</v>
          </cell>
          <cell r="O3904">
            <v>530</v>
          </cell>
          <cell r="P3904">
            <v>636</v>
          </cell>
          <cell r="Q3904" t="str">
            <v>X</v>
          </cell>
          <cell r="R3904">
            <v>21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15108</v>
          </cell>
          <cell r="B3905" t="str">
            <v>TPU SAM. J7 2016 DIS. FLOWER</v>
          </cell>
          <cell r="C3905">
            <v>0.33733205741626793</v>
          </cell>
          <cell r="D3905">
            <v>1.0204294736842106</v>
          </cell>
          <cell r="E3905">
            <v>0.43853167464114834</v>
          </cell>
          <cell r="F3905">
            <v>0.37106526315789473</v>
          </cell>
          <cell r="G3905">
            <v>0.42166507177033491</v>
          </cell>
          <cell r="H3905">
            <v>0.50599808612440189</v>
          </cell>
          <cell r="I3905">
            <v>423.35173205741626</v>
          </cell>
          <cell r="J3905">
            <v>1230</v>
          </cell>
          <cell r="K3905">
            <v>1500</v>
          </cell>
          <cell r="L3905">
            <v>550</v>
          </cell>
          <cell r="M3905">
            <v>666</v>
          </cell>
          <cell r="N3905">
            <v>466</v>
          </cell>
          <cell r="O3905">
            <v>530</v>
          </cell>
          <cell r="P3905">
            <v>636</v>
          </cell>
          <cell r="Q3905" t="str">
            <v>X</v>
          </cell>
          <cell r="R3905">
            <v>21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14923</v>
          </cell>
          <cell r="B3906" t="str">
            <v>TPU SAM. J7 2016 DIS. GARAGE</v>
          </cell>
          <cell r="C3906">
            <v>0.33733205741626793</v>
          </cell>
          <cell r="D3906">
            <v>1.0204294736842106</v>
          </cell>
          <cell r="E3906">
            <v>0.43853167464114834</v>
          </cell>
          <cell r="F3906">
            <v>0.37106526315789473</v>
          </cell>
          <cell r="G3906">
            <v>0.42166507177033491</v>
          </cell>
          <cell r="H3906">
            <v>0.50599808612440189</v>
          </cell>
          <cell r="I3906">
            <v>423.35173205741626</v>
          </cell>
          <cell r="J3906">
            <v>1230</v>
          </cell>
          <cell r="K3906">
            <v>1500</v>
          </cell>
          <cell r="L3906">
            <v>550</v>
          </cell>
          <cell r="M3906">
            <v>666</v>
          </cell>
          <cell r="N3906">
            <v>466</v>
          </cell>
          <cell r="O3906">
            <v>530</v>
          </cell>
          <cell r="P3906">
            <v>636</v>
          </cell>
          <cell r="Q3906" t="str">
            <v>X</v>
          </cell>
          <cell r="R3906">
            <v>21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prad'j710di05</v>
          </cell>
          <cell r="B3907" t="str">
            <v>TPU SAM. J7 2016 DIS. GLOW</v>
          </cell>
          <cell r="C3907">
            <v>0.33733205741626793</v>
          </cell>
          <cell r="D3907">
            <v>1.0204294736842106</v>
          </cell>
          <cell r="E3907">
            <v>0.43853167464114834</v>
          </cell>
          <cell r="F3907">
            <v>0.37106526315789473</v>
          </cell>
          <cell r="G3907">
            <v>0.42166507177033491</v>
          </cell>
          <cell r="H3907">
            <v>0.50599808612440189</v>
          </cell>
          <cell r="I3907">
            <v>423.35173205741626</v>
          </cell>
          <cell r="J3907">
            <v>1230</v>
          </cell>
          <cell r="K3907">
            <v>1500</v>
          </cell>
          <cell r="L3907">
            <v>550</v>
          </cell>
          <cell r="M3907">
            <v>666</v>
          </cell>
          <cell r="N3907">
            <v>466</v>
          </cell>
          <cell r="O3907">
            <v>530</v>
          </cell>
          <cell r="P3907">
            <v>636</v>
          </cell>
          <cell r="Q3907" t="str">
            <v>S</v>
          </cell>
          <cell r="R3907">
            <v>21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21ZTMDJ710</v>
          </cell>
          <cell r="B3908" t="str">
            <v>TPU SAM. J7 2016 DIS. MANDALA</v>
          </cell>
          <cell r="C3908">
            <v>0.33733205741626793</v>
          </cell>
          <cell r="D3908">
            <v>1.0204294736842106</v>
          </cell>
          <cell r="E3908">
            <v>0.43853167464114834</v>
          </cell>
          <cell r="F3908">
            <v>0.37106526315789473</v>
          </cell>
          <cell r="G3908">
            <v>0.42166507177033491</v>
          </cell>
          <cell r="H3908">
            <v>0.50599808612440189</v>
          </cell>
          <cell r="I3908">
            <v>423.35173205741626</v>
          </cell>
          <cell r="J3908">
            <v>1230</v>
          </cell>
          <cell r="K3908">
            <v>1500</v>
          </cell>
          <cell r="L3908">
            <v>550</v>
          </cell>
          <cell r="M3908">
            <v>666</v>
          </cell>
          <cell r="N3908">
            <v>466</v>
          </cell>
          <cell r="O3908">
            <v>530</v>
          </cell>
          <cell r="P3908">
            <v>636</v>
          </cell>
          <cell r="Q3908" t="str">
            <v>Z</v>
          </cell>
          <cell r="R3908">
            <v>21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P3DT'J710D04</v>
          </cell>
          <cell r="B3909" t="str">
            <v>TPU SAM. J7 2016 DIS. SOFT TOY</v>
          </cell>
          <cell r="C3909">
            <v>0.33733205741626793</v>
          </cell>
          <cell r="D3909">
            <v>1.0204294736842106</v>
          </cell>
          <cell r="E3909">
            <v>0.43853167464114834</v>
          </cell>
          <cell r="F3909">
            <v>0.37106526315789473</v>
          </cell>
          <cell r="G3909">
            <v>0.42166507177033491</v>
          </cell>
          <cell r="H3909">
            <v>0.50599808612440189</v>
          </cell>
          <cell r="I3909">
            <v>423.35173205741626</v>
          </cell>
          <cell r="J3909">
            <v>1230</v>
          </cell>
          <cell r="K3909">
            <v>1500</v>
          </cell>
          <cell r="L3909">
            <v>550</v>
          </cell>
          <cell r="M3909">
            <v>666</v>
          </cell>
          <cell r="N3909">
            <v>466</v>
          </cell>
          <cell r="O3909">
            <v>530</v>
          </cell>
          <cell r="P3909">
            <v>636</v>
          </cell>
          <cell r="Q3909" t="str">
            <v>S</v>
          </cell>
          <cell r="R3909">
            <v>21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pspd'j710d01</v>
          </cell>
          <cell r="B3910" t="str">
            <v>TPU SAM. J7 2016 DIS. SPINNER</v>
          </cell>
          <cell r="C3910">
            <v>0.33733205741626793</v>
          </cell>
          <cell r="D3910">
            <v>0.93187980861244013</v>
          </cell>
          <cell r="E3910">
            <v>0.43853167464114834</v>
          </cell>
          <cell r="F3910">
            <v>0.37106526315789473</v>
          </cell>
          <cell r="G3910">
            <v>0.42166507177033491</v>
          </cell>
          <cell r="H3910">
            <v>0.50599808612440189</v>
          </cell>
          <cell r="I3910">
            <v>423.35173205741626</v>
          </cell>
          <cell r="J3910">
            <v>820</v>
          </cell>
          <cell r="K3910">
            <v>1000</v>
          </cell>
          <cell r="L3910">
            <v>550</v>
          </cell>
          <cell r="M3910">
            <v>608</v>
          </cell>
          <cell r="N3910">
            <v>466</v>
          </cell>
          <cell r="O3910">
            <v>530</v>
          </cell>
          <cell r="P3910">
            <v>636</v>
          </cell>
          <cell r="Q3910" t="str">
            <v>s</v>
          </cell>
          <cell r="R3910">
            <v>21</v>
          </cell>
          <cell r="S3910">
            <v>1.105</v>
          </cell>
          <cell r="T3910" t="str">
            <v>TPU</v>
          </cell>
          <cell r="U3910">
            <v>0</v>
          </cell>
        </row>
        <row r="3911">
          <cell r="A3911" t="str">
            <v>21GTCDSJ71</v>
          </cell>
          <cell r="B3911" t="str">
            <v>TPU SAM. J7 2016 DIS. TXT</v>
          </cell>
          <cell r="C3911">
            <v>0.33733205741626793</v>
          </cell>
          <cell r="D3911">
            <v>1.0204294736842106</v>
          </cell>
          <cell r="E3911">
            <v>0.43853167464114834</v>
          </cell>
          <cell r="F3911">
            <v>0.37106526315789473</v>
          </cell>
          <cell r="G3911">
            <v>0.42166507177033491</v>
          </cell>
          <cell r="H3911">
            <v>0.50599808612440189</v>
          </cell>
          <cell r="I3911">
            <v>423.35173205741626</v>
          </cell>
          <cell r="J3911">
            <v>1230</v>
          </cell>
          <cell r="K3911">
            <v>1500</v>
          </cell>
          <cell r="L3911">
            <v>550</v>
          </cell>
          <cell r="M3911">
            <v>666</v>
          </cell>
          <cell r="N3911">
            <v>466</v>
          </cell>
          <cell r="O3911">
            <v>530</v>
          </cell>
          <cell r="P3911">
            <v>636</v>
          </cell>
          <cell r="Q3911" t="str">
            <v>L</v>
          </cell>
          <cell r="R3911">
            <v>21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tpu'j710fu</v>
          </cell>
          <cell r="B3912" t="str">
            <v xml:space="preserve">TPU SAM. J7 2016 FUCSIA </v>
          </cell>
          <cell r="C3912">
            <v>0.33733205741626793</v>
          </cell>
          <cell r="D3912">
            <v>1.0204294736842106</v>
          </cell>
          <cell r="E3912">
            <v>0.43853167464114834</v>
          </cell>
          <cell r="F3912">
            <v>0.37106526315789473</v>
          </cell>
          <cell r="G3912">
            <v>0.42166507177033491</v>
          </cell>
          <cell r="H3912">
            <v>0.50599808612440189</v>
          </cell>
          <cell r="I3912">
            <v>423.35173205741626</v>
          </cell>
          <cell r="J3912">
            <v>1230</v>
          </cell>
          <cell r="K3912">
            <v>1500</v>
          </cell>
          <cell r="L3912">
            <v>550</v>
          </cell>
          <cell r="M3912">
            <v>666</v>
          </cell>
          <cell r="N3912">
            <v>466</v>
          </cell>
          <cell r="O3912">
            <v>530</v>
          </cell>
          <cell r="P3912">
            <v>636</v>
          </cell>
          <cell r="Q3912" t="str">
            <v>S</v>
          </cell>
          <cell r="R3912">
            <v>21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2500</v>
          </cell>
          <cell r="B3913" t="str">
            <v xml:space="preserve">TPU SAM. J7 2016 NAC. LISO </v>
          </cell>
          <cell r="C3913">
            <v>0.84</v>
          </cell>
          <cell r="D3913">
            <v>2.3205</v>
          </cell>
          <cell r="E3913">
            <v>1.0920000000000001</v>
          </cell>
          <cell r="F3913">
            <v>0.92400000000000004</v>
          </cell>
          <cell r="G3913">
            <v>1.05</v>
          </cell>
          <cell r="H3913">
            <v>1.26</v>
          </cell>
          <cell r="I3913">
            <v>1054.2</v>
          </cell>
          <cell r="J3913">
            <v>2460</v>
          </cell>
          <cell r="K3913">
            <v>3000</v>
          </cell>
          <cell r="L3913">
            <v>1370</v>
          </cell>
          <cell r="M3913">
            <v>1514</v>
          </cell>
          <cell r="N3913">
            <v>1160</v>
          </cell>
          <cell r="O3913">
            <v>1318</v>
          </cell>
          <cell r="P3913">
            <v>1582</v>
          </cell>
          <cell r="Q3913" t="str">
            <v>V</v>
          </cell>
          <cell r="R3913">
            <v>21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TPURS'J710NE</v>
          </cell>
          <cell r="B3914" t="str">
            <v>TPU SAM. J7 2016 REF SOFT</v>
          </cell>
          <cell r="C3914">
            <v>1.55</v>
          </cell>
          <cell r="D3914">
            <v>4.6887499999999998</v>
          </cell>
          <cell r="E3914">
            <v>2.0150000000000001</v>
          </cell>
          <cell r="F3914">
            <v>1.7050000000000003</v>
          </cell>
          <cell r="G3914">
            <v>1.9375</v>
          </cell>
          <cell r="H3914">
            <v>2.3250000000000002</v>
          </cell>
          <cell r="I3914">
            <v>1945.25</v>
          </cell>
          <cell r="J3914">
            <v>4920</v>
          </cell>
          <cell r="K3914">
            <v>6000</v>
          </cell>
          <cell r="L3914">
            <v>2529</v>
          </cell>
          <cell r="M3914">
            <v>3060</v>
          </cell>
          <cell r="N3914">
            <v>2140</v>
          </cell>
          <cell r="O3914">
            <v>2432</v>
          </cell>
          <cell r="P3914">
            <v>2918</v>
          </cell>
          <cell r="Q3914" t="str">
            <v>s</v>
          </cell>
          <cell r="R3914">
            <v>21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P3DR'J710D06</v>
          </cell>
          <cell r="B3915" t="str">
            <v>TPU SAM. J7 2016 RELIEF DIS.</v>
          </cell>
          <cell r="C3915">
            <v>0.33733205741626793</v>
          </cell>
          <cell r="D3915">
            <v>1.0204294736842106</v>
          </cell>
          <cell r="E3915">
            <v>0.43853167464114834</v>
          </cell>
          <cell r="F3915">
            <v>0.37106526315789473</v>
          </cell>
          <cell r="G3915">
            <v>0.42166507177033491</v>
          </cell>
          <cell r="H3915">
            <v>0.50599808612440189</v>
          </cell>
          <cell r="I3915">
            <v>423.35173205741626</v>
          </cell>
          <cell r="J3915">
            <v>1230</v>
          </cell>
          <cell r="K3915">
            <v>1500</v>
          </cell>
          <cell r="L3915">
            <v>550</v>
          </cell>
          <cell r="M3915">
            <v>666</v>
          </cell>
          <cell r="N3915">
            <v>466</v>
          </cell>
          <cell r="O3915">
            <v>530</v>
          </cell>
          <cell r="P3915">
            <v>636</v>
          </cell>
          <cell r="Q3915" t="str">
            <v>s</v>
          </cell>
          <cell r="R3915">
            <v>21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tpuqs'j710rs</v>
          </cell>
          <cell r="B3916" t="str">
            <v>TPU SAM. J7 2016 ROSA DIS. QUICK SAND</v>
          </cell>
          <cell r="C3916">
            <v>0.33733205741626793</v>
          </cell>
          <cell r="D3916">
            <v>1.0204294736842106</v>
          </cell>
          <cell r="E3916">
            <v>0.43853167464114834</v>
          </cell>
          <cell r="F3916">
            <v>0.37106526315789473</v>
          </cell>
          <cell r="G3916">
            <v>0.42166507177033491</v>
          </cell>
          <cell r="H3916">
            <v>0.50599808612440189</v>
          </cell>
          <cell r="I3916">
            <v>423.35173205741626</v>
          </cell>
          <cell r="J3916">
            <v>1230</v>
          </cell>
          <cell r="K3916">
            <v>1500</v>
          </cell>
          <cell r="L3916">
            <v>550</v>
          </cell>
          <cell r="M3916">
            <v>666</v>
          </cell>
          <cell r="N3916">
            <v>466</v>
          </cell>
          <cell r="O3916">
            <v>530</v>
          </cell>
          <cell r="P3916">
            <v>636</v>
          </cell>
          <cell r="Q3916" t="str">
            <v>s</v>
          </cell>
          <cell r="R3916">
            <v>21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TRRSJ76</v>
          </cell>
          <cell r="B3917" t="str">
            <v>TPU SAM. J7 2016 RUBBER</v>
          </cell>
          <cell r="C3917">
            <v>1.545541539799913</v>
          </cell>
          <cell r="D3917">
            <v>4.6752631578947366</v>
          </cell>
          <cell r="E3917">
            <v>2.0092040017398869</v>
          </cell>
          <cell r="F3917">
            <v>1.7000956937799045</v>
          </cell>
          <cell r="G3917">
            <v>1.9319269247498914</v>
          </cell>
          <cell r="H3917">
            <v>2.3183123096998695</v>
          </cell>
          <cell r="I3917">
            <v>1939.6546324488909</v>
          </cell>
          <cell r="J3917">
            <v>4920</v>
          </cell>
          <cell r="K3917">
            <v>6000</v>
          </cell>
          <cell r="L3917">
            <v>2522</v>
          </cell>
          <cell r="M3917">
            <v>3051</v>
          </cell>
          <cell r="N3917">
            <v>2134</v>
          </cell>
          <cell r="O3917">
            <v>2425</v>
          </cell>
          <cell r="P3917">
            <v>2910</v>
          </cell>
          <cell r="Q3917" t="str">
            <v>D</v>
          </cell>
          <cell r="R3917">
            <v>21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PMTD'J710D07</v>
          </cell>
          <cell r="B3918" t="str">
            <v>TPU SAM. J7 2016 SOFT DIS.</v>
          </cell>
          <cell r="C3918">
            <v>0.33733205741626793</v>
          </cell>
          <cell r="D3918">
            <v>1.0204294736842106</v>
          </cell>
          <cell r="E3918">
            <v>0.43853167464114834</v>
          </cell>
          <cell r="F3918">
            <v>0.37106526315789473</v>
          </cell>
          <cell r="G3918">
            <v>0.42166507177033491</v>
          </cell>
          <cell r="H3918">
            <v>0.50599808612440189</v>
          </cell>
          <cell r="I3918">
            <v>423.35173205741626</v>
          </cell>
          <cell r="J3918">
            <v>1230</v>
          </cell>
          <cell r="K3918">
            <v>1500</v>
          </cell>
          <cell r="L3918">
            <v>550</v>
          </cell>
          <cell r="M3918">
            <v>666</v>
          </cell>
          <cell r="N3918">
            <v>466</v>
          </cell>
          <cell r="O3918">
            <v>530</v>
          </cell>
          <cell r="P3918">
            <v>636</v>
          </cell>
          <cell r="Q3918" t="str">
            <v>S</v>
          </cell>
          <cell r="R3918">
            <v>21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PMT'J710RS</v>
          </cell>
          <cell r="B3919" t="str">
            <v>TPU SAM. J7 2016 SOFT MATE ROSA</v>
          </cell>
          <cell r="C3919">
            <v>0.33733205741626793</v>
          </cell>
          <cell r="D3919">
            <v>1.0204294736842106</v>
          </cell>
          <cell r="E3919">
            <v>0.43853167464114834</v>
          </cell>
          <cell r="F3919">
            <v>0.37106526315789473</v>
          </cell>
          <cell r="G3919">
            <v>0.42166507177033491</v>
          </cell>
          <cell r="H3919">
            <v>0.50599808612440189</v>
          </cell>
          <cell r="I3919">
            <v>423.35173205741626</v>
          </cell>
          <cell r="J3919">
            <v>1230</v>
          </cell>
          <cell r="K3919">
            <v>1500</v>
          </cell>
          <cell r="L3919">
            <v>550</v>
          </cell>
          <cell r="M3919">
            <v>666</v>
          </cell>
          <cell r="N3919">
            <v>466</v>
          </cell>
          <cell r="O3919">
            <v>530</v>
          </cell>
          <cell r="P3919">
            <v>636</v>
          </cell>
          <cell r="Q3919" t="str">
            <v>S</v>
          </cell>
          <cell r="R3919">
            <v>21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tpu'j710t</v>
          </cell>
          <cell r="B3920" t="str">
            <v>TPU SAM. J7 2016 TRANS</v>
          </cell>
          <cell r="C3920">
            <v>0.86124401913875603</v>
          </cell>
          <cell r="D3920">
            <v>3.647368421052632</v>
          </cell>
          <cell r="E3920">
            <v>1.1196172248803828</v>
          </cell>
          <cell r="F3920">
            <v>0.94736842105263175</v>
          </cell>
          <cell r="G3920">
            <v>1.0765550239234449</v>
          </cell>
          <cell r="H3920">
            <v>1.2918660287081341</v>
          </cell>
          <cell r="I3920">
            <v>1080.8612440191389</v>
          </cell>
          <cell r="J3920">
            <v>3690</v>
          </cell>
          <cell r="K3920">
            <v>4500</v>
          </cell>
          <cell r="L3920">
            <v>1405</v>
          </cell>
          <cell r="M3920">
            <v>1700</v>
          </cell>
          <cell r="N3920">
            <v>1189</v>
          </cell>
          <cell r="O3920">
            <v>1352</v>
          </cell>
          <cell r="P3920">
            <v>1622</v>
          </cell>
          <cell r="Q3920" t="str">
            <v>S</v>
          </cell>
          <cell r="R3920">
            <v>33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>
        <row r="4">
          <cell r="A4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CD2522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B425" sqref="B425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5" width="11.7109375" style="101" customWidth="1"/>
    <col min="6" max="6" width="6.140625" style="2" customWidth="1"/>
    <col min="7" max="8" width="11.7109375" style="2" customWidth="1"/>
    <col min="9" max="9" width="7.7109375" style="100" customWidth="1"/>
    <col min="10" max="10" width="7.7109375" style="2" customWidth="1"/>
    <col min="11" max="11" width="7.7109375" style="100" customWidth="1"/>
    <col min="12" max="12" width="11.5703125" style="100" bestFit="1" customWidth="1"/>
    <col min="13" max="13" width="35.710937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MIN(A4:A2485)</f>
        <v>45809</v>
      </c>
      <c r="B1" s="63">
        <f ca="1">IF(B2="",TODAY(),B2)</f>
        <v>45918</v>
      </c>
      <c r="C1" s="64" t="s">
        <v>33</v>
      </c>
      <c r="D1" s="588">
        <f t="array" aca="1" ref="D1" ca="1">SUM(IF($J$4:$J$2485=C1,IF($A$4:$A$2485&gt;=A1,IF($A$4:$A$2485&lt;=$B$1,$D$4:$D$2485-$E$4:$E$2485,0),0),0))+J1</f>
        <v>446255.86770000053</v>
      </c>
      <c r="E1" s="589"/>
      <c r="F1" s="65" t="s">
        <v>35</v>
      </c>
      <c r="G1" s="66">
        <f>SUMIF($I$4:$I$2485,"CC",$D$4:$D$2485)-SUMIFS($D$4:$D$2485,$G$4:$G$2485,"VARIO",$H$4:$H$2485,"PAGOCC")+L1</f>
        <v>0</v>
      </c>
      <c r="H1" s="138"/>
      <c r="I1" s="67" t="s">
        <v>33</v>
      </c>
      <c r="J1" s="594">
        <v>1625077.9100000006</v>
      </c>
      <c r="K1" s="595"/>
      <c r="L1" s="139"/>
      <c r="M1" s="68"/>
      <c r="N1" s="592">
        <f>SUMIFS($D$4:$D$2485,$I$4:$I$2485,"MEN",$B$4:$B$2485,M1)-SUMIFS($D$4:$D$2485,$G$4:$G$2485,"VARIO",$H$4:$H$2485,"PAGOMEN",$B$4:$B$2485,M1)</f>
        <v>0</v>
      </c>
      <c r="O1" s="593"/>
      <c r="P1" s="69"/>
      <c r="Q1" s="70"/>
      <c r="R1" s="71">
        <v>44923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590">
        <f t="array" aca="1" ref="D2" ca="1">SUM(IF($K$4:$K$2485&lt;&gt;"",IF($J$4:$J$2485&lt;&gt;"EFE",IF($I$4:$I$2485="CAJA",IF($A$4:$A$2485&gt;=A1,IF($A$4:$A$2485&lt;=$B$1,$D$4:$D$2485-$E$4:$E$2485,0),0),0),0),0))+J2</f>
        <v>0</v>
      </c>
      <c r="E2" s="591"/>
      <c r="F2" s="77" t="s">
        <v>30</v>
      </c>
      <c r="G2" s="78">
        <f>SUMIF($I$4:$I$2485,"MEN",$D$4:$D$2485)-SUMIFS($D$4:$D$2485,$G$4:$G$2485,"VARIO",$H$4:$H$2485,"PAGOMEN")</f>
        <v>0</v>
      </c>
      <c r="H2" s="134"/>
      <c r="I2" s="79" t="s">
        <v>34</v>
      </c>
      <c r="J2" s="140"/>
      <c r="K2" s="80"/>
      <c r="L2" s="81"/>
      <c r="M2" s="68"/>
      <c r="N2" s="592">
        <f>SUMIFS($D$4:$D$2485,$I$4:$I$2485,"MEN",$B$4:$B$2485,M2)-SUMIFS($D$4:$D$2485,$G$4:$G$2485,"VARIO",$H$4:$H$2485,"PAGOMEN",$B$4:$B$2485,M2)</f>
        <v>0</v>
      </c>
      <c r="O2" s="593"/>
      <c r="P2" s="82" t="s">
        <v>114</v>
      </c>
      <c r="Q2" s="83">
        <f>SUMIF(G:G,"ACCESORIO",D:D)</f>
        <v>835436</v>
      </c>
      <c r="R2" s="84">
        <f>SUMIFS(D:D,G:G,"ACCESORIO",A:A,R1)</f>
        <v>0</v>
      </c>
      <c r="S2" s="101"/>
      <c r="CB2" s="85"/>
      <c r="CC2" s="86"/>
      <c r="CD2" s="87"/>
    </row>
    <row r="3" spans="1:82" ht="13.5" thickBot="1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21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835436</v>
      </c>
      <c r="R3" s="91">
        <f>SUMIF(CajaAcc!A:A,R1,CajaAcc!D:D)</f>
        <v>0</v>
      </c>
      <c r="T3" s="101"/>
      <c r="AU3" s="92"/>
    </row>
    <row r="4" spans="1:82" ht="12.75" hidden="1" customHeight="1">
      <c r="A4" s="494">
        <v>45809</v>
      </c>
      <c r="B4" s="495" t="s">
        <v>7812</v>
      </c>
      <c r="C4" s="496"/>
      <c r="D4" s="497">
        <v>23350</v>
      </c>
      <c r="E4" s="497"/>
      <c r="F4" s="506"/>
      <c r="G4" s="495" t="s">
        <v>7813</v>
      </c>
      <c r="H4" s="495"/>
      <c r="I4" s="500" t="s">
        <v>7810</v>
      </c>
      <c r="J4" s="495" t="s">
        <v>7811</v>
      </c>
      <c r="K4" s="501"/>
      <c r="L4" s="507" t="s">
        <v>7814</v>
      </c>
      <c r="M4" s="503"/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hidden="1" customHeight="1">
      <c r="A5" s="113">
        <v>45809</v>
      </c>
      <c r="B5" s="114" t="s">
        <v>7815</v>
      </c>
      <c r="C5" s="115"/>
      <c r="D5" s="116">
        <v>500</v>
      </c>
      <c r="E5" s="116"/>
      <c r="F5" s="117">
        <v>1</v>
      </c>
      <c r="G5" s="114" t="s">
        <v>7816</v>
      </c>
      <c r="H5" s="114" t="s">
        <v>7817</v>
      </c>
      <c r="I5" s="118" t="s">
        <v>7810</v>
      </c>
      <c r="J5" s="114" t="s">
        <v>7811</v>
      </c>
      <c r="K5" s="119"/>
      <c r="L5" s="120" t="s">
        <v>290</v>
      </c>
      <c r="M5" s="121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hidden="1" customHeight="1">
      <c r="A6" s="113">
        <v>45809</v>
      </c>
      <c r="B6" s="114" t="s">
        <v>7819</v>
      </c>
      <c r="C6" s="115"/>
      <c r="D6" s="116">
        <v>500</v>
      </c>
      <c r="E6" s="116"/>
      <c r="F6" s="117">
        <v>1</v>
      </c>
      <c r="G6" s="114" t="s">
        <v>7816</v>
      </c>
      <c r="H6" s="114" t="s">
        <v>7817</v>
      </c>
      <c r="I6" s="118" t="s">
        <v>7810</v>
      </c>
      <c r="J6" s="114" t="s">
        <v>7811</v>
      </c>
      <c r="K6" s="119"/>
      <c r="L6" s="120" t="s">
        <v>7822</v>
      </c>
      <c r="M6" s="121"/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hidden="1" customHeight="1">
      <c r="A7" s="113">
        <v>45809</v>
      </c>
      <c r="B7" s="114" t="s">
        <v>7820</v>
      </c>
      <c r="C7" s="115"/>
      <c r="D7" s="116">
        <v>500</v>
      </c>
      <c r="E7" s="116"/>
      <c r="F7" s="117">
        <v>1</v>
      </c>
      <c r="G7" s="114" t="s">
        <v>7816</v>
      </c>
      <c r="H7" s="114" t="s">
        <v>7817</v>
      </c>
      <c r="I7" s="118" t="s">
        <v>7810</v>
      </c>
      <c r="J7" s="114" t="s">
        <v>7811</v>
      </c>
      <c r="K7" s="119"/>
      <c r="L7" s="120" t="s">
        <v>7822</v>
      </c>
      <c r="M7" s="121"/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hidden="1" customHeight="1">
      <c r="A8" s="113">
        <v>45809</v>
      </c>
      <c r="B8" s="114" t="s">
        <v>7821</v>
      </c>
      <c r="C8" s="115"/>
      <c r="D8" s="116">
        <v>500</v>
      </c>
      <c r="E8" s="116"/>
      <c r="F8" s="117">
        <v>1</v>
      </c>
      <c r="G8" s="114" t="s">
        <v>7816</v>
      </c>
      <c r="H8" s="114" t="s">
        <v>7817</v>
      </c>
      <c r="I8" s="118" t="s">
        <v>7810</v>
      </c>
      <c r="J8" s="114" t="s">
        <v>7811</v>
      </c>
      <c r="K8" s="119"/>
      <c r="L8" s="120" t="s">
        <v>7822</v>
      </c>
      <c r="M8" s="121"/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hidden="1" customHeight="1">
      <c r="A9" s="113">
        <v>45809</v>
      </c>
      <c r="B9" s="114" t="s">
        <v>7818</v>
      </c>
      <c r="C9" s="115"/>
      <c r="D9" s="116">
        <v>23500</v>
      </c>
      <c r="E9" s="116"/>
      <c r="F9" s="117"/>
      <c r="G9" s="114" t="s">
        <v>7824</v>
      </c>
      <c r="H9" s="114"/>
      <c r="I9" s="118" t="s">
        <v>7810</v>
      </c>
      <c r="J9" s="114" t="s">
        <v>7811</v>
      </c>
      <c r="K9" s="119"/>
      <c r="L9" s="120" t="s">
        <v>7814</v>
      </c>
      <c r="M9" s="121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hidden="1" customHeight="1">
      <c r="A10" s="113">
        <v>45809</v>
      </c>
      <c r="B10" s="432" t="s">
        <v>7807</v>
      </c>
      <c r="C10" s="433"/>
      <c r="D10" s="434"/>
      <c r="E10" s="434">
        <v>5500</v>
      </c>
      <c r="F10" s="435">
        <v>1</v>
      </c>
      <c r="G10" s="432" t="s">
        <v>7808</v>
      </c>
      <c r="H10" s="432" t="s">
        <v>7809</v>
      </c>
      <c r="I10" s="514" t="s">
        <v>7810</v>
      </c>
      <c r="J10" s="499" t="s">
        <v>7811</v>
      </c>
      <c r="K10" s="515" t="s">
        <v>8166</v>
      </c>
      <c r="L10" s="502" t="s">
        <v>222</v>
      </c>
      <c r="M10" s="503" t="s">
        <v>7826</v>
      </c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hidden="1" customHeight="1">
      <c r="A11" s="113">
        <v>45809</v>
      </c>
      <c r="B11" s="114" t="s">
        <v>7818</v>
      </c>
      <c r="C11" s="115"/>
      <c r="D11" s="116">
        <v>24000</v>
      </c>
      <c r="E11" s="116"/>
      <c r="F11" s="117">
        <v>3</v>
      </c>
      <c r="G11" s="114" t="s">
        <v>7824</v>
      </c>
      <c r="H11" s="114"/>
      <c r="I11" s="500" t="s">
        <v>7825</v>
      </c>
      <c r="J11" s="495" t="s">
        <v>7827</v>
      </c>
      <c r="K11" s="501" t="s">
        <v>7841</v>
      </c>
      <c r="L11" s="507" t="s">
        <v>7814</v>
      </c>
      <c r="M11" s="503" t="s">
        <v>7828</v>
      </c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hidden="1" customHeight="1">
      <c r="A12" s="113">
        <v>45809</v>
      </c>
      <c r="B12" s="114" t="s">
        <v>7831</v>
      </c>
      <c r="C12" s="115"/>
      <c r="D12" s="116"/>
      <c r="E12" s="116"/>
      <c r="F12" s="117">
        <v>1</v>
      </c>
      <c r="G12" s="114" t="s">
        <v>7832</v>
      </c>
      <c r="H12" s="114"/>
      <c r="I12" s="118"/>
      <c r="J12" s="114"/>
      <c r="K12" s="119"/>
      <c r="L12" s="120" t="s">
        <v>290</v>
      </c>
      <c r="M12" s="121" t="s">
        <v>7833</v>
      </c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hidden="1" customHeight="1">
      <c r="A13" s="113">
        <v>45809</v>
      </c>
      <c r="B13" s="114" t="s">
        <v>7834</v>
      </c>
      <c r="C13" s="115"/>
      <c r="D13" s="116">
        <v>500</v>
      </c>
      <c r="E13" s="116"/>
      <c r="F13" s="117">
        <v>1</v>
      </c>
      <c r="G13" s="114" t="s">
        <v>7816</v>
      </c>
      <c r="H13" s="114" t="s">
        <v>7817</v>
      </c>
      <c r="I13" s="118" t="s">
        <v>7810</v>
      </c>
      <c r="J13" s="114" t="s">
        <v>7811</v>
      </c>
      <c r="K13" s="119"/>
      <c r="L13" s="120" t="s">
        <v>7822</v>
      </c>
      <c r="M13" s="121"/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hidden="1" customHeight="1">
      <c r="A14" s="113">
        <v>45809</v>
      </c>
      <c r="B14" s="114" t="s">
        <v>7830</v>
      </c>
      <c r="C14" s="115"/>
      <c r="D14" s="116">
        <v>500</v>
      </c>
      <c r="E14" s="116"/>
      <c r="F14" s="117">
        <v>1</v>
      </c>
      <c r="G14" s="114" t="s">
        <v>7816</v>
      </c>
      <c r="H14" s="114" t="s">
        <v>7817</v>
      </c>
      <c r="I14" s="118" t="s">
        <v>7810</v>
      </c>
      <c r="J14" s="114" t="s">
        <v>7811</v>
      </c>
      <c r="K14" s="119"/>
      <c r="L14" s="120" t="s">
        <v>7822</v>
      </c>
      <c r="M14" s="121"/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hidden="1" customHeight="1">
      <c r="A15" s="113">
        <v>45809</v>
      </c>
      <c r="B15" s="114" t="s">
        <v>7835</v>
      </c>
      <c r="C15" s="115"/>
      <c r="D15" s="116">
        <v>500</v>
      </c>
      <c r="E15" s="116"/>
      <c r="F15" s="117">
        <v>1</v>
      </c>
      <c r="G15" s="114" t="s">
        <v>7816</v>
      </c>
      <c r="H15" s="114" t="s">
        <v>7817</v>
      </c>
      <c r="I15" s="118" t="s">
        <v>7810</v>
      </c>
      <c r="J15" s="114" t="s">
        <v>7811</v>
      </c>
      <c r="K15" s="119"/>
      <c r="L15" s="120" t="s">
        <v>7822</v>
      </c>
      <c r="M15" s="121"/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hidden="1" customHeight="1">
      <c r="A16" s="113">
        <v>45809</v>
      </c>
      <c r="B16" s="114" t="s">
        <v>7836</v>
      </c>
      <c r="C16" s="115"/>
      <c r="D16" s="116">
        <v>500</v>
      </c>
      <c r="E16" s="116"/>
      <c r="F16" s="117">
        <v>1</v>
      </c>
      <c r="G16" s="114" t="s">
        <v>7816</v>
      </c>
      <c r="H16" s="114" t="s">
        <v>7817</v>
      </c>
      <c r="I16" s="118" t="s">
        <v>7810</v>
      </c>
      <c r="J16" s="114" t="s">
        <v>7811</v>
      </c>
      <c r="K16" s="119"/>
      <c r="L16" s="120" t="s">
        <v>7822</v>
      </c>
      <c r="M16" s="121"/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hidden="1" customHeight="1">
      <c r="A17" s="113">
        <v>45809</v>
      </c>
      <c r="B17" s="114" t="s">
        <v>7837</v>
      </c>
      <c r="C17" s="115"/>
      <c r="D17" s="116">
        <v>500</v>
      </c>
      <c r="E17" s="116"/>
      <c r="F17" s="117">
        <v>1</v>
      </c>
      <c r="G17" s="114" t="s">
        <v>7816</v>
      </c>
      <c r="H17" s="114" t="s">
        <v>7817</v>
      </c>
      <c r="I17" s="118" t="s">
        <v>7810</v>
      </c>
      <c r="J17" s="114" t="s">
        <v>7811</v>
      </c>
      <c r="K17" s="119"/>
      <c r="L17" s="120" t="s">
        <v>7822</v>
      </c>
      <c r="M17" s="121"/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hidden="1" customHeight="1">
      <c r="A18" s="113">
        <v>45809</v>
      </c>
      <c r="B18" s="114" t="s">
        <v>7818</v>
      </c>
      <c r="C18" s="115"/>
      <c r="D18" s="116">
        <v>19500</v>
      </c>
      <c r="E18" s="116"/>
      <c r="F18" s="117">
        <v>2</v>
      </c>
      <c r="G18" s="114" t="s">
        <v>7824</v>
      </c>
      <c r="H18" s="114"/>
      <c r="I18" s="500" t="s">
        <v>7825</v>
      </c>
      <c r="J18" s="495" t="s">
        <v>7827</v>
      </c>
      <c r="K18" s="501" t="s">
        <v>7840</v>
      </c>
      <c r="L18" s="507" t="s">
        <v>7814</v>
      </c>
      <c r="M18" s="503" t="s">
        <v>7828</v>
      </c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hidden="1" customHeight="1">
      <c r="A19" s="445">
        <v>45810</v>
      </c>
      <c r="B19" s="446" t="s">
        <v>7807</v>
      </c>
      <c r="C19" s="447"/>
      <c r="D19" s="448">
        <f>50800+10000+60000+20000+84000</f>
        <v>224800</v>
      </c>
      <c r="E19" s="448"/>
      <c r="F19" s="449">
        <v>1</v>
      </c>
      <c r="G19" s="446" t="s">
        <v>7808</v>
      </c>
      <c r="H19" s="446" t="s">
        <v>7809</v>
      </c>
      <c r="I19" s="450" t="s">
        <v>7810</v>
      </c>
      <c r="J19" s="446" t="s">
        <v>7811</v>
      </c>
      <c r="K19" s="451"/>
      <c r="L19" s="452" t="s">
        <v>156</v>
      </c>
      <c r="M19" s="453" t="s">
        <v>7863</v>
      </c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hidden="1" customHeight="1">
      <c r="A20" s="113">
        <v>45810</v>
      </c>
      <c r="B20" s="114" t="s">
        <v>7842</v>
      </c>
      <c r="C20" s="115" t="s">
        <v>7843</v>
      </c>
      <c r="D20" s="116"/>
      <c r="E20" s="116"/>
      <c r="F20" s="117">
        <v>10</v>
      </c>
      <c r="G20" s="114" t="s">
        <v>7816</v>
      </c>
      <c r="H20" s="114" t="s">
        <v>7817</v>
      </c>
      <c r="I20" s="118"/>
      <c r="J20" s="114"/>
      <c r="K20" s="119"/>
      <c r="L20" s="120" t="s">
        <v>7844</v>
      </c>
      <c r="M20" s="121"/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hidden="1" customHeight="1">
      <c r="A21" s="113">
        <v>45810</v>
      </c>
      <c r="B21" s="114" t="s">
        <v>7845</v>
      </c>
      <c r="C21" s="115"/>
      <c r="D21" s="116"/>
      <c r="E21" s="116"/>
      <c r="F21" s="117">
        <v>1</v>
      </c>
      <c r="G21" s="114" t="s">
        <v>7832</v>
      </c>
      <c r="H21" s="114"/>
      <c r="I21" s="118"/>
      <c r="J21" s="114"/>
      <c r="K21" s="119"/>
      <c r="L21" s="120" t="s">
        <v>7846</v>
      </c>
      <c r="M21" s="121" t="s">
        <v>7847</v>
      </c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hidden="1" customHeight="1">
      <c r="A22" s="494">
        <v>45810</v>
      </c>
      <c r="B22" s="495" t="s">
        <v>7848</v>
      </c>
      <c r="C22" s="496"/>
      <c r="D22" s="497"/>
      <c r="E22" s="497"/>
      <c r="F22" s="506">
        <v>1</v>
      </c>
      <c r="G22" s="495" t="s">
        <v>7849</v>
      </c>
      <c r="H22" s="495" t="s">
        <v>7817</v>
      </c>
      <c r="I22" s="500"/>
      <c r="J22" s="495"/>
      <c r="K22" s="501"/>
      <c r="L22" s="507" t="s">
        <v>7846</v>
      </c>
      <c r="M22" s="503"/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hidden="1" customHeight="1">
      <c r="A23" s="113">
        <v>45810</v>
      </c>
      <c r="B23" s="432" t="s">
        <v>7850</v>
      </c>
      <c r="C23" s="433"/>
      <c r="D23" s="434"/>
      <c r="E23" s="434"/>
      <c r="F23" s="435">
        <v>1</v>
      </c>
      <c r="G23" s="432" t="s">
        <v>7832</v>
      </c>
      <c r="H23" s="432"/>
      <c r="I23" s="436"/>
      <c r="J23" s="432"/>
      <c r="K23" s="437"/>
      <c r="L23" s="438" t="s">
        <v>7846</v>
      </c>
      <c r="M23" s="121" t="s">
        <v>7833</v>
      </c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hidden="1" customHeight="1">
      <c r="A24" s="113">
        <v>45810</v>
      </c>
      <c r="B24" s="432" t="s">
        <v>7851</v>
      </c>
      <c r="C24" s="433"/>
      <c r="D24" s="434">
        <v>500</v>
      </c>
      <c r="E24" s="434"/>
      <c r="F24" s="435">
        <v>1</v>
      </c>
      <c r="G24" s="432" t="s">
        <v>7816</v>
      </c>
      <c r="H24" s="432" t="s">
        <v>7817</v>
      </c>
      <c r="I24" s="436" t="s">
        <v>7810</v>
      </c>
      <c r="J24" s="432" t="s">
        <v>7811</v>
      </c>
      <c r="K24" s="437"/>
      <c r="L24" s="438" t="s">
        <v>7846</v>
      </c>
      <c r="M24" s="121"/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hidden="1" customHeight="1">
      <c r="A25" s="494">
        <v>45810</v>
      </c>
      <c r="B25" s="495" t="s">
        <v>7852</v>
      </c>
      <c r="C25" s="496"/>
      <c r="D25" s="497"/>
      <c r="E25" s="497"/>
      <c r="F25" s="506">
        <v>1</v>
      </c>
      <c r="G25" s="495" t="s">
        <v>7849</v>
      </c>
      <c r="H25" s="495" t="s">
        <v>7817</v>
      </c>
      <c r="I25" s="500"/>
      <c r="J25" s="495"/>
      <c r="K25" s="501"/>
      <c r="L25" s="507" t="s">
        <v>7846</v>
      </c>
      <c r="M25" s="495"/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hidden="1" customHeight="1">
      <c r="A26" s="113">
        <v>45810</v>
      </c>
      <c r="B26" s="114" t="s">
        <v>7853</v>
      </c>
      <c r="C26" s="115"/>
      <c r="D26" s="434">
        <v>500</v>
      </c>
      <c r="E26" s="434"/>
      <c r="F26" s="435">
        <v>1</v>
      </c>
      <c r="G26" s="432" t="s">
        <v>7816</v>
      </c>
      <c r="H26" s="432" t="s">
        <v>7817</v>
      </c>
      <c r="I26" s="436" t="s">
        <v>7810</v>
      </c>
      <c r="J26" s="432" t="s">
        <v>7811</v>
      </c>
      <c r="K26" s="437"/>
      <c r="L26" s="438" t="s">
        <v>290</v>
      </c>
      <c r="M26" s="121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hidden="1" customHeight="1">
      <c r="A27" s="113">
        <v>45810</v>
      </c>
      <c r="B27" s="114" t="s">
        <v>7854</v>
      </c>
      <c r="C27" s="115"/>
      <c r="D27" s="434">
        <v>500</v>
      </c>
      <c r="E27" s="434"/>
      <c r="F27" s="435">
        <v>1</v>
      </c>
      <c r="G27" s="432" t="s">
        <v>7816</v>
      </c>
      <c r="H27" s="432" t="s">
        <v>7817</v>
      </c>
      <c r="I27" s="436" t="s">
        <v>7810</v>
      </c>
      <c r="J27" s="432" t="s">
        <v>7811</v>
      </c>
      <c r="K27" s="437"/>
      <c r="L27" s="438" t="s">
        <v>290</v>
      </c>
      <c r="M27" s="121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hidden="1" customHeight="1">
      <c r="A28" s="113">
        <v>45810</v>
      </c>
      <c r="B28" s="114" t="s">
        <v>7855</v>
      </c>
      <c r="C28" s="115"/>
      <c r="D28" s="116"/>
      <c r="E28" s="116"/>
      <c r="F28" s="117">
        <v>1</v>
      </c>
      <c r="G28" s="114" t="s">
        <v>7832</v>
      </c>
      <c r="H28" s="114"/>
      <c r="I28" s="118"/>
      <c r="J28" s="114"/>
      <c r="K28" s="119"/>
      <c r="L28" s="438" t="s">
        <v>7846</v>
      </c>
      <c r="M28" s="121" t="s">
        <v>7862</v>
      </c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hidden="1" customHeight="1">
      <c r="A29" s="113">
        <v>45810</v>
      </c>
      <c r="B29" s="114" t="s">
        <v>7856</v>
      </c>
      <c r="C29" s="115"/>
      <c r="D29" s="434">
        <v>500</v>
      </c>
      <c r="E29" s="434"/>
      <c r="F29" s="435">
        <v>1</v>
      </c>
      <c r="G29" s="432" t="s">
        <v>7816</v>
      </c>
      <c r="H29" s="432" t="s">
        <v>7817</v>
      </c>
      <c r="I29" s="436" t="s">
        <v>7810</v>
      </c>
      <c r="J29" s="432" t="s">
        <v>7811</v>
      </c>
      <c r="K29" s="437"/>
      <c r="L29" s="438" t="s">
        <v>290</v>
      </c>
      <c r="M29" s="121"/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hidden="1" customHeight="1">
      <c r="A30" s="113">
        <v>45810</v>
      </c>
      <c r="B30" s="114" t="s">
        <v>7857</v>
      </c>
      <c r="C30" s="115"/>
      <c r="D30" s="434">
        <v>500</v>
      </c>
      <c r="E30" s="434"/>
      <c r="F30" s="435">
        <v>1</v>
      </c>
      <c r="G30" s="432" t="s">
        <v>7816</v>
      </c>
      <c r="H30" s="432" t="s">
        <v>7817</v>
      </c>
      <c r="I30" s="436" t="s">
        <v>7810</v>
      </c>
      <c r="J30" s="432" t="s">
        <v>7811</v>
      </c>
      <c r="K30" s="437"/>
      <c r="L30" s="438" t="s">
        <v>7846</v>
      </c>
      <c r="M30" s="121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hidden="1" customHeight="1">
      <c r="A31" s="494">
        <v>45810</v>
      </c>
      <c r="B31" s="495" t="s">
        <v>7858</v>
      </c>
      <c r="C31" s="496"/>
      <c r="D31" s="497"/>
      <c r="E31" s="497"/>
      <c r="F31" s="498">
        <v>1</v>
      </c>
      <c r="G31" s="495" t="s">
        <v>7861</v>
      </c>
      <c r="H31" s="499" t="s">
        <v>7817</v>
      </c>
      <c r="I31" s="500"/>
      <c r="J31" s="495"/>
      <c r="K31" s="501"/>
      <c r="L31" s="502" t="s">
        <v>290</v>
      </c>
      <c r="M31" s="503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hidden="1" customHeight="1">
      <c r="A32" s="494">
        <v>45810</v>
      </c>
      <c r="B32" s="495" t="s">
        <v>7859</v>
      </c>
      <c r="C32" s="496"/>
      <c r="D32" s="497"/>
      <c r="E32" s="497"/>
      <c r="F32" s="498">
        <v>1</v>
      </c>
      <c r="G32" s="495" t="s">
        <v>7861</v>
      </c>
      <c r="H32" s="499" t="s">
        <v>7817</v>
      </c>
      <c r="I32" s="500"/>
      <c r="J32" s="495"/>
      <c r="K32" s="501"/>
      <c r="L32" s="502" t="s">
        <v>290</v>
      </c>
      <c r="M32" s="503"/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hidden="1" customHeight="1">
      <c r="A33" s="494">
        <v>45810</v>
      </c>
      <c r="B33" s="495" t="s">
        <v>7860</v>
      </c>
      <c r="C33" s="496"/>
      <c r="D33" s="497"/>
      <c r="E33" s="497"/>
      <c r="F33" s="498">
        <v>1</v>
      </c>
      <c r="G33" s="495" t="s">
        <v>7861</v>
      </c>
      <c r="H33" s="499" t="s">
        <v>7817</v>
      </c>
      <c r="I33" s="500"/>
      <c r="J33" s="495"/>
      <c r="K33" s="501"/>
      <c r="L33" s="502" t="s">
        <v>290</v>
      </c>
      <c r="M33" s="503"/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hidden="1" customHeight="1">
      <c r="A34" s="113">
        <v>45810</v>
      </c>
      <c r="B34" s="114" t="s">
        <v>7818</v>
      </c>
      <c r="C34" s="115"/>
      <c r="D34" s="116">
        <v>29500</v>
      </c>
      <c r="E34" s="116"/>
      <c r="F34" s="117"/>
      <c r="G34" s="114" t="s">
        <v>7824</v>
      </c>
      <c r="H34" s="114"/>
      <c r="I34" s="118" t="s">
        <v>7810</v>
      </c>
      <c r="J34" s="114" t="s">
        <v>7811</v>
      </c>
      <c r="K34" s="119"/>
      <c r="L34" s="120" t="s">
        <v>7814</v>
      </c>
      <c r="M34" s="121"/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hidden="1" customHeight="1">
      <c r="A35" s="494">
        <v>45810</v>
      </c>
      <c r="B35" s="495" t="s">
        <v>8299</v>
      </c>
      <c r="C35" s="496"/>
      <c r="D35" s="497"/>
      <c r="E35" s="497"/>
      <c r="F35" s="506">
        <v>1</v>
      </c>
      <c r="G35" s="495" t="s">
        <v>8311</v>
      </c>
      <c r="H35" s="495"/>
      <c r="I35" s="500"/>
      <c r="J35" s="495"/>
      <c r="K35" s="501"/>
      <c r="L35" s="507" t="s">
        <v>7846</v>
      </c>
      <c r="M35" s="503"/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hidden="1" customHeight="1">
      <c r="A36" s="494">
        <v>45810</v>
      </c>
      <c r="B36" s="495" t="s">
        <v>8300</v>
      </c>
      <c r="C36" s="496"/>
      <c r="D36" s="497"/>
      <c r="E36" s="497"/>
      <c r="F36" s="506">
        <v>1</v>
      </c>
      <c r="G36" s="495" t="s">
        <v>8311</v>
      </c>
      <c r="H36" s="495"/>
      <c r="I36" s="500"/>
      <c r="J36" s="495"/>
      <c r="K36" s="501"/>
      <c r="L36" s="507" t="s">
        <v>7822</v>
      </c>
      <c r="M36" s="503"/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hidden="1" customHeight="1">
      <c r="A37" s="445">
        <v>45811</v>
      </c>
      <c r="B37" s="446" t="s">
        <v>7807</v>
      </c>
      <c r="C37" s="447"/>
      <c r="D37" s="448">
        <f>174000+38000+3000+41000</f>
        <v>256000</v>
      </c>
      <c r="E37" s="448"/>
      <c r="F37" s="449">
        <v>1</v>
      </c>
      <c r="G37" s="446" t="s">
        <v>7808</v>
      </c>
      <c r="H37" s="446" t="s">
        <v>7809</v>
      </c>
      <c r="I37" s="450" t="s">
        <v>7810</v>
      </c>
      <c r="J37" s="446" t="s">
        <v>7811</v>
      </c>
      <c r="K37" s="451"/>
      <c r="L37" s="452" t="s">
        <v>156</v>
      </c>
      <c r="M37" s="453" t="s">
        <v>7863</v>
      </c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hidden="1" customHeight="1">
      <c r="A38" s="113">
        <v>45811</v>
      </c>
      <c r="B38" s="114" t="s">
        <v>7866</v>
      </c>
      <c r="C38" s="115"/>
      <c r="D38" s="116">
        <v>-104000</v>
      </c>
      <c r="E38" s="116"/>
      <c r="F38" s="117"/>
      <c r="G38" s="114" t="s">
        <v>7813</v>
      </c>
      <c r="H38" s="114"/>
      <c r="I38" s="118" t="s">
        <v>7810</v>
      </c>
      <c r="J38" s="114" t="s">
        <v>7811</v>
      </c>
      <c r="K38" s="119"/>
      <c r="L38" s="120" t="s">
        <v>7814</v>
      </c>
      <c r="M38" s="121"/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hidden="1" customHeight="1">
      <c r="A39" s="113">
        <v>45811</v>
      </c>
      <c r="B39" s="114" t="s">
        <v>7866</v>
      </c>
      <c r="C39" s="115"/>
      <c r="D39" s="116"/>
      <c r="E39" s="116">
        <v>-5500</v>
      </c>
      <c r="F39" s="117"/>
      <c r="G39" s="114" t="s">
        <v>7867</v>
      </c>
      <c r="H39" s="114" t="s">
        <v>7868</v>
      </c>
      <c r="I39" s="118" t="s">
        <v>7810</v>
      </c>
      <c r="J39" s="114" t="s">
        <v>7811</v>
      </c>
      <c r="K39" s="119"/>
      <c r="L39" s="120" t="s">
        <v>7814</v>
      </c>
      <c r="M39" s="121"/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hidden="1" customHeight="1">
      <c r="A40" s="494">
        <v>45811</v>
      </c>
      <c r="B40" s="495" t="s">
        <v>7812</v>
      </c>
      <c r="C40" s="496"/>
      <c r="D40" s="550">
        <v>47500</v>
      </c>
      <c r="E40" s="550"/>
      <c r="F40" s="498"/>
      <c r="G40" s="499" t="s">
        <v>7813</v>
      </c>
      <c r="H40" s="499"/>
      <c r="I40" s="514" t="s">
        <v>7810</v>
      </c>
      <c r="J40" s="499" t="s">
        <v>7811</v>
      </c>
      <c r="K40" s="515"/>
      <c r="L40" s="502" t="s">
        <v>7814</v>
      </c>
      <c r="M40" s="503"/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hidden="1" customHeight="1">
      <c r="A41" s="494">
        <v>45811</v>
      </c>
      <c r="B41" s="495" t="s">
        <v>7869</v>
      </c>
      <c r="C41" s="496"/>
      <c r="D41" s="550"/>
      <c r="E41" s="550"/>
      <c r="F41" s="498">
        <v>1</v>
      </c>
      <c r="G41" s="499" t="s">
        <v>7849</v>
      </c>
      <c r="H41" s="499" t="s">
        <v>7817</v>
      </c>
      <c r="I41" s="514"/>
      <c r="J41" s="499"/>
      <c r="K41" s="515"/>
      <c r="L41" s="502" t="s">
        <v>7846</v>
      </c>
      <c r="M41" s="503"/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hidden="1" customHeight="1">
      <c r="A42" s="113">
        <v>45811</v>
      </c>
      <c r="B42" s="114" t="s">
        <v>7870</v>
      </c>
      <c r="C42" s="115"/>
      <c r="D42" s="434">
        <v>500</v>
      </c>
      <c r="E42" s="434"/>
      <c r="F42" s="435">
        <v>1</v>
      </c>
      <c r="G42" s="432" t="s">
        <v>7816</v>
      </c>
      <c r="H42" s="432" t="s">
        <v>7817</v>
      </c>
      <c r="I42" s="436" t="s">
        <v>7810</v>
      </c>
      <c r="J42" s="432" t="s">
        <v>7811</v>
      </c>
      <c r="K42" s="437"/>
      <c r="L42" s="438" t="s">
        <v>290</v>
      </c>
      <c r="M42" s="121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hidden="1" customHeight="1">
      <c r="A43" s="113">
        <v>45811</v>
      </c>
      <c r="B43" s="114" t="s">
        <v>7871</v>
      </c>
      <c r="C43" s="115"/>
      <c r="D43" s="116">
        <v>500</v>
      </c>
      <c r="E43" s="116"/>
      <c r="F43" s="117">
        <v>1</v>
      </c>
      <c r="G43" s="114" t="s">
        <v>7816</v>
      </c>
      <c r="H43" s="114" t="s">
        <v>7817</v>
      </c>
      <c r="I43" s="118" t="s">
        <v>7810</v>
      </c>
      <c r="J43" s="114" t="s">
        <v>7811</v>
      </c>
      <c r="K43" s="119"/>
      <c r="L43" s="120" t="s">
        <v>290</v>
      </c>
      <c r="M43" s="121"/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hidden="1" customHeight="1">
      <c r="A44" s="113">
        <v>45811</v>
      </c>
      <c r="B44" s="114" t="s">
        <v>7872</v>
      </c>
      <c r="C44" s="115"/>
      <c r="D44" s="116">
        <v>500</v>
      </c>
      <c r="E44" s="116"/>
      <c r="F44" s="117">
        <v>1</v>
      </c>
      <c r="G44" s="114" t="s">
        <v>7816</v>
      </c>
      <c r="H44" s="114" t="s">
        <v>7817</v>
      </c>
      <c r="I44" s="118" t="s">
        <v>7810</v>
      </c>
      <c r="J44" s="114" t="s">
        <v>7811</v>
      </c>
      <c r="K44" s="119"/>
      <c r="L44" s="120" t="s">
        <v>290</v>
      </c>
      <c r="M44" s="121"/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hidden="1" customHeight="1">
      <c r="A45" s="494">
        <v>45811</v>
      </c>
      <c r="B45" s="495" t="s">
        <v>8302</v>
      </c>
      <c r="C45" s="496"/>
      <c r="D45" s="497"/>
      <c r="E45" s="497"/>
      <c r="F45" s="506">
        <v>1</v>
      </c>
      <c r="G45" s="495" t="s">
        <v>8311</v>
      </c>
      <c r="H45" s="495"/>
      <c r="I45" s="500"/>
      <c r="J45" s="495"/>
      <c r="K45" s="501"/>
      <c r="L45" s="507" t="s">
        <v>7846</v>
      </c>
      <c r="M45" s="503"/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hidden="1" customHeight="1">
      <c r="A46" s="445">
        <v>45812</v>
      </c>
      <c r="B46" s="446" t="s">
        <v>7807</v>
      </c>
      <c r="C46" s="447"/>
      <c r="D46" s="448">
        <f>39000+28000+34000</f>
        <v>101000</v>
      </c>
      <c r="E46" s="448"/>
      <c r="F46" s="449">
        <v>1</v>
      </c>
      <c r="G46" s="446" t="s">
        <v>7808</v>
      </c>
      <c r="H46" s="446" t="s">
        <v>7809</v>
      </c>
      <c r="I46" s="450" t="s">
        <v>7810</v>
      </c>
      <c r="J46" s="446" t="s">
        <v>7811</v>
      </c>
      <c r="K46" s="451"/>
      <c r="L46" s="452" t="s">
        <v>156</v>
      </c>
      <c r="M46" s="453" t="s">
        <v>7863</v>
      </c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hidden="1" customHeight="1">
      <c r="A47" s="113">
        <v>45812</v>
      </c>
      <c r="B47" s="114" t="s">
        <v>7873</v>
      </c>
      <c r="C47" s="115"/>
      <c r="D47" s="116">
        <v>500</v>
      </c>
      <c r="E47" s="116"/>
      <c r="F47" s="117">
        <v>1</v>
      </c>
      <c r="G47" s="114" t="s">
        <v>7816</v>
      </c>
      <c r="H47" s="114" t="s">
        <v>7817</v>
      </c>
      <c r="I47" s="118" t="s">
        <v>7810</v>
      </c>
      <c r="J47" s="114" t="s">
        <v>7811</v>
      </c>
      <c r="K47" s="119"/>
      <c r="L47" s="120" t="s">
        <v>7822</v>
      </c>
      <c r="M47" s="121"/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hidden="1" customHeight="1">
      <c r="A48" s="113">
        <v>45812</v>
      </c>
      <c r="B48" s="218" t="s">
        <v>7873</v>
      </c>
      <c r="C48" s="219"/>
      <c r="D48" s="439"/>
      <c r="E48" s="439"/>
      <c r="F48" s="117">
        <v>1</v>
      </c>
      <c r="G48" s="114" t="s">
        <v>7832</v>
      </c>
      <c r="H48" s="114"/>
      <c r="I48" s="118"/>
      <c r="J48" s="114"/>
      <c r="K48" s="119"/>
      <c r="L48" s="120" t="s">
        <v>7822</v>
      </c>
      <c r="M48" s="121" t="s">
        <v>7874</v>
      </c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hidden="1" customHeight="1">
      <c r="A49" s="113">
        <v>45812</v>
      </c>
      <c r="B49" s="114" t="s">
        <v>7875</v>
      </c>
      <c r="C49" s="115"/>
      <c r="D49" s="434">
        <v>500</v>
      </c>
      <c r="E49" s="434"/>
      <c r="F49" s="435">
        <v>1</v>
      </c>
      <c r="G49" s="432" t="s">
        <v>7816</v>
      </c>
      <c r="H49" s="432" t="s">
        <v>7817</v>
      </c>
      <c r="I49" s="436" t="s">
        <v>7810</v>
      </c>
      <c r="J49" s="432" t="s">
        <v>7811</v>
      </c>
      <c r="K49" s="437"/>
      <c r="L49" s="438" t="s">
        <v>7822</v>
      </c>
      <c r="M49" s="440"/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>
      <c r="A50" s="113">
        <v>45812</v>
      </c>
      <c r="B50" s="114" t="s">
        <v>7876</v>
      </c>
      <c r="C50" s="115"/>
      <c r="D50" s="116"/>
      <c r="E50" s="116"/>
      <c r="F50" s="117">
        <v>-12</v>
      </c>
      <c r="G50" s="114" t="s">
        <v>7816</v>
      </c>
      <c r="H50" s="114" t="s">
        <v>7877</v>
      </c>
      <c r="I50" s="118"/>
      <c r="J50" s="114"/>
      <c r="K50" s="119"/>
      <c r="L50" s="120" t="s">
        <v>7865</v>
      </c>
      <c r="M50" s="121"/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hidden="1" customHeight="1">
      <c r="A51" s="113">
        <v>45812</v>
      </c>
      <c r="B51" s="114" t="s">
        <v>7818</v>
      </c>
      <c r="C51" s="115"/>
      <c r="D51" s="116">
        <v>23500</v>
      </c>
      <c r="E51" s="116"/>
      <c r="F51" s="117"/>
      <c r="G51" s="114" t="s">
        <v>7824</v>
      </c>
      <c r="H51" s="114"/>
      <c r="I51" s="118" t="s">
        <v>7810</v>
      </c>
      <c r="J51" s="114" t="s">
        <v>7811</v>
      </c>
      <c r="K51" s="119"/>
      <c r="L51" s="120" t="s">
        <v>7814</v>
      </c>
      <c r="M51" s="121"/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hidden="1" customHeight="1">
      <c r="A52" s="113">
        <v>45812</v>
      </c>
      <c r="B52" s="114" t="s">
        <v>7807</v>
      </c>
      <c r="C52" s="115"/>
      <c r="D52" s="116"/>
      <c r="E52" s="116">
        <v>10500</v>
      </c>
      <c r="F52" s="117">
        <v>1</v>
      </c>
      <c r="G52" s="114" t="s">
        <v>7808</v>
      </c>
      <c r="H52" s="114" t="s">
        <v>7809</v>
      </c>
      <c r="I52" s="500" t="s">
        <v>7810</v>
      </c>
      <c r="J52" s="495" t="s">
        <v>7811</v>
      </c>
      <c r="K52" s="501" t="s">
        <v>7878</v>
      </c>
      <c r="L52" s="507" t="s">
        <v>222</v>
      </c>
      <c r="M52" s="503" t="s">
        <v>7826</v>
      </c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hidden="1" customHeight="1">
      <c r="A53" s="113">
        <v>45812</v>
      </c>
      <c r="B53" s="114" t="s">
        <v>7879</v>
      </c>
      <c r="C53" s="115"/>
      <c r="D53" s="116">
        <v>500</v>
      </c>
      <c r="E53" s="116"/>
      <c r="F53" s="117">
        <v>1</v>
      </c>
      <c r="G53" s="114" t="s">
        <v>7816</v>
      </c>
      <c r="H53" s="114" t="s">
        <v>7817</v>
      </c>
      <c r="I53" s="118" t="s">
        <v>7810</v>
      </c>
      <c r="J53" s="114" t="s">
        <v>7811</v>
      </c>
      <c r="K53" s="119"/>
      <c r="L53" s="120" t="s">
        <v>290</v>
      </c>
      <c r="M53" s="121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hidden="1" customHeight="1">
      <c r="A54" s="494">
        <v>45812</v>
      </c>
      <c r="B54" s="495" t="s">
        <v>7880</v>
      </c>
      <c r="C54" s="496"/>
      <c r="D54" s="497"/>
      <c r="E54" s="497"/>
      <c r="F54" s="506">
        <v>1</v>
      </c>
      <c r="G54" s="495" t="s">
        <v>7849</v>
      </c>
      <c r="H54" s="495" t="s">
        <v>7817</v>
      </c>
      <c r="I54" s="500"/>
      <c r="J54" s="495"/>
      <c r="K54" s="501"/>
      <c r="L54" s="507" t="s">
        <v>290</v>
      </c>
      <c r="M54" s="503"/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hidden="1" customHeight="1">
      <c r="A55" s="113">
        <v>45812</v>
      </c>
      <c r="B55" s="114" t="s">
        <v>7881</v>
      </c>
      <c r="C55" s="115"/>
      <c r="D55" s="116">
        <v>500</v>
      </c>
      <c r="E55" s="116"/>
      <c r="F55" s="117">
        <v>1</v>
      </c>
      <c r="G55" s="114" t="s">
        <v>7816</v>
      </c>
      <c r="H55" s="114" t="s">
        <v>7817</v>
      </c>
      <c r="I55" s="118" t="s">
        <v>7810</v>
      </c>
      <c r="J55" s="114" t="s">
        <v>7811</v>
      </c>
      <c r="K55" s="119"/>
      <c r="L55" s="120" t="s">
        <v>290</v>
      </c>
      <c r="M55" s="121"/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hidden="1" customHeight="1">
      <c r="A56" s="494">
        <v>45812</v>
      </c>
      <c r="B56" s="495" t="s">
        <v>8301</v>
      </c>
      <c r="C56" s="548"/>
      <c r="D56" s="497"/>
      <c r="E56" s="497"/>
      <c r="F56" s="506">
        <v>1</v>
      </c>
      <c r="G56" s="495" t="s">
        <v>8311</v>
      </c>
      <c r="H56" s="495"/>
      <c r="I56" s="500"/>
      <c r="J56" s="495"/>
      <c r="K56" s="515"/>
      <c r="L56" s="507" t="s">
        <v>290</v>
      </c>
      <c r="M56" s="516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hidden="1" customHeight="1">
      <c r="A57" s="494">
        <v>45812</v>
      </c>
      <c r="B57" s="495" t="s">
        <v>8301</v>
      </c>
      <c r="C57" s="496"/>
      <c r="D57" s="497"/>
      <c r="E57" s="497"/>
      <c r="F57" s="506">
        <v>1</v>
      </c>
      <c r="G57" s="495" t="s">
        <v>8311</v>
      </c>
      <c r="H57" s="495"/>
      <c r="I57" s="500"/>
      <c r="J57" s="495"/>
      <c r="K57" s="501"/>
      <c r="L57" s="507" t="s">
        <v>290</v>
      </c>
      <c r="M57" s="503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hidden="1" customHeight="1">
      <c r="A58" s="113">
        <v>45813</v>
      </c>
      <c r="B58" s="218" t="s">
        <v>7807</v>
      </c>
      <c r="C58" s="219"/>
      <c r="D58" s="116">
        <f>5000+40000+55000+31000</f>
        <v>131000</v>
      </c>
      <c r="E58" s="116"/>
      <c r="F58" s="117">
        <v>1</v>
      </c>
      <c r="G58" s="114" t="s">
        <v>7808</v>
      </c>
      <c r="H58" s="114" t="s">
        <v>7809</v>
      </c>
      <c r="I58" s="118" t="s">
        <v>7810</v>
      </c>
      <c r="J58" s="114" t="s">
        <v>7811</v>
      </c>
      <c r="K58" s="119"/>
      <c r="L58" s="120" t="s">
        <v>156</v>
      </c>
      <c r="M58" s="121"/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hidden="1" customHeight="1">
      <c r="A59" s="113">
        <v>45813</v>
      </c>
      <c r="B59" s="114" t="s">
        <v>7882</v>
      </c>
      <c r="C59" s="115"/>
      <c r="D59" s="116"/>
      <c r="E59" s="116"/>
      <c r="F59" s="117">
        <v>1</v>
      </c>
      <c r="G59" s="114" t="s">
        <v>7832</v>
      </c>
      <c r="H59" s="114"/>
      <c r="I59" s="118"/>
      <c r="J59" s="114"/>
      <c r="K59" s="119"/>
      <c r="L59" s="120" t="s">
        <v>7846</v>
      </c>
      <c r="M59" s="121" t="s">
        <v>7847</v>
      </c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hidden="1" customHeight="1">
      <c r="A60" s="113">
        <v>45813</v>
      </c>
      <c r="B60" s="114" t="s">
        <v>7883</v>
      </c>
      <c r="C60" s="115"/>
      <c r="D60" s="116">
        <v>500</v>
      </c>
      <c r="E60" s="116"/>
      <c r="F60" s="117">
        <v>1</v>
      </c>
      <c r="G60" s="114" t="s">
        <v>7816</v>
      </c>
      <c r="H60" s="114" t="s">
        <v>7817</v>
      </c>
      <c r="I60" s="118" t="s">
        <v>7810</v>
      </c>
      <c r="J60" s="114" t="s">
        <v>7811</v>
      </c>
      <c r="K60" s="119"/>
      <c r="L60" s="120" t="s">
        <v>7846</v>
      </c>
      <c r="M60" s="121"/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hidden="1" customHeight="1">
      <c r="A61" s="113">
        <v>45813</v>
      </c>
      <c r="B61" s="114" t="s">
        <v>7818</v>
      </c>
      <c r="C61" s="115"/>
      <c r="D61" s="116">
        <v>4500</v>
      </c>
      <c r="E61" s="116"/>
      <c r="F61" s="117"/>
      <c r="G61" s="114" t="s">
        <v>7824</v>
      </c>
      <c r="H61" s="114"/>
      <c r="I61" s="118" t="s">
        <v>7810</v>
      </c>
      <c r="J61" s="114" t="s">
        <v>7811</v>
      </c>
      <c r="K61" s="119"/>
      <c r="L61" s="120" t="s">
        <v>7814</v>
      </c>
      <c r="M61" s="121"/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hidden="1" customHeight="1">
      <c r="A62" s="113">
        <v>45813</v>
      </c>
      <c r="B62" s="114" t="s">
        <v>7818</v>
      </c>
      <c r="C62" s="115"/>
      <c r="D62" s="116">
        <v>7500</v>
      </c>
      <c r="E62" s="116"/>
      <c r="F62" s="117">
        <v>1</v>
      </c>
      <c r="G62" s="114" t="s">
        <v>7824</v>
      </c>
      <c r="H62" s="114"/>
      <c r="I62" s="500" t="s">
        <v>7825</v>
      </c>
      <c r="J62" s="495" t="s">
        <v>7827</v>
      </c>
      <c r="K62" s="501" t="s">
        <v>7884</v>
      </c>
      <c r="L62" s="507" t="s">
        <v>7814</v>
      </c>
      <c r="M62" s="503" t="s">
        <v>7828</v>
      </c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hidden="1" customHeight="1">
      <c r="A63" s="494">
        <v>45813</v>
      </c>
      <c r="B63" s="495" t="s">
        <v>7885</v>
      </c>
      <c r="C63" s="496"/>
      <c r="D63" s="497"/>
      <c r="E63" s="497"/>
      <c r="F63" s="506">
        <v>2</v>
      </c>
      <c r="G63" s="495" t="s">
        <v>7886</v>
      </c>
      <c r="H63" s="495" t="s">
        <v>7817</v>
      </c>
      <c r="I63" s="500"/>
      <c r="J63" s="495"/>
      <c r="K63" s="501"/>
      <c r="L63" s="507" t="s">
        <v>7822</v>
      </c>
      <c r="M63" s="503"/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hidden="1" customHeight="1">
      <c r="A64" s="494">
        <v>45813</v>
      </c>
      <c r="B64" s="495" t="s">
        <v>7887</v>
      </c>
      <c r="C64" s="496"/>
      <c r="D64" s="497"/>
      <c r="E64" s="497"/>
      <c r="F64" s="506">
        <v>1</v>
      </c>
      <c r="G64" s="495" t="s">
        <v>7888</v>
      </c>
      <c r="H64" s="495" t="s">
        <v>7817</v>
      </c>
      <c r="I64" s="500"/>
      <c r="J64" s="495"/>
      <c r="K64" s="501"/>
      <c r="L64" s="507" t="s">
        <v>7846</v>
      </c>
      <c r="M64" s="503"/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hidden="1" customHeight="1">
      <c r="A65" s="494">
        <v>45813</v>
      </c>
      <c r="B65" s="495" t="s">
        <v>7889</v>
      </c>
      <c r="C65" s="496"/>
      <c r="D65" s="497"/>
      <c r="E65" s="497"/>
      <c r="F65" s="506">
        <v>1</v>
      </c>
      <c r="G65" s="495" t="s">
        <v>7849</v>
      </c>
      <c r="H65" s="495" t="s">
        <v>7817</v>
      </c>
      <c r="I65" s="500"/>
      <c r="J65" s="495"/>
      <c r="K65" s="501"/>
      <c r="L65" s="507" t="s">
        <v>7822</v>
      </c>
      <c r="M65" s="503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hidden="1" customHeight="1">
      <c r="A66" s="494">
        <v>45813</v>
      </c>
      <c r="B66" s="495" t="s">
        <v>7812</v>
      </c>
      <c r="C66" s="496"/>
      <c r="D66" s="497">
        <v>7500</v>
      </c>
      <c r="E66" s="497"/>
      <c r="F66" s="506"/>
      <c r="G66" s="495" t="s">
        <v>7813</v>
      </c>
      <c r="H66" s="495"/>
      <c r="I66" s="500" t="s">
        <v>7810</v>
      </c>
      <c r="J66" s="495" t="s">
        <v>7811</v>
      </c>
      <c r="K66" s="501"/>
      <c r="L66" s="507" t="s">
        <v>7814</v>
      </c>
      <c r="M66" s="503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hidden="1" customHeight="1">
      <c r="A67" s="113">
        <v>45813</v>
      </c>
      <c r="B67" s="114" t="s">
        <v>7818</v>
      </c>
      <c r="C67" s="115"/>
      <c r="D67" s="116">
        <v>300</v>
      </c>
      <c r="E67" s="116"/>
      <c r="F67" s="117">
        <v>3</v>
      </c>
      <c r="G67" s="114" t="s">
        <v>7816</v>
      </c>
      <c r="H67" s="114" t="s">
        <v>7877</v>
      </c>
      <c r="I67" s="118" t="s">
        <v>7810</v>
      </c>
      <c r="J67" s="114" t="s">
        <v>7811</v>
      </c>
      <c r="K67" s="119"/>
      <c r="L67" s="120" t="s">
        <v>7814</v>
      </c>
      <c r="M67" s="121"/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hidden="1" customHeight="1">
      <c r="A68" s="445">
        <v>45814</v>
      </c>
      <c r="B68" s="446" t="s">
        <v>7807</v>
      </c>
      <c r="C68" s="447"/>
      <c r="D68" s="448">
        <f>12000+77600+18000+35000+5000</f>
        <v>147600</v>
      </c>
      <c r="E68" s="448"/>
      <c r="F68" s="449">
        <v>1</v>
      </c>
      <c r="G68" s="446" t="s">
        <v>7808</v>
      </c>
      <c r="H68" s="446" t="s">
        <v>7809</v>
      </c>
      <c r="I68" s="450" t="s">
        <v>7810</v>
      </c>
      <c r="J68" s="446" t="s">
        <v>7811</v>
      </c>
      <c r="K68" s="451"/>
      <c r="L68" s="452" t="s">
        <v>156</v>
      </c>
      <c r="M68" s="453"/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hidden="1" customHeight="1">
      <c r="A69" s="494">
        <v>45814</v>
      </c>
      <c r="B69" s="495" t="s">
        <v>7890</v>
      </c>
      <c r="C69" s="496"/>
      <c r="D69" s="497"/>
      <c r="E69" s="497"/>
      <c r="F69" s="506">
        <v>1</v>
      </c>
      <c r="G69" s="495" t="s">
        <v>7886</v>
      </c>
      <c r="H69" s="495" t="s">
        <v>7817</v>
      </c>
      <c r="I69" s="500"/>
      <c r="J69" s="495"/>
      <c r="K69" s="501"/>
      <c r="L69" s="507" t="s">
        <v>7846</v>
      </c>
      <c r="M69" s="503"/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hidden="1" customHeight="1">
      <c r="A70" s="494">
        <v>45814</v>
      </c>
      <c r="B70" s="495" t="s">
        <v>7892</v>
      </c>
      <c r="C70" s="496"/>
      <c r="D70" s="497"/>
      <c r="E70" s="497"/>
      <c r="F70" s="506">
        <v>1</v>
      </c>
      <c r="G70" s="495" t="s">
        <v>7886</v>
      </c>
      <c r="H70" s="495" t="s">
        <v>7817</v>
      </c>
      <c r="I70" s="500"/>
      <c r="J70" s="495"/>
      <c r="K70" s="501"/>
      <c r="L70" s="507" t="s">
        <v>7846</v>
      </c>
      <c r="M70" s="503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hidden="1" customHeight="1">
      <c r="A71" s="494">
        <v>45814</v>
      </c>
      <c r="B71" s="495" t="s">
        <v>7891</v>
      </c>
      <c r="C71" s="496"/>
      <c r="D71" s="497"/>
      <c r="E71" s="497"/>
      <c r="F71" s="506">
        <v>1</v>
      </c>
      <c r="G71" s="495" t="s">
        <v>7886</v>
      </c>
      <c r="H71" s="495" t="s">
        <v>7817</v>
      </c>
      <c r="I71" s="500"/>
      <c r="J71" s="495"/>
      <c r="K71" s="501"/>
      <c r="L71" s="507" t="s">
        <v>7846</v>
      </c>
      <c r="M71" s="503"/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hidden="1" customHeight="1">
      <c r="A72" s="113">
        <v>45814</v>
      </c>
      <c r="B72" s="114" t="s">
        <v>7893</v>
      </c>
      <c r="C72" s="115"/>
      <c r="D72" s="116">
        <v>500</v>
      </c>
      <c r="E72" s="116"/>
      <c r="F72" s="117">
        <v>1</v>
      </c>
      <c r="G72" s="114" t="s">
        <v>7816</v>
      </c>
      <c r="H72" s="114" t="s">
        <v>7817</v>
      </c>
      <c r="I72" s="118" t="s">
        <v>7810</v>
      </c>
      <c r="J72" s="114" t="s">
        <v>7811</v>
      </c>
      <c r="K72" s="119"/>
      <c r="L72" s="120" t="s">
        <v>7846</v>
      </c>
      <c r="M72" s="121"/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hidden="1" customHeight="1">
      <c r="A73" s="494">
        <v>45814</v>
      </c>
      <c r="B73" s="495" t="s">
        <v>7894</v>
      </c>
      <c r="C73" s="496"/>
      <c r="D73" s="497"/>
      <c r="E73" s="497"/>
      <c r="F73" s="506">
        <v>1</v>
      </c>
      <c r="G73" s="495" t="s">
        <v>7888</v>
      </c>
      <c r="H73" s="495" t="s">
        <v>7817</v>
      </c>
      <c r="I73" s="500"/>
      <c r="J73" s="495"/>
      <c r="K73" s="501"/>
      <c r="L73" s="507" t="s">
        <v>290</v>
      </c>
      <c r="M73" s="503"/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hidden="1" customHeight="1">
      <c r="A74" s="113">
        <v>45814</v>
      </c>
      <c r="B74" s="114" t="s">
        <v>7894</v>
      </c>
      <c r="C74" s="115"/>
      <c r="D74" s="116">
        <v>0</v>
      </c>
      <c r="E74" s="116"/>
      <c r="F74" s="117">
        <v>1</v>
      </c>
      <c r="G74" s="114" t="s">
        <v>7816</v>
      </c>
      <c r="H74" s="114" t="s">
        <v>7817</v>
      </c>
      <c r="I74" s="118" t="s">
        <v>7810</v>
      </c>
      <c r="J74" s="114" t="s">
        <v>7811</v>
      </c>
      <c r="K74" s="119"/>
      <c r="L74" s="120" t="s">
        <v>290</v>
      </c>
      <c r="M74" s="121" t="s">
        <v>7895</v>
      </c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hidden="1" customHeight="1">
      <c r="A75" s="113">
        <v>45814</v>
      </c>
      <c r="B75" s="114" t="s">
        <v>7896</v>
      </c>
      <c r="C75" s="115"/>
      <c r="D75" s="116">
        <v>500</v>
      </c>
      <c r="E75" s="116"/>
      <c r="F75" s="117">
        <v>1</v>
      </c>
      <c r="G75" s="114" t="s">
        <v>7816</v>
      </c>
      <c r="H75" s="114" t="s">
        <v>7817</v>
      </c>
      <c r="I75" s="118" t="s">
        <v>7810</v>
      </c>
      <c r="J75" s="114" t="s">
        <v>7811</v>
      </c>
      <c r="K75" s="119"/>
      <c r="L75" s="120" t="s">
        <v>290</v>
      </c>
      <c r="M75" s="121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hidden="1" customHeight="1">
      <c r="A76" s="113">
        <v>45814</v>
      </c>
      <c r="B76" s="114" t="s">
        <v>7897</v>
      </c>
      <c r="C76" s="115"/>
      <c r="D76" s="116">
        <v>500</v>
      </c>
      <c r="E76" s="116"/>
      <c r="F76" s="117">
        <v>1</v>
      </c>
      <c r="G76" s="114" t="s">
        <v>7816</v>
      </c>
      <c r="H76" s="114" t="s">
        <v>7817</v>
      </c>
      <c r="I76" s="118" t="s">
        <v>7810</v>
      </c>
      <c r="J76" s="114" t="s">
        <v>7811</v>
      </c>
      <c r="K76" s="119"/>
      <c r="L76" s="120" t="s">
        <v>290</v>
      </c>
      <c r="M76" s="121"/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hidden="1" customHeight="1">
      <c r="A77" s="113">
        <v>45814</v>
      </c>
      <c r="B77" s="114" t="s">
        <v>7898</v>
      </c>
      <c r="C77" s="115"/>
      <c r="D77" s="116">
        <v>500</v>
      </c>
      <c r="E77" s="116"/>
      <c r="F77" s="117">
        <v>1</v>
      </c>
      <c r="G77" s="114" t="s">
        <v>7816</v>
      </c>
      <c r="H77" s="114" t="s">
        <v>7817</v>
      </c>
      <c r="I77" s="118" t="s">
        <v>7810</v>
      </c>
      <c r="J77" s="114" t="s">
        <v>7811</v>
      </c>
      <c r="K77" s="119"/>
      <c r="L77" s="120" t="s">
        <v>290</v>
      </c>
      <c r="M77" s="121"/>
      <c r="N77" s="93"/>
      <c r="O77" s="3"/>
      <c r="P77" s="3"/>
      <c r="Q77" s="3"/>
      <c r="R77" s="227"/>
      <c r="T77" s="3"/>
      <c r="U77" s="4"/>
      <c r="AR77" s="94"/>
      <c r="AT77" s="94"/>
      <c r="AV77" s="94"/>
    </row>
    <row r="78" spans="1:48" ht="12.75" hidden="1" customHeight="1">
      <c r="A78" s="454">
        <v>45814</v>
      </c>
      <c r="B78" s="455" t="s">
        <v>7904</v>
      </c>
      <c r="C78" s="456"/>
      <c r="D78" s="457"/>
      <c r="E78" s="457">
        <v>24333.012299999999</v>
      </c>
      <c r="F78" s="458">
        <v>1</v>
      </c>
      <c r="G78" s="455" t="s">
        <v>7867</v>
      </c>
      <c r="H78" s="455" t="s">
        <v>7905</v>
      </c>
      <c r="I78" s="459" t="s">
        <v>7810</v>
      </c>
      <c r="J78" s="455" t="s">
        <v>7811</v>
      </c>
      <c r="K78" s="460"/>
      <c r="L78" s="461" t="s">
        <v>7814</v>
      </c>
      <c r="M78" s="462"/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hidden="1" customHeight="1">
      <c r="A79" s="113">
        <v>45815</v>
      </c>
      <c r="B79" s="114" t="s">
        <v>7901</v>
      </c>
      <c r="C79" s="115"/>
      <c r="D79" s="116"/>
      <c r="E79" s="116">
        <v>10000</v>
      </c>
      <c r="F79" s="117">
        <v>1</v>
      </c>
      <c r="G79" s="114" t="s">
        <v>7867</v>
      </c>
      <c r="H79" s="114" t="s">
        <v>7902</v>
      </c>
      <c r="I79" s="118" t="s">
        <v>7810</v>
      </c>
      <c r="J79" s="114" t="s">
        <v>7811</v>
      </c>
      <c r="K79" s="119"/>
      <c r="L79" s="120" t="s">
        <v>7814</v>
      </c>
      <c r="M79" s="121"/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hidden="1" customHeight="1">
      <c r="A80" s="113">
        <v>45815</v>
      </c>
      <c r="B80" s="114" t="s">
        <v>7903</v>
      </c>
      <c r="C80" s="115"/>
      <c r="D80" s="116"/>
      <c r="E80" s="116">
        <v>10000</v>
      </c>
      <c r="F80" s="117">
        <v>1</v>
      </c>
      <c r="G80" s="114" t="s">
        <v>7867</v>
      </c>
      <c r="H80" s="114" t="s">
        <v>7902</v>
      </c>
      <c r="I80" s="118" t="s">
        <v>7810</v>
      </c>
      <c r="J80" s="114" t="s">
        <v>7811</v>
      </c>
      <c r="K80" s="119"/>
      <c r="L80" s="120" t="s">
        <v>7814</v>
      </c>
      <c r="M80" s="121"/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hidden="1" customHeight="1">
      <c r="A81" s="494">
        <v>45815</v>
      </c>
      <c r="B81" s="495" t="s">
        <v>7899</v>
      </c>
      <c r="C81" s="496"/>
      <c r="D81" s="497"/>
      <c r="E81" s="497"/>
      <c r="F81" s="506">
        <v>1</v>
      </c>
      <c r="G81" s="495" t="s">
        <v>7849</v>
      </c>
      <c r="H81" s="495" t="s">
        <v>7817</v>
      </c>
      <c r="I81" s="500"/>
      <c r="J81" s="495"/>
      <c r="K81" s="501"/>
      <c r="L81" s="507" t="s">
        <v>290</v>
      </c>
      <c r="M81" s="503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hidden="1" customHeight="1">
      <c r="A82" s="494">
        <v>45815</v>
      </c>
      <c r="B82" s="495" t="s">
        <v>7900</v>
      </c>
      <c r="C82" s="496"/>
      <c r="D82" s="497"/>
      <c r="E82" s="497"/>
      <c r="F82" s="506">
        <v>1</v>
      </c>
      <c r="G82" s="495" t="s">
        <v>7849</v>
      </c>
      <c r="H82" s="495" t="s">
        <v>7817</v>
      </c>
      <c r="I82" s="500"/>
      <c r="J82" s="495"/>
      <c r="K82" s="501"/>
      <c r="L82" s="507" t="s">
        <v>290</v>
      </c>
      <c r="M82" s="503"/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hidden="1" customHeight="1">
      <c r="A83" s="494">
        <v>45815</v>
      </c>
      <c r="B83" s="495" t="s">
        <v>7909</v>
      </c>
      <c r="C83" s="496"/>
      <c r="D83" s="497"/>
      <c r="E83" s="497"/>
      <c r="F83" s="506">
        <v>1</v>
      </c>
      <c r="G83" s="495" t="s">
        <v>7849</v>
      </c>
      <c r="H83" s="495" t="s">
        <v>7817</v>
      </c>
      <c r="I83" s="500"/>
      <c r="J83" s="495"/>
      <c r="K83" s="501"/>
      <c r="L83" s="507" t="s">
        <v>7822</v>
      </c>
      <c r="M83" s="503"/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hidden="1" customHeight="1">
      <c r="A84" s="113">
        <v>45815</v>
      </c>
      <c r="B84" s="114" t="s">
        <v>7910</v>
      </c>
      <c r="C84" s="115"/>
      <c r="D84" s="116">
        <v>500</v>
      </c>
      <c r="E84" s="116"/>
      <c r="F84" s="117">
        <v>1</v>
      </c>
      <c r="G84" s="114" t="s">
        <v>7816</v>
      </c>
      <c r="H84" s="114" t="s">
        <v>7817</v>
      </c>
      <c r="I84" s="118" t="s">
        <v>7810</v>
      </c>
      <c r="J84" s="114" t="s">
        <v>7811</v>
      </c>
      <c r="K84" s="119"/>
      <c r="L84" s="120" t="s">
        <v>7814</v>
      </c>
      <c r="M84" s="121"/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hidden="1" customHeight="1">
      <c r="A85" s="113">
        <v>45815</v>
      </c>
      <c r="B85" s="114" t="s">
        <v>7911</v>
      </c>
      <c r="C85" s="115"/>
      <c r="D85" s="116">
        <v>500</v>
      </c>
      <c r="E85" s="116"/>
      <c r="F85" s="117">
        <v>1</v>
      </c>
      <c r="G85" s="114" t="s">
        <v>7816</v>
      </c>
      <c r="H85" s="114" t="s">
        <v>7817</v>
      </c>
      <c r="I85" s="118" t="s">
        <v>7810</v>
      </c>
      <c r="J85" s="114" t="s">
        <v>7811</v>
      </c>
      <c r="K85" s="119"/>
      <c r="L85" s="120" t="s">
        <v>7814</v>
      </c>
      <c r="M85" s="121"/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hidden="1" customHeight="1">
      <c r="A86" s="113">
        <v>45815</v>
      </c>
      <c r="B86" s="114" t="s">
        <v>7818</v>
      </c>
      <c r="C86" s="115"/>
      <c r="D86" s="116">
        <v>10500</v>
      </c>
      <c r="E86" s="116"/>
      <c r="F86" s="117">
        <v>2</v>
      </c>
      <c r="G86" s="114" t="s">
        <v>7824</v>
      </c>
      <c r="H86" s="114"/>
      <c r="I86" s="500" t="s">
        <v>7825</v>
      </c>
      <c r="J86" s="495" t="s">
        <v>7827</v>
      </c>
      <c r="K86" s="501" t="s">
        <v>7912</v>
      </c>
      <c r="L86" s="507" t="s">
        <v>7814</v>
      </c>
      <c r="M86" s="503" t="s">
        <v>7913</v>
      </c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hidden="1" customHeight="1">
      <c r="A87" s="113">
        <v>45815</v>
      </c>
      <c r="B87" s="114" t="s">
        <v>7818</v>
      </c>
      <c r="C87" s="115"/>
      <c r="D87" s="116">
        <v>61000</v>
      </c>
      <c r="E87" s="116"/>
      <c r="F87" s="117"/>
      <c r="G87" s="114" t="s">
        <v>7824</v>
      </c>
      <c r="H87" s="114"/>
      <c r="I87" s="118" t="s">
        <v>7810</v>
      </c>
      <c r="J87" s="114" t="s">
        <v>7811</v>
      </c>
      <c r="K87" s="119"/>
      <c r="L87" s="120" t="s">
        <v>7814</v>
      </c>
      <c r="M87" s="121"/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hidden="1" customHeight="1">
      <c r="A88" s="113">
        <v>45815</v>
      </c>
      <c r="B88" s="114" t="s">
        <v>7914</v>
      </c>
      <c r="C88" s="115"/>
      <c r="D88" s="116">
        <v>500</v>
      </c>
      <c r="E88" s="116"/>
      <c r="F88" s="117">
        <v>1</v>
      </c>
      <c r="G88" s="114" t="s">
        <v>7816</v>
      </c>
      <c r="H88" s="114" t="s">
        <v>7817</v>
      </c>
      <c r="I88" s="118" t="s">
        <v>7810</v>
      </c>
      <c r="J88" s="114" t="s">
        <v>7811</v>
      </c>
      <c r="K88" s="119"/>
      <c r="L88" s="120" t="s">
        <v>7822</v>
      </c>
      <c r="M88" s="121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hidden="1" customHeight="1">
      <c r="A89" s="113">
        <v>45815</v>
      </c>
      <c r="B89" s="114" t="s">
        <v>7915</v>
      </c>
      <c r="C89" s="115"/>
      <c r="D89" s="116">
        <v>500</v>
      </c>
      <c r="E89" s="116"/>
      <c r="F89" s="117">
        <v>1</v>
      </c>
      <c r="G89" s="114" t="s">
        <v>7816</v>
      </c>
      <c r="H89" s="114" t="s">
        <v>7817</v>
      </c>
      <c r="I89" s="118" t="s">
        <v>7810</v>
      </c>
      <c r="J89" s="114" t="s">
        <v>7811</v>
      </c>
      <c r="K89" s="119"/>
      <c r="L89" s="120" t="s">
        <v>7822</v>
      </c>
      <c r="M89" s="121"/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hidden="1" customHeight="1">
      <c r="A90" s="113">
        <v>45815</v>
      </c>
      <c r="B90" s="114" t="s">
        <v>7916</v>
      </c>
      <c r="C90" s="115"/>
      <c r="D90" s="116"/>
      <c r="E90" s="116"/>
      <c r="F90" s="117">
        <v>1</v>
      </c>
      <c r="G90" s="114" t="s">
        <v>7832</v>
      </c>
      <c r="H90" s="114"/>
      <c r="I90" s="118"/>
      <c r="J90" s="114"/>
      <c r="K90" s="119"/>
      <c r="L90" s="120" t="s">
        <v>7822</v>
      </c>
      <c r="M90" s="121" t="s">
        <v>7862</v>
      </c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hidden="1" customHeight="1">
      <c r="A91" s="494">
        <v>45815</v>
      </c>
      <c r="B91" s="495" t="s">
        <v>7812</v>
      </c>
      <c r="C91" s="496"/>
      <c r="D91" s="497">
        <v>3000</v>
      </c>
      <c r="E91" s="497"/>
      <c r="F91" s="506"/>
      <c r="G91" s="495" t="s">
        <v>7813</v>
      </c>
      <c r="H91" s="499"/>
      <c r="I91" s="500" t="s">
        <v>7810</v>
      </c>
      <c r="J91" s="495" t="s">
        <v>7811</v>
      </c>
      <c r="K91" s="501"/>
      <c r="L91" s="507" t="s">
        <v>7814</v>
      </c>
      <c r="M91" s="503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hidden="1" customHeight="1">
      <c r="A92" s="113">
        <v>45815</v>
      </c>
      <c r="B92" s="114" t="s">
        <v>7917</v>
      </c>
      <c r="C92" s="115"/>
      <c r="D92" s="116"/>
      <c r="E92" s="116"/>
      <c r="F92" s="117">
        <v>1</v>
      </c>
      <c r="G92" s="114" t="s">
        <v>7832</v>
      </c>
      <c r="H92" s="114"/>
      <c r="I92" s="118"/>
      <c r="J92" s="114"/>
      <c r="K92" s="119"/>
      <c r="L92" s="120" t="s">
        <v>7822</v>
      </c>
      <c r="M92" s="121" t="s">
        <v>7862</v>
      </c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hidden="1" customHeight="1">
      <c r="A93" s="113">
        <v>45815</v>
      </c>
      <c r="B93" s="114" t="s">
        <v>7807</v>
      </c>
      <c r="C93" s="115"/>
      <c r="D93" s="116"/>
      <c r="E93" s="116">
        <v>32000</v>
      </c>
      <c r="F93" s="117">
        <v>1</v>
      </c>
      <c r="G93" s="114" t="s">
        <v>7808</v>
      </c>
      <c r="H93" s="114" t="s">
        <v>7809</v>
      </c>
      <c r="I93" s="500" t="s">
        <v>7810</v>
      </c>
      <c r="J93" s="495" t="s">
        <v>7811</v>
      </c>
      <c r="K93" s="501" t="s">
        <v>7918</v>
      </c>
      <c r="L93" s="507" t="s">
        <v>222</v>
      </c>
      <c r="M93" s="503" t="s">
        <v>8167</v>
      </c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hidden="1" customHeight="1">
      <c r="A94" s="113">
        <v>45816</v>
      </c>
      <c r="B94" s="114" t="s">
        <v>7818</v>
      </c>
      <c r="C94" s="115"/>
      <c r="D94" s="116">
        <v>16500</v>
      </c>
      <c r="E94" s="116"/>
      <c r="F94" s="117"/>
      <c r="G94" s="114" t="s">
        <v>7824</v>
      </c>
      <c r="H94" s="114"/>
      <c r="I94" s="118" t="s">
        <v>7810</v>
      </c>
      <c r="J94" s="114" t="s">
        <v>7811</v>
      </c>
      <c r="K94" s="119"/>
      <c r="L94" s="120" t="s">
        <v>7814</v>
      </c>
      <c r="M94" s="121"/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hidden="1" customHeight="1">
      <c r="A95" s="113">
        <v>45816</v>
      </c>
      <c r="B95" s="114" t="s">
        <v>7919</v>
      </c>
      <c r="C95" s="115"/>
      <c r="D95" s="116"/>
      <c r="E95" s="116"/>
      <c r="F95" s="117">
        <v>1</v>
      </c>
      <c r="G95" s="114" t="s">
        <v>7832</v>
      </c>
      <c r="H95" s="114"/>
      <c r="I95" s="118"/>
      <c r="J95" s="114"/>
      <c r="K95" s="119"/>
      <c r="L95" s="120" t="s">
        <v>7822</v>
      </c>
      <c r="M95" s="121" t="s">
        <v>7920</v>
      </c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hidden="1" customHeight="1">
      <c r="A96" s="113">
        <v>45816</v>
      </c>
      <c r="B96" s="114" t="s">
        <v>7921</v>
      </c>
      <c r="C96" s="115"/>
      <c r="D96" s="116">
        <v>500</v>
      </c>
      <c r="E96" s="116"/>
      <c r="F96" s="117">
        <v>1</v>
      </c>
      <c r="G96" s="114" t="s">
        <v>7816</v>
      </c>
      <c r="H96" s="114" t="s">
        <v>7817</v>
      </c>
      <c r="I96" s="118" t="s">
        <v>7810</v>
      </c>
      <c r="J96" s="114" t="s">
        <v>7811</v>
      </c>
      <c r="K96" s="119"/>
      <c r="L96" s="120" t="s">
        <v>7822</v>
      </c>
      <c r="M96" s="121"/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hidden="1" customHeight="1">
      <c r="A97" s="113">
        <v>45816</v>
      </c>
      <c r="B97" s="114" t="s">
        <v>7922</v>
      </c>
      <c r="C97" s="115"/>
      <c r="D97" s="116">
        <v>500</v>
      </c>
      <c r="E97" s="116"/>
      <c r="F97" s="117">
        <v>1</v>
      </c>
      <c r="G97" s="114" t="s">
        <v>7816</v>
      </c>
      <c r="H97" s="114" t="s">
        <v>7817</v>
      </c>
      <c r="I97" s="118" t="s">
        <v>7810</v>
      </c>
      <c r="J97" s="114" t="s">
        <v>7811</v>
      </c>
      <c r="K97" s="119"/>
      <c r="L97" s="120" t="s">
        <v>7822</v>
      </c>
      <c r="M97" s="121"/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hidden="1" customHeight="1">
      <c r="A98" s="113">
        <v>45816</v>
      </c>
      <c r="B98" s="114" t="s">
        <v>7923</v>
      </c>
      <c r="C98" s="115"/>
      <c r="D98" s="116">
        <v>500</v>
      </c>
      <c r="E98" s="116"/>
      <c r="F98" s="117">
        <v>1</v>
      </c>
      <c r="G98" s="114" t="s">
        <v>7816</v>
      </c>
      <c r="H98" s="114" t="s">
        <v>7817</v>
      </c>
      <c r="I98" s="118" t="s">
        <v>7810</v>
      </c>
      <c r="J98" s="114" t="s">
        <v>7811</v>
      </c>
      <c r="K98" s="119"/>
      <c r="L98" s="120" t="s">
        <v>7822</v>
      </c>
      <c r="M98" s="121"/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hidden="1" customHeight="1">
      <c r="A99" s="113">
        <v>45816</v>
      </c>
      <c r="B99" s="114" t="s">
        <v>7818</v>
      </c>
      <c r="C99" s="115"/>
      <c r="D99" s="116">
        <v>200</v>
      </c>
      <c r="E99" s="116"/>
      <c r="F99" s="117">
        <v>2</v>
      </c>
      <c r="G99" s="114" t="s">
        <v>7816</v>
      </c>
      <c r="H99" s="114" t="s">
        <v>7877</v>
      </c>
      <c r="I99" s="118" t="s">
        <v>7810</v>
      </c>
      <c r="J99" s="114" t="s">
        <v>7811</v>
      </c>
      <c r="K99" s="119"/>
      <c r="L99" s="120" t="s">
        <v>7814</v>
      </c>
      <c r="M99" s="121"/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hidden="1" customHeight="1">
      <c r="A100" s="494">
        <v>45816</v>
      </c>
      <c r="B100" s="495" t="s">
        <v>7812</v>
      </c>
      <c r="C100" s="496"/>
      <c r="D100" s="497">
        <v>7500</v>
      </c>
      <c r="E100" s="497"/>
      <c r="F100" s="506"/>
      <c r="G100" s="495" t="s">
        <v>7813</v>
      </c>
      <c r="H100" s="495"/>
      <c r="I100" s="500" t="s">
        <v>7810</v>
      </c>
      <c r="J100" s="495" t="s">
        <v>7811</v>
      </c>
      <c r="K100" s="501"/>
      <c r="L100" s="507" t="s">
        <v>7814</v>
      </c>
      <c r="M100" s="503"/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hidden="1" customHeight="1">
      <c r="A101" s="113">
        <v>45816</v>
      </c>
      <c r="B101" s="114" t="s">
        <v>7818</v>
      </c>
      <c r="C101" s="115"/>
      <c r="D101" s="116">
        <v>23000</v>
      </c>
      <c r="E101" s="116"/>
      <c r="F101" s="117">
        <v>3</v>
      </c>
      <c r="G101" s="114" t="s">
        <v>7824</v>
      </c>
      <c r="H101" s="114"/>
      <c r="I101" s="500" t="s">
        <v>7825</v>
      </c>
      <c r="J101" s="495" t="s">
        <v>7827</v>
      </c>
      <c r="K101" s="501" t="s">
        <v>7926</v>
      </c>
      <c r="L101" s="507" t="s">
        <v>7814</v>
      </c>
      <c r="M101" s="503" t="s">
        <v>7828</v>
      </c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hidden="1" customHeight="1">
      <c r="A102" s="113">
        <v>45816</v>
      </c>
      <c r="B102" s="114" t="s">
        <v>7927</v>
      </c>
      <c r="C102" s="115"/>
      <c r="D102" s="116"/>
      <c r="E102" s="116"/>
      <c r="F102" s="117">
        <v>1</v>
      </c>
      <c r="G102" s="114" t="s">
        <v>7832</v>
      </c>
      <c r="H102" s="114"/>
      <c r="I102" s="118"/>
      <c r="J102" s="114"/>
      <c r="K102" s="119"/>
      <c r="L102" s="120" t="s">
        <v>7846</v>
      </c>
      <c r="M102" s="121" t="s">
        <v>7928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hidden="1" customHeight="1">
      <c r="A103" s="113">
        <v>45816</v>
      </c>
      <c r="B103" s="114" t="s">
        <v>7929</v>
      </c>
      <c r="C103" s="115"/>
      <c r="D103" s="116">
        <v>500</v>
      </c>
      <c r="E103" s="116"/>
      <c r="F103" s="117">
        <v>1</v>
      </c>
      <c r="G103" s="114" t="s">
        <v>7816</v>
      </c>
      <c r="H103" s="114" t="s">
        <v>7817</v>
      </c>
      <c r="I103" s="118" t="s">
        <v>7810</v>
      </c>
      <c r="J103" s="114" t="s">
        <v>7811</v>
      </c>
      <c r="K103" s="119"/>
      <c r="L103" s="120" t="s">
        <v>7846</v>
      </c>
      <c r="M103" s="121"/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hidden="1" customHeight="1">
      <c r="A104" s="113">
        <v>45816</v>
      </c>
      <c r="B104" s="114" t="s">
        <v>7930</v>
      </c>
      <c r="C104" s="115"/>
      <c r="D104" s="116">
        <v>500</v>
      </c>
      <c r="E104" s="116"/>
      <c r="F104" s="117">
        <v>1</v>
      </c>
      <c r="G104" s="114" t="s">
        <v>7816</v>
      </c>
      <c r="H104" s="114" t="s">
        <v>7817</v>
      </c>
      <c r="I104" s="118" t="s">
        <v>7810</v>
      </c>
      <c r="J104" s="114" t="s">
        <v>7811</v>
      </c>
      <c r="K104" s="119"/>
      <c r="L104" s="438" t="s">
        <v>7846</v>
      </c>
      <c r="M104" s="121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hidden="1" customHeight="1">
      <c r="A105" s="113">
        <v>45816</v>
      </c>
      <c r="B105" s="114" t="s">
        <v>7931</v>
      </c>
      <c r="C105" s="115"/>
      <c r="D105" s="116">
        <v>500</v>
      </c>
      <c r="E105" s="116"/>
      <c r="F105" s="117">
        <v>1</v>
      </c>
      <c r="G105" s="114" t="s">
        <v>7816</v>
      </c>
      <c r="H105" s="114" t="s">
        <v>7817</v>
      </c>
      <c r="I105" s="118" t="s">
        <v>7810</v>
      </c>
      <c r="J105" s="114" t="s">
        <v>7811</v>
      </c>
      <c r="K105" s="119"/>
      <c r="L105" s="120" t="s">
        <v>7846</v>
      </c>
      <c r="M105" s="121"/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hidden="1" customHeight="1">
      <c r="A106" s="494">
        <v>45816</v>
      </c>
      <c r="B106" s="495" t="s">
        <v>7932</v>
      </c>
      <c r="C106" s="496"/>
      <c r="D106" s="497"/>
      <c r="E106" s="497"/>
      <c r="F106" s="506">
        <v>1</v>
      </c>
      <c r="G106" s="495" t="s">
        <v>7849</v>
      </c>
      <c r="H106" s="495" t="s">
        <v>7817</v>
      </c>
      <c r="I106" s="500"/>
      <c r="J106" s="495"/>
      <c r="K106" s="501"/>
      <c r="L106" s="507" t="s">
        <v>7846</v>
      </c>
      <c r="M106" s="503"/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hidden="1" customHeight="1">
      <c r="A107" s="113">
        <v>45816</v>
      </c>
      <c r="B107" s="114" t="s">
        <v>7818</v>
      </c>
      <c r="C107" s="115"/>
      <c r="D107" s="116">
        <v>15500</v>
      </c>
      <c r="E107" s="116"/>
      <c r="F107" s="117">
        <v>1</v>
      </c>
      <c r="G107" s="114" t="s">
        <v>7824</v>
      </c>
      <c r="H107" s="114"/>
      <c r="I107" s="500" t="s">
        <v>7825</v>
      </c>
      <c r="J107" s="495" t="s">
        <v>7933</v>
      </c>
      <c r="K107" s="501" t="s">
        <v>7934</v>
      </c>
      <c r="L107" s="507" t="s">
        <v>7814</v>
      </c>
      <c r="M107" s="503" t="s">
        <v>7828</v>
      </c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hidden="1" customHeight="1">
      <c r="A108" s="454">
        <v>45817</v>
      </c>
      <c r="B108" s="455" t="s">
        <v>7907</v>
      </c>
      <c r="C108" s="456"/>
      <c r="D108" s="457"/>
      <c r="E108" s="457">
        <v>30000</v>
      </c>
      <c r="F108" s="458">
        <v>1</v>
      </c>
      <c r="G108" s="455" t="s">
        <v>7867</v>
      </c>
      <c r="H108" s="455" t="s">
        <v>7905</v>
      </c>
      <c r="I108" s="459" t="s">
        <v>7810</v>
      </c>
      <c r="J108" s="455" t="s">
        <v>7811</v>
      </c>
      <c r="K108" s="460"/>
      <c r="L108" s="461" t="s">
        <v>7814</v>
      </c>
      <c r="M108" s="462" t="s">
        <v>7906</v>
      </c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hidden="1" customHeight="1">
      <c r="A109" s="454">
        <v>45817</v>
      </c>
      <c r="B109" s="455" t="s">
        <v>7908</v>
      </c>
      <c r="C109" s="456"/>
      <c r="D109" s="457"/>
      <c r="E109" s="457">
        <v>30000</v>
      </c>
      <c r="F109" s="458">
        <v>1</v>
      </c>
      <c r="G109" s="455" t="s">
        <v>7867</v>
      </c>
      <c r="H109" s="455" t="s">
        <v>7905</v>
      </c>
      <c r="I109" s="459" t="s">
        <v>7810</v>
      </c>
      <c r="J109" s="455" t="s">
        <v>7811</v>
      </c>
      <c r="K109" s="460"/>
      <c r="L109" s="461" t="s">
        <v>7814</v>
      </c>
      <c r="M109" s="462" t="s">
        <v>7906</v>
      </c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hidden="1" customHeight="1">
      <c r="A110" s="454">
        <v>45817</v>
      </c>
      <c r="B110" s="455" t="s">
        <v>7904</v>
      </c>
      <c r="C110" s="456"/>
      <c r="D110" s="457"/>
      <c r="E110" s="457">
        <v>30000</v>
      </c>
      <c r="F110" s="458">
        <v>1</v>
      </c>
      <c r="G110" s="455" t="s">
        <v>7867</v>
      </c>
      <c r="H110" s="455" t="s">
        <v>7905</v>
      </c>
      <c r="I110" s="459" t="s">
        <v>7810</v>
      </c>
      <c r="J110" s="455" t="s">
        <v>7811</v>
      </c>
      <c r="K110" s="460"/>
      <c r="L110" s="461" t="s">
        <v>7814</v>
      </c>
      <c r="M110" s="462" t="s">
        <v>7906</v>
      </c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hidden="1" customHeight="1">
      <c r="A111" s="445">
        <v>45817</v>
      </c>
      <c r="B111" s="446" t="s">
        <v>7807</v>
      </c>
      <c r="C111" s="447"/>
      <c r="D111" s="448">
        <f>27000+50000+22000</f>
        <v>99000</v>
      </c>
      <c r="E111" s="448"/>
      <c r="F111" s="449">
        <v>1</v>
      </c>
      <c r="G111" s="446" t="s">
        <v>7808</v>
      </c>
      <c r="H111" s="446" t="s">
        <v>7809</v>
      </c>
      <c r="I111" s="450" t="s">
        <v>7810</v>
      </c>
      <c r="J111" s="446" t="s">
        <v>7811</v>
      </c>
      <c r="K111" s="451"/>
      <c r="L111" s="452" t="s">
        <v>156</v>
      </c>
      <c r="M111" s="453"/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hidden="1" customHeight="1">
      <c r="A112" s="113">
        <v>45817</v>
      </c>
      <c r="B112" s="114" t="s">
        <v>7842</v>
      </c>
      <c r="C112" s="115" t="s">
        <v>7935</v>
      </c>
      <c r="D112" s="116"/>
      <c r="E112" s="116"/>
      <c r="F112" s="117">
        <v>5</v>
      </c>
      <c r="G112" s="114" t="s">
        <v>7816</v>
      </c>
      <c r="H112" s="114" t="s">
        <v>7817</v>
      </c>
      <c r="I112" s="118"/>
      <c r="J112" s="114"/>
      <c r="K112" s="119"/>
      <c r="L112" s="120" t="s">
        <v>7844</v>
      </c>
      <c r="M112" s="121"/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hidden="1" customHeight="1">
      <c r="A113" s="113">
        <v>45817</v>
      </c>
      <c r="B113" s="114" t="s">
        <v>7936</v>
      </c>
      <c r="C113" s="115"/>
      <c r="D113" s="116">
        <v>500</v>
      </c>
      <c r="E113" s="116"/>
      <c r="F113" s="117">
        <v>1</v>
      </c>
      <c r="G113" s="114" t="s">
        <v>7816</v>
      </c>
      <c r="H113" s="114" t="s">
        <v>7817</v>
      </c>
      <c r="I113" s="118" t="s">
        <v>7810</v>
      </c>
      <c r="J113" s="114" t="s">
        <v>7811</v>
      </c>
      <c r="K113" s="119"/>
      <c r="L113" s="120" t="s">
        <v>7846</v>
      </c>
      <c r="M113" s="121"/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hidden="1" customHeight="1">
      <c r="A114" s="113">
        <v>45817</v>
      </c>
      <c r="B114" s="114" t="s">
        <v>7937</v>
      </c>
      <c r="C114" s="115"/>
      <c r="D114" s="116">
        <v>500</v>
      </c>
      <c r="E114" s="116"/>
      <c r="F114" s="117">
        <v>1</v>
      </c>
      <c r="G114" s="114" t="s">
        <v>7816</v>
      </c>
      <c r="H114" s="114" t="s">
        <v>7817</v>
      </c>
      <c r="I114" s="118" t="s">
        <v>7810</v>
      </c>
      <c r="J114" s="114" t="s">
        <v>7811</v>
      </c>
      <c r="K114" s="119"/>
      <c r="L114" s="120" t="s">
        <v>7846</v>
      </c>
      <c r="M114" s="121"/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hidden="1" customHeight="1">
      <c r="A115" s="113">
        <v>45817</v>
      </c>
      <c r="B115" s="114" t="s">
        <v>7938</v>
      </c>
      <c r="C115" s="115"/>
      <c r="D115" s="116">
        <v>500</v>
      </c>
      <c r="E115" s="116"/>
      <c r="F115" s="117">
        <v>1</v>
      </c>
      <c r="G115" s="114" t="s">
        <v>7816</v>
      </c>
      <c r="H115" s="114" t="s">
        <v>7817</v>
      </c>
      <c r="I115" s="118" t="s">
        <v>7810</v>
      </c>
      <c r="J115" s="114" t="s">
        <v>7811</v>
      </c>
      <c r="K115" s="119"/>
      <c r="L115" s="120" t="s">
        <v>290</v>
      </c>
      <c r="M115" s="121"/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hidden="1" customHeight="1">
      <c r="A116" s="113">
        <v>45817</v>
      </c>
      <c r="B116" s="114" t="s">
        <v>7898</v>
      </c>
      <c r="C116" s="115"/>
      <c r="D116" s="116">
        <v>500</v>
      </c>
      <c r="E116" s="116"/>
      <c r="F116" s="117">
        <v>1</v>
      </c>
      <c r="G116" s="114" t="s">
        <v>7816</v>
      </c>
      <c r="H116" s="114" t="s">
        <v>7817</v>
      </c>
      <c r="I116" s="118" t="s">
        <v>7810</v>
      </c>
      <c r="J116" s="114" t="s">
        <v>7811</v>
      </c>
      <c r="K116" s="119"/>
      <c r="L116" s="120" t="s">
        <v>290</v>
      </c>
      <c r="M116" s="121"/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hidden="1" customHeight="1">
      <c r="A117" s="113">
        <v>45817</v>
      </c>
      <c r="B117" s="114" t="s">
        <v>7939</v>
      </c>
      <c r="C117" s="115"/>
      <c r="D117" s="116">
        <v>500</v>
      </c>
      <c r="E117" s="116"/>
      <c r="F117" s="117">
        <v>1</v>
      </c>
      <c r="G117" s="114" t="s">
        <v>7816</v>
      </c>
      <c r="H117" s="114" t="s">
        <v>7817</v>
      </c>
      <c r="I117" s="118" t="s">
        <v>7810</v>
      </c>
      <c r="J117" s="114" t="s">
        <v>7811</v>
      </c>
      <c r="K117" s="119"/>
      <c r="L117" s="120" t="s">
        <v>290</v>
      </c>
      <c r="M117" s="121"/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hidden="1" customHeight="1">
      <c r="A118" s="113">
        <v>45817</v>
      </c>
      <c r="B118" s="114" t="s">
        <v>7818</v>
      </c>
      <c r="C118" s="115"/>
      <c r="D118" s="116">
        <v>33500</v>
      </c>
      <c r="E118" s="116"/>
      <c r="F118" s="117"/>
      <c r="G118" s="114" t="s">
        <v>7824</v>
      </c>
      <c r="H118" s="114"/>
      <c r="I118" s="118" t="s">
        <v>7810</v>
      </c>
      <c r="J118" s="114" t="s">
        <v>7811</v>
      </c>
      <c r="K118" s="119"/>
      <c r="L118" s="120" t="s">
        <v>7814</v>
      </c>
      <c r="M118" s="121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hidden="1" customHeight="1">
      <c r="A119" s="113">
        <v>45817</v>
      </c>
      <c r="B119" s="114" t="s">
        <v>7940</v>
      </c>
      <c r="C119" s="115"/>
      <c r="D119" s="116">
        <v>500</v>
      </c>
      <c r="E119" s="116"/>
      <c r="F119" s="117">
        <v>1</v>
      </c>
      <c r="G119" s="114" t="s">
        <v>7816</v>
      </c>
      <c r="H119" s="114" t="s">
        <v>7817</v>
      </c>
      <c r="I119" s="118" t="s">
        <v>7810</v>
      </c>
      <c r="J119" s="114" t="s">
        <v>7811</v>
      </c>
      <c r="K119" s="119"/>
      <c r="L119" s="120" t="s">
        <v>290</v>
      </c>
      <c r="M119" s="121"/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hidden="1" customHeight="1">
      <c r="A120" s="463">
        <v>45817</v>
      </c>
      <c r="B120" s="464" t="s">
        <v>7942</v>
      </c>
      <c r="C120" s="465"/>
      <c r="D120" s="466"/>
      <c r="E120" s="466">
        <v>619000</v>
      </c>
      <c r="F120" s="467">
        <v>1</v>
      </c>
      <c r="G120" s="464" t="s">
        <v>7867</v>
      </c>
      <c r="H120" s="464" t="s">
        <v>7905</v>
      </c>
      <c r="I120" s="468" t="s">
        <v>7810</v>
      </c>
      <c r="J120" s="464" t="s">
        <v>7811</v>
      </c>
      <c r="K120" s="469"/>
      <c r="L120" s="470" t="s">
        <v>224</v>
      </c>
      <c r="M120" s="471" t="s">
        <v>7943</v>
      </c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hidden="1" customHeight="1">
      <c r="A121" s="445">
        <v>45818</v>
      </c>
      <c r="B121" s="446" t="s">
        <v>7807</v>
      </c>
      <c r="C121" s="447"/>
      <c r="D121" s="448">
        <f>60000+61000+40000+45000</f>
        <v>206000</v>
      </c>
      <c r="E121" s="448"/>
      <c r="F121" s="449">
        <v>1</v>
      </c>
      <c r="G121" s="446" t="s">
        <v>7808</v>
      </c>
      <c r="H121" s="446" t="s">
        <v>7809</v>
      </c>
      <c r="I121" s="450" t="s">
        <v>7810</v>
      </c>
      <c r="J121" s="446" t="s">
        <v>7811</v>
      </c>
      <c r="K121" s="451"/>
      <c r="L121" s="452" t="s">
        <v>156</v>
      </c>
      <c r="M121" s="453"/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hidden="1" customHeight="1">
      <c r="A122" s="113">
        <v>45818</v>
      </c>
      <c r="B122" s="114" t="s">
        <v>7944</v>
      </c>
      <c r="C122" s="115"/>
      <c r="D122" s="116">
        <v>500</v>
      </c>
      <c r="E122" s="116"/>
      <c r="F122" s="117">
        <v>1</v>
      </c>
      <c r="G122" s="114" t="s">
        <v>7816</v>
      </c>
      <c r="H122" s="114" t="s">
        <v>7817</v>
      </c>
      <c r="I122" s="118" t="s">
        <v>7810</v>
      </c>
      <c r="J122" s="114" t="s">
        <v>7811</v>
      </c>
      <c r="K122" s="119"/>
      <c r="L122" s="120" t="s">
        <v>290</v>
      </c>
      <c r="M122" s="121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hidden="1" customHeight="1">
      <c r="A123" s="113">
        <v>45818</v>
      </c>
      <c r="B123" s="114" t="s">
        <v>7945</v>
      </c>
      <c r="C123" s="115"/>
      <c r="D123" s="116">
        <v>500</v>
      </c>
      <c r="E123" s="116"/>
      <c r="F123" s="117">
        <v>1</v>
      </c>
      <c r="G123" s="114" t="s">
        <v>7816</v>
      </c>
      <c r="H123" s="114" t="s">
        <v>7817</v>
      </c>
      <c r="I123" s="118" t="s">
        <v>7810</v>
      </c>
      <c r="J123" s="114" t="s">
        <v>7811</v>
      </c>
      <c r="K123" s="119"/>
      <c r="L123" s="120" t="s">
        <v>290</v>
      </c>
      <c r="M123" s="121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hidden="1" customHeight="1">
      <c r="A124" s="494">
        <v>45818</v>
      </c>
      <c r="B124" s="495" t="s">
        <v>7946</v>
      </c>
      <c r="C124" s="496"/>
      <c r="D124" s="497"/>
      <c r="E124" s="497"/>
      <c r="F124" s="506">
        <v>1</v>
      </c>
      <c r="G124" s="495" t="s">
        <v>7849</v>
      </c>
      <c r="H124" s="495" t="s">
        <v>7817</v>
      </c>
      <c r="I124" s="500"/>
      <c r="J124" s="495"/>
      <c r="K124" s="501"/>
      <c r="L124" s="507" t="s">
        <v>7846</v>
      </c>
      <c r="M124" s="503"/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hidden="1" customHeight="1">
      <c r="A125" s="113">
        <v>45818</v>
      </c>
      <c r="B125" s="114" t="s">
        <v>7946</v>
      </c>
      <c r="C125" s="115"/>
      <c r="D125" s="116"/>
      <c r="E125" s="116"/>
      <c r="F125" s="117">
        <v>1</v>
      </c>
      <c r="G125" s="114" t="s">
        <v>7832</v>
      </c>
      <c r="H125" s="114"/>
      <c r="I125" s="118"/>
      <c r="J125" s="114"/>
      <c r="K125" s="119"/>
      <c r="L125" s="120" t="s">
        <v>7846</v>
      </c>
      <c r="M125" s="121" t="s">
        <v>7928</v>
      </c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hidden="1" customHeight="1">
      <c r="A126" s="113">
        <v>45818</v>
      </c>
      <c r="B126" s="114" t="s">
        <v>7947</v>
      </c>
      <c r="C126" s="115"/>
      <c r="D126" s="116">
        <v>500</v>
      </c>
      <c r="E126" s="116"/>
      <c r="F126" s="117">
        <v>1</v>
      </c>
      <c r="G126" s="114" t="s">
        <v>7816</v>
      </c>
      <c r="H126" s="114" t="s">
        <v>7817</v>
      </c>
      <c r="I126" s="118" t="s">
        <v>7810</v>
      </c>
      <c r="J126" s="114" t="s">
        <v>7811</v>
      </c>
      <c r="K126" s="119"/>
      <c r="L126" s="120" t="s">
        <v>290</v>
      </c>
      <c r="M126" s="121"/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hidden="1" customHeight="1">
      <c r="A127" s="494">
        <v>45818</v>
      </c>
      <c r="B127" s="495" t="s">
        <v>7948</v>
      </c>
      <c r="C127" s="496"/>
      <c r="D127" s="497"/>
      <c r="E127" s="497"/>
      <c r="F127" s="506">
        <v>1</v>
      </c>
      <c r="G127" s="495" t="s">
        <v>7888</v>
      </c>
      <c r="H127" s="495" t="s">
        <v>7817</v>
      </c>
      <c r="I127" s="500"/>
      <c r="J127" s="495"/>
      <c r="K127" s="501"/>
      <c r="L127" s="507" t="s">
        <v>290</v>
      </c>
      <c r="M127" s="503"/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hidden="1" customHeight="1">
      <c r="A128" s="113">
        <v>45818</v>
      </c>
      <c r="B128" s="114" t="s">
        <v>7949</v>
      </c>
      <c r="C128" s="115"/>
      <c r="D128" s="116">
        <v>500</v>
      </c>
      <c r="E128" s="116"/>
      <c r="F128" s="117">
        <v>1</v>
      </c>
      <c r="G128" s="114" t="s">
        <v>7816</v>
      </c>
      <c r="H128" s="114" t="s">
        <v>7817</v>
      </c>
      <c r="I128" s="118" t="s">
        <v>7810</v>
      </c>
      <c r="J128" s="114" t="s">
        <v>7811</v>
      </c>
      <c r="K128" s="119"/>
      <c r="L128" s="120" t="s">
        <v>290</v>
      </c>
      <c r="M128" s="121"/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hidden="1" customHeight="1">
      <c r="A129" s="113">
        <v>45818</v>
      </c>
      <c r="B129" s="218" t="s">
        <v>7950</v>
      </c>
      <c r="C129" s="219"/>
      <c r="D129" s="116">
        <v>500</v>
      </c>
      <c r="E129" s="116"/>
      <c r="F129" s="117">
        <v>1</v>
      </c>
      <c r="G129" s="114" t="s">
        <v>7816</v>
      </c>
      <c r="H129" s="114" t="s">
        <v>7817</v>
      </c>
      <c r="I129" s="118" t="s">
        <v>7810</v>
      </c>
      <c r="J129" s="114" t="s">
        <v>7811</v>
      </c>
      <c r="K129" s="220"/>
      <c r="L129" s="120" t="s">
        <v>290</v>
      </c>
      <c r="M129" s="121"/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hidden="1" customHeight="1">
      <c r="A130" s="113">
        <v>45818</v>
      </c>
      <c r="B130" s="114" t="s">
        <v>7951</v>
      </c>
      <c r="C130" s="115"/>
      <c r="D130" s="116">
        <v>500</v>
      </c>
      <c r="E130" s="116"/>
      <c r="F130" s="117">
        <v>1</v>
      </c>
      <c r="G130" s="114" t="s">
        <v>7816</v>
      </c>
      <c r="H130" s="114" t="s">
        <v>7817</v>
      </c>
      <c r="I130" s="118" t="s">
        <v>7810</v>
      </c>
      <c r="J130" s="114" t="s">
        <v>7811</v>
      </c>
      <c r="K130" s="119"/>
      <c r="L130" s="120" t="s">
        <v>290</v>
      </c>
      <c r="M130" s="121"/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hidden="1" customHeight="1">
      <c r="A131" s="113">
        <v>45818</v>
      </c>
      <c r="B131" s="218" t="s">
        <v>7952</v>
      </c>
      <c r="C131" s="219"/>
      <c r="D131" s="439">
        <v>500</v>
      </c>
      <c r="E131" s="439"/>
      <c r="F131" s="441">
        <v>1</v>
      </c>
      <c r="G131" s="218" t="s">
        <v>7816</v>
      </c>
      <c r="H131" s="218" t="s">
        <v>7817</v>
      </c>
      <c r="I131" s="442" t="s">
        <v>7810</v>
      </c>
      <c r="J131" s="218" t="s">
        <v>7811</v>
      </c>
      <c r="K131" s="220"/>
      <c r="L131" s="443" t="s">
        <v>7846</v>
      </c>
      <c r="M131" s="121"/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hidden="1" customHeight="1">
      <c r="A132" s="113">
        <v>45818</v>
      </c>
      <c r="B132" s="114" t="s">
        <v>7953</v>
      </c>
      <c r="C132" s="115"/>
      <c r="D132" s="116">
        <v>500</v>
      </c>
      <c r="E132" s="116"/>
      <c r="F132" s="117">
        <v>1</v>
      </c>
      <c r="G132" s="114" t="s">
        <v>7816</v>
      </c>
      <c r="H132" s="114" t="s">
        <v>7817</v>
      </c>
      <c r="I132" s="118" t="s">
        <v>7810</v>
      </c>
      <c r="J132" s="114" t="s">
        <v>7811</v>
      </c>
      <c r="K132" s="119"/>
      <c r="L132" s="120" t="s">
        <v>7846</v>
      </c>
      <c r="M132" s="121"/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hidden="1" customHeight="1">
      <c r="A133" s="113">
        <v>45818</v>
      </c>
      <c r="B133" s="114" t="s">
        <v>7954</v>
      </c>
      <c r="C133" s="115"/>
      <c r="D133" s="116">
        <v>500</v>
      </c>
      <c r="E133" s="116"/>
      <c r="F133" s="117">
        <v>1</v>
      </c>
      <c r="G133" s="114" t="s">
        <v>7816</v>
      </c>
      <c r="H133" s="114" t="s">
        <v>7817</v>
      </c>
      <c r="I133" s="118" t="s">
        <v>7810</v>
      </c>
      <c r="J133" s="114" t="s">
        <v>7811</v>
      </c>
      <c r="K133" s="119"/>
      <c r="L133" s="120" t="s">
        <v>290</v>
      </c>
      <c r="M133" s="121"/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hidden="1" customHeight="1">
      <c r="A134" s="445">
        <v>45819</v>
      </c>
      <c r="B134" s="446" t="s">
        <v>7807</v>
      </c>
      <c r="C134" s="447"/>
      <c r="D134" s="448">
        <f>3000+44000+28000+13000</f>
        <v>88000</v>
      </c>
      <c r="E134" s="448"/>
      <c r="F134" s="449">
        <v>1</v>
      </c>
      <c r="G134" s="446" t="s">
        <v>7808</v>
      </c>
      <c r="H134" s="446" t="s">
        <v>7809</v>
      </c>
      <c r="I134" s="450" t="s">
        <v>7810</v>
      </c>
      <c r="J134" s="446" t="s">
        <v>7811</v>
      </c>
      <c r="K134" s="451"/>
      <c r="L134" s="452" t="s">
        <v>156</v>
      </c>
      <c r="M134" s="453" t="s">
        <v>7863</v>
      </c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hidden="1" customHeight="1">
      <c r="A135" s="113">
        <v>45819</v>
      </c>
      <c r="B135" s="114" t="s">
        <v>7955</v>
      </c>
      <c r="C135" s="115"/>
      <c r="D135" s="116">
        <v>500</v>
      </c>
      <c r="E135" s="116"/>
      <c r="F135" s="117">
        <v>1</v>
      </c>
      <c r="G135" s="114" t="s">
        <v>7816</v>
      </c>
      <c r="H135" s="114" t="s">
        <v>7817</v>
      </c>
      <c r="I135" s="118" t="s">
        <v>7810</v>
      </c>
      <c r="J135" s="114" t="s">
        <v>7811</v>
      </c>
      <c r="K135" s="119"/>
      <c r="L135" s="120" t="s">
        <v>7822</v>
      </c>
      <c r="M135" s="121"/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hidden="1" customHeight="1">
      <c r="A136" s="113">
        <v>45819</v>
      </c>
      <c r="B136" s="114" t="s">
        <v>7956</v>
      </c>
      <c r="C136" s="115"/>
      <c r="D136" s="116">
        <v>500</v>
      </c>
      <c r="E136" s="116"/>
      <c r="F136" s="117">
        <v>1</v>
      </c>
      <c r="G136" s="114" t="s">
        <v>7816</v>
      </c>
      <c r="H136" s="114" t="s">
        <v>7817</v>
      </c>
      <c r="I136" s="118" t="s">
        <v>7810</v>
      </c>
      <c r="J136" s="114" t="s">
        <v>7811</v>
      </c>
      <c r="K136" s="119"/>
      <c r="L136" s="120" t="s">
        <v>7822</v>
      </c>
      <c r="M136" s="121"/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hidden="1" customHeight="1">
      <c r="A137" s="472">
        <v>45819</v>
      </c>
      <c r="B137" s="527" t="s">
        <v>7957</v>
      </c>
      <c r="C137" s="546" t="s">
        <v>7959</v>
      </c>
      <c r="D137" s="552"/>
      <c r="E137" s="552">
        <v>32000</v>
      </c>
      <c r="F137" s="556">
        <v>1</v>
      </c>
      <c r="G137" s="527" t="s">
        <v>7867</v>
      </c>
      <c r="H137" s="527" t="s">
        <v>7958</v>
      </c>
      <c r="I137" s="528" t="s">
        <v>7810</v>
      </c>
      <c r="J137" s="527" t="s">
        <v>7811</v>
      </c>
      <c r="K137" s="529"/>
      <c r="L137" s="530" t="s">
        <v>7814</v>
      </c>
      <c r="M137" s="480"/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hidden="1" customHeight="1">
      <c r="A138" s="472">
        <v>45819</v>
      </c>
      <c r="B138" s="527" t="s">
        <v>7957</v>
      </c>
      <c r="C138" s="546" t="s">
        <v>7960</v>
      </c>
      <c r="D138" s="552"/>
      <c r="E138" s="552">
        <v>32000</v>
      </c>
      <c r="F138" s="556">
        <v>1</v>
      </c>
      <c r="G138" s="527" t="s">
        <v>7867</v>
      </c>
      <c r="H138" s="527" t="s">
        <v>7958</v>
      </c>
      <c r="I138" s="528" t="s">
        <v>7810</v>
      </c>
      <c r="J138" s="527" t="s">
        <v>7811</v>
      </c>
      <c r="K138" s="529"/>
      <c r="L138" s="530" t="s">
        <v>7814</v>
      </c>
      <c r="M138" s="480" t="s">
        <v>7961</v>
      </c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hidden="1" customHeight="1">
      <c r="A139" s="113">
        <v>45819</v>
      </c>
      <c r="B139" s="114" t="s">
        <v>7962</v>
      </c>
      <c r="C139" s="115"/>
      <c r="D139" s="116">
        <v>500</v>
      </c>
      <c r="E139" s="116"/>
      <c r="F139" s="117">
        <v>1</v>
      </c>
      <c r="G139" s="114" t="s">
        <v>7816</v>
      </c>
      <c r="H139" s="114" t="s">
        <v>7817</v>
      </c>
      <c r="I139" s="118" t="s">
        <v>7810</v>
      </c>
      <c r="J139" s="114" t="s">
        <v>7811</v>
      </c>
      <c r="K139" s="119"/>
      <c r="L139" s="443" t="s">
        <v>7822</v>
      </c>
      <c r="M139" s="121"/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hidden="1" customHeight="1">
      <c r="A140" s="113">
        <v>45819</v>
      </c>
      <c r="B140" s="114" t="s">
        <v>7963</v>
      </c>
      <c r="C140" s="115"/>
      <c r="D140" s="116">
        <v>500</v>
      </c>
      <c r="E140" s="116"/>
      <c r="F140" s="117">
        <v>1</v>
      </c>
      <c r="G140" s="114" t="s">
        <v>7816</v>
      </c>
      <c r="H140" s="114" t="s">
        <v>7817</v>
      </c>
      <c r="I140" s="118" t="s">
        <v>7810</v>
      </c>
      <c r="J140" s="114" t="s">
        <v>7811</v>
      </c>
      <c r="K140" s="119"/>
      <c r="L140" s="443" t="s">
        <v>7822</v>
      </c>
      <c r="M140" s="121"/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hidden="1" customHeight="1">
      <c r="A141" s="113">
        <v>45819</v>
      </c>
      <c r="B141" s="218" t="s">
        <v>7964</v>
      </c>
      <c r="C141" s="219"/>
      <c r="D141" s="116"/>
      <c r="E141" s="116"/>
      <c r="F141" s="117">
        <v>1</v>
      </c>
      <c r="G141" s="114" t="s">
        <v>7832</v>
      </c>
      <c r="H141" s="114"/>
      <c r="I141" s="118"/>
      <c r="J141" s="114"/>
      <c r="K141" s="220"/>
      <c r="L141" s="443" t="s">
        <v>290</v>
      </c>
      <c r="M141" s="228" t="s">
        <v>7965</v>
      </c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hidden="1" customHeight="1">
      <c r="A142" s="113">
        <v>45819</v>
      </c>
      <c r="B142" s="114" t="s">
        <v>7818</v>
      </c>
      <c r="C142" s="115"/>
      <c r="D142" s="116">
        <v>16226</v>
      </c>
      <c r="E142" s="116"/>
      <c r="F142" s="117"/>
      <c r="G142" s="114" t="s">
        <v>7824</v>
      </c>
      <c r="H142" s="114"/>
      <c r="I142" s="118" t="s">
        <v>7810</v>
      </c>
      <c r="J142" s="114" t="s">
        <v>7811</v>
      </c>
      <c r="K142" s="119"/>
      <c r="L142" s="443" t="s">
        <v>7814</v>
      </c>
      <c r="M142" s="121"/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hidden="1" customHeight="1">
      <c r="A143" s="113">
        <v>45819</v>
      </c>
      <c r="B143" s="114" t="s">
        <v>7966</v>
      </c>
      <c r="C143" s="115"/>
      <c r="D143" s="116">
        <v>500</v>
      </c>
      <c r="E143" s="116"/>
      <c r="F143" s="117">
        <v>1</v>
      </c>
      <c r="G143" s="114" t="s">
        <v>7816</v>
      </c>
      <c r="H143" s="114" t="s">
        <v>7817</v>
      </c>
      <c r="I143" s="118" t="s">
        <v>7810</v>
      </c>
      <c r="J143" s="114" t="s">
        <v>7811</v>
      </c>
      <c r="K143" s="119"/>
      <c r="L143" s="443" t="s">
        <v>290</v>
      </c>
      <c r="M143" s="121"/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hidden="1" customHeight="1">
      <c r="A144" s="113">
        <v>45819</v>
      </c>
      <c r="B144" s="114" t="s">
        <v>7967</v>
      </c>
      <c r="C144" s="115"/>
      <c r="D144" s="116">
        <v>500</v>
      </c>
      <c r="E144" s="116"/>
      <c r="F144" s="117">
        <v>1</v>
      </c>
      <c r="G144" s="114" t="s">
        <v>7816</v>
      </c>
      <c r="H144" s="114" t="s">
        <v>7817</v>
      </c>
      <c r="I144" s="118" t="s">
        <v>7810</v>
      </c>
      <c r="J144" s="114" t="s">
        <v>7811</v>
      </c>
      <c r="K144" s="119"/>
      <c r="L144" s="443" t="s">
        <v>290</v>
      </c>
      <c r="M144" s="121"/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hidden="1" customHeight="1">
      <c r="A145" s="113">
        <v>45819</v>
      </c>
      <c r="B145" s="114" t="s">
        <v>7968</v>
      </c>
      <c r="C145" s="115"/>
      <c r="D145" s="116">
        <v>500</v>
      </c>
      <c r="E145" s="116"/>
      <c r="F145" s="117">
        <v>1</v>
      </c>
      <c r="G145" s="114" t="s">
        <v>7816</v>
      </c>
      <c r="H145" s="114" t="s">
        <v>7817</v>
      </c>
      <c r="I145" s="118" t="s">
        <v>7810</v>
      </c>
      <c r="J145" s="114" t="s">
        <v>7811</v>
      </c>
      <c r="K145" s="119"/>
      <c r="L145" s="443" t="s">
        <v>290</v>
      </c>
      <c r="M145" s="121"/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hidden="1" customHeight="1">
      <c r="A146" s="113">
        <v>45819</v>
      </c>
      <c r="B146" s="114" t="s">
        <v>7969</v>
      </c>
      <c r="C146" s="115"/>
      <c r="D146" s="116">
        <v>500</v>
      </c>
      <c r="E146" s="116"/>
      <c r="F146" s="117">
        <v>1</v>
      </c>
      <c r="G146" s="114" t="s">
        <v>7816</v>
      </c>
      <c r="H146" s="114" t="s">
        <v>7817</v>
      </c>
      <c r="I146" s="118" t="s">
        <v>7810</v>
      </c>
      <c r="J146" s="114" t="s">
        <v>7811</v>
      </c>
      <c r="K146" s="119"/>
      <c r="L146" s="120" t="s">
        <v>290</v>
      </c>
      <c r="M146" s="121"/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hidden="1" customHeight="1">
      <c r="A147" s="494">
        <v>45819</v>
      </c>
      <c r="B147" s="495" t="s">
        <v>7970</v>
      </c>
      <c r="C147" s="496"/>
      <c r="D147" s="497"/>
      <c r="E147" s="497"/>
      <c r="F147" s="506">
        <v>1</v>
      </c>
      <c r="G147" s="495" t="s">
        <v>7849</v>
      </c>
      <c r="H147" s="495" t="s">
        <v>7817</v>
      </c>
      <c r="I147" s="500"/>
      <c r="J147" s="495"/>
      <c r="K147" s="501"/>
      <c r="L147" s="507" t="s">
        <v>290</v>
      </c>
      <c r="M147" s="503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hidden="1" customHeight="1">
      <c r="A148" s="113">
        <v>45819</v>
      </c>
      <c r="B148" s="432" t="s">
        <v>7971</v>
      </c>
      <c r="C148" s="433"/>
      <c r="D148" s="434">
        <v>500</v>
      </c>
      <c r="E148" s="434"/>
      <c r="F148" s="435">
        <v>1</v>
      </c>
      <c r="G148" s="432" t="s">
        <v>7816</v>
      </c>
      <c r="H148" s="432" t="s">
        <v>7817</v>
      </c>
      <c r="I148" s="436" t="s">
        <v>7810</v>
      </c>
      <c r="J148" s="432" t="s">
        <v>7811</v>
      </c>
      <c r="K148" s="437"/>
      <c r="L148" s="438" t="s">
        <v>290</v>
      </c>
      <c r="M148" s="121"/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hidden="1" customHeight="1">
      <c r="A149" s="113">
        <v>45819</v>
      </c>
      <c r="B149" s="432" t="s">
        <v>7972</v>
      </c>
      <c r="C149" s="433"/>
      <c r="D149" s="434">
        <v>500</v>
      </c>
      <c r="E149" s="116"/>
      <c r="F149" s="435">
        <v>1</v>
      </c>
      <c r="G149" s="432" t="s">
        <v>7816</v>
      </c>
      <c r="H149" s="432" t="s">
        <v>7817</v>
      </c>
      <c r="I149" s="436" t="s">
        <v>7810</v>
      </c>
      <c r="J149" s="432" t="s">
        <v>7811</v>
      </c>
      <c r="K149" s="437"/>
      <c r="L149" s="438" t="s">
        <v>290</v>
      </c>
      <c r="M149" s="121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hidden="1" customHeight="1">
      <c r="A150" s="494">
        <v>45819</v>
      </c>
      <c r="B150" s="495" t="s">
        <v>7973</v>
      </c>
      <c r="C150" s="496"/>
      <c r="D150" s="497"/>
      <c r="E150" s="497"/>
      <c r="F150" s="506">
        <v>1</v>
      </c>
      <c r="G150" s="495" t="s">
        <v>7849</v>
      </c>
      <c r="H150" s="495" t="s">
        <v>7817</v>
      </c>
      <c r="I150" s="500"/>
      <c r="J150" s="495"/>
      <c r="K150" s="501"/>
      <c r="L150" s="507" t="s">
        <v>290</v>
      </c>
      <c r="M150" s="503"/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hidden="1" customHeight="1">
      <c r="A151" s="113">
        <v>45819</v>
      </c>
      <c r="B151" s="114" t="s">
        <v>7973</v>
      </c>
      <c r="C151" s="115"/>
      <c r="D151" s="116">
        <v>0</v>
      </c>
      <c r="E151" s="116"/>
      <c r="F151" s="117">
        <v>0</v>
      </c>
      <c r="G151" s="114" t="s">
        <v>7816</v>
      </c>
      <c r="H151" s="114" t="s">
        <v>7817</v>
      </c>
      <c r="I151" s="118" t="s">
        <v>7810</v>
      </c>
      <c r="J151" s="114" t="s">
        <v>7811</v>
      </c>
      <c r="K151" s="119"/>
      <c r="L151" s="120" t="s">
        <v>290</v>
      </c>
      <c r="M151" s="121" t="s">
        <v>7895</v>
      </c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hidden="1" customHeight="1">
      <c r="A152" s="494">
        <v>45819</v>
      </c>
      <c r="B152" s="495" t="s">
        <v>8303</v>
      </c>
      <c r="C152" s="496"/>
      <c r="D152" s="497"/>
      <c r="E152" s="497"/>
      <c r="F152" s="506">
        <v>1</v>
      </c>
      <c r="G152" s="495" t="s">
        <v>8311</v>
      </c>
      <c r="H152" s="495"/>
      <c r="I152" s="500"/>
      <c r="J152" s="495"/>
      <c r="K152" s="501"/>
      <c r="L152" s="507" t="s">
        <v>7822</v>
      </c>
      <c r="M152" s="503"/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hidden="1" customHeight="1">
      <c r="A153" s="463">
        <v>45820</v>
      </c>
      <c r="B153" s="464" t="s">
        <v>7807</v>
      </c>
      <c r="C153" s="465"/>
      <c r="D153" s="466"/>
      <c r="E153" s="466">
        <v>1662228</v>
      </c>
      <c r="F153" s="467">
        <v>1</v>
      </c>
      <c r="G153" s="464" t="s">
        <v>7808</v>
      </c>
      <c r="H153" s="464" t="s">
        <v>7809</v>
      </c>
      <c r="I153" s="468" t="s">
        <v>7810</v>
      </c>
      <c r="J153" s="464" t="s">
        <v>7811</v>
      </c>
      <c r="K153" s="469"/>
      <c r="L153" s="470" t="s">
        <v>7941</v>
      </c>
      <c r="M153" s="471" t="s">
        <v>7974</v>
      </c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hidden="1" customHeight="1">
      <c r="A154" s="113">
        <v>45820</v>
      </c>
      <c r="B154" s="218" t="s">
        <v>7807</v>
      </c>
      <c r="C154" s="219"/>
      <c r="D154" s="439">
        <f>50000+60000</f>
        <v>110000</v>
      </c>
      <c r="E154" s="439"/>
      <c r="F154" s="117">
        <v>1</v>
      </c>
      <c r="G154" s="114" t="s">
        <v>7808</v>
      </c>
      <c r="H154" s="114" t="s">
        <v>7809</v>
      </c>
      <c r="I154" s="118" t="s">
        <v>7810</v>
      </c>
      <c r="J154" s="114" t="s">
        <v>7811</v>
      </c>
      <c r="K154" s="220"/>
      <c r="L154" s="443" t="s">
        <v>156</v>
      </c>
      <c r="M154" s="228"/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hidden="1" customHeight="1">
      <c r="A155" s="113">
        <v>45820</v>
      </c>
      <c r="B155" s="114" t="s">
        <v>7818</v>
      </c>
      <c r="C155" s="115"/>
      <c r="D155" s="116">
        <v>10500</v>
      </c>
      <c r="E155" s="116"/>
      <c r="F155" s="117">
        <v>2</v>
      </c>
      <c r="G155" s="114" t="s">
        <v>7824</v>
      </c>
      <c r="H155" s="114"/>
      <c r="I155" s="500" t="s">
        <v>7825</v>
      </c>
      <c r="J155" s="495" t="s">
        <v>7975</v>
      </c>
      <c r="K155" s="501" t="s">
        <v>7976</v>
      </c>
      <c r="L155" s="507" t="s">
        <v>7814</v>
      </c>
      <c r="M155" s="503" t="s">
        <v>7977</v>
      </c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hidden="1" customHeight="1">
      <c r="A156" s="113">
        <v>45820</v>
      </c>
      <c r="B156" s="114" t="s">
        <v>7978</v>
      </c>
      <c r="C156" s="115"/>
      <c r="D156" s="116">
        <v>500</v>
      </c>
      <c r="E156" s="116"/>
      <c r="F156" s="117">
        <v>1</v>
      </c>
      <c r="G156" s="114" t="s">
        <v>7816</v>
      </c>
      <c r="H156" s="114" t="s">
        <v>7817</v>
      </c>
      <c r="I156" s="118" t="s">
        <v>7810</v>
      </c>
      <c r="J156" s="114" t="s">
        <v>7811</v>
      </c>
      <c r="K156" s="119"/>
      <c r="L156" s="120" t="s">
        <v>7822</v>
      </c>
      <c r="M156" s="121"/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hidden="1" customHeight="1">
      <c r="A157" s="113">
        <v>45820</v>
      </c>
      <c r="B157" s="114" t="s">
        <v>7978</v>
      </c>
      <c r="C157" s="115"/>
      <c r="D157" s="116"/>
      <c r="E157" s="116"/>
      <c r="F157" s="117">
        <v>1</v>
      </c>
      <c r="G157" s="114" t="s">
        <v>7832</v>
      </c>
      <c r="H157" s="114"/>
      <c r="I157" s="118"/>
      <c r="J157" s="114"/>
      <c r="K157" s="119"/>
      <c r="L157" s="120" t="s">
        <v>7822</v>
      </c>
      <c r="M157" s="121" t="s">
        <v>7979</v>
      </c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hidden="1" customHeight="1">
      <c r="A158" s="494">
        <v>45820</v>
      </c>
      <c r="B158" s="495" t="s">
        <v>7980</v>
      </c>
      <c r="C158" s="496"/>
      <c r="D158" s="497"/>
      <c r="E158" s="497"/>
      <c r="F158" s="506">
        <v>1</v>
      </c>
      <c r="G158" s="495" t="s">
        <v>7888</v>
      </c>
      <c r="H158" s="495" t="s">
        <v>7817</v>
      </c>
      <c r="I158" s="500"/>
      <c r="J158" s="495"/>
      <c r="K158" s="501"/>
      <c r="L158" s="507" t="s">
        <v>7822</v>
      </c>
      <c r="M158" s="503"/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hidden="1" customHeight="1">
      <c r="A159" s="113">
        <v>45820</v>
      </c>
      <c r="B159" s="114" t="s">
        <v>7980</v>
      </c>
      <c r="C159" s="115"/>
      <c r="D159" s="116">
        <v>0</v>
      </c>
      <c r="E159" s="116"/>
      <c r="F159" s="117">
        <v>0</v>
      </c>
      <c r="G159" s="114" t="s">
        <v>7816</v>
      </c>
      <c r="H159" s="114" t="s">
        <v>7817</v>
      </c>
      <c r="I159" s="118" t="s">
        <v>7810</v>
      </c>
      <c r="J159" s="114" t="s">
        <v>7811</v>
      </c>
      <c r="K159" s="119"/>
      <c r="L159" s="120" t="s">
        <v>7822</v>
      </c>
      <c r="M159" s="121"/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hidden="1" customHeight="1">
      <c r="A160" s="113">
        <v>45820</v>
      </c>
      <c r="B160" s="114" t="s">
        <v>7818</v>
      </c>
      <c r="C160" s="115"/>
      <c r="D160" s="116">
        <v>5500</v>
      </c>
      <c r="E160" s="116"/>
      <c r="F160" s="117"/>
      <c r="G160" s="114" t="s">
        <v>7824</v>
      </c>
      <c r="H160" s="114"/>
      <c r="I160" s="118" t="s">
        <v>7810</v>
      </c>
      <c r="J160" s="114" t="s">
        <v>7811</v>
      </c>
      <c r="K160" s="119"/>
      <c r="L160" s="120" t="s">
        <v>7814</v>
      </c>
      <c r="M160" s="121"/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hidden="1" customHeight="1">
      <c r="A161" s="113">
        <v>45820</v>
      </c>
      <c r="B161" s="114" t="s">
        <v>7981</v>
      </c>
      <c r="C161" s="115"/>
      <c r="D161" s="116">
        <v>500</v>
      </c>
      <c r="E161" s="116"/>
      <c r="F161" s="117">
        <v>0</v>
      </c>
      <c r="G161" s="114" t="s">
        <v>7816</v>
      </c>
      <c r="H161" s="114" t="s">
        <v>7817</v>
      </c>
      <c r="I161" s="118" t="s">
        <v>7810</v>
      </c>
      <c r="J161" s="114" t="s">
        <v>7811</v>
      </c>
      <c r="K161" s="119"/>
      <c r="L161" s="120" t="s">
        <v>7822</v>
      </c>
      <c r="M161" s="121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hidden="1" customHeight="1">
      <c r="A162" s="113">
        <v>45820</v>
      </c>
      <c r="B162" s="114" t="s">
        <v>7982</v>
      </c>
      <c r="C162" s="115"/>
      <c r="D162" s="116">
        <v>500</v>
      </c>
      <c r="E162" s="116"/>
      <c r="F162" s="117">
        <v>1</v>
      </c>
      <c r="G162" s="114" t="s">
        <v>7816</v>
      </c>
      <c r="H162" s="114" t="s">
        <v>7817</v>
      </c>
      <c r="I162" s="118" t="s">
        <v>7810</v>
      </c>
      <c r="J162" s="114" t="s">
        <v>7811</v>
      </c>
      <c r="K162" s="119"/>
      <c r="L162" s="120" t="s">
        <v>7822</v>
      </c>
      <c r="M162" s="121"/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hidden="1" customHeight="1">
      <c r="A163" s="113">
        <v>45820</v>
      </c>
      <c r="B163" s="114" t="s">
        <v>7983</v>
      </c>
      <c r="C163" s="115"/>
      <c r="D163" s="116">
        <v>500</v>
      </c>
      <c r="E163" s="116"/>
      <c r="F163" s="117">
        <v>1</v>
      </c>
      <c r="G163" s="114" t="s">
        <v>7816</v>
      </c>
      <c r="H163" s="114" t="s">
        <v>7817</v>
      </c>
      <c r="I163" s="118" t="s">
        <v>7810</v>
      </c>
      <c r="J163" s="114" t="s">
        <v>7811</v>
      </c>
      <c r="K163" s="119"/>
      <c r="L163" s="120" t="s">
        <v>7822</v>
      </c>
      <c r="M163" s="121"/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hidden="1" customHeight="1">
      <c r="A164" s="113">
        <v>45820</v>
      </c>
      <c r="B164" s="114" t="s">
        <v>7984</v>
      </c>
      <c r="C164" s="115"/>
      <c r="D164" s="116">
        <v>500</v>
      </c>
      <c r="E164" s="116"/>
      <c r="F164" s="117">
        <v>1</v>
      </c>
      <c r="G164" s="114" t="s">
        <v>7816</v>
      </c>
      <c r="H164" s="114" t="s">
        <v>7817</v>
      </c>
      <c r="I164" s="118" t="s">
        <v>7810</v>
      </c>
      <c r="J164" s="114" t="s">
        <v>7811</v>
      </c>
      <c r="K164" s="119"/>
      <c r="L164" s="120" t="s">
        <v>7822</v>
      </c>
      <c r="M164" s="121"/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hidden="1" customHeight="1">
      <c r="A165" s="494">
        <v>45820</v>
      </c>
      <c r="B165" s="504" t="s">
        <v>7812</v>
      </c>
      <c r="C165" s="505"/>
      <c r="D165" s="508">
        <v>2000</v>
      </c>
      <c r="E165" s="497"/>
      <c r="F165" s="506"/>
      <c r="G165" s="495" t="s">
        <v>7813</v>
      </c>
      <c r="H165" s="495"/>
      <c r="I165" s="500" t="s">
        <v>7810</v>
      </c>
      <c r="J165" s="495" t="s">
        <v>7811</v>
      </c>
      <c r="K165" s="501"/>
      <c r="L165" s="507" t="s">
        <v>7814</v>
      </c>
      <c r="M165" s="526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hidden="1" customHeight="1">
      <c r="A166" s="445">
        <v>45821</v>
      </c>
      <c r="B166" s="446" t="s">
        <v>7991</v>
      </c>
      <c r="C166" s="447"/>
      <c r="D166" s="448">
        <f>54000+36000</f>
        <v>90000</v>
      </c>
      <c r="E166" s="448"/>
      <c r="F166" s="449">
        <v>1</v>
      </c>
      <c r="G166" s="446" t="s">
        <v>7808</v>
      </c>
      <c r="H166" s="446" t="s">
        <v>7809</v>
      </c>
      <c r="I166" s="450" t="s">
        <v>7810</v>
      </c>
      <c r="J166" s="446" t="s">
        <v>7811</v>
      </c>
      <c r="K166" s="451"/>
      <c r="L166" s="452" t="s">
        <v>156</v>
      </c>
      <c r="M166" s="453" t="s">
        <v>7863</v>
      </c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hidden="1" customHeight="1">
      <c r="A167" s="494">
        <v>45821</v>
      </c>
      <c r="B167" s="495" t="s">
        <v>7812</v>
      </c>
      <c r="C167" s="496"/>
      <c r="D167" s="497">
        <v>11500</v>
      </c>
      <c r="E167" s="497"/>
      <c r="F167" s="506"/>
      <c r="G167" s="495" t="s">
        <v>7813</v>
      </c>
      <c r="H167" s="495"/>
      <c r="I167" s="500" t="s">
        <v>7810</v>
      </c>
      <c r="J167" s="495" t="s">
        <v>7811</v>
      </c>
      <c r="K167" s="501"/>
      <c r="L167" s="507" t="s">
        <v>7814</v>
      </c>
      <c r="M167" s="503"/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hidden="1" customHeight="1">
      <c r="A168" s="113">
        <v>45821</v>
      </c>
      <c r="B168" s="114" t="s">
        <v>7985</v>
      </c>
      <c r="C168" s="115"/>
      <c r="D168" s="116">
        <v>500</v>
      </c>
      <c r="E168" s="116"/>
      <c r="F168" s="117">
        <v>1</v>
      </c>
      <c r="G168" s="114" t="s">
        <v>7816</v>
      </c>
      <c r="H168" s="114" t="s">
        <v>7817</v>
      </c>
      <c r="I168" s="118" t="s">
        <v>7810</v>
      </c>
      <c r="J168" s="114" t="s">
        <v>7811</v>
      </c>
      <c r="K168" s="119"/>
      <c r="L168" s="120" t="s">
        <v>7846</v>
      </c>
      <c r="M168" s="121"/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hidden="1" customHeight="1">
      <c r="A169" s="113">
        <v>45821</v>
      </c>
      <c r="B169" s="114" t="s">
        <v>7986</v>
      </c>
      <c r="C169" s="115"/>
      <c r="D169" s="116">
        <v>500</v>
      </c>
      <c r="E169" s="116"/>
      <c r="F169" s="117">
        <v>1</v>
      </c>
      <c r="G169" s="114" t="s">
        <v>7816</v>
      </c>
      <c r="H169" s="114" t="s">
        <v>7817</v>
      </c>
      <c r="I169" s="118" t="s">
        <v>7810</v>
      </c>
      <c r="J169" s="114" t="s">
        <v>7811</v>
      </c>
      <c r="K169" s="119"/>
      <c r="L169" s="120" t="s">
        <v>7846</v>
      </c>
      <c r="M169" s="121"/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hidden="1" customHeight="1">
      <c r="A170" s="494">
        <v>45821</v>
      </c>
      <c r="B170" s="495" t="s">
        <v>7987</v>
      </c>
      <c r="C170" s="496"/>
      <c r="D170" s="497"/>
      <c r="E170" s="497"/>
      <c r="F170" s="506">
        <v>1</v>
      </c>
      <c r="G170" s="495" t="s">
        <v>7849</v>
      </c>
      <c r="H170" s="495" t="s">
        <v>7817</v>
      </c>
      <c r="I170" s="500"/>
      <c r="J170" s="495"/>
      <c r="K170" s="501"/>
      <c r="L170" s="507" t="s">
        <v>7846</v>
      </c>
      <c r="M170" s="503"/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hidden="1" customHeight="1">
      <c r="A171" s="494">
        <v>45821</v>
      </c>
      <c r="B171" s="495" t="s">
        <v>7988</v>
      </c>
      <c r="C171" s="496"/>
      <c r="D171" s="497"/>
      <c r="E171" s="497"/>
      <c r="F171" s="506">
        <v>1</v>
      </c>
      <c r="G171" s="495" t="s">
        <v>7888</v>
      </c>
      <c r="H171" s="495" t="s">
        <v>7817</v>
      </c>
      <c r="I171" s="500"/>
      <c r="J171" s="495"/>
      <c r="K171" s="501"/>
      <c r="L171" s="507" t="s">
        <v>7846</v>
      </c>
      <c r="M171" s="503"/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hidden="1" customHeight="1">
      <c r="A172" s="113">
        <v>45821</v>
      </c>
      <c r="B172" s="114" t="s">
        <v>7989</v>
      </c>
      <c r="C172" s="115"/>
      <c r="D172" s="116">
        <v>500</v>
      </c>
      <c r="E172" s="116"/>
      <c r="F172" s="117">
        <v>1</v>
      </c>
      <c r="G172" s="114" t="s">
        <v>7816</v>
      </c>
      <c r="H172" s="114" t="s">
        <v>7817</v>
      </c>
      <c r="I172" s="118" t="s">
        <v>7810</v>
      </c>
      <c r="J172" s="114" t="s">
        <v>7811</v>
      </c>
      <c r="K172" s="119"/>
      <c r="L172" s="120" t="s">
        <v>290</v>
      </c>
      <c r="M172" s="121"/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hidden="1" customHeight="1">
      <c r="A173" s="113">
        <v>45821</v>
      </c>
      <c r="B173" s="114" t="s">
        <v>7990</v>
      </c>
      <c r="C173" s="115"/>
      <c r="D173" s="116">
        <v>500</v>
      </c>
      <c r="E173" s="116"/>
      <c r="F173" s="117">
        <v>1</v>
      </c>
      <c r="G173" s="114" t="s">
        <v>7816</v>
      </c>
      <c r="H173" s="114" t="s">
        <v>7817</v>
      </c>
      <c r="I173" s="118" t="s">
        <v>7810</v>
      </c>
      <c r="J173" s="114" t="s">
        <v>7811</v>
      </c>
      <c r="K173" s="119"/>
      <c r="L173" s="120" t="s">
        <v>7846</v>
      </c>
      <c r="M173" s="121"/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hidden="1" customHeight="1">
      <c r="A174" s="113">
        <v>45821</v>
      </c>
      <c r="B174" s="114" t="s">
        <v>7818</v>
      </c>
      <c r="C174" s="115"/>
      <c r="D174" s="116">
        <v>5500</v>
      </c>
      <c r="E174" s="116"/>
      <c r="F174" s="117"/>
      <c r="G174" s="114" t="s">
        <v>7824</v>
      </c>
      <c r="H174" s="114"/>
      <c r="I174" s="118" t="s">
        <v>7810</v>
      </c>
      <c r="J174" s="114" t="s">
        <v>7811</v>
      </c>
      <c r="K174" s="119"/>
      <c r="L174" s="120" t="s">
        <v>7814</v>
      </c>
      <c r="M174" s="121"/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hidden="1" customHeight="1">
      <c r="A175" s="113">
        <v>45821</v>
      </c>
      <c r="B175" s="114" t="s">
        <v>7992</v>
      </c>
      <c r="C175" s="115"/>
      <c r="D175" s="116">
        <v>500</v>
      </c>
      <c r="E175" s="116"/>
      <c r="F175" s="117">
        <v>1</v>
      </c>
      <c r="G175" s="114" t="s">
        <v>7816</v>
      </c>
      <c r="H175" s="114" t="s">
        <v>7817</v>
      </c>
      <c r="I175" s="118" t="s">
        <v>7810</v>
      </c>
      <c r="J175" s="114" t="s">
        <v>7811</v>
      </c>
      <c r="K175" s="119"/>
      <c r="L175" s="120" t="s">
        <v>290</v>
      </c>
      <c r="M175" s="121"/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hidden="1" customHeight="1">
      <c r="A176" s="113">
        <v>45821</v>
      </c>
      <c r="B176" s="114" t="s">
        <v>7993</v>
      </c>
      <c r="C176" s="115"/>
      <c r="D176" s="116">
        <v>500</v>
      </c>
      <c r="E176" s="116"/>
      <c r="F176" s="117">
        <v>1</v>
      </c>
      <c r="G176" s="114" t="s">
        <v>7816</v>
      </c>
      <c r="H176" s="114" t="s">
        <v>7817</v>
      </c>
      <c r="I176" s="118" t="s">
        <v>7810</v>
      </c>
      <c r="J176" s="114" t="s">
        <v>7811</v>
      </c>
      <c r="K176" s="119"/>
      <c r="L176" s="120" t="s">
        <v>290</v>
      </c>
      <c r="M176" s="121"/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hidden="1" customHeight="1">
      <c r="A177" s="494">
        <v>45821</v>
      </c>
      <c r="B177" s="495" t="s">
        <v>8304</v>
      </c>
      <c r="C177" s="496"/>
      <c r="D177" s="497"/>
      <c r="E177" s="497"/>
      <c r="F177" s="506">
        <v>1</v>
      </c>
      <c r="G177" s="495" t="s">
        <v>8311</v>
      </c>
      <c r="H177" s="495"/>
      <c r="I177" s="500"/>
      <c r="J177" s="495"/>
      <c r="K177" s="501"/>
      <c r="L177" s="507" t="s">
        <v>7846</v>
      </c>
      <c r="M177" s="503"/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hidden="1" customHeight="1">
      <c r="A178" s="113">
        <v>45822</v>
      </c>
      <c r="B178" s="114" t="s">
        <v>7901</v>
      </c>
      <c r="C178" s="115"/>
      <c r="D178" s="116"/>
      <c r="E178" s="116">
        <v>10000</v>
      </c>
      <c r="F178" s="117">
        <v>1</v>
      </c>
      <c r="G178" s="114" t="s">
        <v>7867</v>
      </c>
      <c r="H178" s="114" t="s">
        <v>7902</v>
      </c>
      <c r="I178" s="118" t="s">
        <v>7810</v>
      </c>
      <c r="J178" s="114" t="s">
        <v>7811</v>
      </c>
      <c r="K178" s="119"/>
      <c r="L178" s="120" t="s">
        <v>7814</v>
      </c>
      <c r="M178" s="121"/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hidden="1" customHeight="1">
      <c r="A179" s="113">
        <v>45822</v>
      </c>
      <c r="B179" s="114" t="s">
        <v>7903</v>
      </c>
      <c r="C179" s="115"/>
      <c r="D179" s="116"/>
      <c r="E179" s="116">
        <v>10000</v>
      </c>
      <c r="F179" s="117">
        <v>1</v>
      </c>
      <c r="G179" s="114" t="s">
        <v>7867</v>
      </c>
      <c r="H179" s="114" t="s">
        <v>7902</v>
      </c>
      <c r="I179" s="118" t="s">
        <v>7810</v>
      </c>
      <c r="J179" s="114" t="s">
        <v>7811</v>
      </c>
      <c r="K179" s="119"/>
      <c r="L179" s="120" t="s">
        <v>7814</v>
      </c>
      <c r="M179" s="121"/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hidden="1" customHeight="1">
      <c r="A180" s="113">
        <v>45822</v>
      </c>
      <c r="B180" s="114" t="s">
        <v>7995</v>
      </c>
      <c r="C180" s="115"/>
      <c r="D180" s="116">
        <v>500</v>
      </c>
      <c r="E180" s="116"/>
      <c r="F180" s="117">
        <v>1</v>
      </c>
      <c r="G180" s="114" t="s">
        <v>7816</v>
      </c>
      <c r="H180" s="114" t="s">
        <v>7817</v>
      </c>
      <c r="I180" s="118" t="s">
        <v>7810</v>
      </c>
      <c r="J180" s="114" t="s">
        <v>7811</v>
      </c>
      <c r="K180" s="119"/>
      <c r="L180" s="120" t="s">
        <v>7846</v>
      </c>
      <c r="M180" s="121"/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hidden="1" customHeight="1">
      <c r="A181" s="113">
        <v>45822</v>
      </c>
      <c r="B181" s="114" t="s">
        <v>7996</v>
      </c>
      <c r="C181" s="115"/>
      <c r="D181" s="116"/>
      <c r="E181" s="116"/>
      <c r="F181" s="117">
        <v>1</v>
      </c>
      <c r="G181" s="114" t="s">
        <v>7832</v>
      </c>
      <c r="H181" s="114"/>
      <c r="I181" s="118"/>
      <c r="J181" s="114"/>
      <c r="K181" s="119"/>
      <c r="L181" s="120" t="s">
        <v>7846</v>
      </c>
      <c r="M181" s="121" t="s">
        <v>7928</v>
      </c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hidden="1" customHeight="1">
      <c r="A182" s="113">
        <v>45822</v>
      </c>
      <c r="B182" s="114" t="s">
        <v>7997</v>
      </c>
      <c r="C182" s="115"/>
      <c r="D182" s="116"/>
      <c r="E182" s="116"/>
      <c r="F182" s="117">
        <v>1</v>
      </c>
      <c r="G182" s="114" t="s">
        <v>7832</v>
      </c>
      <c r="H182" s="114"/>
      <c r="I182" s="118"/>
      <c r="J182" s="114"/>
      <c r="K182" s="119"/>
      <c r="L182" s="120" t="s">
        <v>7846</v>
      </c>
      <c r="M182" s="121" t="s">
        <v>7862</v>
      </c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hidden="1" customHeight="1">
      <c r="A183" s="494">
        <v>45822</v>
      </c>
      <c r="B183" s="495" t="s">
        <v>7998</v>
      </c>
      <c r="C183" s="496"/>
      <c r="D183" s="497"/>
      <c r="E183" s="497"/>
      <c r="F183" s="506">
        <v>1</v>
      </c>
      <c r="G183" s="495" t="s">
        <v>7849</v>
      </c>
      <c r="H183" s="495" t="s">
        <v>7817</v>
      </c>
      <c r="I183" s="500"/>
      <c r="J183" s="495"/>
      <c r="K183" s="501"/>
      <c r="L183" s="507" t="s">
        <v>7846</v>
      </c>
      <c r="M183" s="503"/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hidden="1" customHeight="1">
      <c r="A184" s="113">
        <v>45822</v>
      </c>
      <c r="B184" s="218" t="s">
        <v>7998</v>
      </c>
      <c r="C184" s="219"/>
      <c r="D184" s="439"/>
      <c r="E184" s="439"/>
      <c r="F184" s="441">
        <v>1</v>
      </c>
      <c r="G184" s="218" t="s">
        <v>7832</v>
      </c>
      <c r="H184" s="218"/>
      <c r="I184" s="442"/>
      <c r="J184" s="218"/>
      <c r="K184" s="220"/>
      <c r="L184" s="443" t="s">
        <v>7846</v>
      </c>
      <c r="M184" s="121" t="s">
        <v>8022</v>
      </c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hidden="1" customHeight="1">
      <c r="A185" s="494">
        <v>45822</v>
      </c>
      <c r="B185" s="504" t="s">
        <v>8000</v>
      </c>
      <c r="C185" s="505"/>
      <c r="D185" s="508"/>
      <c r="E185" s="508"/>
      <c r="F185" s="509">
        <v>1</v>
      </c>
      <c r="G185" s="504" t="s">
        <v>7999</v>
      </c>
      <c r="H185" s="504" t="s">
        <v>7817</v>
      </c>
      <c r="I185" s="510"/>
      <c r="J185" s="504"/>
      <c r="K185" s="511"/>
      <c r="L185" s="512" t="s">
        <v>7846</v>
      </c>
      <c r="M185" s="503"/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hidden="1" customHeight="1">
      <c r="A186" s="494">
        <v>45822</v>
      </c>
      <c r="B186" s="495" t="s">
        <v>8001</v>
      </c>
      <c r="C186" s="496"/>
      <c r="D186" s="497"/>
      <c r="E186" s="497"/>
      <c r="F186" s="506">
        <v>2</v>
      </c>
      <c r="G186" s="495" t="s">
        <v>7849</v>
      </c>
      <c r="H186" s="495" t="s">
        <v>7817</v>
      </c>
      <c r="I186" s="500"/>
      <c r="J186" s="495"/>
      <c r="K186" s="501"/>
      <c r="L186" s="507" t="s">
        <v>7846</v>
      </c>
      <c r="M186" s="503"/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hidden="1" customHeight="1">
      <c r="A187" s="113">
        <v>45822</v>
      </c>
      <c r="B187" s="114" t="s">
        <v>8001</v>
      </c>
      <c r="C187" s="115"/>
      <c r="D187" s="116"/>
      <c r="E187" s="116"/>
      <c r="F187" s="117">
        <v>1</v>
      </c>
      <c r="G187" s="114" t="s">
        <v>7832</v>
      </c>
      <c r="H187" s="114"/>
      <c r="I187" s="118"/>
      <c r="J187" s="114"/>
      <c r="K187" s="119"/>
      <c r="L187" s="120" t="s">
        <v>7846</v>
      </c>
      <c r="M187" s="121" t="s">
        <v>8002</v>
      </c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hidden="1" customHeight="1">
      <c r="A188" s="113">
        <v>45822</v>
      </c>
      <c r="B188" s="114" t="s">
        <v>8003</v>
      </c>
      <c r="C188" s="115"/>
      <c r="D188" s="116"/>
      <c r="E188" s="116"/>
      <c r="F188" s="117">
        <v>1</v>
      </c>
      <c r="G188" s="114" t="s">
        <v>7832</v>
      </c>
      <c r="H188" s="114"/>
      <c r="I188" s="118"/>
      <c r="J188" s="114"/>
      <c r="K188" s="119"/>
      <c r="L188" s="120" t="s">
        <v>7846</v>
      </c>
      <c r="M188" s="121" t="s">
        <v>8002</v>
      </c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hidden="1" customHeight="1">
      <c r="A189" s="113">
        <v>45822</v>
      </c>
      <c r="B189" s="114" t="s">
        <v>8004</v>
      </c>
      <c r="C189" s="115"/>
      <c r="D189" s="116">
        <v>500</v>
      </c>
      <c r="E189" s="116"/>
      <c r="F189" s="117">
        <v>1</v>
      </c>
      <c r="G189" s="114" t="s">
        <v>7816</v>
      </c>
      <c r="H189" s="114" t="s">
        <v>7817</v>
      </c>
      <c r="I189" s="118" t="s">
        <v>7810</v>
      </c>
      <c r="J189" s="114" t="s">
        <v>7811</v>
      </c>
      <c r="K189" s="119"/>
      <c r="L189" s="120" t="s">
        <v>7846</v>
      </c>
      <c r="M189" s="121"/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hidden="1" customHeight="1">
      <c r="A190" s="113">
        <v>45822</v>
      </c>
      <c r="B190" s="114" t="s">
        <v>8005</v>
      </c>
      <c r="C190" s="115"/>
      <c r="D190" s="116">
        <v>500</v>
      </c>
      <c r="E190" s="116"/>
      <c r="F190" s="117">
        <v>1</v>
      </c>
      <c r="G190" s="114" t="s">
        <v>7816</v>
      </c>
      <c r="H190" s="114" t="s">
        <v>7817</v>
      </c>
      <c r="I190" s="118" t="s">
        <v>7810</v>
      </c>
      <c r="J190" s="114" t="s">
        <v>7811</v>
      </c>
      <c r="K190" s="119"/>
      <c r="L190" s="120" t="s">
        <v>7846</v>
      </c>
      <c r="M190" s="121"/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hidden="1" customHeight="1">
      <c r="A191" s="113">
        <v>45822</v>
      </c>
      <c r="B191" s="114" t="s">
        <v>8006</v>
      </c>
      <c r="C191" s="115"/>
      <c r="D191" s="116">
        <v>500</v>
      </c>
      <c r="E191" s="116"/>
      <c r="F191" s="117">
        <v>1</v>
      </c>
      <c r="G191" s="114" t="s">
        <v>7816</v>
      </c>
      <c r="H191" s="114" t="s">
        <v>7817</v>
      </c>
      <c r="I191" s="118" t="s">
        <v>7810</v>
      </c>
      <c r="J191" s="114" t="s">
        <v>7811</v>
      </c>
      <c r="K191" s="119"/>
      <c r="L191" s="120" t="s">
        <v>7846</v>
      </c>
      <c r="M191" s="121"/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hidden="1" customHeight="1">
      <c r="A192" s="113">
        <v>45822</v>
      </c>
      <c r="B192" s="114" t="s">
        <v>8007</v>
      </c>
      <c r="C192" s="115"/>
      <c r="D192" s="116">
        <v>500</v>
      </c>
      <c r="E192" s="116"/>
      <c r="F192" s="117">
        <v>1</v>
      </c>
      <c r="G192" s="114" t="s">
        <v>7816</v>
      </c>
      <c r="H192" s="114" t="s">
        <v>7817</v>
      </c>
      <c r="I192" s="118" t="s">
        <v>7810</v>
      </c>
      <c r="J192" s="114" t="s">
        <v>7811</v>
      </c>
      <c r="K192" s="119"/>
      <c r="L192" s="120" t="s">
        <v>7846</v>
      </c>
      <c r="M192" s="121"/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hidden="1" customHeight="1">
      <c r="A193" s="494">
        <v>45822</v>
      </c>
      <c r="B193" s="495" t="s">
        <v>8008</v>
      </c>
      <c r="C193" s="496"/>
      <c r="D193" s="497"/>
      <c r="E193" s="497"/>
      <c r="F193" s="506">
        <v>1</v>
      </c>
      <c r="G193" s="495" t="s">
        <v>7849</v>
      </c>
      <c r="H193" s="495" t="s">
        <v>7817</v>
      </c>
      <c r="I193" s="500"/>
      <c r="J193" s="495"/>
      <c r="K193" s="501"/>
      <c r="L193" s="507" t="s">
        <v>7846</v>
      </c>
      <c r="M193" s="503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hidden="1" customHeight="1">
      <c r="A194" s="113">
        <v>45822</v>
      </c>
      <c r="B194" s="218" t="s">
        <v>8008</v>
      </c>
      <c r="C194" s="219"/>
      <c r="D194" s="439"/>
      <c r="E194" s="439"/>
      <c r="F194" s="117">
        <v>1</v>
      </c>
      <c r="G194" s="114" t="s">
        <v>7832</v>
      </c>
      <c r="H194" s="218"/>
      <c r="I194" s="442"/>
      <c r="J194" s="218"/>
      <c r="K194" s="220"/>
      <c r="L194" s="443" t="s">
        <v>7846</v>
      </c>
      <c r="M194" s="228" t="s">
        <v>8002</v>
      </c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hidden="1" customHeight="1">
      <c r="A195" s="494">
        <v>45822</v>
      </c>
      <c r="B195" s="495" t="s">
        <v>8009</v>
      </c>
      <c r="C195" s="496"/>
      <c r="D195" s="497"/>
      <c r="E195" s="497"/>
      <c r="F195" s="506">
        <v>1</v>
      </c>
      <c r="G195" s="495" t="s">
        <v>7849</v>
      </c>
      <c r="H195" s="495" t="s">
        <v>7817</v>
      </c>
      <c r="I195" s="500"/>
      <c r="J195" s="495"/>
      <c r="K195" s="501"/>
      <c r="L195" s="507" t="s">
        <v>7822</v>
      </c>
      <c r="M195" s="503"/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hidden="1" customHeight="1">
      <c r="A196" s="113">
        <v>45822</v>
      </c>
      <c r="B196" s="114" t="s">
        <v>8009</v>
      </c>
      <c r="C196" s="115"/>
      <c r="D196" s="116">
        <v>0</v>
      </c>
      <c r="E196" s="116"/>
      <c r="F196" s="117">
        <v>0</v>
      </c>
      <c r="G196" s="114" t="s">
        <v>7816</v>
      </c>
      <c r="H196" s="114" t="s">
        <v>7817</v>
      </c>
      <c r="I196" s="118" t="s">
        <v>7810</v>
      </c>
      <c r="J196" s="114" t="s">
        <v>7811</v>
      </c>
      <c r="K196" s="119"/>
      <c r="L196" s="120" t="s">
        <v>7822</v>
      </c>
      <c r="M196" s="121" t="s">
        <v>8010</v>
      </c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hidden="1" customHeight="1">
      <c r="A197" s="113">
        <v>45822</v>
      </c>
      <c r="B197" s="114" t="s">
        <v>7818</v>
      </c>
      <c r="C197" s="115"/>
      <c r="D197" s="116">
        <v>42500</v>
      </c>
      <c r="E197" s="116"/>
      <c r="F197" s="117"/>
      <c r="G197" s="114" t="s">
        <v>7824</v>
      </c>
      <c r="H197" s="114"/>
      <c r="I197" s="118" t="s">
        <v>7810</v>
      </c>
      <c r="J197" s="114" t="s">
        <v>7811</v>
      </c>
      <c r="K197" s="119"/>
      <c r="L197" s="120" t="s">
        <v>7814</v>
      </c>
      <c r="M197" s="121"/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hidden="1" customHeight="1">
      <c r="A198" s="113">
        <v>45822</v>
      </c>
      <c r="B198" s="114" t="s">
        <v>8018</v>
      </c>
      <c r="C198" s="115"/>
      <c r="D198" s="116">
        <v>500</v>
      </c>
      <c r="E198" s="116"/>
      <c r="F198" s="117">
        <v>1</v>
      </c>
      <c r="G198" s="114" t="s">
        <v>7816</v>
      </c>
      <c r="H198" s="114" t="s">
        <v>7817</v>
      </c>
      <c r="I198" s="118" t="s">
        <v>7810</v>
      </c>
      <c r="J198" s="114" t="s">
        <v>7811</v>
      </c>
      <c r="K198" s="119"/>
      <c r="L198" s="120" t="s">
        <v>7822</v>
      </c>
      <c r="M198" s="121"/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hidden="1" customHeight="1">
      <c r="A199" s="494">
        <v>45822</v>
      </c>
      <c r="B199" s="495" t="s">
        <v>8019</v>
      </c>
      <c r="C199" s="496"/>
      <c r="D199" s="497"/>
      <c r="E199" s="497"/>
      <c r="F199" s="506">
        <v>1</v>
      </c>
      <c r="G199" s="495" t="s">
        <v>7886</v>
      </c>
      <c r="H199" s="495" t="s">
        <v>7817</v>
      </c>
      <c r="I199" s="500"/>
      <c r="J199" s="495"/>
      <c r="K199" s="501"/>
      <c r="L199" s="507" t="s">
        <v>7822</v>
      </c>
      <c r="M199" s="503"/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hidden="1" customHeight="1">
      <c r="A200" s="494">
        <v>45822</v>
      </c>
      <c r="B200" s="495" t="s">
        <v>8020</v>
      </c>
      <c r="C200" s="496"/>
      <c r="D200" s="497"/>
      <c r="E200" s="497"/>
      <c r="F200" s="506">
        <v>1</v>
      </c>
      <c r="G200" s="495" t="s">
        <v>7886</v>
      </c>
      <c r="H200" s="495" t="s">
        <v>7817</v>
      </c>
      <c r="I200" s="500"/>
      <c r="J200" s="495"/>
      <c r="K200" s="501"/>
      <c r="L200" s="507" t="s">
        <v>7822</v>
      </c>
      <c r="M200" s="503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hidden="1" customHeight="1">
      <c r="A201" s="113">
        <v>45822</v>
      </c>
      <c r="B201" s="114" t="s">
        <v>8021</v>
      </c>
      <c r="C201" s="115"/>
      <c r="D201" s="116"/>
      <c r="E201" s="116"/>
      <c r="F201" s="117">
        <v>1</v>
      </c>
      <c r="G201" s="114" t="s">
        <v>7832</v>
      </c>
      <c r="H201" s="114"/>
      <c r="I201" s="118"/>
      <c r="J201" s="114"/>
      <c r="K201" s="119"/>
      <c r="L201" s="120" t="s">
        <v>7822</v>
      </c>
      <c r="M201" s="121" t="s">
        <v>8022</v>
      </c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hidden="1" customHeight="1">
      <c r="A202" s="113">
        <v>45822</v>
      </c>
      <c r="B202" s="114" t="s">
        <v>8023</v>
      </c>
      <c r="C202" s="115"/>
      <c r="D202" s="116">
        <v>500</v>
      </c>
      <c r="E202" s="116"/>
      <c r="F202" s="117">
        <v>0</v>
      </c>
      <c r="G202" s="114" t="s">
        <v>7816</v>
      </c>
      <c r="H202" s="114" t="s">
        <v>7817</v>
      </c>
      <c r="I202" s="118" t="s">
        <v>7810</v>
      </c>
      <c r="J202" s="114" t="s">
        <v>7811</v>
      </c>
      <c r="K202" s="119"/>
      <c r="L202" s="120" t="s">
        <v>7822</v>
      </c>
      <c r="M202" s="121" t="s">
        <v>7895</v>
      </c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hidden="1" customHeight="1">
      <c r="A203" s="113">
        <v>45822</v>
      </c>
      <c r="B203" s="114" t="s">
        <v>8024</v>
      </c>
      <c r="C203" s="115"/>
      <c r="D203" s="116">
        <v>500</v>
      </c>
      <c r="E203" s="116"/>
      <c r="F203" s="117">
        <v>0</v>
      </c>
      <c r="G203" s="114" t="s">
        <v>7816</v>
      </c>
      <c r="H203" s="114" t="s">
        <v>7817</v>
      </c>
      <c r="I203" s="118" t="s">
        <v>7810</v>
      </c>
      <c r="J203" s="114" t="s">
        <v>7811</v>
      </c>
      <c r="K203" s="119"/>
      <c r="L203" s="120" t="s">
        <v>7822</v>
      </c>
      <c r="M203" s="121" t="s">
        <v>7895</v>
      </c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hidden="1" customHeight="1">
      <c r="A204" s="113">
        <v>45822</v>
      </c>
      <c r="B204" s="114" t="s">
        <v>8025</v>
      </c>
      <c r="C204" s="115"/>
      <c r="D204" s="116">
        <v>500</v>
      </c>
      <c r="E204" s="116"/>
      <c r="F204" s="117">
        <v>1</v>
      </c>
      <c r="G204" s="114" t="s">
        <v>7816</v>
      </c>
      <c r="H204" s="114" t="s">
        <v>7817</v>
      </c>
      <c r="I204" s="118" t="s">
        <v>7810</v>
      </c>
      <c r="J204" s="114" t="s">
        <v>7811</v>
      </c>
      <c r="K204" s="119"/>
      <c r="L204" s="120" t="s">
        <v>7822</v>
      </c>
      <c r="M204" s="121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hidden="1" customHeight="1">
      <c r="A205" s="494">
        <v>45822</v>
      </c>
      <c r="B205" s="495" t="s">
        <v>8026</v>
      </c>
      <c r="C205" s="496"/>
      <c r="D205" s="497"/>
      <c r="E205" s="497"/>
      <c r="F205" s="506">
        <v>1</v>
      </c>
      <c r="G205" s="495" t="s">
        <v>7849</v>
      </c>
      <c r="H205" s="495" t="s">
        <v>7817</v>
      </c>
      <c r="I205" s="500"/>
      <c r="J205" s="495"/>
      <c r="K205" s="501"/>
      <c r="L205" s="507" t="s">
        <v>7822</v>
      </c>
      <c r="M205" s="503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hidden="1" customHeight="1">
      <c r="A206" s="113">
        <v>45822</v>
      </c>
      <c r="B206" s="114" t="s">
        <v>8026</v>
      </c>
      <c r="C206" s="115"/>
      <c r="D206" s="116"/>
      <c r="E206" s="116"/>
      <c r="F206" s="117">
        <v>1</v>
      </c>
      <c r="G206" s="114" t="s">
        <v>7832</v>
      </c>
      <c r="H206" s="114"/>
      <c r="I206" s="118"/>
      <c r="J206" s="114"/>
      <c r="K206" s="119"/>
      <c r="L206" s="120" t="s">
        <v>7822</v>
      </c>
      <c r="M206" s="121" t="s">
        <v>8027</v>
      </c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hidden="1" customHeight="1">
      <c r="A207" s="494">
        <v>45822</v>
      </c>
      <c r="B207" s="495" t="s">
        <v>8028</v>
      </c>
      <c r="C207" s="496"/>
      <c r="D207" s="497"/>
      <c r="E207" s="497"/>
      <c r="F207" s="506">
        <v>1</v>
      </c>
      <c r="G207" s="495" t="s">
        <v>8029</v>
      </c>
      <c r="H207" s="495" t="s">
        <v>7817</v>
      </c>
      <c r="I207" s="500"/>
      <c r="J207" s="495"/>
      <c r="K207" s="501"/>
      <c r="L207" s="507" t="s">
        <v>7822</v>
      </c>
      <c r="M207" s="503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hidden="1" customHeight="1">
      <c r="A208" s="113">
        <v>45822</v>
      </c>
      <c r="B208" s="114" t="s">
        <v>8030</v>
      </c>
      <c r="C208" s="115"/>
      <c r="D208" s="116">
        <v>500</v>
      </c>
      <c r="E208" s="116"/>
      <c r="F208" s="117">
        <v>0</v>
      </c>
      <c r="G208" s="114" t="s">
        <v>7816</v>
      </c>
      <c r="H208" s="114" t="s">
        <v>7817</v>
      </c>
      <c r="I208" s="118" t="s">
        <v>7810</v>
      </c>
      <c r="J208" s="114" t="s">
        <v>7811</v>
      </c>
      <c r="K208" s="119"/>
      <c r="L208" s="120" t="s">
        <v>7822</v>
      </c>
      <c r="M208" s="121" t="s">
        <v>7895</v>
      </c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hidden="1" customHeight="1">
      <c r="A209" s="113">
        <v>45822</v>
      </c>
      <c r="B209" s="114" t="s">
        <v>8031</v>
      </c>
      <c r="C209" s="115"/>
      <c r="D209" s="116">
        <v>500</v>
      </c>
      <c r="E209" s="116"/>
      <c r="F209" s="117">
        <v>0</v>
      </c>
      <c r="G209" s="114" t="s">
        <v>7816</v>
      </c>
      <c r="H209" s="114" t="s">
        <v>7817</v>
      </c>
      <c r="I209" s="118" t="s">
        <v>7810</v>
      </c>
      <c r="J209" s="114" t="s">
        <v>7811</v>
      </c>
      <c r="K209" s="119"/>
      <c r="L209" s="120" t="s">
        <v>7822</v>
      </c>
      <c r="M209" s="121" t="s">
        <v>7895</v>
      </c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hidden="1" customHeight="1">
      <c r="A210" s="113">
        <v>45822</v>
      </c>
      <c r="B210" s="114" t="s">
        <v>8032</v>
      </c>
      <c r="C210" s="115"/>
      <c r="D210" s="116">
        <v>500</v>
      </c>
      <c r="E210" s="116"/>
      <c r="F210" s="117">
        <v>0</v>
      </c>
      <c r="G210" s="114" t="s">
        <v>7816</v>
      </c>
      <c r="H210" s="114" t="s">
        <v>7817</v>
      </c>
      <c r="I210" s="118" t="s">
        <v>7810</v>
      </c>
      <c r="J210" s="114" t="s">
        <v>7811</v>
      </c>
      <c r="K210" s="119"/>
      <c r="L210" s="120" t="s">
        <v>7822</v>
      </c>
      <c r="M210" s="121" t="s">
        <v>7895</v>
      </c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hidden="1" customHeight="1">
      <c r="A211" s="113">
        <v>45822</v>
      </c>
      <c r="B211" s="114" t="s">
        <v>7818</v>
      </c>
      <c r="C211" s="115"/>
      <c r="D211" s="116">
        <v>5000</v>
      </c>
      <c r="E211" s="116"/>
      <c r="F211" s="117">
        <v>1</v>
      </c>
      <c r="G211" s="114" t="s">
        <v>7824</v>
      </c>
      <c r="H211" s="114"/>
      <c r="I211" s="500" t="s">
        <v>7825</v>
      </c>
      <c r="J211" s="495" t="s">
        <v>7827</v>
      </c>
      <c r="K211" s="501" t="s">
        <v>8033</v>
      </c>
      <c r="L211" s="507" t="s">
        <v>7814</v>
      </c>
      <c r="M211" s="503" t="s">
        <v>7828</v>
      </c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hidden="1" customHeight="1">
      <c r="A212" s="113">
        <v>45822</v>
      </c>
      <c r="B212" s="114" t="s">
        <v>7818</v>
      </c>
      <c r="C212" s="115"/>
      <c r="D212" s="116">
        <v>18500</v>
      </c>
      <c r="E212" s="116"/>
      <c r="F212" s="117">
        <v>2</v>
      </c>
      <c r="G212" s="114" t="s">
        <v>7824</v>
      </c>
      <c r="H212" s="114"/>
      <c r="I212" s="500" t="s">
        <v>7825</v>
      </c>
      <c r="J212" s="495" t="s">
        <v>7827</v>
      </c>
      <c r="K212" s="501" t="s">
        <v>8034</v>
      </c>
      <c r="L212" s="507" t="s">
        <v>7814</v>
      </c>
      <c r="M212" s="503" t="s">
        <v>8035</v>
      </c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hidden="1" customHeight="1">
      <c r="A213" s="113">
        <v>45822</v>
      </c>
      <c r="B213" s="114" t="s">
        <v>7818</v>
      </c>
      <c r="C213" s="115"/>
      <c r="D213" s="116">
        <v>15000</v>
      </c>
      <c r="E213" s="116"/>
      <c r="F213" s="117">
        <v>2</v>
      </c>
      <c r="G213" s="114" t="s">
        <v>7824</v>
      </c>
      <c r="H213" s="114"/>
      <c r="I213" s="500" t="s">
        <v>7825</v>
      </c>
      <c r="J213" s="495" t="s">
        <v>7827</v>
      </c>
      <c r="K213" s="501" t="s">
        <v>8036</v>
      </c>
      <c r="L213" s="507" t="s">
        <v>7814</v>
      </c>
      <c r="M213" s="503" t="s">
        <v>7828</v>
      </c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>
      <c r="A214" s="113">
        <v>45822</v>
      </c>
      <c r="B214" s="114" t="s">
        <v>7876</v>
      </c>
      <c r="C214" s="115"/>
      <c r="D214" s="116"/>
      <c r="E214" s="116"/>
      <c r="F214" s="117">
        <v>-14</v>
      </c>
      <c r="G214" s="114" t="s">
        <v>7816</v>
      </c>
      <c r="H214" s="114" t="s">
        <v>7877</v>
      </c>
      <c r="I214" s="118"/>
      <c r="J214" s="114"/>
      <c r="K214" s="119"/>
      <c r="L214" s="120" t="s">
        <v>7865</v>
      </c>
      <c r="M214" s="121"/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hidden="1" customHeight="1">
      <c r="A215" s="113">
        <v>45822</v>
      </c>
      <c r="B215" s="114" t="s">
        <v>7866</v>
      </c>
      <c r="C215" s="115"/>
      <c r="D215" s="116">
        <v>-31200</v>
      </c>
      <c r="E215" s="116"/>
      <c r="F215" s="117"/>
      <c r="G215" s="114" t="s">
        <v>7813</v>
      </c>
      <c r="H215" s="114"/>
      <c r="I215" s="118" t="s">
        <v>7810</v>
      </c>
      <c r="J215" s="114" t="s">
        <v>7811</v>
      </c>
      <c r="K215" s="119"/>
      <c r="L215" s="120" t="s">
        <v>7814</v>
      </c>
      <c r="M215" s="121"/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hidden="1" customHeight="1">
      <c r="A216" s="113">
        <v>45822</v>
      </c>
      <c r="B216" s="114" t="s">
        <v>7866</v>
      </c>
      <c r="C216" s="115"/>
      <c r="D216" s="116"/>
      <c r="E216" s="116">
        <v>-1650</v>
      </c>
      <c r="F216" s="117"/>
      <c r="G216" s="114" t="s">
        <v>7867</v>
      </c>
      <c r="H216" s="114" t="s">
        <v>7868</v>
      </c>
      <c r="I216" s="118" t="s">
        <v>7810</v>
      </c>
      <c r="J216" s="114" t="s">
        <v>7811</v>
      </c>
      <c r="K216" s="119"/>
      <c r="L216" s="120" t="s">
        <v>7814</v>
      </c>
      <c r="M216" s="121"/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hidden="1" customHeight="1">
      <c r="A217" s="494">
        <v>45822</v>
      </c>
      <c r="B217" s="495" t="s">
        <v>7812</v>
      </c>
      <c r="C217" s="496"/>
      <c r="D217" s="497">
        <v>5000</v>
      </c>
      <c r="E217" s="497"/>
      <c r="F217" s="506"/>
      <c r="G217" s="495" t="s">
        <v>7813</v>
      </c>
      <c r="H217" s="495"/>
      <c r="I217" s="500" t="s">
        <v>7810</v>
      </c>
      <c r="J217" s="495" t="s">
        <v>7811</v>
      </c>
      <c r="K217" s="501"/>
      <c r="L217" s="507" t="s">
        <v>7814</v>
      </c>
      <c r="M217" s="503"/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hidden="1" customHeight="1">
      <c r="A218" s="494">
        <v>45823</v>
      </c>
      <c r="B218" s="495" t="s">
        <v>8037</v>
      </c>
      <c r="C218" s="496"/>
      <c r="D218" s="497"/>
      <c r="E218" s="497"/>
      <c r="F218" s="506">
        <v>1</v>
      </c>
      <c r="G218" s="495" t="s">
        <v>8038</v>
      </c>
      <c r="H218" s="495" t="s">
        <v>7817</v>
      </c>
      <c r="I218" s="500"/>
      <c r="J218" s="495"/>
      <c r="K218" s="501"/>
      <c r="L218" s="507" t="s">
        <v>290</v>
      </c>
      <c r="M218" s="503"/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hidden="1" customHeight="1">
      <c r="A219" s="113">
        <v>45823</v>
      </c>
      <c r="B219" s="114" t="s">
        <v>7818</v>
      </c>
      <c r="C219" s="115"/>
      <c r="D219" s="116">
        <v>52500</v>
      </c>
      <c r="E219" s="116"/>
      <c r="F219" s="117"/>
      <c r="G219" s="114" t="s">
        <v>7824</v>
      </c>
      <c r="H219" s="114"/>
      <c r="I219" s="118" t="s">
        <v>7810</v>
      </c>
      <c r="J219" s="114" t="s">
        <v>7811</v>
      </c>
      <c r="K219" s="119"/>
      <c r="L219" s="120" t="s">
        <v>7814</v>
      </c>
      <c r="M219" s="121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hidden="1" customHeight="1">
      <c r="A220" s="113">
        <v>45823</v>
      </c>
      <c r="B220" s="114" t="s">
        <v>8039</v>
      </c>
      <c r="C220" s="115"/>
      <c r="D220" s="116">
        <v>500</v>
      </c>
      <c r="E220" s="116"/>
      <c r="F220" s="117">
        <v>1</v>
      </c>
      <c r="G220" s="114" t="s">
        <v>7816</v>
      </c>
      <c r="H220" s="114" t="s">
        <v>7817</v>
      </c>
      <c r="I220" s="118" t="s">
        <v>7810</v>
      </c>
      <c r="J220" s="114" t="s">
        <v>7811</v>
      </c>
      <c r="K220" s="119"/>
      <c r="L220" s="120" t="s">
        <v>290</v>
      </c>
      <c r="M220" s="121"/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hidden="1" customHeight="1">
      <c r="A221" s="113">
        <v>45823</v>
      </c>
      <c r="B221" s="114" t="s">
        <v>7818</v>
      </c>
      <c r="C221" s="115"/>
      <c r="D221" s="116">
        <v>200</v>
      </c>
      <c r="E221" s="116"/>
      <c r="F221" s="117">
        <v>2</v>
      </c>
      <c r="G221" s="114" t="s">
        <v>7816</v>
      </c>
      <c r="H221" s="114" t="s">
        <v>7877</v>
      </c>
      <c r="I221" s="118" t="s">
        <v>7810</v>
      </c>
      <c r="J221" s="114" t="s">
        <v>7811</v>
      </c>
      <c r="K221" s="119"/>
      <c r="L221" s="120" t="s">
        <v>7814</v>
      </c>
      <c r="M221" s="121"/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hidden="1" customHeight="1">
      <c r="A222" s="113">
        <v>45823</v>
      </c>
      <c r="B222" s="114" t="s">
        <v>8040</v>
      </c>
      <c r="C222" s="115"/>
      <c r="D222" s="116">
        <v>500</v>
      </c>
      <c r="E222" s="116"/>
      <c r="F222" s="117">
        <v>1</v>
      </c>
      <c r="G222" s="114" t="s">
        <v>7816</v>
      </c>
      <c r="H222" s="114" t="s">
        <v>7817</v>
      </c>
      <c r="I222" s="118" t="s">
        <v>7810</v>
      </c>
      <c r="J222" s="114" t="s">
        <v>7811</v>
      </c>
      <c r="K222" s="119"/>
      <c r="L222" s="120" t="s">
        <v>290</v>
      </c>
      <c r="M222" s="121"/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hidden="1" customHeight="1">
      <c r="A223" s="113">
        <v>45823</v>
      </c>
      <c r="B223" s="114" t="s">
        <v>8041</v>
      </c>
      <c r="C223" s="115"/>
      <c r="D223" s="116"/>
      <c r="E223" s="116"/>
      <c r="F223" s="117">
        <v>1</v>
      </c>
      <c r="G223" s="114" t="s">
        <v>7832</v>
      </c>
      <c r="H223" s="114"/>
      <c r="I223" s="118"/>
      <c r="J223" s="114"/>
      <c r="K223" s="119"/>
      <c r="L223" s="120" t="s">
        <v>290</v>
      </c>
      <c r="M223" s="121" t="s">
        <v>8027</v>
      </c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hidden="1" customHeight="1">
      <c r="A224" s="540">
        <v>45823</v>
      </c>
      <c r="B224" s="542" t="s">
        <v>8042</v>
      </c>
      <c r="C224" s="547"/>
      <c r="D224" s="554"/>
      <c r="E224" s="554"/>
      <c r="F224" s="557">
        <v>1</v>
      </c>
      <c r="G224" s="542" t="s">
        <v>7888</v>
      </c>
      <c r="H224" s="542" t="s">
        <v>7817</v>
      </c>
      <c r="I224" s="560"/>
      <c r="J224" s="542"/>
      <c r="K224" s="562"/>
      <c r="L224" s="565" t="s">
        <v>7822</v>
      </c>
      <c r="M224" s="567"/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hidden="1" customHeight="1">
      <c r="A225" s="541">
        <v>45823</v>
      </c>
      <c r="B225" s="499" t="s">
        <v>8043</v>
      </c>
      <c r="C225" s="548"/>
      <c r="D225" s="550"/>
      <c r="E225" s="550"/>
      <c r="F225" s="498">
        <v>1</v>
      </c>
      <c r="G225" s="499" t="s">
        <v>7888</v>
      </c>
      <c r="H225" s="499" t="s">
        <v>7817</v>
      </c>
      <c r="I225" s="514"/>
      <c r="J225" s="499"/>
      <c r="K225" s="515"/>
      <c r="L225" s="502" t="s">
        <v>7822</v>
      </c>
      <c r="M225" s="516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hidden="1" customHeight="1">
      <c r="A226" s="113">
        <v>45823</v>
      </c>
      <c r="B226" s="114" t="s">
        <v>7818</v>
      </c>
      <c r="C226" s="115"/>
      <c r="D226" s="116">
        <v>12000</v>
      </c>
      <c r="E226" s="116"/>
      <c r="F226" s="117">
        <v>1</v>
      </c>
      <c r="G226" s="114" t="s">
        <v>7824</v>
      </c>
      <c r="H226" s="114"/>
      <c r="I226" s="500" t="s">
        <v>7825</v>
      </c>
      <c r="J226" s="495" t="s">
        <v>7827</v>
      </c>
      <c r="K226" s="501" t="s">
        <v>8044</v>
      </c>
      <c r="L226" s="507" t="s">
        <v>7814</v>
      </c>
      <c r="M226" s="503" t="s">
        <v>7828</v>
      </c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hidden="1" customHeight="1">
      <c r="A227" s="113">
        <v>45823</v>
      </c>
      <c r="B227" s="114" t="s">
        <v>8045</v>
      </c>
      <c r="C227" s="115"/>
      <c r="D227" s="116">
        <v>500</v>
      </c>
      <c r="E227" s="116"/>
      <c r="F227" s="117">
        <v>1</v>
      </c>
      <c r="G227" s="114" t="s">
        <v>7816</v>
      </c>
      <c r="H227" s="114" t="s">
        <v>7817</v>
      </c>
      <c r="I227" s="118" t="s">
        <v>7810</v>
      </c>
      <c r="J227" s="114" t="s">
        <v>7811</v>
      </c>
      <c r="K227" s="119"/>
      <c r="L227" s="120" t="s">
        <v>7822</v>
      </c>
      <c r="M227" s="12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hidden="1" customHeight="1">
      <c r="A228" s="494">
        <v>45823</v>
      </c>
      <c r="B228" s="495" t="s">
        <v>8046</v>
      </c>
      <c r="C228" s="496"/>
      <c r="D228" s="497"/>
      <c r="E228" s="497"/>
      <c r="F228" s="506">
        <v>1</v>
      </c>
      <c r="G228" s="495" t="s">
        <v>7849</v>
      </c>
      <c r="H228" s="495" t="s">
        <v>7817</v>
      </c>
      <c r="I228" s="500"/>
      <c r="J228" s="495"/>
      <c r="K228" s="501"/>
      <c r="L228" s="507" t="s">
        <v>7822</v>
      </c>
      <c r="M228" s="503"/>
      <c r="N228" s="93"/>
      <c r="O228" s="3"/>
      <c r="P228" s="3"/>
      <c r="Q228" s="3"/>
      <c r="R228" s="101"/>
      <c r="S228" s="3"/>
      <c r="T228" s="3"/>
      <c r="U228" s="4"/>
      <c r="AR228" s="94"/>
      <c r="AT228" s="94"/>
      <c r="AV228" s="94"/>
    </row>
    <row r="229" spans="1:48" ht="12.75" hidden="1" customHeight="1">
      <c r="A229" s="113">
        <v>45823</v>
      </c>
      <c r="B229" s="114" t="s">
        <v>8046</v>
      </c>
      <c r="C229" s="115"/>
      <c r="D229" s="116">
        <v>0</v>
      </c>
      <c r="E229" s="116"/>
      <c r="F229" s="117">
        <v>0</v>
      </c>
      <c r="G229" s="114" t="s">
        <v>7816</v>
      </c>
      <c r="H229" s="114" t="s">
        <v>7817</v>
      </c>
      <c r="I229" s="118" t="s">
        <v>7810</v>
      </c>
      <c r="J229" s="114" t="s">
        <v>7811</v>
      </c>
      <c r="K229" s="119"/>
      <c r="L229" s="120" t="s">
        <v>7822</v>
      </c>
      <c r="M229" s="121" t="s">
        <v>8010</v>
      </c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hidden="1" customHeight="1">
      <c r="A230" s="494">
        <v>45823</v>
      </c>
      <c r="B230" s="495" t="s">
        <v>7812</v>
      </c>
      <c r="C230" s="496"/>
      <c r="D230" s="497">
        <v>3000</v>
      </c>
      <c r="E230" s="497"/>
      <c r="F230" s="506"/>
      <c r="G230" s="495" t="s">
        <v>7813</v>
      </c>
      <c r="H230" s="495"/>
      <c r="I230" s="500" t="s">
        <v>7810</v>
      </c>
      <c r="J230" s="495" t="s">
        <v>7811</v>
      </c>
      <c r="K230" s="501"/>
      <c r="L230" s="507" t="s">
        <v>7814</v>
      </c>
      <c r="M230" s="503"/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hidden="1" customHeight="1">
      <c r="A231" s="113">
        <v>45823</v>
      </c>
      <c r="B231" s="114" t="s">
        <v>8048</v>
      </c>
      <c r="C231" s="115"/>
      <c r="D231" s="116">
        <v>500</v>
      </c>
      <c r="E231" s="116"/>
      <c r="F231" s="117">
        <v>1</v>
      </c>
      <c r="G231" s="114" t="s">
        <v>7816</v>
      </c>
      <c r="H231" s="114" t="s">
        <v>7817</v>
      </c>
      <c r="I231" s="118" t="s">
        <v>7810</v>
      </c>
      <c r="J231" s="114" t="s">
        <v>7811</v>
      </c>
      <c r="K231" s="119"/>
      <c r="L231" s="120" t="s">
        <v>7822</v>
      </c>
      <c r="M231" s="121"/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hidden="1" customHeight="1">
      <c r="A232" s="113">
        <v>45824</v>
      </c>
      <c r="B232" s="218" t="s">
        <v>8046</v>
      </c>
      <c r="C232" s="219"/>
      <c r="D232" s="439">
        <v>0</v>
      </c>
      <c r="E232" s="439"/>
      <c r="F232" s="117">
        <v>1</v>
      </c>
      <c r="G232" s="218" t="s">
        <v>7816</v>
      </c>
      <c r="H232" s="218" t="s">
        <v>7817</v>
      </c>
      <c r="I232" s="442" t="s">
        <v>7810</v>
      </c>
      <c r="J232" s="218" t="s">
        <v>7811</v>
      </c>
      <c r="K232" s="220"/>
      <c r="L232" s="443" t="s">
        <v>290</v>
      </c>
      <c r="M232" s="228" t="s">
        <v>8066</v>
      </c>
      <c r="N232" s="93"/>
      <c r="O232" s="3"/>
      <c r="P232" s="3"/>
      <c r="Q232" s="3"/>
      <c r="R232" s="3"/>
      <c r="S232" s="3"/>
      <c r="T232" s="3"/>
      <c r="U232" s="4"/>
      <c r="AR232" s="94"/>
      <c r="AT232" s="94"/>
      <c r="AV232" s="94"/>
    </row>
    <row r="233" spans="1:48" ht="12.75" hidden="1" customHeight="1">
      <c r="A233" s="113">
        <v>45824</v>
      </c>
      <c r="B233" s="114" t="s">
        <v>8050</v>
      </c>
      <c r="C233" s="115"/>
      <c r="D233" s="116">
        <v>500</v>
      </c>
      <c r="E233" s="116"/>
      <c r="F233" s="117">
        <v>1</v>
      </c>
      <c r="G233" s="114" t="s">
        <v>7816</v>
      </c>
      <c r="H233" s="114" t="s">
        <v>7817</v>
      </c>
      <c r="I233" s="118" t="s">
        <v>7810</v>
      </c>
      <c r="J233" s="114" t="s">
        <v>7811</v>
      </c>
      <c r="K233" s="119"/>
      <c r="L233" s="120" t="s">
        <v>290</v>
      </c>
      <c r="M233" s="121"/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hidden="1" customHeight="1">
      <c r="A234" s="113">
        <v>45824</v>
      </c>
      <c r="B234" s="114" t="s">
        <v>8051</v>
      </c>
      <c r="C234" s="115"/>
      <c r="D234" s="116">
        <v>500</v>
      </c>
      <c r="E234" s="116"/>
      <c r="F234" s="117">
        <v>1</v>
      </c>
      <c r="G234" s="114" t="s">
        <v>7816</v>
      </c>
      <c r="H234" s="114" t="s">
        <v>7817</v>
      </c>
      <c r="I234" s="118" t="s">
        <v>7810</v>
      </c>
      <c r="J234" s="114" t="s">
        <v>7811</v>
      </c>
      <c r="K234" s="119"/>
      <c r="L234" s="120" t="s">
        <v>290</v>
      </c>
      <c r="M234" s="121"/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hidden="1" customHeight="1">
      <c r="A235" s="494">
        <v>45824</v>
      </c>
      <c r="B235" s="495" t="s">
        <v>8053</v>
      </c>
      <c r="C235" s="496"/>
      <c r="D235" s="497"/>
      <c r="E235" s="497"/>
      <c r="F235" s="506">
        <v>1</v>
      </c>
      <c r="G235" s="495" t="s">
        <v>7849</v>
      </c>
      <c r="H235" s="495" t="s">
        <v>7817</v>
      </c>
      <c r="I235" s="500"/>
      <c r="J235" s="495"/>
      <c r="K235" s="501"/>
      <c r="L235" s="507" t="s">
        <v>290</v>
      </c>
      <c r="M235" s="503"/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hidden="1" customHeight="1">
      <c r="A236" s="113">
        <v>45824</v>
      </c>
      <c r="B236" s="114" t="s">
        <v>8052</v>
      </c>
      <c r="C236" s="115"/>
      <c r="D236" s="116"/>
      <c r="E236" s="116"/>
      <c r="F236" s="117">
        <v>1</v>
      </c>
      <c r="G236" s="114" t="s">
        <v>7832</v>
      </c>
      <c r="H236" s="114"/>
      <c r="I236" s="118"/>
      <c r="J236" s="114"/>
      <c r="K236" s="119"/>
      <c r="L236" s="120" t="s">
        <v>7846</v>
      </c>
      <c r="M236" s="121" t="s">
        <v>7862</v>
      </c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hidden="1" customHeight="1">
      <c r="A237" s="494">
        <v>45824</v>
      </c>
      <c r="B237" s="495" t="s">
        <v>8054</v>
      </c>
      <c r="C237" s="496"/>
      <c r="D237" s="497"/>
      <c r="E237" s="497"/>
      <c r="F237" s="506">
        <v>1</v>
      </c>
      <c r="G237" s="495" t="s">
        <v>7849</v>
      </c>
      <c r="H237" s="495" t="s">
        <v>7817</v>
      </c>
      <c r="I237" s="500"/>
      <c r="J237" s="495"/>
      <c r="K237" s="501"/>
      <c r="L237" s="507" t="s">
        <v>7846</v>
      </c>
      <c r="M237" s="503"/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hidden="1" customHeight="1">
      <c r="A238" s="113">
        <v>45824</v>
      </c>
      <c r="B238" s="218" t="s">
        <v>8055</v>
      </c>
      <c r="C238" s="219"/>
      <c r="D238" s="116"/>
      <c r="E238" s="116"/>
      <c r="F238" s="117">
        <v>1</v>
      </c>
      <c r="G238" s="114" t="s">
        <v>7832</v>
      </c>
      <c r="H238" s="114"/>
      <c r="I238" s="118"/>
      <c r="J238" s="114"/>
      <c r="K238" s="220"/>
      <c r="L238" s="443" t="s">
        <v>7846</v>
      </c>
      <c r="M238" s="121" t="s">
        <v>7862</v>
      </c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hidden="1" customHeight="1">
      <c r="A239" s="494">
        <v>45824</v>
      </c>
      <c r="B239" s="504" t="s">
        <v>8056</v>
      </c>
      <c r="C239" s="505"/>
      <c r="D239" s="497"/>
      <c r="E239" s="497"/>
      <c r="F239" s="506">
        <v>1</v>
      </c>
      <c r="G239" s="495" t="s">
        <v>7849</v>
      </c>
      <c r="H239" s="495" t="s">
        <v>7817</v>
      </c>
      <c r="I239" s="500"/>
      <c r="J239" s="495"/>
      <c r="K239" s="511"/>
      <c r="L239" s="512" t="s">
        <v>7846</v>
      </c>
      <c r="M239" s="503"/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hidden="1" customHeight="1">
      <c r="A240" s="494">
        <v>45824</v>
      </c>
      <c r="B240" s="495" t="s">
        <v>8057</v>
      </c>
      <c r="C240" s="496"/>
      <c r="D240" s="497"/>
      <c r="E240" s="497"/>
      <c r="F240" s="506">
        <v>1</v>
      </c>
      <c r="G240" s="495" t="s">
        <v>7849</v>
      </c>
      <c r="H240" s="495" t="s">
        <v>7817</v>
      </c>
      <c r="I240" s="500"/>
      <c r="J240" s="495"/>
      <c r="K240" s="501"/>
      <c r="L240" s="507" t="s">
        <v>7846</v>
      </c>
      <c r="M240" s="503"/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hidden="1" customHeight="1">
      <c r="A241" s="113">
        <v>45824</v>
      </c>
      <c r="B241" s="114" t="s">
        <v>8058</v>
      </c>
      <c r="C241" s="115"/>
      <c r="D241" s="116">
        <v>500</v>
      </c>
      <c r="E241" s="116"/>
      <c r="F241" s="117">
        <v>1</v>
      </c>
      <c r="G241" s="114" t="s">
        <v>7816</v>
      </c>
      <c r="H241" s="114" t="s">
        <v>7817</v>
      </c>
      <c r="I241" s="118" t="s">
        <v>7810</v>
      </c>
      <c r="J241" s="114" t="s">
        <v>7811</v>
      </c>
      <c r="K241" s="119"/>
      <c r="L241" s="120" t="s">
        <v>290</v>
      </c>
      <c r="M241" s="121"/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hidden="1" customHeight="1">
      <c r="A242" s="113">
        <v>45824</v>
      </c>
      <c r="B242" s="114" t="s">
        <v>8059</v>
      </c>
      <c r="C242" s="115"/>
      <c r="D242" s="116">
        <v>500</v>
      </c>
      <c r="E242" s="116"/>
      <c r="F242" s="117">
        <v>1</v>
      </c>
      <c r="G242" s="114" t="s">
        <v>7816</v>
      </c>
      <c r="H242" s="114" t="s">
        <v>7817</v>
      </c>
      <c r="I242" s="118" t="s">
        <v>7810</v>
      </c>
      <c r="J242" s="114" t="s">
        <v>7811</v>
      </c>
      <c r="K242" s="119"/>
      <c r="L242" s="120" t="s">
        <v>290</v>
      </c>
      <c r="M242" s="121"/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hidden="1" customHeight="1">
      <c r="A243" s="494">
        <v>45824</v>
      </c>
      <c r="B243" s="495" t="s">
        <v>8060</v>
      </c>
      <c r="C243" s="496"/>
      <c r="D243" s="497"/>
      <c r="E243" s="497"/>
      <c r="F243" s="506">
        <v>1</v>
      </c>
      <c r="G243" s="495" t="s">
        <v>7849</v>
      </c>
      <c r="H243" s="495" t="s">
        <v>7817</v>
      </c>
      <c r="I243" s="500"/>
      <c r="J243" s="495"/>
      <c r="K243" s="501"/>
      <c r="L243" s="507" t="s">
        <v>7846</v>
      </c>
      <c r="M243" s="503"/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hidden="1" customHeight="1">
      <c r="A244" s="113">
        <v>45824</v>
      </c>
      <c r="B244" s="114" t="s">
        <v>8060</v>
      </c>
      <c r="C244" s="115"/>
      <c r="D244" s="116"/>
      <c r="E244" s="116"/>
      <c r="F244" s="117">
        <v>1</v>
      </c>
      <c r="G244" s="114" t="s">
        <v>7832</v>
      </c>
      <c r="H244" s="114"/>
      <c r="I244" s="118"/>
      <c r="J244" s="114"/>
      <c r="K244" s="119"/>
      <c r="L244" s="443" t="s">
        <v>7846</v>
      </c>
      <c r="M244" s="121" t="s">
        <v>8027</v>
      </c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hidden="1" customHeight="1">
      <c r="A245" s="113">
        <v>45824</v>
      </c>
      <c r="B245" s="114" t="s">
        <v>8061</v>
      </c>
      <c r="C245" s="115"/>
      <c r="D245" s="116">
        <v>500</v>
      </c>
      <c r="E245" s="116"/>
      <c r="F245" s="117">
        <v>1</v>
      </c>
      <c r="G245" s="114" t="s">
        <v>7816</v>
      </c>
      <c r="H245" s="114" t="s">
        <v>7817</v>
      </c>
      <c r="I245" s="118" t="s">
        <v>7810</v>
      </c>
      <c r="J245" s="114" t="s">
        <v>7811</v>
      </c>
      <c r="K245" s="119"/>
      <c r="L245" s="443" t="s">
        <v>290</v>
      </c>
      <c r="M245" s="121" t="s">
        <v>7895</v>
      </c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hidden="1" customHeight="1">
      <c r="A246" s="113">
        <v>45824</v>
      </c>
      <c r="B246" s="114" t="s">
        <v>8062</v>
      </c>
      <c r="C246" s="115"/>
      <c r="D246" s="116">
        <v>500</v>
      </c>
      <c r="E246" s="116"/>
      <c r="F246" s="117">
        <v>1</v>
      </c>
      <c r="G246" s="114" t="s">
        <v>7816</v>
      </c>
      <c r="H246" s="114" t="s">
        <v>7817</v>
      </c>
      <c r="I246" s="118" t="s">
        <v>7810</v>
      </c>
      <c r="J246" s="114" t="s">
        <v>7811</v>
      </c>
      <c r="K246" s="119"/>
      <c r="L246" s="120" t="s">
        <v>290</v>
      </c>
      <c r="M246" s="121"/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hidden="1" customHeight="1">
      <c r="A247" s="113">
        <v>45824</v>
      </c>
      <c r="B247" s="114" t="s">
        <v>7818</v>
      </c>
      <c r="C247" s="115"/>
      <c r="D247" s="116">
        <v>28000</v>
      </c>
      <c r="E247" s="116"/>
      <c r="F247" s="117"/>
      <c r="G247" s="114" t="s">
        <v>7824</v>
      </c>
      <c r="H247" s="114"/>
      <c r="I247" s="118" t="s">
        <v>7810</v>
      </c>
      <c r="J247" s="114" t="s">
        <v>7811</v>
      </c>
      <c r="K247" s="119"/>
      <c r="L247" s="120" t="s">
        <v>7814</v>
      </c>
      <c r="M247" s="121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hidden="1" customHeight="1">
      <c r="A248" s="113">
        <v>45824</v>
      </c>
      <c r="B248" s="114" t="s">
        <v>7818</v>
      </c>
      <c r="C248" s="115"/>
      <c r="D248" s="116">
        <v>7500</v>
      </c>
      <c r="E248" s="116"/>
      <c r="F248" s="117">
        <v>1</v>
      </c>
      <c r="G248" s="114" t="s">
        <v>7824</v>
      </c>
      <c r="H248" s="114"/>
      <c r="I248" s="500" t="s">
        <v>7825</v>
      </c>
      <c r="J248" s="495" t="s">
        <v>7827</v>
      </c>
      <c r="K248" s="501" t="s">
        <v>8064</v>
      </c>
      <c r="L248" s="507" t="s">
        <v>7814</v>
      </c>
      <c r="M248" s="503" t="s">
        <v>8065</v>
      </c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hidden="1" customHeight="1">
      <c r="A249" s="113">
        <v>45824</v>
      </c>
      <c r="B249" s="114" t="s">
        <v>7818</v>
      </c>
      <c r="C249" s="115"/>
      <c r="D249" s="116">
        <v>14000</v>
      </c>
      <c r="E249" s="116"/>
      <c r="F249" s="117">
        <v>1</v>
      </c>
      <c r="G249" s="114" t="s">
        <v>7824</v>
      </c>
      <c r="H249" s="114"/>
      <c r="I249" s="500" t="s">
        <v>7825</v>
      </c>
      <c r="J249" s="495" t="s">
        <v>7933</v>
      </c>
      <c r="K249" s="501" t="s">
        <v>8063</v>
      </c>
      <c r="L249" s="507" t="s">
        <v>7814</v>
      </c>
      <c r="M249" s="503" t="s">
        <v>7828</v>
      </c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hidden="1" customHeight="1">
      <c r="A250" s="113">
        <v>45824</v>
      </c>
      <c r="B250" s="114" t="s">
        <v>8067</v>
      </c>
      <c r="C250" s="115"/>
      <c r="D250" s="116">
        <v>500</v>
      </c>
      <c r="E250" s="116"/>
      <c r="F250" s="117">
        <v>1</v>
      </c>
      <c r="G250" s="114" t="s">
        <v>7816</v>
      </c>
      <c r="H250" s="114" t="s">
        <v>7817</v>
      </c>
      <c r="I250" s="118" t="s">
        <v>7810</v>
      </c>
      <c r="J250" s="114" t="s">
        <v>7811</v>
      </c>
      <c r="K250" s="119"/>
      <c r="L250" s="120" t="s">
        <v>7846</v>
      </c>
      <c r="M250" s="121"/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hidden="1" customHeight="1">
      <c r="A251" s="113">
        <v>45824</v>
      </c>
      <c r="B251" s="114" t="s">
        <v>8068</v>
      </c>
      <c r="C251" s="115"/>
      <c r="D251" s="116">
        <v>500</v>
      </c>
      <c r="E251" s="116"/>
      <c r="F251" s="117">
        <v>1</v>
      </c>
      <c r="G251" s="114" t="s">
        <v>7816</v>
      </c>
      <c r="H251" s="114" t="s">
        <v>7817</v>
      </c>
      <c r="I251" s="118" t="s">
        <v>7810</v>
      </c>
      <c r="J251" s="114" t="s">
        <v>7811</v>
      </c>
      <c r="K251" s="119"/>
      <c r="L251" s="120" t="s">
        <v>290</v>
      </c>
      <c r="M251" s="121"/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hidden="1" customHeight="1">
      <c r="A252" s="113">
        <v>45824</v>
      </c>
      <c r="B252" s="114" t="s">
        <v>8069</v>
      </c>
      <c r="C252" s="115"/>
      <c r="D252" s="116">
        <v>500</v>
      </c>
      <c r="E252" s="116"/>
      <c r="F252" s="117">
        <v>1</v>
      </c>
      <c r="G252" s="114" t="s">
        <v>7816</v>
      </c>
      <c r="H252" s="114" t="s">
        <v>7817</v>
      </c>
      <c r="I252" s="118" t="s">
        <v>7810</v>
      </c>
      <c r="J252" s="114" t="s">
        <v>7811</v>
      </c>
      <c r="K252" s="119"/>
      <c r="L252" s="120" t="s">
        <v>290</v>
      </c>
      <c r="M252" s="121"/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hidden="1" customHeight="1">
      <c r="A253" s="113">
        <v>45824</v>
      </c>
      <c r="B253" s="114" t="s">
        <v>8070</v>
      </c>
      <c r="C253" s="115"/>
      <c r="D253" s="116"/>
      <c r="E253" s="116">
        <v>143318</v>
      </c>
      <c r="F253" s="117">
        <v>1</v>
      </c>
      <c r="G253" s="114" t="s">
        <v>7867</v>
      </c>
      <c r="H253" s="114" t="s">
        <v>7905</v>
      </c>
      <c r="I253" s="118" t="s">
        <v>7810</v>
      </c>
      <c r="J253" s="114" t="s">
        <v>7811</v>
      </c>
      <c r="K253" s="119"/>
      <c r="L253" s="120" t="s">
        <v>156</v>
      </c>
      <c r="M253" s="121" t="s">
        <v>7534</v>
      </c>
      <c r="N253" s="93"/>
      <c r="O253" s="3"/>
      <c r="P253" s="3"/>
      <c r="Q253" s="3"/>
      <c r="R253" s="227"/>
      <c r="S253" s="3"/>
      <c r="T253" s="3"/>
      <c r="U253" s="4"/>
      <c r="AR253" s="94"/>
      <c r="AT253" s="94"/>
      <c r="AV253" s="94"/>
    </row>
    <row r="254" spans="1:48" ht="12.75" hidden="1" customHeight="1">
      <c r="A254" s="113">
        <v>45824</v>
      </c>
      <c r="B254" s="114" t="s">
        <v>8071</v>
      </c>
      <c r="C254" s="115"/>
      <c r="D254" s="116"/>
      <c r="E254" s="116">
        <v>684513</v>
      </c>
      <c r="F254" s="117">
        <v>1</v>
      </c>
      <c r="G254" s="114" t="s">
        <v>7867</v>
      </c>
      <c r="H254" s="114" t="s">
        <v>8072</v>
      </c>
      <c r="I254" s="118" t="s">
        <v>7810</v>
      </c>
      <c r="J254" s="114" t="s">
        <v>7811</v>
      </c>
      <c r="K254" s="119"/>
      <c r="L254" s="120" t="s">
        <v>171</v>
      </c>
      <c r="M254" s="121"/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hidden="1" customHeight="1">
      <c r="A255" s="494">
        <v>45824</v>
      </c>
      <c r="B255" s="495" t="s">
        <v>7812</v>
      </c>
      <c r="C255" s="496"/>
      <c r="D255" s="497">
        <v>5000</v>
      </c>
      <c r="E255" s="497"/>
      <c r="F255" s="506"/>
      <c r="G255" s="495" t="s">
        <v>7813</v>
      </c>
      <c r="H255" s="495"/>
      <c r="I255" s="500" t="s">
        <v>7810</v>
      </c>
      <c r="J255" s="495" t="s">
        <v>7811</v>
      </c>
      <c r="K255" s="501"/>
      <c r="L255" s="507" t="s">
        <v>7814</v>
      </c>
      <c r="M255" s="503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hidden="1" customHeight="1">
      <c r="A256" s="113">
        <v>45824</v>
      </c>
      <c r="B256" s="114" t="s">
        <v>7818</v>
      </c>
      <c r="C256" s="115"/>
      <c r="D256" s="116">
        <v>100</v>
      </c>
      <c r="E256" s="116"/>
      <c r="F256" s="117">
        <v>1</v>
      </c>
      <c r="G256" s="114" t="s">
        <v>7816</v>
      </c>
      <c r="H256" s="114" t="s">
        <v>7877</v>
      </c>
      <c r="I256" s="118" t="s">
        <v>7810</v>
      </c>
      <c r="J256" s="114" t="s">
        <v>7811</v>
      </c>
      <c r="K256" s="119"/>
      <c r="L256" s="120" t="s">
        <v>7814</v>
      </c>
      <c r="M256" s="121"/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hidden="1" customHeight="1">
      <c r="A257" s="445">
        <v>45825</v>
      </c>
      <c r="B257" s="446" t="s">
        <v>7807</v>
      </c>
      <c r="C257" s="492"/>
      <c r="D257" s="448">
        <f>6000+44000</f>
        <v>50000</v>
      </c>
      <c r="E257" s="448"/>
      <c r="F257" s="449">
        <v>1</v>
      </c>
      <c r="G257" s="446" t="s">
        <v>7808</v>
      </c>
      <c r="H257" s="446" t="s">
        <v>7809</v>
      </c>
      <c r="I257" s="450" t="s">
        <v>7810</v>
      </c>
      <c r="J257" s="446" t="s">
        <v>7811</v>
      </c>
      <c r="K257" s="493"/>
      <c r="L257" s="452" t="s">
        <v>156</v>
      </c>
      <c r="M257" s="453" t="s">
        <v>7864</v>
      </c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hidden="1" customHeight="1">
      <c r="A258" s="113">
        <v>45825</v>
      </c>
      <c r="B258" s="114" t="s">
        <v>7842</v>
      </c>
      <c r="C258" s="115" t="s">
        <v>8073</v>
      </c>
      <c r="D258" s="116"/>
      <c r="E258" s="116"/>
      <c r="F258" s="117">
        <v>14</v>
      </c>
      <c r="G258" s="114" t="s">
        <v>7816</v>
      </c>
      <c r="H258" s="114" t="s">
        <v>7817</v>
      </c>
      <c r="I258" s="118"/>
      <c r="J258" s="114"/>
      <c r="K258" s="119"/>
      <c r="L258" s="120" t="s">
        <v>7844</v>
      </c>
      <c r="M258" s="121"/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hidden="1" customHeight="1">
      <c r="A259" s="113">
        <v>45825</v>
      </c>
      <c r="B259" s="218" t="s">
        <v>8074</v>
      </c>
      <c r="C259" s="219"/>
      <c r="D259" s="116"/>
      <c r="E259" s="116"/>
      <c r="F259" s="117">
        <v>1</v>
      </c>
      <c r="G259" s="114" t="s">
        <v>7832</v>
      </c>
      <c r="H259" s="114"/>
      <c r="I259" s="118"/>
      <c r="J259" s="114"/>
      <c r="K259" s="220"/>
      <c r="L259" s="443" t="s">
        <v>290</v>
      </c>
      <c r="M259" s="121" t="s">
        <v>8082</v>
      </c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hidden="1" customHeight="1">
      <c r="A260" s="494">
        <v>45825</v>
      </c>
      <c r="B260" s="504" t="s">
        <v>8075</v>
      </c>
      <c r="C260" s="505"/>
      <c r="D260" s="508"/>
      <c r="E260" s="508"/>
      <c r="F260" s="509">
        <v>1</v>
      </c>
      <c r="G260" s="504" t="s">
        <v>7849</v>
      </c>
      <c r="H260" s="504" t="s">
        <v>7817</v>
      </c>
      <c r="I260" s="510"/>
      <c r="J260" s="504"/>
      <c r="K260" s="511"/>
      <c r="L260" s="512" t="s">
        <v>290</v>
      </c>
      <c r="M260" s="503"/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hidden="1" customHeight="1">
      <c r="A261" s="113">
        <v>45825</v>
      </c>
      <c r="B261" s="218" t="s">
        <v>8075</v>
      </c>
      <c r="C261" s="219"/>
      <c r="D261" s="439">
        <v>146699.01</v>
      </c>
      <c r="E261" s="439"/>
      <c r="F261" s="441">
        <v>1</v>
      </c>
      <c r="G261" s="218" t="s">
        <v>7832</v>
      </c>
      <c r="H261" s="218"/>
      <c r="I261" s="442" t="s">
        <v>7810</v>
      </c>
      <c r="J261" s="218" t="s">
        <v>7811</v>
      </c>
      <c r="K261" s="220"/>
      <c r="L261" s="443" t="s">
        <v>290</v>
      </c>
      <c r="M261" s="121"/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hidden="1" customHeight="1">
      <c r="A262" s="113">
        <v>45825</v>
      </c>
      <c r="B262" s="114" t="s">
        <v>8076</v>
      </c>
      <c r="C262" s="115"/>
      <c r="D262" s="116">
        <v>500</v>
      </c>
      <c r="E262" s="116"/>
      <c r="F262" s="117">
        <v>1</v>
      </c>
      <c r="G262" s="114" t="s">
        <v>7816</v>
      </c>
      <c r="H262" s="114" t="s">
        <v>7817</v>
      </c>
      <c r="I262" s="118" t="s">
        <v>7810</v>
      </c>
      <c r="J262" s="114" t="s">
        <v>7811</v>
      </c>
      <c r="K262" s="119"/>
      <c r="L262" s="120" t="s">
        <v>7846</v>
      </c>
      <c r="M262" s="121"/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hidden="1" customHeight="1">
      <c r="A263" s="494">
        <v>45825</v>
      </c>
      <c r="B263" s="504" t="s">
        <v>8077</v>
      </c>
      <c r="C263" s="505"/>
      <c r="D263" s="508"/>
      <c r="E263" s="508"/>
      <c r="F263" s="509">
        <v>1</v>
      </c>
      <c r="G263" s="504" t="s">
        <v>8038</v>
      </c>
      <c r="H263" s="504" t="s">
        <v>7817</v>
      </c>
      <c r="I263" s="510"/>
      <c r="J263" s="504"/>
      <c r="K263" s="511"/>
      <c r="L263" s="512" t="s">
        <v>7846</v>
      </c>
      <c r="M263" s="503"/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hidden="1" customHeight="1">
      <c r="A264" s="113">
        <v>45825</v>
      </c>
      <c r="B264" s="218" t="s">
        <v>8078</v>
      </c>
      <c r="C264" s="444"/>
      <c r="D264" s="439">
        <v>500</v>
      </c>
      <c r="E264" s="439"/>
      <c r="F264" s="441">
        <v>1</v>
      </c>
      <c r="G264" s="218" t="s">
        <v>7816</v>
      </c>
      <c r="H264" s="218" t="s">
        <v>7817</v>
      </c>
      <c r="I264" s="442" t="s">
        <v>7810</v>
      </c>
      <c r="J264" s="218" t="s">
        <v>7811</v>
      </c>
      <c r="K264" s="444"/>
      <c r="L264" s="443" t="s">
        <v>7846</v>
      </c>
      <c r="M264" s="121"/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hidden="1" customHeight="1">
      <c r="A265" s="113">
        <v>45825</v>
      </c>
      <c r="B265" s="218" t="s">
        <v>8078</v>
      </c>
      <c r="C265" s="219"/>
      <c r="D265" s="439">
        <v>500</v>
      </c>
      <c r="E265" s="116"/>
      <c r="F265" s="441">
        <v>1</v>
      </c>
      <c r="G265" s="218" t="s">
        <v>7816</v>
      </c>
      <c r="H265" s="218" t="s">
        <v>7817</v>
      </c>
      <c r="I265" s="442" t="s">
        <v>7810</v>
      </c>
      <c r="J265" s="218" t="s">
        <v>7811</v>
      </c>
      <c r="K265" s="220"/>
      <c r="L265" s="443" t="s">
        <v>7846</v>
      </c>
      <c r="M265" s="121"/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hidden="1" customHeight="1">
      <c r="A266" s="113">
        <v>45825</v>
      </c>
      <c r="B266" s="218" t="s">
        <v>8079</v>
      </c>
      <c r="C266" s="219"/>
      <c r="D266" s="439">
        <v>500</v>
      </c>
      <c r="E266" s="439"/>
      <c r="F266" s="441">
        <v>1</v>
      </c>
      <c r="G266" s="218" t="s">
        <v>7816</v>
      </c>
      <c r="H266" s="218" t="s">
        <v>7817</v>
      </c>
      <c r="I266" s="442" t="s">
        <v>7810</v>
      </c>
      <c r="J266" s="218" t="s">
        <v>7811</v>
      </c>
      <c r="K266" s="220"/>
      <c r="L266" s="443" t="s">
        <v>7846</v>
      </c>
      <c r="M266" s="121"/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hidden="1" customHeight="1">
      <c r="A267" s="494">
        <v>45825</v>
      </c>
      <c r="B267" s="504" t="s">
        <v>8080</v>
      </c>
      <c r="C267" s="505"/>
      <c r="D267" s="497"/>
      <c r="E267" s="497"/>
      <c r="F267" s="506">
        <v>1</v>
      </c>
      <c r="G267" s="495" t="s">
        <v>8038</v>
      </c>
      <c r="H267" s="495" t="s">
        <v>7817</v>
      </c>
      <c r="I267" s="500"/>
      <c r="J267" s="495"/>
      <c r="K267" s="511"/>
      <c r="L267" s="507" t="s">
        <v>7846</v>
      </c>
      <c r="M267" s="503"/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hidden="1" customHeight="1">
      <c r="A268" s="494">
        <v>45825</v>
      </c>
      <c r="B268" s="504" t="s">
        <v>8081</v>
      </c>
      <c r="C268" s="513"/>
      <c r="D268" s="551"/>
      <c r="E268" s="545"/>
      <c r="F268" s="545">
        <v>1</v>
      </c>
      <c r="G268" s="545" t="s">
        <v>8038</v>
      </c>
      <c r="H268" s="545" t="s">
        <v>7817</v>
      </c>
      <c r="I268" s="545"/>
      <c r="J268" s="545"/>
      <c r="K268" s="513"/>
      <c r="L268" s="507" t="s">
        <v>7846</v>
      </c>
      <c r="M268" s="503"/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hidden="1" customHeight="1">
      <c r="A269" s="445">
        <v>45826</v>
      </c>
      <c r="B269" s="491" t="s">
        <v>7807</v>
      </c>
      <c r="C269" s="492"/>
      <c r="D269" s="448">
        <v>58000</v>
      </c>
      <c r="E269" s="448"/>
      <c r="F269" s="449">
        <v>1</v>
      </c>
      <c r="G269" s="446" t="s">
        <v>7808</v>
      </c>
      <c r="H269" s="446" t="s">
        <v>7809</v>
      </c>
      <c r="I269" s="450" t="s">
        <v>7810</v>
      </c>
      <c r="J269" s="446" t="s">
        <v>7811</v>
      </c>
      <c r="K269" s="493"/>
      <c r="L269" s="452" t="s">
        <v>156</v>
      </c>
      <c r="M269" s="453"/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hidden="1" customHeight="1">
      <c r="A270" s="113">
        <v>45826</v>
      </c>
      <c r="B270" s="218" t="s">
        <v>7818</v>
      </c>
      <c r="C270" s="444"/>
      <c r="D270" s="553">
        <v>100</v>
      </c>
      <c r="E270" s="544"/>
      <c r="F270" s="544">
        <v>1</v>
      </c>
      <c r="G270" s="544" t="s">
        <v>7816</v>
      </c>
      <c r="H270" s="544" t="s">
        <v>7877</v>
      </c>
      <c r="I270" s="544" t="s">
        <v>7810</v>
      </c>
      <c r="J270" s="544" t="s">
        <v>7811</v>
      </c>
      <c r="K270" s="444"/>
      <c r="L270" s="120" t="s">
        <v>7814</v>
      </c>
      <c r="M270" s="121"/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hidden="1" customHeight="1">
      <c r="A271" s="113">
        <v>45826</v>
      </c>
      <c r="B271" s="218" t="s">
        <v>8087</v>
      </c>
      <c r="C271" s="219"/>
      <c r="D271" s="439">
        <v>500</v>
      </c>
      <c r="E271" s="439"/>
      <c r="F271" s="441">
        <v>0</v>
      </c>
      <c r="G271" s="218" t="s">
        <v>7816</v>
      </c>
      <c r="H271" s="218" t="s">
        <v>7817</v>
      </c>
      <c r="I271" s="442" t="s">
        <v>7810</v>
      </c>
      <c r="J271" s="218" t="s">
        <v>7811</v>
      </c>
      <c r="K271" s="220"/>
      <c r="L271" s="443" t="s">
        <v>7822</v>
      </c>
      <c r="M271" s="121" t="s">
        <v>7895</v>
      </c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hidden="1" customHeight="1">
      <c r="A272" s="113">
        <v>45826</v>
      </c>
      <c r="B272" s="218" t="s">
        <v>7818</v>
      </c>
      <c r="C272" s="219"/>
      <c r="D272" s="439">
        <v>7500</v>
      </c>
      <c r="E272" s="439"/>
      <c r="F272" s="441">
        <v>1</v>
      </c>
      <c r="G272" s="218" t="s">
        <v>7824</v>
      </c>
      <c r="H272" s="218"/>
      <c r="I272" s="510" t="s">
        <v>7825</v>
      </c>
      <c r="J272" s="504" t="s">
        <v>7827</v>
      </c>
      <c r="K272" s="511" t="s">
        <v>8088</v>
      </c>
      <c r="L272" s="512" t="s">
        <v>7814</v>
      </c>
      <c r="M272" s="503" t="s">
        <v>7828</v>
      </c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hidden="1" customHeight="1">
      <c r="A273" s="113">
        <v>45826</v>
      </c>
      <c r="B273" s="114" t="s">
        <v>7818</v>
      </c>
      <c r="C273" s="544"/>
      <c r="D273" s="553">
        <v>10000</v>
      </c>
      <c r="E273" s="544"/>
      <c r="F273" s="544"/>
      <c r="G273" s="544" t="s">
        <v>7824</v>
      </c>
      <c r="H273" s="544"/>
      <c r="I273" s="544" t="s">
        <v>7810</v>
      </c>
      <c r="J273" s="544" t="s">
        <v>7811</v>
      </c>
      <c r="K273" s="544"/>
      <c r="L273" s="120" t="s">
        <v>7814</v>
      </c>
      <c r="M273" s="121"/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hidden="1" customHeight="1">
      <c r="A274" s="113">
        <v>45826</v>
      </c>
      <c r="B274" s="114" t="s">
        <v>8089</v>
      </c>
      <c r="C274" s="115"/>
      <c r="D274" s="116">
        <v>500</v>
      </c>
      <c r="E274" s="116"/>
      <c r="F274" s="117">
        <v>1</v>
      </c>
      <c r="G274" s="114" t="s">
        <v>7816</v>
      </c>
      <c r="H274" s="114" t="s">
        <v>7817</v>
      </c>
      <c r="I274" s="118" t="s">
        <v>7810</v>
      </c>
      <c r="J274" s="114" t="s">
        <v>7811</v>
      </c>
      <c r="K274" s="544"/>
      <c r="L274" s="120" t="s">
        <v>290</v>
      </c>
      <c r="M274" s="121"/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hidden="1" customHeight="1">
      <c r="A275" s="494">
        <v>45826</v>
      </c>
      <c r="B275" s="495" t="s">
        <v>8090</v>
      </c>
      <c r="C275" s="545"/>
      <c r="D275" s="497"/>
      <c r="E275" s="497"/>
      <c r="F275" s="506">
        <v>1</v>
      </c>
      <c r="G275" s="495" t="s">
        <v>7849</v>
      </c>
      <c r="H275" s="495" t="s">
        <v>7817</v>
      </c>
      <c r="I275" s="500"/>
      <c r="J275" s="495"/>
      <c r="K275" s="545"/>
      <c r="L275" s="507" t="s">
        <v>290</v>
      </c>
      <c r="M275" s="503"/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hidden="1" customHeight="1">
      <c r="A276" s="113">
        <v>45826</v>
      </c>
      <c r="B276" s="114" t="s">
        <v>8091</v>
      </c>
      <c r="C276" s="115"/>
      <c r="D276" s="116">
        <v>500</v>
      </c>
      <c r="E276" s="116"/>
      <c r="F276" s="117">
        <v>1</v>
      </c>
      <c r="G276" s="114" t="s">
        <v>7816</v>
      </c>
      <c r="H276" s="114" t="s">
        <v>7817</v>
      </c>
      <c r="I276" s="118" t="s">
        <v>7810</v>
      </c>
      <c r="J276" s="114" t="s">
        <v>7811</v>
      </c>
      <c r="K276" s="119"/>
      <c r="L276" s="120" t="s">
        <v>290</v>
      </c>
      <c r="M276" s="121"/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hidden="1" customHeight="1">
      <c r="A277" s="113">
        <v>45826</v>
      </c>
      <c r="B277" s="544" t="s">
        <v>8092</v>
      </c>
      <c r="C277" s="544"/>
      <c r="D277" s="116">
        <v>500</v>
      </c>
      <c r="E277" s="116"/>
      <c r="F277" s="117">
        <v>1</v>
      </c>
      <c r="G277" s="114" t="s">
        <v>7816</v>
      </c>
      <c r="H277" s="114" t="s">
        <v>7817</v>
      </c>
      <c r="I277" s="118" t="s">
        <v>7810</v>
      </c>
      <c r="J277" s="114" t="s">
        <v>7811</v>
      </c>
      <c r="K277" s="544"/>
      <c r="L277" s="120" t="s">
        <v>290</v>
      </c>
      <c r="M277" s="121"/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hidden="1" customHeight="1">
      <c r="A278" s="113">
        <v>45827</v>
      </c>
      <c r="B278" s="114" t="s">
        <v>8111</v>
      </c>
      <c r="C278" s="115"/>
      <c r="D278" s="116">
        <v>500</v>
      </c>
      <c r="E278" s="116"/>
      <c r="F278" s="117">
        <v>1</v>
      </c>
      <c r="G278" s="114" t="s">
        <v>7816</v>
      </c>
      <c r="H278" s="114" t="s">
        <v>7817</v>
      </c>
      <c r="I278" s="118" t="s">
        <v>7810</v>
      </c>
      <c r="J278" s="114" t="s">
        <v>7811</v>
      </c>
      <c r="K278" s="119"/>
      <c r="L278" s="120" t="s">
        <v>7846</v>
      </c>
      <c r="M278" s="121"/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hidden="1" customHeight="1">
      <c r="A279" s="113">
        <v>45827</v>
      </c>
      <c r="B279" s="114" t="s">
        <v>8112</v>
      </c>
      <c r="C279" s="115"/>
      <c r="D279" s="116">
        <v>500</v>
      </c>
      <c r="E279" s="116"/>
      <c r="F279" s="117">
        <v>1</v>
      </c>
      <c r="G279" s="114" t="s">
        <v>7816</v>
      </c>
      <c r="H279" s="114" t="s">
        <v>7817</v>
      </c>
      <c r="I279" s="118" t="s">
        <v>7810</v>
      </c>
      <c r="J279" s="114" t="s">
        <v>7811</v>
      </c>
      <c r="K279" s="119"/>
      <c r="L279" s="120" t="s">
        <v>7846</v>
      </c>
      <c r="M279" s="121"/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hidden="1" customHeight="1">
      <c r="A280" s="445">
        <v>45827</v>
      </c>
      <c r="B280" s="446" t="s">
        <v>7807</v>
      </c>
      <c r="C280" s="447"/>
      <c r="D280" s="448">
        <v>49000</v>
      </c>
      <c r="E280" s="448"/>
      <c r="F280" s="449">
        <v>1</v>
      </c>
      <c r="G280" s="446" t="s">
        <v>7808</v>
      </c>
      <c r="H280" s="446" t="s">
        <v>7809</v>
      </c>
      <c r="I280" s="450" t="s">
        <v>7810</v>
      </c>
      <c r="J280" s="446" t="s">
        <v>7811</v>
      </c>
      <c r="K280" s="451"/>
      <c r="L280" s="452" t="s">
        <v>156</v>
      </c>
      <c r="M280" s="453" t="s">
        <v>7863</v>
      </c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hidden="1" customHeight="1">
      <c r="A281" s="113">
        <v>45827</v>
      </c>
      <c r="B281" s="114" t="s">
        <v>7818</v>
      </c>
      <c r="C281" s="115"/>
      <c r="D281" s="116">
        <v>100</v>
      </c>
      <c r="E281" s="116"/>
      <c r="F281" s="117">
        <v>1</v>
      </c>
      <c r="G281" s="114" t="s">
        <v>7816</v>
      </c>
      <c r="H281" s="114" t="s">
        <v>7877</v>
      </c>
      <c r="I281" s="118" t="s">
        <v>7810</v>
      </c>
      <c r="J281" s="114" t="s">
        <v>7811</v>
      </c>
      <c r="K281" s="119"/>
      <c r="L281" s="120" t="s">
        <v>7814</v>
      </c>
      <c r="M281" s="121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hidden="1" customHeight="1">
      <c r="A282" s="113">
        <v>45827</v>
      </c>
      <c r="B282" s="114" t="s">
        <v>8113</v>
      </c>
      <c r="C282" s="115"/>
      <c r="D282" s="116">
        <v>500</v>
      </c>
      <c r="E282" s="116"/>
      <c r="F282" s="117">
        <v>1</v>
      </c>
      <c r="G282" s="114" t="s">
        <v>7816</v>
      </c>
      <c r="H282" s="114" t="s">
        <v>7817</v>
      </c>
      <c r="I282" s="118" t="s">
        <v>7810</v>
      </c>
      <c r="J282" s="114" t="s">
        <v>7811</v>
      </c>
      <c r="K282" s="119"/>
      <c r="L282" s="120" t="s">
        <v>7822</v>
      </c>
      <c r="M282" s="121"/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hidden="1" customHeight="1">
      <c r="A283" s="113">
        <v>45827</v>
      </c>
      <c r="B283" s="114" t="s">
        <v>8114</v>
      </c>
      <c r="C283" s="115"/>
      <c r="D283" s="116">
        <v>500</v>
      </c>
      <c r="E283" s="116"/>
      <c r="F283" s="117">
        <v>1</v>
      </c>
      <c r="G283" s="114" t="s">
        <v>7816</v>
      </c>
      <c r="H283" s="114" t="s">
        <v>7817</v>
      </c>
      <c r="I283" s="118" t="s">
        <v>7810</v>
      </c>
      <c r="J283" s="114" t="s">
        <v>7811</v>
      </c>
      <c r="K283" s="119"/>
      <c r="L283" s="120" t="s">
        <v>7822</v>
      </c>
      <c r="M283" s="121"/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hidden="1" customHeight="1">
      <c r="A284" s="113">
        <v>45827</v>
      </c>
      <c r="B284" s="114" t="s">
        <v>8115</v>
      </c>
      <c r="C284" s="115"/>
      <c r="D284" s="116">
        <v>500</v>
      </c>
      <c r="E284" s="116"/>
      <c r="F284" s="117">
        <v>1</v>
      </c>
      <c r="G284" s="114" t="s">
        <v>7816</v>
      </c>
      <c r="H284" s="114" t="s">
        <v>7817</v>
      </c>
      <c r="I284" s="118" t="s">
        <v>7810</v>
      </c>
      <c r="J284" s="114" t="s">
        <v>7811</v>
      </c>
      <c r="K284" s="119"/>
      <c r="L284" s="120" t="s">
        <v>7822</v>
      </c>
      <c r="M284" s="121"/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hidden="1" customHeight="1">
      <c r="A285" s="113">
        <v>45827</v>
      </c>
      <c r="B285" s="114" t="s">
        <v>8116</v>
      </c>
      <c r="C285" s="115"/>
      <c r="D285" s="116">
        <v>500</v>
      </c>
      <c r="E285" s="116"/>
      <c r="F285" s="117">
        <v>1</v>
      </c>
      <c r="G285" s="114" t="s">
        <v>7816</v>
      </c>
      <c r="H285" s="114" t="s">
        <v>7817</v>
      </c>
      <c r="I285" s="118" t="s">
        <v>7810</v>
      </c>
      <c r="J285" s="114" t="s">
        <v>7811</v>
      </c>
      <c r="K285" s="119"/>
      <c r="L285" s="120" t="s">
        <v>7822</v>
      </c>
      <c r="M285" s="121"/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hidden="1" customHeight="1">
      <c r="A286" s="494">
        <v>45827</v>
      </c>
      <c r="B286" s="495" t="s">
        <v>8117</v>
      </c>
      <c r="C286" s="496"/>
      <c r="D286" s="497"/>
      <c r="E286" s="497"/>
      <c r="F286" s="506">
        <v>1</v>
      </c>
      <c r="G286" s="495" t="s">
        <v>7849</v>
      </c>
      <c r="H286" s="495" t="s">
        <v>7817</v>
      </c>
      <c r="I286" s="500"/>
      <c r="J286" s="495"/>
      <c r="K286" s="501"/>
      <c r="L286" s="507" t="s">
        <v>7822</v>
      </c>
      <c r="M286" s="503"/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hidden="1" customHeight="1">
      <c r="A287" s="494">
        <v>45827</v>
      </c>
      <c r="B287" s="495" t="s">
        <v>8118</v>
      </c>
      <c r="C287" s="496"/>
      <c r="D287" s="497"/>
      <c r="E287" s="497"/>
      <c r="F287" s="506">
        <v>1</v>
      </c>
      <c r="G287" s="495" t="s">
        <v>7849</v>
      </c>
      <c r="H287" s="495" t="s">
        <v>7817</v>
      </c>
      <c r="I287" s="500"/>
      <c r="J287" s="495"/>
      <c r="K287" s="501"/>
      <c r="L287" s="507" t="s">
        <v>7822</v>
      </c>
      <c r="M287" s="503"/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hidden="1" customHeight="1">
      <c r="A288" s="494">
        <v>45827</v>
      </c>
      <c r="B288" s="495" t="s">
        <v>8305</v>
      </c>
      <c r="C288" s="496"/>
      <c r="D288" s="497"/>
      <c r="E288" s="497"/>
      <c r="F288" s="506">
        <v>1</v>
      </c>
      <c r="G288" s="495" t="s">
        <v>8311</v>
      </c>
      <c r="H288" s="495"/>
      <c r="I288" s="500"/>
      <c r="J288" s="495"/>
      <c r="K288" s="501"/>
      <c r="L288" s="507" t="s">
        <v>7846</v>
      </c>
      <c r="M288" s="503"/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hidden="1" customHeight="1">
      <c r="A289" s="113">
        <v>45828</v>
      </c>
      <c r="B289" s="114" t="s">
        <v>8119</v>
      </c>
      <c r="C289" s="115"/>
      <c r="D289" s="116">
        <v>500</v>
      </c>
      <c r="E289" s="116"/>
      <c r="F289" s="117">
        <v>1</v>
      </c>
      <c r="G289" s="114" t="s">
        <v>7816</v>
      </c>
      <c r="H289" s="114" t="s">
        <v>7817</v>
      </c>
      <c r="I289" s="118" t="s">
        <v>7810</v>
      </c>
      <c r="J289" s="114" t="s">
        <v>7811</v>
      </c>
      <c r="K289" s="119"/>
      <c r="L289" s="120" t="s">
        <v>290</v>
      </c>
      <c r="M289" s="121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hidden="1" customHeight="1">
      <c r="A290" s="113">
        <v>45828</v>
      </c>
      <c r="B290" s="114" t="s">
        <v>8120</v>
      </c>
      <c r="C290" s="115"/>
      <c r="D290" s="116"/>
      <c r="E290" s="116"/>
      <c r="F290" s="117">
        <v>1</v>
      </c>
      <c r="G290" s="114" t="s">
        <v>7832</v>
      </c>
      <c r="H290" s="114"/>
      <c r="I290" s="118"/>
      <c r="J290" s="114"/>
      <c r="K290" s="119"/>
      <c r="L290" s="120" t="s">
        <v>290</v>
      </c>
      <c r="M290" s="121" t="s">
        <v>7862</v>
      </c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hidden="1" customHeight="1">
      <c r="A291" s="113">
        <v>45828</v>
      </c>
      <c r="B291" s="114" t="s">
        <v>7818</v>
      </c>
      <c r="C291" s="115"/>
      <c r="D291" s="116">
        <v>15000</v>
      </c>
      <c r="E291" s="116"/>
      <c r="F291" s="117">
        <v>2</v>
      </c>
      <c r="G291" s="114" t="s">
        <v>7824</v>
      </c>
      <c r="H291" s="114"/>
      <c r="I291" s="500" t="s">
        <v>7825</v>
      </c>
      <c r="J291" s="495" t="s">
        <v>7827</v>
      </c>
      <c r="K291" s="501" t="s">
        <v>8164</v>
      </c>
      <c r="L291" s="507" t="s">
        <v>7814</v>
      </c>
      <c r="M291" s="503" t="s">
        <v>7828</v>
      </c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hidden="1" customHeight="1">
      <c r="A292" s="113">
        <v>45829</v>
      </c>
      <c r="B292" s="114" t="s">
        <v>7901</v>
      </c>
      <c r="C292" s="115"/>
      <c r="D292" s="116"/>
      <c r="E292" s="116">
        <v>10000</v>
      </c>
      <c r="F292" s="117">
        <v>1</v>
      </c>
      <c r="G292" s="114" t="s">
        <v>7867</v>
      </c>
      <c r="H292" s="114" t="s">
        <v>7902</v>
      </c>
      <c r="I292" s="118" t="s">
        <v>7810</v>
      </c>
      <c r="J292" s="114" t="s">
        <v>7811</v>
      </c>
      <c r="K292" s="119"/>
      <c r="L292" s="120" t="s">
        <v>7814</v>
      </c>
      <c r="M292" s="121"/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hidden="1" customHeight="1">
      <c r="A293" s="113">
        <v>45829</v>
      </c>
      <c r="B293" s="114" t="s">
        <v>7903</v>
      </c>
      <c r="C293" s="115"/>
      <c r="D293" s="116"/>
      <c r="E293" s="116">
        <v>10000</v>
      </c>
      <c r="F293" s="117">
        <v>1</v>
      </c>
      <c r="G293" s="114" t="s">
        <v>7867</v>
      </c>
      <c r="H293" s="114" t="s">
        <v>7902</v>
      </c>
      <c r="I293" s="118" t="s">
        <v>7810</v>
      </c>
      <c r="J293" s="114" t="s">
        <v>7811</v>
      </c>
      <c r="K293" s="119"/>
      <c r="L293" s="120" t="s">
        <v>7814</v>
      </c>
      <c r="M293" s="121"/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hidden="1" customHeight="1">
      <c r="A294" s="113">
        <v>45829</v>
      </c>
      <c r="B294" s="114" t="s">
        <v>8125</v>
      </c>
      <c r="C294" s="115"/>
      <c r="D294" s="116"/>
      <c r="E294" s="116"/>
      <c r="F294" s="117">
        <v>1</v>
      </c>
      <c r="G294" s="114" t="s">
        <v>7832</v>
      </c>
      <c r="H294" s="114"/>
      <c r="I294" s="118"/>
      <c r="J294" s="114"/>
      <c r="K294" s="119"/>
      <c r="L294" s="120" t="s">
        <v>290</v>
      </c>
      <c r="M294" s="121" t="s">
        <v>8126</v>
      </c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hidden="1" customHeight="1">
      <c r="A295" s="113">
        <v>45829</v>
      </c>
      <c r="B295" s="114" t="s">
        <v>8127</v>
      </c>
      <c r="C295" s="115"/>
      <c r="D295" s="116">
        <v>500</v>
      </c>
      <c r="E295" s="116"/>
      <c r="F295" s="117">
        <v>1</v>
      </c>
      <c r="G295" s="114" t="s">
        <v>7816</v>
      </c>
      <c r="H295" s="114" t="s">
        <v>7817</v>
      </c>
      <c r="I295" s="118" t="s">
        <v>7810</v>
      </c>
      <c r="J295" s="114" t="s">
        <v>7811</v>
      </c>
      <c r="K295" s="119"/>
      <c r="L295" s="120" t="s">
        <v>290</v>
      </c>
      <c r="M295" s="121"/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hidden="1" customHeight="1">
      <c r="A296" s="113">
        <v>45829</v>
      </c>
      <c r="B296" s="114" t="s">
        <v>8128</v>
      </c>
      <c r="C296" s="115"/>
      <c r="D296" s="116">
        <v>500</v>
      </c>
      <c r="E296" s="116"/>
      <c r="F296" s="117">
        <v>1</v>
      </c>
      <c r="G296" s="114" t="s">
        <v>7816</v>
      </c>
      <c r="H296" s="114" t="s">
        <v>7817</v>
      </c>
      <c r="I296" s="118" t="s">
        <v>7810</v>
      </c>
      <c r="J296" s="114" t="s">
        <v>7811</v>
      </c>
      <c r="K296" s="119"/>
      <c r="L296" s="120" t="s">
        <v>290</v>
      </c>
      <c r="M296" s="121"/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hidden="1" customHeight="1">
      <c r="A297" s="113">
        <v>45829</v>
      </c>
      <c r="B297" s="114" t="s">
        <v>8129</v>
      </c>
      <c r="C297" s="115"/>
      <c r="D297" s="116">
        <v>500</v>
      </c>
      <c r="E297" s="116"/>
      <c r="F297" s="117">
        <v>1</v>
      </c>
      <c r="G297" s="114" t="s">
        <v>7816</v>
      </c>
      <c r="H297" s="114" t="s">
        <v>7817</v>
      </c>
      <c r="I297" s="118" t="s">
        <v>7810</v>
      </c>
      <c r="J297" s="114" t="s">
        <v>7811</v>
      </c>
      <c r="K297" s="119"/>
      <c r="L297" s="120" t="s">
        <v>290</v>
      </c>
      <c r="M297" s="121"/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hidden="1" customHeight="1">
      <c r="A298" s="113">
        <v>45829</v>
      </c>
      <c r="B298" s="114" t="s">
        <v>8130</v>
      </c>
      <c r="C298" s="115"/>
      <c r="D298" s="116">
        <v>500</v>
      </c>
      <c r="E298" s="116"/>
      <c r="F298" s="117">
        <v>1</v>
      </c>
      <c r="G298" s="114" t="s">
        <v>7816</v>
      </c>
      <c r="H298" s="114" t="s">
        <v>7817</v>
      </c>
      <c r="I298" s="118" t="s">
        <v>7810</v>
      </c>
      <c r="J298" s="114" t="s">
        <v>7811</v>
      </c>
      <c r="K298" s="119"/>
      <c r="L298" s="120" t="s">
        <v>290</v>
      </c>
      <c r="M298" s="121"/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hidden="1" customHeight="1">
      <c r="A299" s="113">
        <v>45829</v>
      </c>
      <c r="B299" s="114" t="s">
        <v>7818</v>
      </c>
      <c r="C299" s="115"/>
      <c r="D299" s="116">
        <v>9500</v>
      </c>
      <c r="E299" s="116"/>
      <c r="F299" s="117">
        <v>1</v>
      </c>
      <c r="G299" s="114" t="s">
        <v>7824</v>
      </c>
      <c r="H299" s="114"/>
      <c r="I299" s="500" t="s">
        <v>7825</v>
      </c>
      <c r="J299" s="495" t="s">
        <v>7827</v>
      </c>
      <c r="K299" s="501">
        <v>586</v>
      </c>
      <c r="L299" s="507" t="s">
        <v>7814</v>
      </c>
      <c r="M299" s="503" t="s">
        <v>8124</v>
      </c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hidden="1" customHeight="1">
      <c r="A300" s="113">
        <v>45829</v>
      </c>
      <c r="B300" s="114" t="s">
        <v>7818</v>
      </c>
      <c r="C300" s="115"/>
      <c r="D300" s="116">
        <v>9500</v>
      </c>
      <c r="E300" s="116"/>
      <c r="F300" s="117">
        <v>1</v>
      </c>
      <c r="G300" s="114" t="s">
        <v>7824</v>
      </c>
      <c r="H300" s="114"/>
      <c r="I300" s="500" t="s">
        <v>7825</v>
      </c>
      <c r="J300" s="495" t="s">
        <v>7827</v>
      </c>
      <c r="K300" s="501">
        <v>587</v>
      </c>
      <c r="L300" s="507" t="s">
        <v>7814</v>
      </c>
      <c r="M300" s="503" t="s">
        <v>7828</v>
      </c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hidden="1" customHeight="1">
      <c r="A301" s="113">
        <v>45829</v>
      </c>
      <c r="B301" s="114" t="s">
        <v>7818</v>
      </c>
      <c r="C301" s="115"/>
      <c r="D301" s="116">
        <v>17000</v>
      </c>
      <c r="E301" s="116"/>
      <c r="F301" s="117">
        <v>3</v>
      </c>
      <c r="G301" s="114" t="s">
        <v>7824</v>
      </c>
      <c r="H301" s="114"/>
      <c r="I301" s="500" t="s">
        <v>7825</v>
      </c>
      <c r="J301" s="495" t="s">
        <v>7827</v>
      </c>
      <c r="K301" s="501">
        <v>588</v>
      </c>
      <c r="L301" s="507" t="s">
        <v>7814</v>
      </c>
      <c r="M301" s="503" t="s">
        <v>7828</v>
      </c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hidden="1" customHeight="1">
      <c r="A302" s="113">
        <v>45829</v>
      </c>
      <c r="B302" s="114" t="s">
        <v>7818</v>
      </c>
      <c r="C302" s="115"/>
      <c r="D302" s="116">
        <v>28000</v>
      </c>
      <c r="E302" s="116"/>
      <c r="F302" s="117"/>
      <c r="G302" s="114" t="s">
        <v>7824</v>
      </c>
      <c r="H302" s="114"/>
      <c r="I302" s="118" t="s">
        <v>7810</v>
      </c>
      <c r="J302" s="114" t="s">
        <v>7811</v>
      </c>
      <c r="K302" s="119"/>
      <c r="L302" s="120" t="s">
        <v>7814</v>
      </c>
      <c r="M302" s="440"/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hidden="1" customHeight="1">
      <c r="A303" s="113">
        <v>45829</v>
      </c>
      <c r="B303" s="114" t="s">
        <v>8132</v>
      </c>
      <c r="C303" s="115"/>
      <c r="D303" s="116">
        <v>500</v>
      </c>
      <c r="E303" s="116"/>
      <c r="F303" s="117">
        <v>1</v>
      </c>
      <c r="G303" s="114" t="s">
        <v>7816</v>
      </c>
      <c r="H303" s="114" t="s">
        <v>7817</v>
      </c>
      <c r="I303" s="118" t="s">
        <v>7810</v>
      </c>
      <c r="J303" s="114" t="s">
        <v>7811</v>
      </c>
      <c r="K303" s="119"/>
      <c r="L303" s="120" t="s">
        <v>7822</v>
      </c>
      <c r="M303" s="121"/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hidden="1" customHeight="1">
      <c r="A304" s="113">
        <v>45829</v>
      </c>
      <c r="B304" s="114" t="s">
        <v>8133</v>
      </c>
      <c r="C304" s="115"/>
      <c r="D304" s="116">
        <v>500</v>
      </c>
      <c r="E304" s="116"/>
      <c r="F304" s="117">
        <v>0</v>
      </c>
      <c r="G304" s="114" t="s">
        <v>7816</v>
      </c>
      <c r="H304" s="114" t="s">
        <v>7817</v>
      </c>
      <c r="I304" s="118" t="s">
        <v>7810</v>
      </c>
      <c r="J304" s="114" t="s">
        <v>7811</v>
      </c>
      <c r="K304" s="119"/>
      <c r="L304" s="120" t="s">
        <v>7822</v>
      </c>
      <c r="M304" s="121" t="s">
        <v>8134</v>
      </c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hidden="1" customHeight="1">
      <c r="A305" s="113">
        <v>45829</v>
      </c>
      <c r="B305" s="114" t="s">
        <v>8135</v>
      </c>
      <c r="C305" s="115"/>
      <c r="D305" s="116">
        <v>500</v>
      </c>
      <c r="E305" s="116"/>
      <c r="F305" s="117">
        <v>1</v>
      </c>
      <c r="G305" s="114" t="s">
        <v>7816</v>
      </c>
      <c r="H305" s="114" t="s">
        <v>7817</v>
      </c>
      <c r="I305" s="118" t="s">
        <v>7810</v>
      </c>
      <c r="J305" s="114" t="s">
        <v>7811</v>
      </c>
      <c r="K305" s="119"/>
      <c r="L305" s="120" t="s">
        <v>7822</v>
      </c>
      <c r="M305" s="121"/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hidden="1" customHeight="1">
      <c r="A306" s="113">
        <v>45830</v>
      </c>
      <c r="B306" s="114" t="s">
        <v>7818</v>
      </c>
      <c r="C306" s="115"/>
      <c r="D306" s="116">
        <v>52000</v>
      </c>
      <c r="E306" s="116"/>
      <c r="F306" s="117"/>
      <c r="G306" s="114" t="s">
        <v>7824</v>
      </c>
      <c r="H306" s="114"/>
      <c r="I306" s="118" t="s">
        <v>7810</v>
      </c>
      <c r="J306" s="114" t="s">
        <v>7811</v>
      </c>
      <c r="K306" s="119"/>
      <c r="L306" s="120" t="s">
        <v>7814</v>
      </c>
      <c r="M306" s="121"/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hidden="1" customHeight="1">
      <c r="A307" s="113">
        <v>45830</v>
      </c>
      <c r="B307" s="114" t="s">
        <v>8137</v>
      </c>
      <c r="C307" s="115"/>
      <c r="D307" s="116">
        <v>500</v>
      </c>
      <c r="E307" s="116"/>
      <c r="F307" s="117">
        <v>0</v>
      </c>
      <c r="G307" s="114" t="s">
        <v>7816</v>
      </c>
      <c r="H307" s="114" t="s">
        <v>7817</v>
      </c>
      <c r="I307" s="118" t="s">
        <v>7810</v>
      </c>
      <c r="J307" s="114" t="s">
        <v>7811</v>
      </c>
      <c r="K307" s="119"/>
      <c r="L307" s="120" t="s">
        <v>7822</v>
      </c>
      <c r="M307" s="121" t="s">
        <v>8134</v>
      </c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hidden="1" customHeight="1">
      <c r="A308" s="531">
        <v>45830</v>
      </c>
      <c r="B308" s="532" t="s">
        <v>8140</v>
      </c>
      <c r="C308" s="533"/>
      <c r="D308" s="534"/>
      <c r="E308" s="534"/>
      <c r="F308" s="535">
        <v>1</v>
      </c>
      <c r="G308" s="532" t="s">
        <v>8038</v>
      </c>
      <c r="H308" s="532" t="s">
        <v>7817</v>
      </c>
      <c r="I308" s="536"/>
      <c r="J308" s="532"/>
      <c r="K308" s="537"/>
      <c r="L308" s="538" t="s">
        <v>7822</v>
      </c>
      <c r="M308" s="539" t="s">
        <v>8294</v>
      </c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hidden="1" customHeight="1">
      <c r="A309" s="494">
        <v>45830</v>
      </c>
      <c r="B309" s="495" t="s">
        <v>8139</v>
      </c>
      <c r="C309" s="496"/>
      <c r="D309" s="497"/>
      <c r="E309" s="497"/>
      <c r="F309" s="506">
        <v>1</v>
      </c>
      <c r="G309" s="495" t="s">
        <v>8138</v>
      </c>
      <c r="H309" s="495" t="s">
        <v>7817</v>
      </c>
      <c r="I309" s="500"/>
      <c r="J309" s="495"/>
      <c r="K309" s="501"/>
      <c r="L309" s="507" t="s">
        <v>7822</v>
      </c>
      <c r="M309" s="503"/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hidden="1" customHeight="1">
      <c r="A310" s="113">
        <v>45830</v>
      </c>
      <c r="B310" s="114" t="s">
        <v>7818</v>
      </c>
      <c r="C310" s="115"/>
      <c r="D310" s="116">
        <v>9500</v>
      </c>
      <c r="E310" s="116"/>
      <c r="F310" s="117">
        <v>1</v>
      </c>
      <c r="G310" s="114" t="s">
        <v>7824</v>
      </c>
      <c r="H310" s="114"/>
      <c r="I310" s="500" t="s">
        <v>7825</v>
      </c>
      <c r="J310" s="495" t="s">
        <v>7827</v>
      </c>
      <c r="K310" s="501" t="s">
        <v>8165</v>
      </c>
      <c r="L310" s="507" t="s">
        <v>7814</v>
      </c>
      <c r="M310" s="503" t="s">
        <v>7828</v>
      </c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hidden="1" customHeight="1">
      <c r="A311" s="113">
        <v>45830</v>
      </c>
      <c r="B311" s="114" t="s">
        <v>8139</v>
      </c>
      <c r="C311" s="115"/>
      <c r="D311" s="116">
        <v>0</v>
      </c>
      <c r="E311" s="116"/>
      <c r="F311" s="117">
        <v>0</v>
      </c>
      <c r="G311" s="114" t="s">
        <v>7816</v>
      </c>
      <c r="H311" s="114" t="s">
        <v>7817</v>
      </c>
      <c r="I311" s="118" t="s">
        <v>7810</v>
      </c>
      <c r="J311" s="114" t="s">
        <v>7811</v>
      </c>
      <c r="K311" s="119"/>
      <c r="L311" s="120" t="s">
        <v>7822</v>
      </c>
      <c r="M311" s="121" t="s">
        <v>8010</v>
      </c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hidden="1" customHeight="1">
      <c r="A312" s="113">
        <v>45830</v>
      </c>
      <c r="B312" s="114" t="s">
        <v>8141</v>
      </c>
      <c r="C312" s="115"/>
      <c r="D312" s="116">
        <v>500</v>
      </c>
      <c r="E312" s="116"/>
      <c r="F312" s="117">
        <v>0</v>
      </c>
      <c r="G312" s="114" t="s">
        <v>7816</v>
      </c>
      <c r="H312" s="114" t="s">
        <v>7817</v>
      </c>
      <c r="I312" s="118" t="s">
        <v>7810</v>
      </c>
      <c r="J312" s="114" t="s">
        <v>7811</v>
      </c>
      <c r="K312" s="119"/>
      <c r="L312" s="120" t="s">
        <v>7822</v>
      </c>
      <c r="M312" s="121" t="s">
        <v>8134</v>
      </c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hidden="1" customHeight="1">
      <c r="A313" s="113">
        <v>45830</v>
      </c>
      <c r="B313" s="114" t="s">
        <v>8142</v>
      </c>
      <c r="C313" s="115"/>
      <c r="D313" s="116">
        <v>500</v>
      </c>
      <c r="E313" s="116"/>
      <c r="F313" s="117">
        <v>0</v>
      </c>
      <c r="G313" s="114" t="s">
        <v>7816</v>
      </c>
      <c r="H313" s="114" t="s">
        <v>7817</v>
      </c>
      <c r="I313" s="118" t="s">
        <v>7810</v>
      </c>
      <c r="J313" s="114" t="s">
        <v>7811</v>
      </c>
      <c r="K313" s="119"/>
      <c r="L313" s="120" t="s">
        <v>7846</v>
      </c>
      <c r="M313" s="121" t="s">
        <v>8134</v>
      </c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hidden="1" customHeight="1">
      <c r="A314" s="113">
        <v>45830</v>
      </c>
      <c r="B314" s="114" t="s">
        <v>8143</v>
      </c>
      <c r="C314" s="115"/>
      <c r="D314" s="116">
        <v>500</v>
      </c>
      <c r="E314" s="116"/>
      <c r="F314" s="117">
        <v>1</v>
      </c>
      <c r="G314" s="114" t="s">
        <v>7816</v>
      </c>
      <c r="H314" s="114" t="s">
        <v>7817</v>
      </c>
      <c r="I314" s="118" t="s">
        <v>7810</v>
      </c>
      <c r="J314" s="114" t="s">
        <v>7811</v>
      </c>
      <c r="K314" s="119"/>
      <c r="L314" s="120" t="s">
        <v>7846</v>
      </c>
      <c r="M314" s="121"/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hidden="1" customHeight="1">
      <c r="A315" s="113">
        <v>45830</v>
      </c>
      <c r="B315" s="114" t="s">
        <v>8144</v>
      </c>
      <c r="C315" s="115"/>
      <c r="D315" s="116">
        <v>500</v>
      </c>
      <c r="E315" s="116"/>
      <c r="F315" s="117">
        <v>1</v>
      </c>
      <c r="G315" s="114" t="s">
        <v>7816</v>
      </c>
      <c r="H315" s="114" t="s">
        <v>7817</v>
      </c>
      <c r="I315" s="118" t="s">
        <v>7810</v>
      </c>
      <c r="J315" s="114" t="s">
        <v>7811</v>
      </c>
      <c r="K315" s="119"/>
      <c r="L315" s="120" t="s">
        <v>7846</v>
      </c>
      <c r="M315" s="121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hidden="1" customHeight="1">
      <c r="A316" s="113">
        <v>45830</v>
      </c>
      <c r="B316" s="114" t="s">
        <v>8145</v>
      </c>
      <c r="C316" s="115"/>
      <c r="D316" s="116">
        <v>500</v>
      </c>
      <c r="E316" s="116"/>
      <c r="F316" s="117">
        <v>1</v>
      </c>
      <c r="G316" s="114" t="s">
        <v>7816</v>
      </c>
      <c r="H316" s="114" t="s">
        <v>7817</v>
      </c>
      <c r="I316" s="118" t="s">
        <v>7810</v>
      </c>
      <c r="J316" s="114" t="s">
        <v>7811</v>
      </c>
      <c r="K316" s="119"/>
      <c r="L316" s="120" t="s">
        <v>7846</v>
      </c>
      <c r="M316" s="121"/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hidden="1" customHeight="1">
      <c r="A317" s="494">
        <v>45830</v>
      </c>
      <c r="B317" s="495" t="s">
        <v>8146</v>
      </c>
      <c r="C317" s="496"/>
      <c r="D317" s="497"/>
      <c r="E317" s="497"/>
      <c r="F317" s="506">
        <v>1</v>
      </c>
      <c r="G317" s="495" t="s">
        <v>7849</v>
      </c>
      <c r="H317" s="495" t="s">
        <v>7817</v>
      </c>
      <c r="I317" s="500"/>
      <c r="J317" s="495"/>
      <c r="K317" s="501"/>
      <c r="L317" s="507" t="s">
        <v>7846</v>
      </c>
      <c r="M317" s="503"/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hidden="1" customHeight="1">
      <c r="A318" s="113">
        <v>45830</v>
      </c>
      <c r="B318" s="114" t="s">
        <v>8147</v>
      </c>
      <c r="C318" s="115"/>
      <c r="D318" s="116">
        <v>500</v>
      </c>
      <c r="E318" s="116"/>
      <c r="F318" s="117">
        <v>1</v>
      </c>
      <c r="G318" s="114" t="s">
        <v>7816</v>
      </c>
      <c r="H318" s="114" t="s">
        <v>7817</v>
      </c>
      <c r="I318" s="118" t="s">
        <v>7810</v>
      </c>
      <c r="J318" s="114" t="s">
        <v>7811</v>
      </c>
      <c r="K318" s="119"/>
      <c r="L318" s="120" t="s">
        <v>7846</v>
      </c>
      <c r="M318" s="121"/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hidden="1" customHeight="1">
      <c r="A319" s="113">
        <v>45830</v>
      </c>
      <c r="B319" s="114" t="s">
        <v>8148</v>
      </c>
      <c r="C319" s="115"/>
      <c r="D319" s="116">
        <v>500</v>
      </c>
      <c r="E319" s="116"/>
      <c r="F319" s="117">
        <v>1</v>
      </c>
      <c r="G319" s="114" t="s">
        <v>7816</v>
      </c>
      <c r="H319" s="114" t="s">
        <v>7817</v>
      </c>
      <c r="I319" s="118" t="s">
        <v>7810</v>
      </c>
      <c r="J319" s="114" t="s">
        <v>7811</v>
      </c>
      <c r="K319" s="119"/>
      <c r="L319" s="120" t="s">
        <v>7846</v>
      </c>
      <c r="M319" s="121"/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hidden="1" customHeight="1">
      <c r="A320" s="494">
        <v>45830</v>
      </c>
      <c r="B320" s="495" t="s">
        <v>8149</v>
      </c>
      <c r="C320" s="496"/>
      <c r="D320" s="497"/>
      <c r="E320" s="497"/>
      <c r="F320" s="506">
        <v>1</v>
      </c>
      <c r="G320" s="495" t="s">
        <v>7849</v>
      </c>
      <c r="H320" s="495" t="s">
        <v>7817</v>
      </c>
      <c r="I320" s="500"/>
      <c r="J320" s="495"/>
      <c r="K320" s="501"/>
      <c r="L320" s="507" t="s">
        <v>7846</v>
      </c>
      <c r="M320" s="503"/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hidden="1" customHeight="1">
      <c r="A321" s="113">
        <v>45830</v>
      </c>
      <c r="B321" s="218" t="s">
        <v>8150</v>
      </c>
      <c r="C321" s="219"/>
      <c r="D321" s="116">
        <v>500</v>
      </c>
      <c r="E321" s="116"/>
      <c r="F321" s="117">
        <v>1</v>
      </c>
      <c r="G321" s="114" t="s">
        <v>7816</v>
      </c>
      <c r="H321" s="114" t="s">
        <v>7817</v>
      </c>
      <c r="I321" s="118" t="s">
        <v>7810</v>
      </c>
      <c r="J321" s="114" t="s">
        <v>7811</v>
      </c>
      <c r="K321" s="220"/>
      <c r="L321" s="120" t="s">
        <v>7846</v>
      </c>
      <c r="M321" s="228"/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hidden="1" customHeight="1">
      <c r="A322" s="113">
        <v>45831</v>
      </c>
      <c r="B322" s="114" t="s">
        <v>8151</v>
      </c>
      <c r="C322" s="115"/>
      <c r="D322" s="116">
        <v>500</v>
      </c>
      <c r="E322" s="116"/>
      <c r="F322" s="117">
        <v>1</v>
      </c>
      <c r="G322" s="114" t="s">
        <v>7816</v>
      </c>
      <c r="H322" s="114" t="s">
        <v>7817</v>
      </c>
      <c r="I322" s="118" t="s">
        <v>7810</v>
      </c>
      <c r="J322" s="114" t="s">
        <v>7811</v>
      </c>
      <c r="K322" s="119"/>
      <c r="L322" s="120" t="s">
        <v>7846</v>
      </c>
      <c r="M322" s="121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hidden="1" customHeight="1">
      <c r="A323" s="113">
        <v>45831</v>
      </c>
      <c r="B323" s="114" t="s">
        <v>8152</v>
      </c>
      <c r="C323" s="115"/>
      <c r="D323" s="116">
        <v>500</v>
      </c>
      <c r="E323" s="116"/>
      <c r="F323" s="117">
        <v>1</v>
      </c>
      <c r="G323" s="114" t="s">
        <v>7816</v>
      </c>
      <c r="H323" s="114" t="s">
        <v>7817</v>
      </c>
      <c r="I323" s="118" t="s">
        <v>7810</v>
      </c>
      <c r="J323" s="114" t="s">
        <v>7811</v>
      </c>
      <c r="K323" s="119"/>
      <c r="L323" s="120" t="s">
        <v>7846</v>
      </c>
      <c r="M323" s="121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hidden="1" customHeight="1">
      <c r="A324" s="494">
        <v>45831</v>
      </c>
      <c r="B324" s="495" t="s">
        <v>8153</v>
      </c>
      <c r="C324" s="505"/>
      <c r="D324" s="508"/>
      <c r="E324" s="508"/>
      <c r="F324" s="509">
        <v>1</v>
      </c>
      <c r="G324" s="504" t="s">
        <v>7849</v>
      </c>
      <c r="H324" s="504" t="s">
        <v>7817</v>
      </c>
      <c r="I324" s="510"/>
      <c r="J324" s="504"/>
      <c r="K324" s="511"/>
      <c r="L324" s="507" t="s">
        <v>290</v>
      </c>
      <c r="M324" s="503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hidden="1" customHeight="1">
      <c r="A325" s="494">
        <v>45831</v>
      </c>
      <c r="B325" s="504" t="s">
        <v>7812</v>
      </c>
      <c r="C325" s="505"/>
      <c r="D325" s="508">
        <v>10000</v>
      </c>
      <c r="E325" s="508"/>
      <c r="F325" s="509"/>
      <c r="G325" s="504" t="s">
        <v>7813</v>
      </c>
      <c r="H325" s="504"/>
      <c r="I325" s="510" t="s">
        <v>7810</v>
      </c>
      <c r="J325" s="504" t="s">
        <v>7811</v>
      </c>
      <c r="K325" s="511"/>
      <c r="L325" s="512" t="s">
        <v>7814</v>
      </c>
      <c r="M325" s="503"/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hidden="1" customHeight="1">
      <c r="A326" s="113">
        <v>45831</v>
      </c>
      <c r="B326" s="114" t="s">
        <v>7807</v>
      </c>
      <c r="C326" s="115"/>
      <c r="D326" s="116">
        <v>166000</v>
      </c>
      <c r="E326" s="116"/>
      <c r="F326" s="117">
        <v>1</v>
      </c>
      <c r="G326" s="114" t="s">
        <v>7808</v>
      </c>
      <c r="H326" s="114" t="s">
        <v>7809</v>
      </c>
      <c r="I326" s="118" t="s">
        <v>7810</v>
      </c>
      <c r="J326" s="114" t="s">
        <v>7811</v>
      </c>
      <c r="K326" s="119"/>
      <c r="L326" s="120" t="s">
        <v>156</v>
      </c>
      <c r="M326" s="121"/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hidden="1" customHeight="1">
      <c r="A327" s="472">
        <v>45831</v>
      </c>
      <c r="B327" s="473" t="s">
        <v>8292</v>
      </c>
      <c r="C327" s="474"/>
      <c r="D327" s="475"/>
      <c r="E327" s="475">
        <v>144823.76999999999</v>
      </c>
      <c r="F327" s="476">
        <v>1</v>
      </c>
      <c r="G327" s="473" t="s">
        <v>7867</v>
      </c>
      <c r="H327" s="473" t="s">
        <v>7958</v>
      </c>
      <c r="I327" s="477" t="s">
        <v>7810</v>
      </c>
      <c r="J327" s="473" t="s">
        <v>7811</v>
      </c>
      <c r="K327" s="478"/>
      <c r="L327" s="479" t="s">
        <v>7814</v>
      </c>
      <c r="M327" s="480"/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hidden="1" customHeight="1">
      <c r="A328" s="113">
        <v>45831</v>
      </c>
      <c r="B328" s="114" t="s">
        <v>7818</v>
      </c>
      <c r="C328" s="115"/>
      <c r="D328" s="116">
        <v>16000</v>
      </c>
      <c r="E328" s="116"/>
      <c r="F328" s="117">
        <v>2</v>
      </c>
      <c r="G328" s="114" t="s">
        <v>7824</v>
      </c>
      <c r="H328" s="114"/>
      <c r="I328" s="500" t="s">
        <v>7825</v>
      </c>
      <c r="J328" s="495" t="s">
        <v>7827</v>
      </c>
      <c r="K328" s="501" t="s">
        <v>8157</v>
      </c>
      <c r="L328" s="507" t="s">
        <v>7814</v>
      </c>
      <c r="M328" s="503" t="s">
        <v>7828</v>
      </c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hidden="1" customHeight="1">
      <c r="A329" s="113">
        <v>45831</v>
      </c>
      <c r="B329" s="114" t="s">
        <v>8154</v>
      </c>
      <c r="C329" s="115"/>
      <c r="D329" s="116">
        <v>500</v>
      </c>
      <c r="E329" s="116"/>
      <c r="F329" s="117">
        <v>1</v>
      </c>
      <c r="G329" s="114" t="s">
        <v>7816</v>
      </c>
      <c r="H329" s="114" t="s">
        <v>7817</v>
      </c>
      <c r="I329" s="118" t="s">
        <v>7810</v>
      </c>
      <c r="J329" s="114" t="s">
        <v>7811</v>
      </c>
      <c r="K329" s="119"/>
      <c r="L329" s="120" t="s">
        <v>7846</v>
      </c>
      <c r="M329" s="121"/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hidden="1" customHeight="1">
      <c r="A330" s="113">
        <v>45831</v>
      </c>
      <c r="B330" s="114" t="s">
        <v>8155</v>
      </c>
      <c r="C330" s="115"/>
      <c r="D330" s="116">
        <v>500</v>
      </c>
      <c r="E330" s="116"/>
      <c r="F330" s="117">
        <v>1</v>
      </c>
      <c r="G330" s="114" t="s">
        <v>7816</v>
      </c>
      <c r="H330" s="114" t="s">
        <v>7817</v>
      </c>
      <c r="I330" s="118" t="s">
        <v>7810</v>
      </c>
      <c r="J330" s="114" t="s">
        <v>7811</v>
      </c>
      <c r="K330" s="119"/>
      <c r="L330" s="120" t="s">
        <v>290</v>
      </c>
      <c r="M330" s="121"/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hidden="1" customHeight="1">
      <c r="A331" s="113">
        <v>45831</v>
      </c>
      <c r="B331" s="114" t="s">
        <v>8156</v>
      </c>
      <c r="C331" s="115"/>
      <c r="D331" s="116">
        <v>500</v>
      </c>
      <c r="E331" s="116"/>
      <c r="F331" s="117">
        <v>1</v>
      </c>
      <c r="G331" s="114" t="s">
        <v>7816</v>
      </c>
      <c r="H331" s="114" t="s">
        <v>7817</v>
      </c>
      <c r="I331" s="118" t="s">
        <v>7810</v>
      </c>
      <c r="J331" s="114" t="s">
        <v>7811</v>
      </c>
      <c r="K331" s="119"/>
      <c r="L331" s="120" t="s">
        <v>7846</v>
      </c>
      <c r="M331" s="121"/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hidden="1" customHeight="1">
      <c r="A332" s="113">
        <v>45831</v>
      </c>
      <c r="B332" s="114" t="s">
        <v>7818</v>
      </c>
      <c r="C332" s="115"/>
      <c r="D332" s="116">
        <v>12500</v>
      </c>
      <c r="E332" s="116"/>
      <c r="F332" s="117"/>
      <c r="G332" s="114" t="s">
        <v>7824</v>
      </c>
      <c r="H332" s="114"/>
      <c r="I332" s="118" t="s">
        <v>7810</v>
      </c>
      <c r="J332" s="114" t="s">
        <v>7811</v>
      </c>
      <c r="K332" s="119"/>
      <c r="L332" s="120" t="s">
        <v>7814</v>
      </c>
      <c r="M332" s="121"/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hidden="1" customHeight="1">
      <c r="A333" s="113">
        <v>45832</v>
      </c>
      <c r="B333" s="114" t="s">
        <v>7807</v>
      </c>
      <c r="C333" s="115"/>
      <c r="D333" s="116">
        <v>75000</v>
      </c>
      <c r="E333" s="116"/>
      <c r="F333" s="117">
        <v>1</v>
      </c>
      <c r="G333" s="114" t="s">
        <v>7808</v>
      </c>
      <c r="H333" s="114" t="s">
        <v>7809</v>
      </c>
      <c r="I333" s="118" t="s">
        <v>7810</v>
      </c>
      <c r="J333" s="114" t="s">
        <v>7811</v>
      </c>
      <c r="K333" s="119"/>
      <c r="L333" s="120" t="s">
        <v>156</v>
      </c>
      <c r="M333" s="121"/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hidden="1" customHeight="1">
      <c r="A334" s="113">
        <v>45832</v>
      </c>
      <c r="B334" s="114" t="s">
        <v>8158</v>
      </c>
      <c r="C334" s="115"/>
      <c r="D334" s="116">
        <v>500</v>
      </c>
      <c r="E334" s="116"/>
      <c r="F334" s="117">
        <v>1</v>
      </c>
      <c r="G334" s="114" t="s">
        <v>7816</v>
      </c>
      <c r="H334" s="114" t="s">
        <v>7817</v>
      </c>
      <c r="I334" s="118" t="s">
        <v>7810</v>
      </c>
      <c r="J334" s="114" t="s">
        <v>7811</v>
      </c>
      <c r="K334" s="119"/>
      <c r="L334" s="120" t="s">
        <v>7846</v>
      </c>
      <c r="M334" s="121"/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hidden="1" customHeight="1">
      <c r="A335" s="494">
        <v>45832</v>
      </c>
      <c r="B335" s="495" t="s">
        <v>8159</v>
      </c>
      <c r="C335" s="496"/>
      <c r="D335" s="497"/>
      <c r="E335" s="497"/>
      <c r="F335" s="506">
        <v>1</v>
      </c>
      <c r="G335" s="495" t="s">
        <v>7888</v>
      </c>
      <c r="H335" s="495" t="s">
        <v>7817</v>
      </c>
      <c r="I335" s="500"/>
      <c r="J335" s="495"/>
      <c r="K335" s="501"/>
      <c r="L335" s="507" t="s">
        <v>7846</v>
      </c>
      <c r="M335" s="503"/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hidden="1" customHeight="1">
      <c r="A336" s="113">
        <v>45832</v>
      </c>
      <c r="B336" s="114" t="s">
        <v>8160</v>
      </c>
      <c r="C336" s="115"/>
      <c r="D336" s="116">
        <v>500</v>
      </c>
      <c r="E336" s="116"/>
      <c r="F336" s="117">
        <v>1</v>
      </c>
      <c r="G336" s="114" t="s">
        <v>7816</v>
      </c>
      <c r="H336" s="114" t="s">
        <v>7817</v>
      </c>
      <c r="I336" s="118" t="s">
        <v>7810</v>
      </c>
      <c r="J336" s="114" t="s">
        <v>7811</v>
      </c>
      <c r="K336" s="119"/>
      <c r="L336" s="120" t="s">
        <v>7846</v>
      </c>
      <c r="M336" s="121"/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hidden="1" customHeight="1">
      <c r="A337" s="113">
        <v>45832</v>
      </c>
      <c r="B337" s="114" t="s">
        <v>8161</v>
      </c>
      <c r="C337" s="115"/>
      <c r="D337" s="116">
        <v>500</v>
      </c>
      <c r="E337" s="116"/>
      <c r="F337" s="117">
        <v>1</v>
      </c>
      <c r="G337" s="114" t="s">
        <v>7816</v>
      </c>
      <c r="H337" s="114" t="s">
        <v>7817</v>
      </c>
      <c r="I337" s="118" t="s">
        <v>7810</v>
      </c>
      <c r="J337" s="114" t="s">
        <v>7811</v>
      </c>
      <c r="K337" s="119"/>
      <c r="L337" s="120" t="s">
        <v>7846</v>
      </c>
      <c r="M337" s="121"/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hidden="1" customHeight="1">
      <c r="A338" s="113">
        <v>45832</v>
      </c>
      <c r="B338" s="114" t="s">
        <v>8162</v>
      </c>
      <c r="C338" s="115"/>
      <c r="D338" s="116">
        <v>500</v>
      </c>
      <c r="E338" s="116"/>
      <c r="F338" s="117">
        <v>1</v>
      </c>
      <c r="G338" s="114" t="s">
        <v>7816</v>
      </c>
      <c r="H338" s="114" t="s">
        <v>7817</v>
      </c>
      <c r="I338" s="118" t="s">
        <v>7810</v>
      </c>
      <c r="J338" s="114" t="s">
        <v>7811</v>
      </c>
      <c r="K338" s="119"/>
      <c r="L338" s="120" t="s">
        <v>7846</v>
      </c>
      <c r="M338" s="121"/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hidden="1" customHeight="1">
      <c r="A339" s="113">
        <v>45832</v>
      </c>
      <c r="B339" s="114" t="s">
        <v>8162</v>
      </c>
      <c r="C339" s="115"/>
      <c r="D339" s="116"/>
      <c r="E339" s="116"/>
      <c r="F339" s="117">
        <v>1</v>
      </c>
      <c r="G339" s="114" t="s">
        <v>7832</v>
      </c>
      <c r="H339" s="114"/>
      <c r="I339" s="118"/>
      <c r="J339" s="114"/>
      <c r="K339" s="119"/>
      <c r="L339" s="120" t="s">
        <v>7846</v>
      </c>
      <c r="M339" s="121" t="s">
        <v>7965</v>
      </c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hidden="1" customHeight="1">
      <c r="A340" s="494">
        <v>45832</v>
      </c>
      <c r="B340" s="495" t="s">
        <v>8163</v>
      </c>
      <c r="C340" s="496"/>
      <c r="D340" s="497"/>
      <c r="E340" s="497"/>
      <c r="F340" s="506">
        <v>1</v>
      </c>
      <c r="G340" s="495" t="s">
        <v>7849</v>
      </c>
      <c r="H340" s="495" t="s">
        <v>7817</v>
      </c>
      <c r="I340" s="500"/>
      <c r="J340" s="495"/>
      <c r="K340" s="501"/>
      <c r="L340" s="507" t="s">
        <v>290</v>
      </c>
      <c r="M340" s="503"/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hidden="1" customHeight="1">
      <c r="A341" s="113">
        <v>45832</v>
      </c>
      <c r="B341" s="114" t="s">
        <v>8169</v>
      </c>
      <c r="C341" s="115"/>
      <c r="D341" s="116"/>
      <c r="E341" s="116"/>
      <c r="F341" s="117">
        <v>1</v>
      </c>
      <c r="G341" s="114" t="s">
        <v>7832</v>
      </c>
      <c r="H341" s="114"/>
      <c r="I341" s="118"/>
      <c r="J341" s="114"/>
      <c r="K341" s="119"/>
      <c r="L341" s="120" t="s">
        <v>290</v>
      </c>
      <c r="M341" s="121" t="s">
        <v>8171</v>
      </c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hidden="1" customHeight="1">
      <c r="A342" s="494">
        <v>45832</v>
      </c>
      <c r="B342" s="495" t="s">
        <v>8170</v>
      </c>
      <c r="C342" s="496"/>
      <c r="D342" s="497"/>
      <c r="E342" s="497"/>
      <c r="F342" s="506">
        <v>1</v>
      </c>
      <c r="G342" s="495" t="s">
        <v>8138</v>
      </c>
      <c r="H342" s="495" t="s">
        <v>7817</v>
      </c>
      <c r="I342" s="500"/>
      <c r="J342" s="495"/>
      <c r="K342" s="501"/>
      <c r="L342" s="507" t="s">
        <v>290</v>
      </c>
      <c r="M342" s="503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hidden="1" customHeight="1">
      <c r="A343" s="113">
        <v>45832</v>
      </c>
      <c r="B343" s="114" t="s">
        <v>8170</v>
      </c>
      <c r="C343" s="115"/>
      <c r="D343" s="116"/>
      <c r="E343" s="116"/>
      <c r="F343" s="117">
        <v>1</v>
      </c>
      <c r="G343" s="114" t="s">
        <v>7832</v>
      </c>
      <c r="H343" s="114"/>
      <c r="I343" s="118"/>
      <c r="J343" s="114"/>
      <c r="K343" s="119"/>
      <c r="L343" s="120" t="s">
        <v>290</v>
      </c>
      <c r="M343" s="121" t="s">
        <v>7965</v>
      </c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hidden="1" customHeight="1">
      <c r="A344" s="113">
        <v>45832</v>
      </c>
      <c r="B344" s="114" t="s">
        <v>7818</v>
      </c>
      <c r="C344" s="115"/>
      <c r="D344" s="116">
        <v>15000</v>
      </c>
      <c r="E344" s="116"/>
      <c r="F344" s="117"/>
      <c r="G344" s="114" t="s">
        <v>7824</v>
      </c>
      <c r="H344" s="114"/>
      <c r="I344" s="118" t="s">
        <v>7810</v>
      </c>
      <c r="J344" s="114" t="s">
        <v>7811</v>
      </c>
      <c r="K344" s="119"/>
      <c r="L344" s="120" t="s">
        <v>7814</v>
      </c>
      <c r="M344" s="121"/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hidden="1" customHeight="1">
      <c r="A345" s="113">
        <v>45832</v>
      </c>
      <c r="B345" s="114" t="s">
        <v>7818</v>
      </c>
      <c r="C345" s="115"/>
      <c r="D345" s="116">
        <v>12000</v>
      </c>
      <c r="E345" s="116"/>
      <c r="F345" s="117">
        <v>2</v>
      </c>
      <c r="G345" s="114" t="s">
        <v>7824</v>
      </c>
      <c r="H345" s="114"/>
      <c r="I345" s="118" t="s">
        <v>7825</v>
      </c>
      <c r="J345" s="114" t="s">
        <v>7827</v>
      </c>
      <c r="K345" s="119">
        <v>591</v>
      </c>
      <c r="L345" s="120" t="s">
        <v>7814</v>
      </c>
      <c r="M345" s="121" t="s">
        <v>7828</v>
      </c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hidden="1" customHeight="1">
      <c r="A346" s="494">
        <v>45832</v>
      </c>
      <c r="B346" s="495" t="s">
        <v>8172</v>
      </c>
      <c r="C346" s="496"/>
      <c r="D346" s="497">
        <v>5000</v>
      </c>
      <c r="E346" s="497"/>
      <c r="F346" s="506"/>
      <c r="G346" s="495" t="s">
        <v>7813</v>
      </c>
      <c r="H346" s="495"/>
      <c r="I346" s="500" t="s">
        <v>7810</v>
      </c>
      <c r="J346" s="495" t="s">
        <v>7811</v>
      </c>
      <c r="K346" s="501"/>
      <c r="L346" s="507" t="s">
        <v>7814</v>
      </c>
      <c r="M346" s="503"/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hidden="1" customHeight="1">
      <c r="A347" s="113">
        <v>45833</v>
      </c>
      <c r="B347" s="114" t="s">
        <v>7807</v>
      </c>
      <c r="C347" s="115"/>
      <c r="D347" s="116">
        <v>68000</v>
      </c>
      <c r="E347" s="116"/>
      <c r="F347" s="117">
        <v>1</v>
      </c>
      <c r="G347" s="114" t="s">
        <v>7808</v>
      </c>
      <c r="H347" s="114" t="s">
        <v>7809</v>
      </c>
      <c r="I347" s="118" t="s">
        <v>7810</v>
      </c>
      <c r="J347" s="114" t="s">
        <v>7811</v>
      </c>
      <c r="K347" s="119"/>
      <c r="L347" s="120" t="s">
        <v>156</v>
      </c>
      <c r="M347" s="121"/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hidden="1" customHeight="1">
      <c r="A348" s="113">
        <v>45833</v>
      </c>
      <c r="B348" s="114" t="s">
        <v>8230</v>
      </c>
      <c r="C348" s="115"/>
      <c r="D348" s="116">
        <v>500</v>
      </c>
      <c r="E348" s="116"/>
      <c r="F348" s="117">
        <v>1</v>
      </c>
      <c r="G348" s="114" t="s">
        <v>7816</v>
      </c>
      <c r="H348" s="114" t="s">
        <v>7817</v>
      </c>
      <c r="I348" s="118" t="s">
        <v>7810</v>
      </c>
      <c r="J348" s="114" t="s">
        <v>7811</v>
      </c>
      <c r="K348" s="119"/>
      <c r="L348" s="120" t="s">
        <v>7822</v>
      </c>
      <c r="M348" s="121"/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hidden="1" customHeight="1">
      <c r="A349" s="113">
        <v>45833</v>
      </c>
      <c r="B349" s="114" t="s">
        <v>8242</v>
      </c>
      <c r="C349" s="115"/>
      <c r="D349" s="116">
        <v>500</v>
      </c>
      <c r="E349" s="116"/>
      <c r="F349" s="117">
        <v>1</v>
      </c>
      <c r="G349" s="114" t="s">
        <v>7816</v>
      </c>
      <c r="H349" s="114" t="s">
        <v>7817</v>
      </c>
      <c r="I349" s="118" t="s">
        <v>7810</v>
      </c>
      <c r="J349" s="114" t="s">
        <v>7811</v>
      </c>
      <c r="K349" s="119"/>
      <c r="L349" s="120" t="s">
        <v>290</v>
      </c>
      <c r="M349" s="121"/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hidden="1" customHeight="1">
      <c r="A350" s="113">
        <v>45833</v>
      </c>
      <c r="B350" s="114" t="s">
        <v>7818</v>
      </c>
      <c r="C350" s="115"/>
      <c r="D350" s="116">
        <v>5500</v>
      </c>
      <c r="E350" s="116"/>
      <c r="F350" s="117"/>
      <c r="G350" s="114" t="s">
        <v>7824</v>
      </c>
      <c r="H350" s="114"/>
      <c r="I350" s="118" t="s">
        <v>7810</v>
      </c>
      <c r="J350" s="114" t="s">
        <v>7811</v>
      </c>
      <c r="K350" s="119"/>
      <c r="L350" s="120" t="s">
        <v>7814</v>
      </c>
      <c r="M350" s="121"/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hidden="1" customHeight="1">
      <c r="A351" s="494">
        <v>45833</v>
      </c>
      <c r="B351" s="495" t="s">
        <v>8310</v>
      </c>
      <c r="C351" s="496"/>
      <c r="D351" s="497"/>
      <c r="E351" s="497"/>
      <c r="F351" s="506">
        <v>1</v>
      </c>
      <c r="G351" s="495" t="s">
        <v>8311</v>
      </c>
      <c r="H351" s="495"/>
      <c r="I351" s="500"/>
      <c r="J351" s="495"/>
      <c r="K351" s="501"/>
      <c r="L351" s="507" t="s">
        <v>7846</v>
      </c>
      <c r="M351" s="503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hidden="1" customHeight="1">
      <c r="A352" s="494">
        <v>45833</v>
      </c>
      <c r="B352" s="495" t="s">
        <v>8307</v>
      </c>
      <c r="C352" s="496"/>
      <c r="D352" s="497"/>
      <c r="E352" s="497"/>
      <c r="F352" s="506">
        <v>1</v>
      </c>
      <c r="G352" s="495" t="s">
        <v>8311</v>
      </c>
      <c r="H352" s="495"/>
      <c r="I352" s="500"/>
      <c r="J352" s="495"/>
      <c r="K352" s="501"/>
      <c r="L352" s="507" t="s">
        <v>290</v>
      </c>
      <c r="M352" s="503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hidden="1" customHeight="1">
      <c r="A353" s="445">
        <v>45834</v>
      </c>
      <c r="B353" s="446" t="s">
        <v>7807</v>
      </c>
      <c r="C353" s="447"/>
      <c r="D353" s="448">
        <f>61000+60000</f>
        <v>121000</v>
      </c>
      <c r="E353" s="448"/>
      <c r="F353" s="449">
        <v>1</v>
      </c>
      <c r="G353" s="491" t="s">
        <v>7808</v>
      </c>
      <c r="H353" s="491" t="s">
        <v>7809</v>
      </c>
      <c r="I353" s="559" t="s">
        <v>7810</v>
      </c>
      <c r="J353" s="491" t="s">
        <v>7811</v>
      </c>
      <c r="K353" s="493"/>
      <c r="L353" s="564" t="s">
        <v>156</v>
      </c>
      <c r="M353" s="453" t="s">
        <v>7863</v>
      </c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hidden="1" customHeight="1">
      <c r="A354" s="517">
        <v>45834</v>
      </c>
      <c r="B354" s="543" t="s">
        <v>8255</v>
      </c>
      <c r="C354" s="549"/>
      <c r="D354" s="555"/>
      <c r="E354" s="555">
        <v>150000</v>
      </c>
      <c r="F354" s="521">
        <v>1</v>
      </c>
      <c r="G354" s="518" t="s">
        <v>7867</v>
      </c>
      <c r="H354" s="518" t="s">
        <v>7905</v>
      </c>
      <c r="I354" s="561" t="s">
        <v>7810</v>
      </c>
      <c r="J354" s="543" t="s">
        <v>7811</v>
      </c>
      <c r="K354" s="563"/>
      <c r="L354" s="566" t="s">
        <v>224</v>
      </c>
      <c r="M354" s="525" t="s">
        <v>8260</v>
      </c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hidden="1" customHeight="1">
      <c r="A355" s="517">
        <v>45834</v>
      </c>
      <c r="B355" s="518" t="s">
        <v>8256</v>
      </c>
      <c r="C355" s="519"/>
      <c r="D355" s="520"/>
      <c r="E355" s="520">
        <v>17500</v>
      </c>
      <c r="F355" s="521">
        <v>1</v>
      </c>
      <c r="G355" s="518" t="s">
        <v>7867</v>
      </c>
      <c r="H355" s="518" t="s">
        <v>7905</v>
      </c>
      <c r="I355" s="522" t="s">
        <v>7810</v>
      </c>
      <c r="J355" s="518" t="s">
        <v>7811</v>
      </c>
      <c r="K355" s="523"/>
      <c r="L355" s="524" t="s">
        <v>224</v>
      </c>
      <c r="M355" s="568" t="s">
        <v>8260</v>
      </c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hidden="1" customHeight="1">
      <c r="A356" s="517">
        <v>45834</v>
      </c>
      <c r="B356" s="518" t="s">
        <v>8258</v>
      </c>
      <c r="C356" s="519"/>
      <c r="D356" s="520"/>
      <c r="E356" s="520">
        <v>45000</v>
      </c>
      <c r="F356" s="521">
        <v>1</v>
      </c>
      <c r="G356" s="518" t="s">
        <v>7867</v>
      </c>
      <c r="H356" s="518" t="s">
        <v>7905</v>
      </c>
      <c r="I356" s="522" t="s">
        <v>7810</v>
      </c>
      <c r="J356" s="518" t="s">
        <v>7811</v>
      </c>
      <c r="K356" s="523"/>
      <c r="L356" s="524" t="s">
        <v>224</v>
      </c>
      <c r="M356" s="525" t="s">
        <v>8260</v>
      </c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hidden="1" customHeight="1">
      <c r="A357" s="517">
        <v>45834</v>
      </c>
      <c r="B357" s="518" t="s">
        <v>8259</v>
      </c>
      <c r="C357" s="519"/>
      <c r="D357" s="520"/>
      <c r="E357" s="520">
        <v>56750</v>
      </c>
      <c r="F357" s="521">
        <v>1</v>
      </c>
      <c r="G357" s="518" t="s">
        <v>7867</v>
      </c>
      <c r="H357" s="518" t="s">
        <v>7905</v>
      </c>
      <c r="I357" s="522" t="s">
        <v>7810</v>
      </c>
      <c r="J357" s="518" t="s">
        <v>7811</v>
      </c>
      <c r="K357" s="523"/>
      <c r="L357" s="524" t="s">
        <v>224</v>
      </c>
      <c r="M357" s="525" t="s">
        <v>8260</v>
      </c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hidden="1" customHeight="1">
      <c r="A358" s="517">
        <v>45834</v>
      </c>
      <c r="B358" s="518" t="s">
        <v>8257</v>
      </c>
      <c r="C358" s="519"/>
      <c r="D358" s="520"/>
      <c r="E358" s="520">
        <v>163000</v>
      </c>
      <c r="F358" s="521">
        <v>1</v>
      </c>
      <c r="G358" s="518" t="s">
        <v>7867</v>
      </c>
      <c r="H358" s="518" t="s">
        <v>7905</v>
      </c>
      <c r="I358" s="522" t="s">
        <v>7810</v>
      </c>
      <c r="J358" s="518" t="s">
        <v>7811</v>
      </c>
      <c r="K358" s="523"/>
      <c r="L358" s="524" t="s">
        <v>224</v>
      </c>
      <c r="M358" s="525" t="s">
        <v>8260</v>
      </c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hidden="1" customHeight="1">
      <c r="A359" s="517">
        <v>45834</v>
      </c>
      <c r="B359" s="518" t="s">
        <v>8070</v>
      </c>
      <c r="C359" s="519"/>
      <c r="D359" s="520"/>
      <c r="E359" s="520">
        <v>71659</v>
      </c>
      <c r="F359" s="521">
        <v>1</v>
      </c>
      <c r="G359" s="518" t="s">
        <v>7867</v>
      </c>
      <c r="H359" s="518" t="s">
        <v>7905</v>
      </c>
      <c r="I359" s="522" t="s">
        <v>7810</v>
      </c>
      <c r="J359" s="518" t="s">
        <v>7811</v>
      </c>
      <c r="K359" s="523"/>
      <c r="L359" s="524" t="s">
        <v>156</v>
      </c>
      <c r="M359" s="525" t="s">
        <v>8260</v>
      </c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hidden="1" customHeight="1">
      <c r="A360" s="517">
        <v>45834</v>
      </c>
      <c r="B360" s="518" t="s">
        <v>7907</v>
      </c>
      <c r="C360" s="519"/>
      <c r="D360" s="520"/>
      <c r="E360" s="520">
        <v>15000</v>
      </c>
      <c r="F360" s="521">
        <v>1</v>
      </c>
      <c r="G360" s="518" t="s">
        <v>7867</v>
      </c>
      <c r="H360" s="518" t="s">
        <v>7905</v>
      </c>
      <c r="I360" s="522" t="s">
        <v>7810</v>
      </c>
      <c r="J360" s="518" t="s">
        <v>7811</v>
      </c>
      <c r="K360" s="523"/>
      <c r="L360" s="524" t="s">
        <v>7814</v>
      </c>
      <c r="M360" s="525" t="s">
        <v>8260</v>
      </c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hidden="1" customHeight="1">
      <c r="A361" s="517">
        <v>45834</v>
      </c>
      <c r="B361" s="518" t="s">
        <v>7908</v>
      </c>
      <c r="C361" s="519"/>
      <c r="D361" s="520"/>
      <c r="E361" s="520">
        <v>15000</v>
      </c>
      <c r="F361" s="521">
        <v>1</v>
      </c>
      <c r="G361" s="518" t="s">
        <v>7867</v>
      </c>
      <c r="H361" s="518" t="s">
        <v>7905</v>
      </c>
      <c r="I361" s="522" t="s">
        <v>7810</v>
      </c>
      <c r="J361" s="518" t="s">
        <v>7811</v>
      </c>
      <c r="K361" s="523"/>
      <c r="L361" s="524" t="s">
        <v>7814</v>
      </c>
      <c r="M361" s="525" t="s">
        <v>8260</v>
      </c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hidden="1" customHeight="1">
      <c r="A362" s="517">
        <v>45834</v>
      </c>
      <c r="B362" s="543" t="s">
        <v>7904</v>
      </c>
      <c r="C362" s="549"/>
      <c r="D362" s="555"/>
      <c r="E362" s="555">
        <v>15000</v>
      </c>
      <c r="F362" s="558">
        <v>1</v>
      </c>
      <c r="G362" s="543" t="s">
        <v>7867</v>
      </c>
      <c r="H362" s="543" t="s">
        <v>7905</v>
      </c>
      <c r="I362" s="561" t="s">
        <v>7810</v>
      </c>
      <c r="J362" s="543" t="s">
        <v>7811</v>
      </c>
      <c r="K362" s="563"/>
      <c r="L362" s="524" t="s">
        <v>7814</v>
      </c>
      <c r="M362" s="525" t="s">
        <v>8260</v>
      </c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hidden="1" customHeight="1">
      <c r="A363" s="472">
        <v>45834</v>
      </c>
      <c r="B363" s="527" t="s">
        <v>8246</v>
      </c>
      <c r="C363" s="546" t="s">
        <v>8293</v>
      </c>
      <c r="D363" s="552"/>
      <c r="E363" s="552">
        <v>64732.27</v>
      </c>
      <c r="F363" s="556">
        <v>1</v>
      </c>
      <c r="G363" s="527" t="s">
        <v>7867</v>
      </c>
      <c r="H363" s="527" t="s">
        <v>8072</v>
      </c>
      <c r="I363" s="528" t="s">
        <v>7810</v>
      </c>
      <c r="J363" s="527" t="s">
        <v>7811</v>
      </c>
      <c r="K363" s="529"/>
      <c r="L363" s="479" t="s">
        <v>7814</v>
      </c>
      <c r="M363" s="480" t="s">
        <v>8248</v>
      </c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hidden="1" customHeight="1">
      <c r="A364" s="494">
        <v>45834</v>
      </c>
      <c r="B364" s="495" t="s">
        <v>8243</v>
      </c>
      <c r="C364" s="496"/>
      <c r="D364" s="497"/>
      <c r="E364" s="497"/>
      <c r="F364" s="506">
        <v>1</v>
      </c>
      <c r="G364" s="495" t="s">
        <v>8138</v>
      </c>
      <c r="H364" s="495" t="s">
        <v>7817</v>
      </c>
      <c r="I364" s="500"/>
      <c r="J364" s="495"/>
      <c r="K364" s="501"/>
      <c r="L364" s="507" t="s">
        <v>7846</v>
      </c>
      <c r="M364" s="526"/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hidden="1" customHeight="1">
      <c r="A365" s="113">
        <v>45834</v>
      </c>
      <c r="B365" s="114" t="s">
        <v>8244</v>
      </c>
      <c r="C365" s="115"/>
      <c r="D365" s="116">
        <v>500</v>
      </c>
      <c r="E365" s="116"/>
      <c r="F365" s="117">
        <v>1</v>
      </c>
      <c r="G365" s="114" t="s">
        <v>7816</v>
      </c>
      <c r="H365" s="114" t="s">
        <v>7817</v>
      </c>
      <c r="I365" s="118" t="s">
        <v>7810</v>
      </c>
      <c r="J365" s="114" t="s">
        <v>7811</v>
      </c>
      <c r="K365" s="119"/>
      <c r="L365" s="120" t="s">
        <v>7846</v>
      </c>
      <c r="M365" s="121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hidden="1" customHeight="1">
      <c r="A366" s="494">
        <v>45834</v>
      </c>
      <c r="B366" s="495" t="s">
        <v>8245</v>
      </c>
      <c r="C366" s="496"/>
      <c r="D366" s="497"/>
      <c r="E366" s="497"/>
      <c r="F366" s="506">
        <v>1</v>
      </c>
      <c r="G366" s="495" t="s">
        <v>7888</v>
      </c>
      <c r="H366" s="495" t="s">
        <v>7817</v>
      </c>
      <c r="I366" s="500"/>
      <c r="J366" s="495"/>
      <c r="K366" s="501"/>
      <c r="L366" s="507" t="s">
        <v>290</v>
      </c>
      <c r="M366" s="503"/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hidden="1" customHeight="1">
      <c r="A367" s="113">
        <v>45834</v>
      </c>
      <c r="B367" s="114" t="s">
        <v>7818</v>
      </c>
      <c r="C367" s="115"/>
      <c r="D367" s="116">
        <v>14000</v>
      </c>
      <c r="E367" s="116"/>
      <c r="F367" s="117"/>
      <c r="G367" s="114" t="s">
        <v>7824</v>
      </c>
      <c r="H367" s="114"/>
      <c r="I367" s="118" t="s">
        <v>7810</v>
      </c>
      <c r="J367" s="114" t="s">
        <v>7811</v>
      </c>
      <c r="K367" s="119"/>
      <c r="L367" s="120" t="s">
        <v>7814</v>
      </c>
      <c r="M367" s="121"/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hidden="1" customHeight="1">
      <c r="A368" s="113">
        <v>45834</v>
      </c>
      <c r="B368" s="114" t="s">
        <v>8247</v>
      </c>
      <c r="C368" s="115"/>
      <c r="D368" s="116">
        <v>500</v>
      </c>
      <c r="E368" s="116"/>
      <c r="F368" s="117">
        <v>1</v>
      </c>
      <c r="G368" s="114" t="s">
        <v>7816</v>
      </c>
      <c r="H368" s="114" t="s">
        <v>7817</v>
      </c>
      <c r="I368" s="118" t="s">
        <v>7810</v>
      </c>
      <c r="J368" s="114" t="s">
        <v>7811</v>
      </c>
      <c r="K368" s="119"/>
      <c r="L368" s="120" t="s">
        <v>290</v>
      </c>
      <c r="M368" s="121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hidden="1" customHeight="1">
      <c r="A369" s="113">
        <v>45834</v>
      </c>
      <c r="B369" s="114" t="s">
        <v>8247</v>
      </c>
      <c r="C369" s="115"/>
      <c r="D369" s="116"/>
      <c r="E369" s="116"/>
      <c r="F369" s="117">
        <v>1</v>
      </c>
      <c r="G369" s="114" t="s">
        <v>7832</v>
      </c>
      <c r="H369" s="114"/>
      <c r="I369" s="118"/>
      <c r="J369" s="114"/>
      <c r="K369" s="119"/>
      <c r="L369" s="120" t="s">
        <v>290</v>
      </c>
      <c r="M369" s="121" t="s">
        <v>8249</v>
      </c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hidden="1" customHeight="1">
      <c r="A370" s="113">
        <v>45834</v>
      </c>
      <c r="B370" s="114" t="s">
        <v>8250</v>
      </c>
      <c r="C370" s="115"/>
      <c r="D370" s="116">
        <v>500</v>
      </c>
      <c r="E370" s="116"/>
      <c r="F370" s="117">
        <v>1</v>
      </c>
      <c r="G370" s="114" t="s">
        <v>7816</v>
      </c>
      <c r="H370" s="114" t="s">
        <v>7817</v>
      </c>
      <c r="I370" s="118" t="s">
        <v>7810</v>
      </c>
      <c r="J370" s="114" t="s">
        <v>7811</v>
      </c>
      <c r="K370" s="119"/>
      <c r="L370" s="120" t="s">
        <v>7846</v>
      </c>
      <c r="M370" s="121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hidden="1" customHeight="1">
      <c r="A371" s="113">
        <v>45834</v>
      </c>
      <c r="B371" s="114" t="s">
        <v>8251</v>
      </c>
      <c r="C371" s="115"/>
      <c r="D371" s="116">
        <v>500</v>
      </c>
      <c r="E371" s="116"/>
      <c r="F371" s="117">
        <v>1</v>
      </c>
      <c r="G371" s="114" t="s">
        <v>7816</v>
      </c>
      <c r="H371" s="114" t="s">
        <v>7817</v>
      </c>
      <c r="I371" s="118" t="s">
        <v>7810</v>
      </c>
      <c r="J371" s="114" t="s">
        <v>7811</v>
      </c>
      <c r="K371" s="119"/>
      <c r="L371" s="120" t="s">
        <v>7846</v>
      </c>
      <c r="M371" s="121"/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hidden="1" customHeight="1">
      <c r="A372" s="113">
        <v>45834</v>
      </c>
      <c r="B372" s="114" t="s">
        <v>8252</v>
      </c>
      <c r="C372" s="115"/>
      <c r="D372" s="116">
        <v>500</v>
      </c>
      <c r="E372" s="116"/>
      <c r="F372" s="117">
        <v>1</v>
      </c>
      <c r="G372" s="114" t="s">
        <v>7816</v>
      </c>
      <c r="H372" s="114" t="s">
        <v>7817</v>
      </c>
      <c r="I372" s="118" t="s">
        <v>7810</v>
      </c>
      <c r="J372" s="114" t="s">
        <v>7811</v>
      </c>
      <c r="K372" s="119"/>
      <c r="L372" s="120" t="s">
        <v>290</v>
      </c>
      <c r="M372" s="121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hidden="1" customHeight="1">
      <c r="A373" s="494">
        <v>45834</v>
      </c>
      <c r="B373" s="495" t="s">
        <v>8253</v>
      </c>
      <c r="C373" s="496"/>
      <c r="D373" s="497"/>
      <c r="E373" s="497"/>
      <c r="F373" s="506">
        <v>1</v>
      </c>
      <c r="G373" s="495" t="s">
        <v>7849</v>
      </c>
      <c r="H373" s="495" t="s">
        <v>7817</v>
      </c>
      <c r="I373" s="500"/>
      <c r="J373" s="495"/>
      <c r="K373" s="501"/>
      <c r="L373" s="507" t="s">
        <v>290</v>
      </c>
      <c r="M373" s="503"/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hidden="1" customHeight="1">
      <c r="A374" s="494">
        <v>45834</v>
      </c>
      <c r="B374" s="495" t="s">
        <v>8254</v>
      </c>
      <c r="C374" s="496"/>
      <c r="D374" s="497"/>
      <c r="E374" s="497"/>
      <c r="F374" s="506">
        <v>1</v>
      </c>
      <c r="G374" s="495" t="s">
        <v>7849</v>
      </c>
      <c r="H374" s="495" t="s">
        <v>7817</v>
      </c>
      <c r="I374" s="500"/>
      <c r="J374" s="495"/>
      <c r="K374" s="501"/>
      <c r="L374" s="507" t="s">
        <v>290</v>
      </c>
      <c r="M374" s="507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hidden="1" customHeight="1">
      <c r="A375" s="113">
        <v>45835</v>
      </c>
      <c r="B375" s="114" t="s">
        <v>8261</v>
      </c>
      <c r="C375" s="115"/>
      <c r="D375" s="116">
        <v>500</v>
      </c>
      <c r="E375" s="116"/>
      <c r="F375" s="117">
        <v>1</v>
      </c>
      <c r="G375" s="114" t="s">
        <v>7816</v>
      </c>
      <c r="H375" s="114" t="s">
        <v>7817</v>
      </c>
      <c r="I375" s="118" t="s">
        <v>7810</v>
      </c>
      <c r="J375" s="114" t="s">
        <v>7811</v>
      </c>
      <c r="K375" s="119"/>
      <c r="L375" s="120" t="s">
        <v>7846</v>
      </c>
      <c r="M375" s="121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hidden="1" customHeight="1">
      <c r="A376" s="494">
        <v>45835</v>
      </c>
      <c r="B376" s="495" t="s">
        <v>8262</v>
      </c>
      <c r="C376" s="496"/>
      <c r="D376" s="497"/>
      <c r="E376" s="497"/>
      <c r="F376" s="506">
        <v>1</v>
      </c>
      <c r="G376" s="495" t="s">
        <v>7849</v>
      </c>
      <c r="H376" s="495" t="s">
        <v>7817</v>
      </c>
      <c r="I376" s="500"/>
      <c r="J376" s="495"/>
      <c r="K376" s="501"/>
      <c r="L376" s="507" t="s">
        <v>7846</v>
      </c>
      <c r="M376" s="503"/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hidden="1" customHeight="1">
      <c r="A377" s="113">
        <v>45835</v>
      </c>
      <c r="B377" s="114" t="s">
        <v>8263</v>
      </c>
      <c r="C377" s="115"/>
      <c r="D377" s="116">
        <v>500</v>
      </c>
      <c r="E377" s="116"/>
      <c r="F377" s="117">
        <v>1</v>
      </c>
      <c r="G377" s="114" t="s">
        <v>7816</v>
      </c>
      <c r="H377" s="114" t="s">
        <v>7817</v>
      </c>
      <c r="I377" s="118" t="s">
        <v>7810</v>
      </c>
      <c r="J377" s="114" t="s">
        <v>7811</v>
      </c>
      <c r="K377" s="119"/>
      <c r="L377" s="120" t="s">
        <v>7846</v>
      </c>
      <c r="M377" s="121"/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hidden="1" customHeight="1">
      <c r="A378" s="113">
        <v>45835</v>
      </c>
      <c r="B378" s="114" t="s">
        <v>8264</v>
      </c>
      <c r="C378" s="115"/>
      <c r="D378" s="116">
        <v>500</v>
      </c>
      <c r="E378" s="116"/>
      <c r="F378" s="117">
        <v>1</v>
      </c>
      <c r="G378" s="114" t="s">
        <v>7816</v>
      </c>
      <c r="H378" s="114" t="s">
        <v>7817</v>
      </c>
      <c r="I378" s="118" t="s">
        <v>7810</v>
      </c>
      <c r="J378" s="114" t="s">
        <v>7811</v>
      </c>
      <c r="K378" s="119"/>
      <c r="L378" s="120" t="s">
        <v>7846</v>
      </c>
      <c r="M378" s="121"/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hidden="1" customHeight="1">
      <c r="A379" s="113">
        <v>45835</v>
      </c>
      <c r="B379" s="114" t="s">
        <v>8265</v>
      </c>
      <c r="C379" s="115"/>
      <c r="D379" s="116">
        <v>500</v>
      </c>
      <c r="E379" s="116"/>
      <c r="F379" s="117">
        <v>0</v>
      </c>
      <c r="G379" s="114" t="s">
        <v>7816</v>
      </c>
      <c r="H379" s="114" t="s">
        <v>7817</v>
      </c>
      <c r="I379" s="118" t="s">
        <v>7810</v>
      </c>
      <c r="J379" s="114" t="s">
        <v>7811</v>
      </c>
      <c r="K379" s="119"/>
      <c r="L379" s="120" t="s">
        <v>7846</v>
      </c>
      <c r="M379" s="121" t="s">
        <v>7895</v>
      </c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hidden="1" customHeight="1">
      <c r="A380" s="445">
        <v>45835</v>
      </c>
      <c r="B380" s="446" t="s">
        <v>7807</v>
      </c>
      <c r="C380" s="447"/>
      <c r="D380" s="448">
        <f>50000+30000+11400</f>
        <v>91400</v>
      </c>
      <c r="E380" s="448"/>
      <c r="F380" s="449">
        <v>1</v>
      </c>
      <c r="G380" s="446" t="s">
        <v>7808</v>
      </c>
      <c r="H380" s="446" t="s">
        <v>7809</v>
      </c>
      <c r="I380" s="450" t="s">
        <v>7810</v>
      </c>
      <c r="J380" s="446" t="s">
        <v>7811</v>
      </c>
      <c r="K380" s="451"/>
      <c r="L380" s="452" t="s">
        <v>156</v>
      </c>
      <c r="M380" s="453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hidden="1" customHeight="1">
      <c r="A381" s="113">
        <v>45835</v>
      </c>
      <c r="B381" s="114" t="s">
        <v>8266</v>
      </c>
      <c r="C381" s="115"/>
      <c r="D381" s="116">
        <v>500</v>
      </c>
      <c r="E381" s="116"/>
      <c r="F381" s="117">
        <v>1</v>
      </c>
      <c r="G381" s="114" t="s">
        <v>7816</v>
      </c>
      <c r="H381" s="114" t="s">
        <v>7817</v>
      </c>
      <c r="I381" s="118" t="s">
        <v>7810</v>
      </c>
      <c r="J381" s="114" t="s">
        <v>7811</v>
      </c>
      <c r="K381" s="119"/>
      <c r="L381" s="120" t="s">
        <v>7822</v>
      </c>
      <c r="M381" s="121"/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hidden="1" customHeight="1">
      <c r="A382" s="494">
        <v>45835</v>
      </c>
      <c r="B382" s="495" t="s">
        <v>8267</v>
      </c>
      <c r="C382" s="496"/>
      <c r="D382" s="497"/>
      <c r="E382" s="497"/>
      <c r="F382" s="506">
        <v>1</v>
      </c>
      <c r="G382" s="495" t="s">
        <v>7849</v>
      </c>
      <c r="H382" s="495" t="s">
        <v>7817</v>
      </c>
      <c r="I382" s="500"/>
      <c r="J382" s="495"/>
      <c r="K382" s="501"/>
      <c r="L382" s="507" t="s">
        <v>7846</v>
      </c>
      <c r="M382" s="503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hidden="1" customHeight="1">
      <c r="A383" s="113">
        <v>45835</v>
      </c>
      <c r="B383" s="114" t="s">
        <v>8267</v>
      </c>
      <c r="C383" s="115"/>
      <c r="D383" s="116"/>
      <c r="E383" s="116"/>
      <c r="F383" s="117">
        <v>1</v>
      </c>
      <c r="G383" s="114" t="s">
        <v>7832</v>
      </c>
      <c r="H383" s="114"/>
      <c r="I383" s="118"/>
      <c r="J383" s="114"/>
      <c r="K383" s="119"/>
      <c r="L383" s="120" t="s">
        <v>7846</v>
      </c>
      <c r="M383" s="121" t="s">
        <v>8126</v>
      </c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hidden="1" customHeight="1">
      <c r="A384" s="113">
        <v>45835</v>
      </c>
      <c r="B384" s="114" t="s">
        <v>8274</v>
      </c>
      <c r="C384" s="115"/>
      <c r="D384" s="116">
        <v>500</v>
      </c>
      <c r="E384" s="116"/>
      <c r="F384" s="117">
        <v>1</v>
      </c>
      <c r="G384" s="114" t="s">
        <v>7816</v>
      </c>
      <c r="H384" s="114" t="s">
        <v>7817</v>
      </c>
      <c r="I384" s="118" t="s">
        <v>7810</v>
      </c>
      <c r="J384" s="114" t="s">
        <v>7811</v>
      </c>
      <c r="K384" s="119"/>
      <c r="L384" s="120" t="s">
        <v>7822</v>
      </c>
      <c r="M384" s="121"/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hidden="1" customHeight="1">
      <c r="A385" s="113">
        <v>45835</v>
      </c>
      <c r="B385" s="114" t="s">
        <v>8275</v>
      </c>
      <c r="C385" s="115"/>
      <c r="D385" s="116">
        <v>500</v>
      </c>
      <c r="E385" s="116"/>
      <c r="F385" s="117">
        <v>0</v>
      </c>
      <c r="G385" s="114" t="s">
        <v>7816</v>
      </c>
      <c r="H385" s="114" t="s">
        <v>7817</v>
      </c>
      <c r="I385" s="118" t="s">
        <v>7810</v>
      </c>
      <c r="J385" s="114" t="s">
        <v>7811</v>
      </c>
      <c r="K385" s="119"/>
      <c r="L385" s="120" t="s">
        <v>7822</v>
      </c>
      <c r="M385" s="121" t="s">
        <v>7895</v>
      </c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hidden="1" customHeight="1">
      <c r="A386" s="494">
        <v>45835</v>
      </c>
      <c r="B386" s="495" t="s">
        <v>8306</v>
      </c>
      <c r="C386" s="496"/>
      <c r="D386" s="497"/>
      <c r="E386" s="497"/>
      <c r="F386" s="506">
        <v>1</v>
      </c>
      <c r="G386" s="495" t="s">
        <v>8311</v>
      </c>
      <c r="H386" s="495"/>
      <c r="I386" s="500"/>
      <c r="J386" s="495"/>
      <c r="K386" s="501"/>
      <c r="L386" s="507" t="s">
        <v>7846</v>
      </c>
      <c r="M386" s="503"/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hidden="1" customHeight="1">
      <c r="A387" s="494">
        <v>45835</v>
      </c>
      <c r="B387" s="495" t="s">
        <v>8309</v>
      </c>
      <c r="C387" s="496"/>
      <c r="D387" s="497"/>
      <c r="E387" s="497"/>
      <c r="F387" s="506">
        <v>1</v>
      </c>
      <c r="G387" s="495" t="s">
        <v>8311</v>
      </c>
      <c r="H387" s="495"/>
      <c r="I387" s="500"/>
      <c r="J387" s="495"/>
      <c r="K387" s="501"/>
      <c r="L387" s="507" t="s">
        <v>290</v>
      </c>
      <c r="M387" s="503"/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hidden="1" customHeight="1">
      <c r="A388" s="113">
        <v>45836</v>
      </c>
      <c r="B388" s="114" t="s">
        <v>8276</v>
      </c>
      <c r="C388" s="115"/>
      <c r="D388" s="116">
        <v>500</v>
      </c>
      <c r="E388" s="116"/>
      <c r="F388" s="117">
        <v>0</v>
      </c>
      <c r="G388" s="114" t="s">
        <v>7816</v>
      </c>
      <c r="H388" s="114" t="s">
        <v>7817</v>
      </c>
      <c r="I388" s="118" t="s">
        <v>7810</v>
      </c>
      <c r="J388" s="114" t="s">
        <v>7811</v>
      </c>
      <c r="K388" s="119"/>
      <c r="L388" s="120" t="s">
        <v>7846</v>
      </c>
      <c r="M388" s="121"/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hidden="1" customHeight="1">
      <c r="A389" s="113">
        <v>45836</v>
      </c>
      <c r="B389" s="114" t="s">
        <v>7901</v>
      </c>
      <c r="C389" s="115"/>
      <c r="D389" s="116"/>
      <c r="E389" s="116">
        <v>10000</v>
      </c>
      <c r="F389" s="117">
        <v>1</v>
      </c>
      <c r="G389" s="114" t="s">
        <v>7867</v>
      </c>
      <c r="H389" s="114" t="s">
        <v>7902</v>
      </c>
      <c r="I389" s="118" t="s">
        <v>7810</v>
      </c>
      <c r="J389" s="114" t="s">
        <v>7811</v>
      </c>
      <c r="K389" s="119"/>
      <c r="L389" s="120" t="s">
        <v>7814</v>
      </c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hidden="1" customHeight="1">
      <c r="A390" s="113">
        <v>45836</v>
      </c>
      <c r="B390" s="114" t="s">
        <v>7903</v>
      </c>
      <c r="C390" s="115"/>
      <c r="D390" s="116"/>
      <c r="E390" s="116">
        <v>10000</v>
      </c>
      <c r="F390" s="117">
        <v>1</v>
      </c>
      <c r="G390" s="114" t="s">
        <v>7867</v>
      </c>
      <c r="H390" s="114" t="s">
        <v>7902</v>
      </c>
      <c r="I390" s="118" t="s">
        <v>7810</v>
      </c>
      <c r="J390" s="114" t="s">
        <v>7811</v>
      </c>
      <c r="K390" s="119"/>
      <c r="L390" s="120" t="s">
        <v>7814</v>
      </c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hidden="1" customHeight="1">
      <c r="A391" s="494">
        <v>45836</v>
      </c>
      <c r="B391" s="495" t="s">
        <v>7812</v>
      </c>
      <c r="C391" s="496"/>
      <c r="D391" s="497">
        <v>14000</v>
      </c>
      <c r="E391" s="497"/>
      <c r="F391" s="506"/>
      <c r="G391" s="495" t="s">
        <v>7813</v>
      </c>
      <c r="H391" s="495"/>
      <c r="I391" s="500" t="s">
        <v>7810</v>
      </c>
      <c r="J391" s="495" t="s">
        <v>7811</v>
      </c>
      <c r="K391" s="501"/>
      <c r="L391" s="507" t="s">
        <v>7814</v>
      </c>
      <c r="M391" s="503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hidden="1" customHeight="1">
      <c r="A392" s="113">
        <v>45836</v>
      </c>
      <c r="B392" s="114" t="s">
        <v>8277</v>
      </c>
      <c r="C392" s="115"/>
      <c r="D392" s="116"/>
      <c r="E392" s="116"/>
      <c r="F392" s="117">
        <v>1</v>
      </c>
      <c r="G392" s="114" t="s">
        <v>7849</v>
      </c>
      <c r="H392" s="114" t="s">
        <v>7817</v>
      </c>
      <c r="I392" s="118"/>
      <c r="J392" s="114"/>
      <c r="K392" s="119"/>
      <c r="L392" s="120" t="s">
        <v>7846</v>
      </c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hidden="1" customHeight="1">
      <c r="A393" s="113">
        <v>45836</v>
      </c>
      <c r="B393" s="114" t="s">
        <v>8278</v>
      </c>
      <c r="C393" s="115"/>
      <c r="D393" s="116">
        <v>500</v>
      </c>
      <c r="E393" s="116"/>
      <c r="F393" s="117">
        <v>1</v>
      </c>
      <c r="G393" s="114" t="s">
        <v>7816</v>
      </c>
      <c r="H393" s="114" t="s">
        <v>7817</v>
      </c>
      <c r="I393" s="118" t="s">
        <v>7810</v>
      </c>
      <c r="J393" s="114" t="s">
        <v>7811</v>
      </c>
      <c r="K393" s="119"/>
      <c r="L393" s="120" t="s">
        <v>7822</v>
      </c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hidden="1" customHeight="1">
      <c r="A394" s="113">
        <v>45836</v>
      </c>
      <c r="B394" s="114" t="s">
        <v>8279</v>
      </c>
      <c r="C394" s="115"/>
      <c r="D394" s="116">
        <v>500</v>
      </c>
      <c r="E394" s="116"/>
      <c r="F394" s="117">
        <v>1</v>
      </c>
      <c r="G394" s="114" t="s">
        <v>7816</v>
      </c>
      <c r="H394" s="114" t="s">
        <v>7817</v>
      </c>
      <c r="I394" s="118" t="s">
        <v>7810</v>
      </c>
      <c r="J394" s="114" t="s">
        <v>7811</v>
      </c>
      <c r="K394" s="119"/>
      <c r="L394" s="120" t="s">
        <v>7822</v>
      </c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hidden="1" customHeight="1">
      <c r="A395" s="113">
        <v>45836</v>
      </c>
      <c r="B395" s="114" t="s">
        <v>7818</v>
      </c>
      <c r="C395" s="115"/>
      <c r="D395" s="116">
        <v>7500</v>
      </c>
      <c r="E395" s="116"/>
      <c r="F395" s="117">
        <v>1</v>
      </c>
      <c r="G395" s="114" t="s">
        <v>7824</v>
      </c>
      <c r="H395" s="114"/>
      <c r="I395" s="118" t="s">
        <v>7825</v>
      </c>
      <c r="J395" s="114" t="s">
        <v>7933</v>
      </c>
      <c r="K395" s="119" t="s">
        <v>8280</v>
      </c>
      <c r="L395" s="120" t="s">
        <v>7814</v>
      </c>
      <c r="M395" s="121" t="s">
        <v>7828</v>
      </c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hidden="1" customHeight="1">
      <c r="A396" s="531">
        <v>45836</v>
      </c>
      <c r="B396" s="532" t="s">
        <v>8281</v>
      </c>
      <c r="C396" s="533"/>
      <c r="D396" s="534"/>
      <c r="E396" s="534"/>
      <c r="F396" s="535">
        <v>1</v>
      </c>
      <c r="G396" s="532" t="s">
        <v>7861</v>
      </c>
      <c r="H396" s="532" t="s">
        <v>7817</v>
      </c>
      <c r="I396" s="536"/>
      <c r="J396" s="532"/>
      <c r="K396" s="537"/>
      <c r="L396" s="538" t="s">
        <v>7822</v>
      </c>
      <c r="M396" s="539" t="s">
        <v>8295</v>
      </c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hidden="1" customHeight="1">
      <c r="A397" s="113">
        <v>45836</v>
      </c>
      <c r="B397" s="114" t="s">
        <v>8282</v>
      </c>
      <c r="C397" s="115"/>
      <c r="D397" s="116">
        <v>500</v>
      </c>
      <c r="E397" s="116"/>
      <c r="F397" s="117">
        <v>1</v>
      </c>
      <c r="G397" s="114" t="s">
        <v>7816</v>
      </c>
      <c r="H397" s="114" t="s">
        <v>7817</v>
      </c>
      <c r="I397" s="118" t="s">
        <v>7810</v>
      </c>
      <c r="J397" s="114" t="s">
        <v>7811</v>
      </c>
      <c r="K397" s="119"/>
      <c r="L397" s="120" t="s">
        <v>7822</v>
      </c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hidden="1" customHeight="1">
      <c r="A398" s="113">
        <v>45837</v>
      </c>
      <c r="B398" s="114" t="s">
        <v>7818</v>
      </c>
      <c r="C398" s="115"/>
      <c r="D398" s="116">
        <v>39000</v>
      </c>
      <c r="E398" s="116"/>
      <c r="F398" s="117"/>
      <c r="G398" s="114" t="s">
        <v>7824</v>
      </c>
      <c r="H398" s="114"/>
      <c r="I398" s="118" t="s">
        <v>7810</v>
      </c>
      <c r="J398" s="114" t="s">
        <v>7811</v>
      </c>
      <c r="K398" s="119"/>
      <c r="L398" s="120" t="s">
        <v>7814</v>
      </c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hidden="1" customHeight="1">
      <c r="A399" s="494">
        <v>45837</v>
      </c>
      <c r="B399" s="495" t="s">
        <v>7812</v>
      </c>
      <c r="C399" s="496"/>
      <c r="D399" s="497">
        <v>18610</v>
      </c>
      <c r="E399" s="497"/>
      <c r="F399" s="506"/>
      <c r="G399" s="495" t="s">
        <v>7813</v>
      </c>
      <c r="H399" s="495"/>
      <c r="I399" s="500" t="s">
        <v>7810</v>
      </c>
      <c r="J399" s="495" t="s">
        <v>7811</v>
      </c>
      <c r="K399" s="501"/>
      <c r="L399" s="507" t="s">
        <v>7814</v>
      </c>
      <c r="M399" s="503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hidden="1" customHeight="1">
      <c r="A400" s="531">
        <v>45837</v>
      </c>
      <c r="B400" s="532" t="s">
        <v>8284</v>
      </c>
      <c r="C400" s="533"/>
      <c r="D400" s="534"/>
      <c r="E400" s="534"/>
      <c r="F400" s="535">
        <v>1</v>
      </c>
      <c r="G400" s="532" t="s">
        <v>7861</v>
      </c>
      <c r="H400" s="532" t="s">
        <v>7817</v>
      </c>
      <c r="I400" s="536"/>
      <c r="J400" s="532"/>
      <c r="K400" s="537"/>
      <c r="L400" s="538" t="s">
        <v>290</v>
      </c>
      <c r="M400" s="539" t="s">
        <v>8295</v>
      </c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hidden="1" customHeight="1">
      <c r="A401" s="113">
        <v>45837</v>
      </c>
      <c r="B401" s="114" t="s">
        <v>8285</v>
      </c>
      <c r="C401" s="115"/>
      <c r="D401" s="116"/>
      <c r="E401" s="116"/>
      <c r="F401" s="117">
        <v>1</v>
      </c>
      <c r="G401" s="114" t="s">
        <v>7849</v>
      </c>
      <c r="H401" s="114" t="s">
        <v>7817</v>
      </c>
      <c r="I401" s="118"/>
      <c r="J401" s="114"/>
      <c r="K401" s="119"/>
      <c r="L401" s="120" t="s">
        <v>7822</v>
      </c>
      <c r="M401" s="121"/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hidden="1" customHeight="1">
      <c r="A402" s="113">
        <v>45837</v>
      </c>
      <c r="B402" s="114" t="s">
        <v>8286</v>
      </c>
      <c r="C402" s="115"/>
      <c r="D402" s="116"/>
      <c r="E402" s="116"/>
      <c r="F402" s="117">
        <v>1</v>
      </c>
      <c r="G402" s="114" t="s">
        <v>7832</v>
      </c>
      <c r="H402" s="114"/>
      <c r="I402" s="118"/>
      <c r="J402" s="114"/>
      <c r="K402" s="119"/>
      <c r="L402" s="120" t="s">
        <v>7822</v>
      </c>
      <c r="M402" s="121" t="s">
        <v>7862</v>
      </c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hidden="1" customHeight="1">
      <c r="A403" s="113">
        <v>45837</v>
      </c>
      <c r="B403" s="114" t="s">
        <v>7818</v>
      </c>
      <c r="C403" s="115"/>
      <c r="D403" s="116">
        <v>300</v>
      </c>
      <c r="E403" s="116"/>
      <c r="F403" s="117">
        <v>3</v>
      </c>
      <c r="G403" s="114" t="s">
        <v>7816</v>
      </c>
      <c r="H403" s="114" t="s">
        <v>7877</v>
      </c>
      <c r="I403" s="118" t="s">
        <v>7810</v>
      </c>
      <c r="J403" s="114" t="s">
        <v>7811</v>
      </c>
      <c r="K403" s="119"/>
      <c r="L403" s="120" t="s">
        <v>7814</v>
      </c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hidden="1" customHeight="1">
      <c r="A404" s="113">
        <v>45837</v>
      </c>
      <c r="B404" s="114" t="s">
        <v>8287</v>
      </c>
      <c r="C404" s="115"/>
      <c r="D404" s="116">
        <v>500</v>
      </c>
      <c r="E404" s="116"/>
      <c r="F404" s="117">
        <v>1</v>
      </c>
      <c r="G404" s="114" t="s">
        <v>7816</v>
      </c>
      <c r="H404" s="114" t="s">
        <v>7817</v>
      </c>
      <c r="I404" s="118" t="s">
        <v>7810</v>
      </c>
      <c r="J404" s="114" t="s">
        <v>7811</v>
      </c>
      <c r="K404" s="119"/>
      <c r="L404" s="120" t="s">
        <v>7822</v>
      </c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hidden="1" customHeight="1">
      <c r="A405" s="113">
        <v>45837</v>
      </c>
      <c r="B405" s="114" t="s">
        <v>8288</v>
      </c>
      <c r="C405" s="115"/>
      <c r="D405" s="116">
        <v>500</v>
      </c>
      <c r="E405" s="116"/>
      <c r="F405" s="117">
        <v>1</v>
      </c>
      <c r="G405" s="114" t="s">
        <v>7816</v>
      </c>
      <c r="H405" s="114" t="s">
        <v>7817</v>
      </c>
      <c r="I405" s="118" t="s">
        <v>7810</v>
      </c>
      <c r="J405" s="114" t="s">
        <v>7811</v>
      </c>
      <c r="K405" s="119"/>
      <c r="L405" s="120" t="s">
        <v>7822</v>
      </c>
      <c r="M405" s="121"/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hidden="1" customHeight="1">
      <c r="A406" s="113">
        <v>45837</v>
      </c>
      <c r="B406" s="114" t="s">
        <v>8289</v>
      </c>
      <c r="C406" s="115"/>
      <c r="D406" s="116">
        <v>500</v>
      </c>
      <c r="E406" s="116"/>
      <c r="F406" s="117">
        <v>1</v>
      </c>
      <c r="G406" s="114" t="s">
        <v>7816</v>
      </c>
      <c r="H406" s="114" t="s">
        <v>7817</v>
      </c>
      <c r="I406" s="118" t="s">
        <v>7810</v>
      </c>
      <c r="J406" s="114" t="s">
        <v>7811</v>
      </c>
      <c r="K406" s="119"/>
      <c r="L406" s="120" t="s">
        <v>7822</v>
      </c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hidden="1" customHeight="1">
      <c r="A407" s="113">
        <v>45837</v>
      </c>
      <c r="B407" s="114" t="s">
        <v>8290</v>
      </c>
      <c r="C407" s="115"/>
      <c r="D407" s="116">
        <v>500</v>
      </c>
      <c r="E407" s="116"/>
      <c r="F407" s="117">
        <v>1</v>
      </c>
      <c r="G407" s="114" t="s">
        <v>7816</v>
      </c>
      <c r="H407" s="114" t="s">
        <v>7817</v>
      </c>
      <c r="I407" s="118" t="s">
        <v>7810</v>
      </c>
      <c r="J407" s="114" t="s">
        <v>7811</v>
      </c>
      <c r="K407" s="119"/>
      <c r="L407" s="120" t="s">
        <v>7822</v>
      </c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hidden="1" customHeight="1">
      <c r="A408" s="113">
        <v>45837</v>
      </c>
      <c r="B408" s="114" t="s">
        <v>7818</v>
      </c>
      <c r="C408" s="115"/>
      <c r="D408" s="116">
        <v>25500</v>
      </c>
      <c r="E408" s="116"/>
      <c r="F408" s="117">
        <v>3</v>
      </c>
      <c r="G408" s="114" t="s">
        <v>7824</v>
      </c>
      <c r="H408" s="114"/>
      <c r="I408" s="118" t="s">
        <v>7825</v>
      </c>
      <c r="J408" s="114" t="s">
        <v>7827</v>
      </c>
      <c r="K408" s="119" t="s">
        <v>8291</v>
      </c>
      <c r="L408" s="120" t="s">
        <v>7822</v>
      </c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hidden="1" customHeight="1">
      <c r="A409" s="113">
        <v>45838</v>
      </c>
      <c r="B409" s="114" t="s">
        <v>7807</v>
      </c>
      <c r="C409" s="115"/>
      <c r="D409" s="116">
        <f>56000+42000+9000</f>
        <v>107000</v>
      </c>
      <c r="E409" s="116"/>
      <c r="F409" s="117">
        <v>1</v>
      </c>
      <c r="G409" s="114" t="s">
        <v>7808</v>
      </c>
      <c r="H409" s="114" t="s">
        <v>7809</v>
      </c>
      <c r="I409" s="118" t="s">
        <v>7810</v>
      </c>
      <c r="J409" s="114" t="s">
        <v>7811</v>
      </c>
      <c r="K409" s="119"/>
      <c r="L409" s="120" t="s">
        <v>156</v>
      </c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hidden="1" customHeight="1">
      <c r="A410" s="494">
        <v>45838</v>
      </c>
      <c r="B410" s="495" t="s">
        <v>7812</v>
      </c>
      <c r="C410" s="496"/>
      <c r="D410" s="497">
        <v>14500</v>
      </c>
      <c r="E410" s="497"/>
      <c r="F410" s="506"/>
      <c r="G410" s="495" t="s">
        <v>7813</v>
      </c>
      <c r="H410" s="495"/>
      <c r="I410" s="500" t="s">
        <v>7810</v>
      </c>
      <c r="J410" s="495" t="s">
        <v>7811</v>
      </c>
      <c r="K410" s="501"/>
      <c r="L410" s="507" t="s">
        <v>7814</v>
      </c>
      <c r="M410" s="503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hidden="1" customHeight="1">
      <c r="A411" s="113">
        <v>45838</v>
      </c>
      <c r="B411" s="114" t="s">
        <v>7866</v>
      </c>
      <c r="C411" s="115"/>
      <c r="D411" s="116">
        <v>-41600</v>
      </c>
      <c r="E411" s="116"/>
      <c r="F411" s="117"/>
      <c r="G411" s="114" t="s">
        <v>7813</v>
      </c>
      <c r="H411" s="114"/>
      <c r="I411" s="118" t="s">
        <v>7810</v>
      </c>
      <c r="J411" s="114" t="s">
        <v>7811</v>
      </c>
      <c r="K411" s="119"/>
      <c r="L411" s="120" t="s">
        <v>7814</v>
      </c>
      <c r="M411" s="121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hidden="1" customHeight="1">
      <c r="A412" s="113">
        <v>45838</v>
      </c>
      <c r="B412" s="114" t="s">
        <v>7866</v>
      </c>
      <c r="C412" s="115"/>
      <c r="D412" s="116"/>
      <c r="E412" s="116">
        <v>-2200</v>
      </c>
      <c r="F412" s="117"/>
      <c r="G412" s="114" t="s">
        <v>7867</v>
      </c>
      <c r="H412" s="114" t="s">
        <v>7868</v>
      </c>
      <c r="I412" s="118" t="s">
        <v>7810</v>
      </c>
      <c r="J412" s="114" t="s">
        <v>7811</v>
      </c>
      <c r="K412" s="119"/>
      <c r="L412" s="120" t="s">
        <v>7814</v>
      </c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hidden="1" customHeight="1">
      <c r="A413" s="113">
        <v>45838</v>
      </c>
      <c r="B413" s="114" t="s">
        <v>8296</v>
      </c>
      <c r="C413" s="115"/>
      <c r="D413" s="116">
        <v>500</v>
      </c>
      <c r="E413" s="116"/>
      <c r="F413" s="117">
        <v>1</v>
      </c>
      <c r="G413" s="114" t="s">
        <v>7816</v>
      </c>
      <c r="H413" s="114" t="s">
        <v>7817</v>
      </c>
      <c r="I413" s="118" t="s">
        <v>7810</v>
      </c>
      <c r="J413" s="114" t="s">
        <v>7811</v>
      </c>
      <c r="K413" s="119"/>
      <c r="L413" s="120" t="s">
        <v>7846</v>
      </c>
      <c r="M413" s="121"/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hidden="1" customHeight="1">
      <c r="A414" s="113">
        <v>45838</v>
      </c>
      <c r="B414" s="114" t="s">
        <v>8297</v>
      </c>
      <c r="C414" s="115"/>
      <c r="D414" s="116"/>
      <c r="E414" s="116"/>
      <c r="F414" s="117">
        <v>1</v>
      </c>
      <c r="G414" s="114" t="s">
        <v>8298</v>
      </c>
      <c r="H414" s="114" t="s">
        <v>7817</v>
      </c>
      <c r="I414" s="118"/>
      <c r="J414" s="114"/>
      <c r="K414" s="119"/>
      <c r="L414" s="120" t="s">
        <v>290</v>
      </c>
      <c r="M414" s="121"/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hidden="1" customHeight="1">
      <c r="A415" s="113">
        <v>45838</v>
      </c>
      <c r="B415" s="114" t="s">
        <v>8297</v>
      </c>
      <c r="C415" s="115"/>
      <c r="D415" s="116">
        <v>0</v>
      </c>
      <c r="E415" s="116"/>
      <c r="F415" s="117">
        <v>0</v>
      </c>
      <c r="G415" s="114" t="s">
        <v>7816</v>
      </c>
      <c r="H415" s="114" t="s">
        <v>7817</v>
      </c>
      <c r="I415" s="118" t="s">
        <v>7810</v>
      </c>
      <c r="J415" s="114" t="s">
        <v>7811</v>
      </c>
      <c r="K415" s="119"/>
      <c r="L415" s="120" t="s">
        <v>290</v>
      </c>
      <c r="M415" s="121" t="s">
        <v>7895</v>
      </c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hidden="1" customHeight="1">
      <c r="A416" s="494">
        <v>45838</v>
      </c>
      <c r="B416" s="495" t="s">
        <v>8308</v>
      </c>
      <c r="C416" s="496"/>
      <c r="D416" s="497"/>
      <c r="E416" s="497"/>
      <c r="F416" s="506">
        <v>1</v>
      </c>
      <c r="G416" s="495" t="s">
        <v>8311</v>
      </c>
      <c r="H416" s="495"/>
      <c r="I416" s="500"/>
      <c r="J416" s="495"/>
      <c r="K416" s="501"/>
      <c r="L416" s="507" t="s">
        <v>290</v>
      </c>
      <c r="M416" s="503"/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hidden="1" customHeight="1">
      <c r="A417" s="113">
        <v>45838</v>
      </c>
      <c r="B417" s="114" t="s">
        <v>7818</v>
      </c>
      <c r="C417" s="115"/>
      <c r="D417" s="116">
        <v>5710</v>
      </c>
      <c r="E417" s="116"/>
      <c r="F417" s="117"/>
      <c r="G417" s="114" t="s">
        <v>7824</v>
      </c>
      <c r="H417" s="114"/>
      <c r="I417" s="118" t="s">
        <v>7810</v>
      </c>
      <c r="J417" s="114" t="s">
        <v>7811</v>
      </c>
      <c r="K417" s="119"/>
      <c r="L417" s="120" t="s">
        <v>7814</v>
      </c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hidden="1" customHeight="1">
      <c r="A418" s="113">
        <v>45838</v>
      </c>
      <c r="B418" s="114" t="s">
        <v>8316</v>
      </c>
      <c r="C418" s="115"/>
      <c r="D418" s="116"/>
      <c r="E418" s="116">
        <v>5710</v>
      </c>
      <c r="F418" s="117">
        <v>1</v>
      </c>
      <c r="G418" s="114" t="s">
        <v>7867</v>
      </c>
      <c r="H418" s="114" t="s">
        <v>8072</v>
      </c>
      <c r="I418" s="118" t="s">
        <v>7810</v>
      </c>
      <c r="J418" s="114" t="s">
        <v>7811</v>
      </c>
      <c r="K418" s="119"/>
      <c r="L418" s="120" t="s">
        <v>8311</v>
      </c>
      <c r="M418" s="121"/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113"/>
      <c r="B419" s="114"/>
      <c r="C419" s="115"/>
      <c r="D419" s="116"/>
      <c r="E419" s="116"/>
      <c r="F419" s="117"/>
      <c r="G419" s="114"/>
      <c r="H419" s="114"/>
      <c r="I419" s="118"/>
      <c r="J419" s="114"/>
      <c r="K419" s="119"/>
      <c r="L419" s="120"/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113"/>
      <c r="B420" s="114"/>
      <c r="C420" s="115"/>
      <c r="D420" s="116"/>
      <c r="E420" s="116"/>
      <c r="F420" s="117"/>
      <c r="G420" s="114"/>
      <c r="H420" s="114"/>
      <c r="I420" s="118"/>
      <c r="J420" s="114"/>
      <c r="K420" s="119"/>
      <c r="L420" s="120"/>
      <c r="M420" s="121"/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113"/>
      <c r="B421" s="114"/>
      <c r="C421" s="115"/>
      <c r="D421" s="116"/>
      <c r="E421" s="116"/>
      <c r="F421" s="117"/>
      <c r="G421" s="114"/>
      <c r="H421" s="114"/>
      <c r="I421" s="118"/>
      <c r="J421" s="114"/>
      <c r="K421" s="119"/>
      <c r="L421" s="120"/>
      <c r="M421" s="121"/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113"/>
      <c r="B422" s="114"/>
      <c r="C422" s="115"/>
      <c r="D422" s="116"/>
      <c r="E422" s="116"/>
      <c r="F422" s="117"/>
      <c r="G422" s="114"/>
      <c r="H422" s="114"/>
      <c r="I422" s="118"/>
      <c r="J422" s="114"/>
      <c r="K422" s="119"/>
      <c r="L422" s="120"/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113"/>
      <c r="B423" s="114"/>
      <c r="C423" s="115"/>
      <c r="D423" s="116"/>
      <c r="E423" s="116"/>
      <c r="F423" s="117"/>
      <c r="G423" s="114"/>
      <c r="H423" s="114"/>
      <c r="I423" s="118"/>
      <c r="J423" s="114"/>
      <c r="K423" s="119"/>
      <c r="L423" s="120"/>
      <c r="M423" s="121"/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113"/>
      <c r="B424" s="114"/>
      <c r="C424" s="115"/>
      <c r="D424" s="116"/>
      <c r="E424" s="116"/>
      <c r="F424" s="117"/>
      <c r="G424" s="114"/>
      <c r="H424" s="114"/>
      <c r="I424" s="118"/>
      <c r="J424" s="114"/>
      <c r="K424" s="119"/>
      <c r="L424" s="120"/>
      <c r="M424" s="121"/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/>
      <c r="B425" s="114"/>
      <c r="C425" s="115"/>
      <c r="D425" s="116"/>
      <c r="E425" s="116"/>
      <c r="F425" s="117"/>
      <c r="G425" s="114"/>
      <c r="H425" s="114"/>
      <c r="I425" s="118"/>
      <c r="J425" s="114"/>
      <c r="K425" s="119"/>
      <c r="L425" s="120"/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113"/>
      <c r="B426" s="114"/>
      <c r="C426" s="115"/>
      <c r="D426" s="116"/>
      <c r="E426" s="116"/>
      <c r="F426" s="117"/>
      <c r="G426" s="114"/>
      <c r="H426" s="114"/>
      <c r="I426" s="118"/>
      <c r="J426" s="114"/>
      <c r="K426" s="119"/>
      <c r="L426" s="120"/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113"/>
      <c r="B427" s="114"/>
      <c r="C427" s="115"/>
      <c r="D427" s="116"/>
      <c r="E427" s="116"/>
      <c r="F427" s="117"/>
      <c r="G427" s="114"/>
      <c r="H427" s="114"/>
      <c r="I427" s="118"/>
      <c r="J427" s="114"/>
      <c r="K427" s="119"/>
      <c r="L427" s="120"/>
      <c r="M427" s="121"/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113"/>
      <c r="B428" s="114"/>
      <c r="C428" s="115"/>
      <c r="D428" s="116"/>
      <c r="E428" s="116"/>
      <c r="F428" s="117"/>
      <c r="G428" s="114"/>
      <c r="H428" s="114"/>
      <c r="I428" s="118"/>
      <c r="J428" s="114"/>
      <c r="K428" s="119"/>
      <c r="L428" s="120"/>
      <c r="M428" s="121"/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113"/>
      <c r="B429" s="114"/>
      <c r="C429" s="115"/>
      <c r="D429" s="116"/>
      <c r="E429" s="116"/>
      <c r="F429" s="117"/>
      <c r="G429" s="114"/>
      <c r="H429" s="114"/>
      <c r="I429" s="118"/>
      <c r="J429" s="114"/>
      <c r="K429" s="119"/>
      <c r="L429" s="120"/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113"/>
      <c r="B430" s="114"/>
      <c r="C430" s="115"/>
      <c r="D430" s="116"/>
      <c r="E430" s="116"/>
      <c r="F430" s="117"/>
      <c r="G430" s="114"/>
      <c r="H430" s="114"/>
      <c r="I430" s="118"/>
      <c r="J430" s="114"/>
      <c r="K430" s="119"/>
      <c r="L430" s="120"/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113"/>
      <c r="B431" s="114"/>
      <c r="C431" s="115"/>
      <c r="D431" s="116"/>
      <c r="E431" s="116"/>
      <c r="F431" s="117"/>
      <c r="G431" s="114"/>
      <c r="H431" s="114"/>
      <c r="I431" s="118"/>
      <c r="J431" s="114"/>
      <c r="K431" s="119"/>
      <c r="L431" s="120"/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113"/>
      <c r="B432" s="114"/>
      <c r="C432" s="115"/>
      <c r="D432" s="116"/>
      <c r="E432" s="116"/>
      <c r="F432" s="117"/>
      <c r="G432" s="114"/>
      <c r="H432" s="114"/>
      <c r="I432" s="118"/>
      <c r="J432" s="114"/>
      <c r="K432" s="119"/>
      <c r="L432" s="120"/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113"/>
      <c r="B433" s="114"/>
      <c r="C433" s="115"/>
      <c r="D433" s="116"/>
      <c r="E433" s="116"/>
      <c r="F433" s="117"/>
      <c r="G433" s="114"/>
      <c r="H433" s="114"/>
      <c r="I433" s="118"/>
      <c r="J433" s="114"/>
      <c r="K433" s="119"/>
      <c r="L433" s="120"/>
      <c r="M433" s="121"/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113"/>
      <c r="B434" s="114"/>
      <c r="C434" s="115"/>
      <c r="D434" s="116"/>
      <c r="E434" s="116"/>
      <c r="F434" s="117"/>
      <c r="G434" s="114"/>
      <c r="H434" s="114"/>
      <c r="I434" s="118"/>
      <c r="J434" s="114"/>
      <c r="K434" s="119"/>
      <c r="L434" s="120"/>
      <c r="M434" s="121"/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113"/>
      <c r="B435" s="114"/>
      <c r="C435" s="115"/>
      <c r="D435" s="116"/>
      <c r="E435" s="116"/>
      <c r="F435" s="117"/>
      <c r="G435" s="114"/>
      <c r="H435" s="114"/>
      <c r="I435" s="118"/>
      <c r="J435" s="114"/>
      <c r="K435" s="119"/>
      <c r="L435" s="120"/>
      <c r="M435" s="121"/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113"/>
      <c r="B436" s="114"/>
      <c r="C436" s="115"/>
      <c r="D436" s="116"/>
      <c r="E436" s="116"/>
      <c r="F436" s="117"/>
      <c r="G436" s="114"/>
      <c r="H436" s="114"/>
      <c r="I436" s="118"/>
      <c r="J436" s="114"/>
      <c r="K436" s="119"/>
      <c r="L436" s="120"/>
      <c r="M436" s="121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113"/>
      <c r="B437" s="114"/>
      <c r="C437" s="115"/>
      <c r="D437" s="116"/>
      <c r="E437" s="116"/>
      <c r="F437" s="117"/>
      <c r="G437" s="114"/>
      <c r="H437" s="114"/>
      <c r="I437" s="118"/>
      <c r="J437" s="114"/>
      <c r="K437" s="119"/>
      <c r="L437" s="120"/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113"/>
      <c r="B438" s="114"/>
      <c r="C438" s="115"/>
      <c r="D438" s="116"/>
      <c r="E438" s="116"/>
      <c r="F438" s="117"/>
      <c r="G438" s="114"/>
      <c r="H438" s="114"/>
      <c r="I438" s="118"/>
      <c r="J438" s="114"/>
      <c r="K438" s="119"/>
      <c r="L438" s="120"/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113"/>
      <c r="B439" s="114"/>
      <c r="C439" s="115"/>
      <c r="D439" s="116"/>
      <c r="E439" s="116"/>
      <c r="F439" s="117"/>
      <c r="G439" s="114"/>
      <c r="H439" s="114"/>
      <c r="I439" s="118"/>
      <c r="J439" s="114"/>
      <c r="K439" s="119"/>
      <c r="L439" s="120"/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113"/>
      <c r="B440" s="114"/>
      <c r="C440" s="115"/>
      <c r="D440" s="116"/>
      <c r="E440" s="116"/>
      <c r="F440" s="117"/>
      <c r="G440" s="114"/>
      <c r="H440" s="114"/>
      <c r="I440" s="118"/>
      <c r="J440" s="114"/>
      <c r="K440" s="119"/>
      <c r="L440" s="120"/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113"/>
      <c r="B441" s="114"/>
      <c r="C441" s="115"/>
      <c r="D441" s="116"/>
      <c r="E441" s="116"/>
      <c r="F441" s="117"/>
      <c r="G441" s="114"/>
      <c r="H441" s="114"/>
      <c r="I441" s="118"/>
      <c r="J441" s="114"/>
      <c r="K441" s="119"/>
      <c r="L441" s="120"/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113"/>
      <c r="B442" s="114"/>
      <c r="C442" s="115"/>
      <c r="D442" s="116"/>
      <c r="E442" s="116"/>
      <c r="F442" s="117"/>
      <c r="G442" s="114"/>
      <c r="H442" s="114"/>
      <c r="I442" s="118"/>
      <c r="J442" s="114"/>
      <c r="K442" s="119"/>
      <c r="L442" s="120"/>
      <c r="M442" s="121"/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113"/>
      <c r="B443" s="114"/>
      <c r="C443" s="115"/>
      <c r="D443" s="116"/>
      <c r="E443" s="116"/>
      <c r="F443" s="117"/>
      <c r="G443" s="114"/>
      <c r="H443" s="114"/>
      <c r="I443" s="118"/>
      <c r="J443" s="114"/>
      <c r="K443" s="119"/>
      <c r="L443" s="120"/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113"/>
      <c r="B444" s="114"/>
      <c r="C444" s="115"/>
      <c r="D444" s="116"/>
      <c r="E444" s="116"/>
      <c r="F444" s="117"/>
      <c r="G444" s="114"/>
      <c r="H444" s="114"/>
      <c r="I444" s="118"/>
      <c r="J444" s="114"/>
      <c r="K444" s="119"/>
      <c r="L444" s="120"/>
      <c r="M444" s="121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113"/>
      <c r="B445" s="114"/>
      <c r="C445" s="115"/>
      <c r="D445" s="116"/>
      <c r="E445" s="116"/>
      <c r="F445" s="117"/>
      <c r="G445" s="114"/>
      <c r="H445" s="114"/>
      <c r="I445" s="118"/>
      <c r="J445" s="114"/>
      <c r="K445" s="119"/>
      <c r="L445" s="120"/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113"/>
      <c r="B446" s="114"/>
      <c r="C446" s="115"/>
      <c r="D446" s="116"/>
      <c r="E446" s="116"/>
      <c r="F446" s="117"/>
      <c r="G446" s="114"/>
      <c r="H446" s="114"/>
      <c r="I446" s="118"/>
      <c r="J446" s="114"/>
      <c r="K446" s="119"/>
      <c r="L446" s="120"/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113"/>
      <c r="B447" s="114"/>
      <c r="C447" s="115"/>
      <c r="D447" s="116"/>
      <c r="E447" s="116"/>
      <c r="F447" s="117"/>
      <c r="G447" s="114"/>
      <c r="H447" s="114"/>
      <c r="I447" s="118"/>
      <c r="J447" s="114"/>
      <c r="K447" s="119"/>
      <c r="L447" s="120"/>
      <c r="M447" s="121"/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14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4"/>
      <c r="C1492" s="115"/>
      <c r="D1492" s="116"/>
      <c r="E1492" s="116"/>
      <c r="F1492" s="117"/>
      <c r="G1492" s="114"/>
      <c r="H1492" s="114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14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14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14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14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14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14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14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14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14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14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14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14"/>
      <c r="I1505" s="118"/>
      <c r="J1505" s="114"/>
      <c r="K1505" s="119"/>
      <c r="L1505" s="120"/>
      <c r="M1505" s="142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14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>
      <c r="A1507" s="113"/>
      <c r="B1507" s="114"/>
      <c r="C1507" s="115"/>
      <c r="D1507" s="116"/>
      <c r="E1507" s="116"/>
      <c r="F1507" s="117"/>
      <c r="G1507" s="114"/>
      <c r="H1507" s="114"/>
      <c r="I1507" s="118"/>
      <c r="J1507" s="114"/>
      <c r="K1507" s="119"/>
      <c r="L1507" s="120"/>
      <c r="M1507" s="142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14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14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" customHeight="1">
      <c r="A1510" s="113"/>
      <c r="B1510" s="114"/>
      <c r="C1510" s="115"/>
      <c r="D1510" s="116"/>
      <c r="E1510" s="116"/>
      <c r="F1510" s="117"/>
      <c r="G1510" s="114"/>
      <c r="H1510" s="114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14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14"/>
      <c r="C1512" s="115"/>
      <c r="D1512" s="116"/>
      <c r="E1512" s="116"/>
      <c r="F1512" s="117"/>
      <c r="G1512" s="114"/>
      <c r="H1512" s="114"/>
      <c r="I1512" s="118"/>
      <c r="J1512" s="114"/>
      <c r="K1512" s="119"/>
      <c r="L1512" s="120"/>
      <c r="M1512" s="121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14"/>
      <c r="C1513" s="115"/>
      <c r="D1513" s="116"/>
      <c r="E1513" s="116"/>
      <c r="F1513" s="117"/>
      <c r="G1513" s="114"/>
      <c r="H1513" s="114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13"/>
      <c r="B1514" s="114"/>
      <c r="C1514" s="115"/>
      <c r="D1514" s="116"/>
      <c r="E1514" s="116"/>
      <c r="F1514" s="117"/>
      <c r="G1514" s="114"/>
      <c r="H1514" s="114"/>
      <c r="I1514" s="118"/>
      <c r="J1514" s="114"/>
      <c r="K1514" s="119"/>
      <c r="L1514" s="120"/>
      <c r="M1514" s="121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13"/>
      <c r="B1515" s="114"/>
      <c r="C1515" s="115"/>
      <c r="D1515" s="116"/>
      <c r="E1515" s="116"/>
      <c r="F1515" s="117"/>
      <c r="G1515" s="114"/>
      <c r="H1515" s="114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>
      <c r="A1516" s="113"/>
      <c r="B1516" s="114"/>
      <c r="C1516" s="115"/>
      <c r="D1516" s="116"/>
      <c r="E1516" s="116"/>
      <c r="F1516" s="117"/>
      <c r="G1516" s="114"/>
      <c r="H1516" s="114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>
      <c r="A1517" s="113"/>
      <c r="B1517" s="114"/>
      <c r="C1517" s="115"/>
      <c r="D1517" s="116"/>
      <c r="E1517" s="116"/>
      <c r="F1517" s="117"/>
      <c r="G1517" s="114"/>
      <c r="H1517" s="114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13"/>
      <c r="B1518" s="114"/>
      <c r="C1518" s="115"/>
      <c r="D1518" s="116"/>
      <c r="E1518" s="116"/>
      <c r="F1518" s="117"/>
      <c r="G1518" s="114"/>
      <c r="H1518" s="114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13"/>
      <c r="B1519" s="114"/>
      <c r="C1519" s="115"/>
      <c r="D1519" s="116"/>
      <c r="E1519" s="116"/>
      <c r="F1519" s="117"/>
      <c r="G1519" s="114"/>
      <c r="H1519" s="114"/>
      <c r="I1519" s="118"/>
      <c r="J1519" s="114"/>
      <c r="K1519" s="119"/>
      <c r="L1519" s="120"/>
      <c r="M1519" s="142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13"/>
      <c r="B1520" s="114"/>
      <c r="C1520" s="115"/>
      <c r="D1520" s="116"/>
      <c r="E1520" s="116"/>
      <c r="F1520" s="117"/>
      <c r="G1520" s="114"/>
      <c r="H1520" s="114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13"/>
      <c r="B1521" s="114"/>
      <c r="C1521" s="115"/>
      <c r="D1521" s="116"/>
      <c r="E1521" s="116"/>
      <c r="F1521" s="117"/>
      <c r="G1521" s="114"/>
      <c r="H1521" s="122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13"/>
      <c r="B1522" s="114"/>
      <c r="C1522" s="115"/>
      <c r="D1522" s="116"/>
      <c r="E1522" s="116"/>
      <c r="F1522" s="117"/>
      <c r="G1522" s="114"/>
      <c r="H1522" s="114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13"/>
      <c r="B1523" s="114"/>
      <c r="C1523" s="115"/>
      <c r="D1523" s="116"/>
      <c r="E1523" s="116"/>
      <c r="F1523" s="117"/>
      <c r="G1523" s="114"/>
      <c r="H1523" s="122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13"/>
      <c r="B1524" s="114"/>
      <c r="C1524" s="115"/>
      <c r="D1524" s="116"/>
      <c r="E1524" s="116"/>
      <c r="F1524" s="117"/>
      <c r="G1524" s="114"/>
      <c r="H1524" s="114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>
      <c r="A1525" s="113"/>
      <c r="B1525" s="114"/>
      <c r="C1525" s="115"/>
      <c r="D1525" s="116"/>
      <c r="E1525" s="116"/>
      <c r="F1525" s="117"/>
      <c r="G1525" s="114"/>
      <c r="H1525" s="114"/>
      <c r="I1525" s="118"/>
      <c r="J1525" s="114"/>
      <c r="K1525" s="119"/>
      <c r="L1525" s="120"/>
      <c r="M1525" s="142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>
      <c r="A1526" s="113"/>
      <c r="B1526" s="114"/>
      <c r="C1526" s="115"/>
      <c r="D1526" s="116"/>
      <c r="E1526" s="116"/>
      <c r="F1526" s="117"/>
      <c r="G1526" s="114"/>
      <c r="H1526" s="122"/>
      <c r="I1526" s="118"/>
      <c r="J1526" s="114"/>
      <c r="K1526" s="119"/>
      <c r="L1526" s="120"/>
      <c r="M1526" s="121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13"/>
      <c r="B1527" s="114"/>
      <c r="C1527" s="115"/>
      <c r="D1527" s="116"/>
      <c r="E1527" s="116"/>
      <c r="F1527" s="117"/>
      <c r="G1527" s="114"/>
      <c r="H1527" s="114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13"/>
      <c r="B1528" s="114"/>
      <c r="C1528" s="115"/>
      <c r="D1528" s="116"/>
      <c r="E1528" s="116"/>
      <c r="F1528" s="117"/>
      <c r="G1528" s="114"/>
      <c r="H1528" s="114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13"/>
      <c r="B1529" s="114"/>
      <c r="C1529" s="115"/>
      <c r="D1529" s="116"/>
      <c r="E1529" s="116"/>
      <c r="F1529" s="117"/>
      <c r="G1529" s="114"/>
      <c r="H1529" s="122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13"/>
      <c r="B1530" s="114"/>
      <c r="C1530" s="115"/>
      <c r="D1530" s="116"/>
      <c r="E1530" s="116"/>
      <c r="F1530" s="117"/>
      <c r="G1530" s="114"/>
      <c r="H1530" s="114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13"/>
      <c r="B1531" s="114"/>
      <c r="C1531" s="115"/>
      <c r="D1531" s="116"/>
      <c r="E1531" s="116"/>
      <c r="F1531" s="117"/>
      <c r="G1531" s="114"/>
      <c r="H1531" s="122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13"/>
      <c r="B1532" s="114"/>
      <c r="C1532" s="115"/>
      <c r="D1532" s="116"/>
      <c r="E1532" s="116"/>
      <c r="F1532" s="117"/>
      <c r="G1532" s="114"/>
      <c r="H1532" s="122"/>
      <c r="I1532" s="118"/>
      <c r="J1532" s="114"/>
      <c r="K1532" s="119"/>
      <c r="L1532" s="120"/>
      <c r="M1532" s="121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13"/>
      <c r="B1533" s="114"/>
      <c r="C1533" s="115"/>
      <c r="D1533" s="116"/>
      <c r="E1533" s="116"/>
      <c r="F1533" s="117"/>
      <c r="G1533" s="114"/>
      <c r="H1533" s="122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>
      <c r="A1534" s="113"/>
      <c r="B1534" s="114"/>
      <c r="C1534" s="115"/>
      <c r="D1534" s="116"/>
      <c r="E1534" s="116"/>
      <c r="F1534" s="117"/>
      <c r="G1534" s="114"/>
      <c r="H1534" s="122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>
      <c r="A1535" s="113"/>
      <c r="B1535" s="114"/>
      <c r="C1535" s="115"/>
      <c r="D1535" s="116"/>
      <c r="E1535" s="116"/>
      <c r="F1535" s="117"/>
      <c r="G1535" s="114"/>
      <c r="H1535" s="114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13"/>
      <c r="B1536" s="114"/>
      <c r="C1536" s="115"/>
      <c r="D1536" s="116"/>
      <c r="E1536" s="116"/>
      <c r="F1536" s="117"/>
      <c r="G1536" s="114"/>
      <c r="H1536" s="122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13"/>
      <c r="B1537" s="114"/>
      <c r="C1537" s="115"/>
      <c r="D1537" s="116"/>
      <c r="E1537" s="116"/>
      <c r="F1537" s="117"/>
      <c r="G1537" s="114"/>
      <c r="H1537" s="122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13"/>
      <c r="B1542" s="114"/>
      <c r="C1542" s="115"/>
      <c r="D1542" s="116"/>
      <c r="E1542" s="116"/>
      <c r="F1542" s="117"/>
      <c r="G1542" s="114"/>
      <c r="H1542" s="122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13"/>
      <c r="B1547" s="114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13"/>
      <c r="B1548" s="114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13"/>
      <c r="B1550" s="114"/>
      <c r="C1550" s="115"/>
      <c r="D1550" s="116"/>
      <c r="E1550" s="116"/>
      <c r="F1550" s="117"/>
      <c r="G1550" s="114"/>
      <c r="H1550" s="114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13"/>
      <c r="B1551" s="114"/>
      <c r="C1551" s="115"/>
      <c r="D1551" s="116"/>
      <c r="E1551" s="116"/>
      <c r="F1551" s="117"/>
      <c r="G1551" s="114"/>
      <c r="H1551" s="114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13"/>
      <c r="B1556" s="114"/>
      <c r="C1556" s="115"/>
      <c r="D1556" s="116"/>
      <c r="E1556" s="116"/>
      <c r="F1556" s="117"/>
      <c r="G1556" s="114"/>
      <c r="H1556" s="122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13"/>
      <c r="B1557" s="114"/>
      <c r="C1557" s="115"/>
      <c r="D1557" s="116"/>
      <c r="E1557" s="116"/>
      <c r="F1557" s="117"/>
      <c r="G1557" s="114"/>
      <c r="H1557" s="122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13"/>
      <c r="B1558" s="114"/>
      <c r="C1558" s="115"/>
      <c r="D1558" s="116"/>
      <c r="E1558" s="116"/>
      <c r="F1558" s="117"/>
      <c r="G1558" s="114"/>
      <c r="H1558" s="122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13"/>
      <c r="B1573" s="114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13"/>
      <c r="B1574" s="114"/>
      <c r="C1574" s="115"/>
      <c r="D1574" s="116"/>
      <c r="E1574" s="116"/>
      <c r="F1574" s="117"/>
      <c r="G1574" s="114"/>
      <c r="H1574" s="122"/>
      <c r="I1574" s="118"/>
      <c r="J1574" s="114"/>
      <c r="K1574" s="119"/>
      <c r="L1574" s="120"/>
      <c r="M1574" s="121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13"/>
      <c r="B1575" s="114"/>
      <c r="C1575" s="115"/>
      <c r="D1575" s="116"/>
      <c r="E1575" s="116"/>
      <c r="F1575" s="117"/>
      <c r="G1575" s="114"/>
      <c r="H1575" s="122"/>
      <c r="I1575" s="118"/>
      <c r="J1575" s="114"/>
      <c r="K1575" s="119"/>
      <c r="L1575" s="120"/>
      <c r="M1575" s="121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13"/>
      <c r="B1576" s="113"/>
      <c r="C1576" s="115"/>
      <c r="D1576" s="116"/>
      <c r="E1576" s="116"/>
      <c r="F1576" s="117"/>
      <c r="G1576" s="114"/>
      <c r="H1576" s="122"/>
      <c r="I1576" s="118"/>
      <c r="J1576" s="114"/>
      <c r="K1576" s="119"/>
      <c r="L1576" s="120"/>
      <c r="M1576" s="121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13"/>
      <c r="B1577" s="113"/>
      <c r="C1577" s="115"/>
      <c r="D1577" s="116"/>
      <c r="E1577" s="116"/>
      <c r="F1577" s="117"/>
      <c r="G1577" s="114"/>
      <c r="H1577" s="122"/>
      <c r="I1577" s="118"/>
      <c r="J1577" s="114"/>
      <c r="K1577" s="119"/>
      <c r="L1577" s="120"/>
      <c r="M1577" s="121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13"/>
      <c r="B1578" s="114"/>
      <c r="C1578" s="115"/>
      <c r="D1578" s="116"/>
      <c r="E1578" s="116"/>
      <c r="F1578" s="117"/>
      <c r="G1578" s="114"/>
      <c r="H1578" s="122"/>
      <c r="I1578" s="118"/>
      <c r="J1578" s="114"/>
      <c r="K1578" s="119"/>
      <c r="L1578" s="120"/>
      <c r="M1578" s="121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13"/>
      <c r="B1579" s="114"/>
      <c r="C1579" s="115"/>
      <c r="D1579" s="116"/>
      <c r="E1579" s="116"/>
      <c r="F1579" s="117"/>
      <c r="G1579" s="114"/>
      <c r="H1579" s="122"/>
      <c r="I1579" s="118"/>
      <c r="J1579" s="114"/>
      <c r="K1579" s="119"/>
      <c r="L1579" s="120"/>
      <c r="M1579" s="121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13"/>
      <c r="B1580" s="114"/>
      <c r="C1580" s="115"/>
      <c r="D1580" s="116"/>
      <c r="E1580" s="116"/>
      <c r="F1580" s="117"/>
      <c r="G1580" s="114"/>
      <c r="H1580" s="122"/>
      <c r="I1580" s="118"/>
      <c r="J1580" s="114"/>
      <c r="K1580" s="119"/>
      <c r="L1580" s="120"/>
      <c r="M1580" s="121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13"/>
      <c r="B1581" s="114"/>
      <c r="C1581" s="115"/>
      <c r="D1581" s="116"/>
      <c r="E1581" s="116"/>
      <c r="F1581" s="117"/>
      <c r="G1581" s="114"/>
      <c r="H1581" s="122"/>
      <c r="I1581" s="118"/>
      <c r="J1581" s="114"/>
      <c r="K1581" s="119"/>
      <c r="L1581" s="120"/>
      <c r="M1581" s="121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13"/>
      <c r="B1582" s="114"/>
      <c r="C1582" s="115"/>
      <c r="D1582" s="116"/>
      <c r="E1582" s="116"/>
      <c r="F1582" s="117"/>
      <c r="G1582" s="114"/>
      <c r="H1582" s="122"/>
      <c r="I1582" s="118"/>
      <c r="J1582" s="114"/>
      <c r="K1582" s="119"/>
      <c r="L1582" s="120"/>
      <c r="M1582" s="121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>
      <c r="A1583" s="113"/>
      <c r="B1583" s="114"/>
      <c r="C1583" s="115"/>
      <c r="D1583" s="116"/>
      <c r="E1583" s="116"/>
      <c r="F1583" s="117"/>
      <c r="G1583" s="114"/>
      <c r="H1583" s="122"/>
      <c r="I1583" s="118"/>
      <c r="J1583" s="114"/>
      <c r="K1583" s="119"/>
      <c r="L1583" s="120"/>
      <c r="M1583" s="121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>
      <c r="A1584" s="113"/>
      <c r="B1584" s="114"/>
      <c r="C1584" s="115"/>
      <c r="D1584" s="116"/>
      <c r="E1584" s="116"/>
      <c r="F1584" s="117"/>
      <c r="G1584" s="114"/>
      <c r="H1584" s="122"/>
      <c r="I1584" s="118"/>
      <c r="J1584" s="114"/>
      <c r="K1584" s="119"/>
      <c r="L1584" s="120"/>
      <c r="M1584" s="121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13"/>
      <c r="B1585" s="114"/>
      <c r="C1585" s="115"/>
      <c r="D1585" s="116"/>
      <c r="E1585" s="116"/>
      <c r="F1585" s="117"/>
      <c r="G1585" s="114"/>
      <c r="H1585" s="122"/>
      <c r="I1585" s="118"/>
      <c r="J1585" s="114"/>
      <c r="K1585" s="119"/>
      <c r="L1585" s="120"/>
      <c r="M1585" s="121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13"/>
      <c r="B1586" s="114"/>
      <c r="C1586" s="115"/>
      <c r="D1586" s="116"/>
      <c r="E1586" s="116"/>
      <c r="F1586" s="117"/>
      <c r="G1586" s="114"/>
      <c r="H1586" s="122"/>
      <c r="I1586" s="118"/>
      <c r="J1586" s="114"/>
      <c r="K1586" s="119"/>
      <c r="L1586" s="120"/>
      <c r="M1586" s="121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>
      <c r="A1587" s="113"/>
      <c r="B1587" s="114"/>
      <c r="C1587" s="115"/>
      <c r="D1587" s="116"/>
      <c r="E1587" s="116"/>
      <c r="F1587" s="117"/>
      <c r="G1587" s="114"/>
      <c r="H1587" s="122"/>
      <c r="I1587" s="118"/>
      <c r="J1587" s="114"/>
      <c r="K1587" s="119"/>
      <c r="L1587" s="120"/>
      <c r="M1587" s="121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>
      <c r="A1588" s="113"/>
      <c r="B1588" s="114"/>
      <c r="C1588" s="115"/>
      <c r="D1588" s="116"/>
      <c r="E1588" s="116"/>
      <c r="F1588" s="117"/>
      <c r="G1588" s="114"/>
      <c r="H1588" s="122"/>
      <c r="I1588" s="118"/>
      <c r="J1588" s="114"/>
      <c r="K1588" s="119"/>
      <c r="L1588" s="120"/>
      <c r="M1588" s="121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13"/>
      <c r="B1589" s="114"/>
      <c r="C1589" s="115"/>
      <c r="D1589" s="116"/>
      <c r="E1589" s="116"/>
      <c r="F1589" s="117"/>
      <c r="G1589" s="114"/>
      <c r="H1589" s="122"/>
      <c r="I1589" s="118"/>
      <c r="J1589" s="114"/>
      <c r="K1589" s="119"/>
      <c r="L1589" s="120"/>
      <c r="M1589" s="121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13"/>
      <c r="B1590" s="114"/>
      <c r="C1590" s="115"/>
      <c r="D1590" s="116"/>
      <c r="E1590" s="116"/>
      <c r="F1590" s="117"/>
      <c r="G1590" s="114"/>
      <c r="H1590" s="122"/>
      <c r="I1590" s="118"/>
      <c r="J1590" s="114"/>
      <c r="K1590" s="119"/>
      <c r="L1590" s="120"/>
      <c r="M1590" s="121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13"/>
      <c r="B1591" s="114"/>
      <c r="C1591" s="115"/>
      <c r="D1591" s="116"/>
      <c r="E1591" s="116"/>
      <c r="F1591" s="117"/>
      <c r="G1591" s="114"/>
      <c r="H1591" s="122"/>
      <c r="I1591" s="118"/>
      <c r="J1591" s="114"/>
      <c r="K1591" s="119"/>
      <c r="L1591" s="120"/>
      <c r="M1591" s="121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>
      <c r="A1592" s="113"/>
      <c r="B1592" s="114"/>
      <c r="C1592" s="115"/>
      <c r="D1592" s="116"/>
      <c r="E1592" s="116"/>
      <c r="F1592" s="117"/>
      <c r="G1592" s="114"/>
      <c r="H1592" s="122"/>
      <c r="I1592" s="118"/>
      <c r="J1592" s="114"/>
      <c r="K1592" s="119"/>
      <c r="L1592" s="120"/>
      <c r="M1592" s="121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>
      <c r="A1593" s="113"/>
      <c r="B1593" s="115"/>
      <c r="C1593" s="115"/>
      <c r="D1593" s="116"/>
      <c r="E1593" s="116"/>
      <c r="F1593" s="117"/>
      <c r="G1593" s="114"/>
      <c r="H1593" s="122"/>
      <c r="I1593" s="118"/>
      <c r="J1593" s="114"/>
      <c r="K1593" s="119"/>
      <c r="L1593" s="120"/>
      <c r="M1593" s="121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13"/>
      <c r="B1594" s="114"/>
      <c r="C1594" s="115"/>
      <c r="D1594" s="116"/>
      <c r="E1594" s="116"/>
      <c r="F1594" s="117"/>
      <c r="G1594" s="114"/>
      <c r="H1594" s="122"/>
      <c r="I1594" s="118"/>
      <c r="J1594" s="114"/>
      <c r="K1594" s="119"/>
      <c r="L1594" s="120"/>
      <c r="M1594" s="121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13"/>
      <c r="B1595" s="114"/>
      <c r="C1595" s="115"/>
      <c r="D1595" s="116"/>
      <c r="E1595" s="116"/>
      <c r="F1595" s="117"/>
      <c r="G1595" s="114"/>
      <c r="H1595" s="122"/>
      <c r="I1595" s="118"/>
      <c r="J1595" s="114"/>
      <c r="K1595" s="119"/>
      <c r="L1595" s="120"/>
      <c r="M1595" s="121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>
      <c r="A1596" s="113"/>
      <c r="B1596" s="114"/>
      <c r="C1596" s="115"/>
      <c r="D1596" s="116"/>
      <c r="E1596" s="116"/>
      <c r="F1596" s="117"/>
      <c r="G1596" s="114"/>
      <c r="H1596" s="122"/>
      <c r="I1596" s="118"/>
      <c r="J1596" s="114"/>
      <c r="K1596" s="119"/>
      <c r="L1596" s="120"/>
      <c r="M1596" s="121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>
      <c r="A1597" s="113"/>
      <c r="B1597" s="114"/>
      <c r="C1597" s="115"/>
      <c r="D1597" s="116"/>
      <c r="E1597" s="116"/>
      <c r="F1597" s="117"/>
      <c r="G1597" s="114"/>
      <c r="H1597" s="122"/>
      <c r="I1597" s="118"/>
      <c r="J1597" s="114"/>
      <c r="K1597" s="119"/>
      <c r="L1597" s="120"/>
      <c r="M1597" s="121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>
      <c r="A1598" s="113"/>
      <c r="B1598" s="114"/>
      <c r="C1598" s="115"/>
      <c r="D1598" s="116"/>
      <c r="E1598" s="116"/>
      <c r="F1598" s="117"/>
      <c r="G1598" s="114"/>
      <c r="H1598" s="122"/>
      <c r="I1598" s="118"/>
      <c r="J1598" s="114"/>
      <c r="K1598" s="119"/>
      <c r="L1598" s="120"/>
      <c r="M1598" s="121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13"/>
      <c r="B1599" s="114"/>
      <c r="C1599" s="115"/>
      <c r="D1599" s="116"/>
      <c r="E1599" s="116"/>
      <c r="F1599" s="117"/>
      <c r="G1599" s="114"/>
      <c r="H1599" s="122"/>
      <c r="I1599" s="118"/>
      <c r="J1599" s="114"/>
      <c r="K1599" s="119"/>
      <c r="L1599" s="120"/>
      <c r="M1599" s="121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13"/>
      <c r="B1600" s="114"/>
      <c r="C1600" s="115"/>
      <c r="D1600" s="116"/>
      <c r="E1600" s="116"/>
      <c r="F1600" s="117"/>
      <c r="G1600" s="114"/>
      <c r="H1600" s="122"/>
      <c r="I1600" s="118"/>
      <c r="J1600" s="114"/>
      <c r="K1600" s="119"/>
      <c r="L1600" s="120"/>
      <c r="M1600" s="121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13"/>
      <c r="B1601" s="114"/>
      <c r="C1601" s="115"/>
      <c r="D1601" s="116"/>
      <c r="E1601" s="116"/>
      <c r="F1601" s="117"/>
      <c r="G1601" s="114"/>
      <c r="H1601" s="122"/>
      <c r="I1601" s="118"/>
      <c r="J1601" s="114"/>
      <c r="K1601" s="119"/>
      <c r="L1601" s="120"/>
      <c r="M1601" s="121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>
      <c r="A1602" s="113"/>
      <c r="B1602" s="114"/>
      <c r="C1602" s="115"/>
      <c r="D1602" s="116"/>
      <c r="E1602" s="116"/>
      <c r="F1602" s="117"/>
      <c r="G1602" s="114"/>
      <c r="H1602" s="122"/>
      <c r="I1602" s="118"/>
      <c r="J1602" s="114"/>
      <c r="K1602" s="119"/>
      <c r="L1602" s="120"/>
      <c r="M1602" s="121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>
      <c r="A1603" s="113"/>
      <c r="B1603" s="114"/>
      <c r="C1603" s="115"/>
      <c r="D1603" s="116"/>
      <c r="E1603" s="116"/>
      <c r="F1603" s="117"/>
      <c r="G1603" s="114"/>
      <c r="H1603" s="122"/>
      <c r="I1603" s="118"/>
      <c r="J1603" s="114"/>
      <c r="K1603" s="119"/>
      <c r="L1603" s="120"/>
      <c r="M1603" s="121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>
      <c r="A1604" s="113"/>
      <c r="B1604" s="114"/>
      <c r="C1604" s="115"/>
      <c r="D1604" s="116"/>
      <c r="E1604" s="116"/>
      <c r="F1604" s="117"/>
      <c r="G1604" s="114"/>
      <c r="H1604" s="122"/>
      <c r="I1604" s="118"/>
      <c r="J1604" s="114"/>
      <c r="K1604" s="119"/>
      <c r="L1604" s="120"/>
      <c r="M1604" s="121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>
      <c r="A1605" s="113"/>
      <c r="B1605" s="114"/>
      <c r="C1605" s="115"/>
      <c r="D1605" s="116"/>
      <c r="E1605" s="116"/>
      <c r="F1605" s="117"/>
      <c r="G1605" s="114"/>
      <c r="H1605" s="122"/>
      <c r="I1605" s="118"/>
      <c r="J1605" s="114"/>
      <c r="K1605" s="119"/>
      <c r="L1605" s="120"/>
      <c r="M1605" s="121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>
      <c r="A1606" s="113"/>
      <c r="B1606" s="114"/>
      <c r="C1606" s="115"/>
      <c r="D1606" s="116"/>
      <c r="E1606" s="116"/>
      <c r="F1606" s="117"/>
      <c r="G1606" s="114"/>
      <c r="H1606" s="122"/>
      <c r="I1606" s="118"/>
      <c r="J1606" s="114"/>
      <c r="K1606" s="119"/>
      <c r="L1606" s="120"/>
      <c r="M1606" s="121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>
      <c r="A1607" s="113"/>
      <c r="B1607" s="114"/>
      <c r="C1607" s="115"/>
      <c r="D1607" s="116"/>
      <c r="E1607" s="116"/>
      <c r="F1607" s="117"/>
      <c r="G1607" s="114"/>
      <c r="H1607" s="122"/>
      <c r="I1607" s="118"/>
      <c r="J1607" s="114"/>
      <c r="K1607" s="119"/>
      <c r="L1607" s="120"/>
      <c r="M1607" s="121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13"/>
      <c r="B1608" s="114"/>
      <c r="C1608" s="115"/>
      <c r="D1608" s="116"/>
      <c r="E1608" s="116"/>
      <c r="F1608" s="117"/>
      <c r="G1608" s="114"/>
      <c r="H1608" s="122"/>
      <c r="I1608" s="118"/>
      <c r="J1608" s="114"/>
      <c r="K1608" s="119"/>
      <c r="L1608" s="120"/>
      <c r="M1608" s="121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13"/>
      <c r="B1609" s="114"/>
      <c r="C1609" s="115"/>
      <c r="D1609" s="116"/>
      <c r="E1609" s="116"/>
      <c r="F1609" s="117"/>
      <c r="G1609" s="114"/>
      <c r="H1609" s="122"/>
      <c r="I1609" s="118"/>
      <c r="J1609" s="114"/>
      <c r="K1609" s="119"/>
      <c r="L1609" s="120"/>
      <c r="M1609" s="121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13"/>
      <c r="B1610" s="114"/>
      <c r="C1610" s="115"/>
      <c r="D1610" s="116"/>
      <c r="E1610" s="116"/>
      <c r="F1610" s="117"/>
      <c r="G1610" s="114"/>
      <c r="H1610" s="122"/>
      <c r="I1610" s="118"/>
      <c r="J1610" s="114"/>
      <c r="K1610" s="119"/>
      <c r="L1610" s="120"/>
      <c r="M1610" s="121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13"/>
      <c r="B1611" s="114"/>
      <c r="C1611" s="115"/>
      <c r="D1611" s="116"/>
      <c r="E1611" s="116"/>
      <c r="F1611" s="117"/>
      <c r="G1611" s="114"/>
      <c r="H1611" s="122"/>
      <c r="I1611" s="118"/>
      <c r="J1611" s="114"/>
      <c r="K1611" s="119"/>
      <c r="L1611" s="120"/>
      <c r="M1611" s="121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13"/>
      <c r="B1612" s="114"/>
      <c r="C1612" s="115"/>
      <c r="D1612" s="116"/>
      <c r="E1612" s="116"/>
      <c r="F1612" s="117"/>
      <c r="G1612" s="114"/>
      <c r="H1612" s="122"/>
      <c r="I1612" s="118"/>
      <c r="J1612" s="114"/>
      <c r="K1612" s="119"/>
      <c r="L1612" s="120"/>
      <c r="M1612" s="121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13"/>
      <c r="B1613" s="124"/>
      <c r="C1613" s="125"/>
      <c r="D1613" s="126"/>
      <c r="E1613" s="126"/>
      <c r="F1613" s="127"/>
      <c r="G1613" s="124"/>
      <c r="H1613" s="128"/>
      <c r="I1613" s="129"/>
      <c r="J1613" s="124"/>
      <c r="K1613" s="130"/>
      <c r="L1613" s="131"/>
      <c r="M1613" s="132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13"/>
      <c r="B1614" s="124"/>
      <c r="C1614" s="125"/>
      <c r="D1614" s="126"/>
      <c r="E1614" s="126"/>
      <c r="F1614" s="127"/>
      <c r="G1614" s="124"/>
      <c r="H1614" s="128"/>
      <c r="I1614" s="129"/>
      <c r="J1614" s="124"/>
      <c r="K1614" s="130"/>
      <c r="L1614" s="131"/>
      <c r="M1614" s="132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23"/>
      <c r="B1615" s="124"/>
      <c r="C1615" s="125"/>
      <c r="D1615" s="126"/>
      <c r="E1615" s="126"/>
      <c r="F1615" s="127"/>
      <c r="G1615" s="124"/>
      <c r="H1615" s="128"/>
      <c r="I1615" s="129"/>
      <c r="J1615" s="124"/>
      <c r="K1615" s="130"/>
      <c r="L1615" s="131"/>
      <c r="M1615" s="132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>
      <c r="A1616" s="123"/>
      <c r="B1616" s="124"/>
      <c r="C1616" s="125"/>
      <c r="D1616" s="126"/>
      <c r="E1616" s="126"/>
      <c r="F1616" s="127"/>
      <c r="G1616" s="124"/>
      <c r="H1616" s="128"/>
      <c r="I1616" s="129"/>
      <c r="J1616" s="124"/>
      <c r="K1616" s="130"/>
      <c r="L1616" s="131"/>
      <c r="M1616" s="132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>
      <c r="A1617" s="123"/>
      <c r="B1617" s="124"/>
      <c r="C1617" s="125"/>
      <c r="D1617" s="126"/>
      <c r="E1617" s="126"/>
      <c r="F1617" s="127"/>
      <c r="G1617" s="124"/>
      <c r="H1617" s="128"/>
      <c r="I1617" s="129"/>
      <c r="J1617" s="124"/>
      <c r="K1617" s="130"/>
      <c r="L1617" s="131"/>
      <c r="M1617" s="132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23"/>
      <c r="B1618" s="124"/>
      <c r="C1618" s="125"/>
      <c r="D1618" s="126"/>
      <c r="E1618" s="126"/>
      <c r="F1618" s="127"/>
      <c r="G1618" s="124"/>
      <c r="H1618" s="128"/>
      <c r="I1618" s="129"/>
      <c r="J1618" s="124"/>
      <c r="K1618" s="130"/>
      <c r="L1618" s="131"/>
      <c r="M1618" s="132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2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2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s="29" customFormat="1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5"/>
      <c r="O1626" s="27"/>
      <c r="P1626" s="27"/>
      <c r="Q1626" s="27"/>
      <c r="R1626" s="27"/>
      <c r="S1626" s="27"/>
      <c r="T1626" s="27"/>
      <c r="U1626" s="28"/>
      <c r="AR1626" s="96"/>
      <c r="AT1626" s="96"/>
      <c r="AV1626" s="96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s="29" customFormat="1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5"/>
      <c r="O1635" s="27"/>
      <c r="P1635" s="27"/>
      <c r="Q1635" s="27"/>
      <c r="R1635" s="27"/>
      <c r="S1635" s="27"/>
      <c r="T1635" s="27"/>
      <c r="U1635" s="28"/>
      <c r="AR1635" s="96"/>
      <c r="AT1635" s="96"/>
      <c r="AV1635" s="96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3"/>
      <c r="O1642" s="3"/>
      <c r="P1642" s="3"/>
      <c r="Q1642" s="3"/>
      <c r="R1642" s="3"/>
      <c r="S1642" s="3"/>
      <c r="T1642" s="3"/>
      <c r="U1642" s="4"/>
      <c r="AR1642" s="94"/>
      <c r="AT1642" s="94"/>
      <c r="AV1642" s="94"/>
    </row>
    <row r="1643" spans="1:48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3"/>
      <c r="O1674" s="3"/>
      <c r="P1674" s="3"/>
      <c r="Q1674" s="3"/>
      <c r="R1674" s="3"/>
      <c r="S1674" s="3"/>
      <c r="T1674" s="3"/>
      <c r="U1674" s="4"/>
      <c r="AR1674" s="94"/>
      <c r="AT1674" s="94"/>
      <c r="AV1674" s="94"/>
    </row>
    <row r="1675" spans="1:48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3"/>
      <c r="O1688" s="3"/>
      <c r="P1688" s="3"/>
      <c r="Q1688" s="3"/>
      <c r="R1688" s="3"/>
      <c r="S1688" s="3"/>
      <c r="T1688" s="3"/>
      <c r="U1688" s="4"/>
      <c r="AR1688" s="94"/>
      <c r="AT1688" s="94"/>
      <c r="AV1688" s="94"/>
    </row>
    <row r="1689" spans="1:48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3"/>
      <c r="O1700" s="3"/>
      <c r="P1700" s="3"/>
      <c r="Q1700" s="3"/>
      <c r="R1700" s="3"/>
      <c r="S1700" s="3"/>
      <c r="T1700" s="3"/>
      <c r="U1700" s="4"/>
      <c r="AR1700" s="94"/>
      <c r="AT1700" s="94"/>
      <c r="AV1700" s="94"/>
    </row>
    <row r="1701" spans="1:48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3"/>
      <c r="O1701" s="3"/>
      <c r="P1701" s="3"/>
      <c r="Q1701" s="3"/>
      <c r="R1701" s="3"/>
      <c r="S1701" s="3"/>
      <c r="T1701" s="3"/>
      <c r="U1701" s="4"/>
      <c r="AR1701" s="94"/>
      <c r="AT1701" s="94"/>
      <c r="AV1701" s="94"/>
    </row>
    <row r="1702" spans="1:48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3"/>
      <c r="O1702" s="3"/>
      <c r="P1702" s="3"/>
      <c r="Q1702" s="3"/>
      <c r="R1702" s="3"/>
      <c r="S1702" s="3"/>
      <c r="T1702" s="3"/>
      <c r="U1702" s="4"/>
      <c r="AR1702" s="94"/>
      <c r="AT1702" s="94"/>
      <c r="AV1702" s="94"/>
    </row>
    <row r="1703" spans="1:48" s="29" customFormat="1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5"/>
      <c r="O1703" s="27"/>
      <c r="P1703" s="27"/>
      <c r="Q1703" s="27"/>
      <c r="R1703" s="27"/>
      <c r="S1703" s="27"/>
      <c r="T1703" s="27"/>
      <c r="U1703" s="28"/>
      <c r="AR1703" s="96"/>
      <c r="AT1703" s="96"/>
      <c r="AV1703" s="96"/>
    </row>
    <row r="1704" spans="1:48" s="29" customFormat="1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5"/>
      <c r="O1704" s="27"/>
      <c r="P1704" s="27"/>
      <c r="Q1704" s="27"/>
      <c r="R1704" s="27"/>
      <c r="S1704" s="27"/>
      <c r="T1704" s="27"/>
      <c r="U1704" s="28"/>
      <c r="AR1704" s="96"/>
      <c r="AT1704" s="96"/>
      <c r="AV1704" s="96"/>
    </row>
    <row r="1705" spans="1:48" s="29" customFormat="1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5"/>
      <c r="O1705" s="27"/>
      <c r="P1705" s="27"/>
      <c r="Q1705" s="27"/>
      <c r="R1705" s="27"/>
      <c r="S1705" s="27"/>
      <c r="T1705" s="27"/>
      <c r="U1705" s="28"/>
      <c r="AR1705" s="96"/>
      <c r="AT1705" s="96"/>
      <c r="AV1705" s="96"/>
    </row>
    <row r="1706" spans="1:48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3"/>
      <c r="O1706" s="3"/>
      <c r="P1706" s="3"/>
      <c r="Q1706" s="3"/>
      <c r="R1706" s="3"/>
      <c r="S1706" s="3"/>
      <c r="T1706" s="3"/>
      <c r="U1706" s="4"/>
      <c r="AR1706" s="94"/>
      <c r="AT1706" s="94"/>
      <c r="AV1706" s="94"/>
    </row>
    <row r="1707" spans="1:48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3"/>
      <c r="O1707" s="3"/>
      <c r="P1707" s="3"/>
      <c r="Q1707" s="3"/>
      <c r="R1707" s="3"/>
      <c r="S1707" s="3"/>
      <c r="T1707" s="3"/>
      <c r="U1707" s="4"/>
      <c r="AR1707" s="94"/>
      <c r="AT1707" s="94"/>
      <c r="AV1707" s="94"/>
    </row>
    <row r="1708" spans="1:48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3"/>
      <c r="O1708" s="3"/>
      <c r="P1708" s="3"/>
      <c r="Q1708" s="3"/>
      <c r="R1708" s="3"/>
      <c r="S1708" s="3"/>
      <c r="T1708" s="3"/>
      <c r="U1708" s="4"/>
      <c r="AR1708" s="94"/>
      <c r="AT1708" s="94"/>
      <c r="AV1708" s="94"/>
    </row>
    <row r="1709" spans="1:48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3"/>
      <c r="O1709" s="3"/>
      <c r="P1709" s="3"/>
      <c r="Q1709" s="3"/>
      <c r="R1709" s="3"/>
      <c r="S1709" s="3"/>
      <c r="T1709" s="3"/>
      <c r="U1709" s="4"/>
      <c r="AR1709" s="94"/>
      <c r="AT1709" s="94"/>
      <c r="AV1709" s="94"/>
    </row>
    <row r="1710" spans="1:48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3"/>
      <c r="O1710" s="3"/>
      <c r="P1710" s="3"/>
      <c r="Q1710" s="3"/>
      <c r="R1710" s="3"/>
      <c r="S1710" s="3"/>
      <c r="T1710" s="3"/>
      <c r="U1710" s="4"/>
      <c r="AR1710" s="94"/>
      <c r="AT1710" s="94"/>
      <c r="AV1710" s="94"/>
    </row>
    <row r="1711" spans="1:48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3"/>
      <c r="O1711" s="3"/>
      <c r="P1711" s="3"/>
      <c r="Q1711" s="3"/>
      <c r="R1711" s="3"/>
      <c r="S1711" s="3"/>
      <c r="T1711" s="3"/>
      <c r="U1711" s="4"/>
      <c r="AR1711" s="94"/>
      <c r="AT1711" s="94"/>
      <c r="AV1711" s="94"/>
    </row>
    <row r="1712" spans="1:48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3"/>
      <c r="O1712" s="3"/>
      <c r="P1712" s="3"/>
      <c r="Q1712" s="3"/>
      <c r="R1712" s="3"/>
      <c r="S1712" s="3"/>
      <c r="T1712" s="3"/>
      <c r="U1712" s="4"/>
      <c r="AR1712" s="94"/>
      <c r="AT1712" s="94"/>
      <c r="AV1712" s="94"/>
    </row>
    <row r="1713" spans="1:48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3"/>
      <c r="O1713" s="3"/>
      <c r="P1713" s="3"/>
      <c r="Q1713" s="3"/>
      <c r="R1713" s="3"/>
      <c r="S1713" s="3"/>
      <c r="T1713" s="3"/>
      <c r="U1713" s="4"/>
      <c r="AR1713" s="94"/>
      <c r="AT1713" s="94"/>
      <c r="AV1713" s="94"/>
    </row>
    <row r="1714" spans="1:48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3"/>
      <c r="O1714" s="3"/>
      <c r="P1714" s="3"/>
      <c r="Q1714" s="3"/>
      <c r="R1714" s="3"/>
      <c r="S1714" s="3"/>
      <c r="T1714" s="3"/>
      <c r="U1714" s="4"/>
      <c r="AR1714" s="94"/>
      <c r="AT1714" s="94"/>
      <c r="AV1714" s="94"/>
    </row>
    <row r="1715" spans="1:48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3"/>
      <c r="O1715" s="3"/>
      <c r="P1715" s="3"/>
      <c r="Q1715" s="3"/>
      <c r="R1715" s="3"/>
      <c r="S1715" s="3"/>
      <c r="T1715" s="3"/>
      <c r="U1715" s="4"/>
      <c r="AR1715" s="94"/>
      <c r="AT1715" s="94"/>
      <c r="AV1715" s="94"/>
    </row>
    <row r="1716" spans="1:48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3"/>
      <c r="O1716" s="3"/>
      <c r="P1716" s="3"/>
      <c r="Q1716" s="3"/>
      <c r="R1716" s="3"/>
      <c r="S1716" s="3"/>
      <c r="T1716" s="3"/>
      <c r="U1716" s="4"/>
      <c r="AR1716" s="94"/>
      <c r="AT1716" s="94"/>
      <c r="AV1716" s="94"/>
    </row>
    <row r="1717" spans="1:48" s="29" customFormat="1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5"/>
      <c r="O1717" s="27"/>
      <c r="P1717" s="27"/>
      <c r="Q1717" s="27"/>
      <c r="R1717" s="27"/>
      <c r="S1717" s="27"/>
      <c r="T1717" s="27"/>
      <c r="U1717" s="28"/>
      <c r="AR1717" s="96"/>
      <c r="AT1717" s="96"/>
      <c r="AV1717" s="96"/>
    </row>
    <row r="1718" spans="1:48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3"/>
      <c r="O1718" s="3"/>
      <c r="P1718" s="3"/>
      <c r="Q1718" s="3"/>
      <c r="R1718" s="3"/>
      <c r="S1718" s="3"/>
      <c r="T1718" s="3"/>
      <c r="U1718" s="4"/>
      <c r="AR1718" s="94"/>
      <c r="AT1718" s="94"/>
      <c r="AV1718" s="94"/>
    </row>
    <row r="1719" spans="1:48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3"/>
      <c r="O1719" s="3"/>
      <c r="P1719" s="3"/>
      <c r="Q1719" s="3"/>
      <c r="R1719" s="3"/>
      <c r="S1719" s="3"/>
      <c r="T1719" s="3"/>
      <c r="U1719" s="4"/>
      <c r="AR1719" s="94"/>
      <c r="AT1719" s="94"/>
      <c r="AV1719" s="94"/>
    </row>
    <row r="1720" spans="1:48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3"/>
      <c r="O1720" s="3"/>
      <c r="P1720" s="3"/>
      <c r="Q1720" s="3"/>
      <c r="R1720" s="3"/>
      <c r="S1720" s="3"/>
      <c r="T1720" s="3"/>
      <c r="U1720" s="4"/>
      <c r="AR1720" s="94"/>
      <c r="AT1720" s="94"/>
      <c r="AV1720" s="94"/>
    </row>
    <row r="1721" spans="1:48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3"/>
      <c r="O1721" s="3"/>
      <c r="P1721" s="3"/>
      <c r="Q1721" s="3"/>
      <c r="R1721" s="3"/>
      <c r="S1721" s="3"/>
      <c r="T1721" s="3"/>
      <c r="U1721" s="4"/>
      <c r="AR1721" s="94"/>
      <c r="AT1721" s="94"/>
      <c r="AV1721" s="94"/>
    </row>
    <row r="1722" spans="1:48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3"/>
      <c r="O1722" s="3"/>
      <c r="P1722" s="3"/>
      <c r="Q1722" s="3"/>
      <c r="R1722" s="3"/>
      <c r="S1722" s="3"/>
      <c r="T1722" s="3"/>
      <c r="U1722" s="4"/>
      <c r="AR1722" s="94"/>
      <c r="AT1722" s="94"/>
      <c r="AV1722" s="94"/>
    </row>
    <row r="1723" spans="1:48" s="29" customFormat="1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5"/>
      <c r="O1723" s="27"/>
      <c r="P1723" s="27"/>
      <c r="Q1723" s="27"/>
      <c r="R1723" s="27"/>
      <c r="S1723" s="27"/>
      <c r="T1723" s="27"/>
      <c r="U1723" s="28"/>
      <c r="AR1723" s="96"/>
      <c r="AT1723" s="96"/>
      <c r="AV1723" s="96"/>
    </row>
    <row r="1724" spans="1:48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3"/>
      <c r="O1724" s="3"/>
      <c r="P1724" s="3"/>
      <c r="Q1724" s="3"/>
      <c r="R1724" s="3"/>
      <c r="S1724" s="3"/>
      <c r="T1724" s="3"/>
      <c r="U1724" s="4"/>
      <c r="AR1724" s="94"/>
      <c r="AT1724" s="94"/>
      <c r="AV1724" s="94"/>
    </row>
    <row r="1725" spans="1:48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3"/>
      <c r="O1725" s="3"/>
      <c r="P1725" s="3"/>
      <c r="Q1725" s="3"/>
      <c r="R1725" s="3"/>
      <c r="S1725" s="3"/>
      <c r="T1725" s="3"/>
      <c r="U1725" s="4"/>
      <c r="AR1725" s="94"/>
      <c r="AT1725" s="94"/>
      <c r="AV1725" s="94"/>
    </row>
    <row r="1726" spans="1:48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3"/>
      <c r="O1726" s="3"/>
      <c r="P1726" s="3"/>
      <c r="Q1726" s="3"/>
      <c r="R1726" s="3"/>
      <c r="S1726" s="3"/>
      <c r="T1726" s="3"/>
      <c r="U1726" s="4"/>
      <c r="AR1726" s="94"/>
      <c r="AT1726" s="94"/>
      <c r="AV1726" s="94"/>
    </row>
    <row r="1727" spans="1:48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3"/>
      <c r="O1727" s="3"/>
      <c r="P1727" s="3"/>
      <c r="Q1727" s="3"/>
      <c r="R1727" s="3"/>
      <c r="S1727" s="3"/>
      <c r="T1727" s="3"/>
      <c r="U1727" s="4"/>
      <c r="AR1727" s="94"/>
      <c r="AT1727" s="94"/>
      <c r="AV1727" s="94"/>
    </row>
    <row r="1728" spans="1:48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3"/>
      <c r="O1728" s="3"/>
      <c r="P1728" s="3"/>
      <c r="Q1728" s="3"/>
      <c r="R1728" s="3"/>
      <c r="S1728" s="3"/>
      <c r="T1728" s="3"/>
      <c r="U1728" s="4"/>
      <c r="AR1728" s="94"/>
      <c r="AT1728" s="94"/>
      <c r="AV1728" s="94"/>
    </row>
    <row r="1729" spans="1:48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3"/>
      <c r="O1729" s="3"/>
      <c r="P1729" s="3"/>
      <c r="Q1729" s="3"/>
      <c r="R1729" s="3"/>
      <c r="S1729" s="3"/>
      <c r="T1729" s="3"/>
      <c r="U1729" s="4"/>
      <c r="AR1729" s="94"/>
      <c r="AT1729" s="94"/>
      <c r="AV1729" s="94"/>
    </row>
    <row r="1730" spans="1:48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3"/>
      <c r="O1730" s="3"/>
      <c r="P1730" s="3"/>
      <c r="Q1730" s="3"/>
      <c r="R1730" s="3"/>
      <c r="S1730" s="3"/>
      <c r="T1730" s="3"/>
      <c r="U1730" s="4"/>
      <c r="AR1730" s="94"/>
      <c r="AT1730" s="94"/>
      <c r="AV1730" s="94"/>
    </row>
    <row r="1731" spans="1:48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3"/>
      <c r="O1731" s="3"/>
      <c r="P1731" s="3"/>
      <c r="Q1731" s="3"/>
      <c r="R1731" s="3"/>
      <c r="S1731" s="3"/>
      <c r="T1731" s="3"/>
      <c r="U1731" s="4"/>
      <c r="AR1731" s="94"/>
      <c r="AT1731" s="94"/>
      <c r="AV1731" s="94"/>
    </row>
    <row r="1732" spans="1:48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3"/>
      <c r="O1732" s="3"/>
      <c r="P1732" s="3"/>
      <c r="Q1732" s="3"/>
      <c r="R1732" s="3"/>
      <c r="S1732" s="3"/>
      <c r="T1732" s="3"/>
      <c r="U1732" s="4"/>
      <c r="AR1732" s="94"/>
      <c r="AT1732" s="94"/>
      <c r="AV1732" s="94"/>
    </row>
    <row r="1733" spans="1:48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3"/>
      <c r="O1733" s="3"/>
      <c r="P1733" s="3"/>
      <c r="Q1733" s="3"/>
      <c r="R1733" s="3"/>
      <c r="S1733" s="3"/>
      <c r="T1733" s="3"/>
      <c r="U1733" s="4"/>
      <c r="AR1733" s="94"/>
      <c r="AT1733" s="94"/>
      <c r="AV1733" s="94"/>
    </row>
    <row r="1734" spans="1:48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3"/>
      <c r="O1734" s="3"/>
      <c r="P1734" s="3"/>
      <c r="Q1734" s="3"/>
      <c r="R1734" s="3"/>
      <c r="S1734" s="3"/>
      <c r="T1734" s="3"/>
      <c r="U1734" s="4"/>
      <c r="AR1734" s="94"/>
      <c r="AT1734" s="94"/>
      <c r="AV1734" s="94"/>
    </row>
    <row r="1735" spans="1:48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3"/>
      <c r="O1735" s="3"/>
      <c r="P1735" s="3"/>
      <c r="Q1735" s="3"/>
      <c r="R1735" s="3"/>
      <c r="S1735" s="3"/>
      <c r="T1735" s="3"/>
      <c r="U1735" s="4"/>
      <c r="AR1735" s="94"/>
      <c r="AT1735" s="94"/>
      <c r="AV1735" s="94"/>
    </row>
    <row r="1736" spans="1:48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3"/>
      <c r="O1736" s="3"/>
      <c r="P1736" s="3"/>
      <c r="Q1736" s="3"/>
      <c r="R1736" s="3"/>
      <c r="S1736" s="3"/>
      <c r="T1736" s="3"/>
      <c r="U1736" s="4"/>
      <c r="AR1736" s="94"/>
      <c r="AT1736" s="94"/>
      <c r="AV1736" s="94"/>
    </row>
    <row r="1737" spans="1:48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3"/>
      <c r="O1737" s="3"/>
      <c r="P1737" s="3"/>
      <c r="Q1737" s="3"/>
      <c r="R1737" s="3"/>
      <c r="S1737" s="3"/>
      <c r="T1737" s="3"/>
      <c r="U1737" s="4"/>
      <c r="AR1737" s="94"/>
      <c r="AT1737" s="94"/>
      <c r="AV1737" s="94"/>
    </row>
    <row r="1738" spans="1:48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3"/>
      <c r="O1738" s="3"/>
      <c r="P1738" s="3"/>
      <c r="Q1738" s="3"/>
      <c r="R1738" s="3"/>
      <c r="S1738" s="3"/>
      <c r="T1738" s="3"/>
      <c r="U1738" s="4"/>
      <c r="AR1738" s="94"/>
      <c r="AT1738" s="94"/>
      <c r="AV1738" s="94"/>
    </row>
    <row r="1739" spans="1:48" s="29" customFormat="1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5"/>
      <c r="O1739" s="27"/>
      <c r="P1739" s="27"/>
      <c r="Q1739" s="27"/>
      <c r="R1739" s="27"/>
      <c r="S1739" s="27"/>
      <c r="T1739" s="27"/>
      <c r="U1739" s="28"/>
      <c r="AR1739" s="96"/>
      <c r="AT1739" s="96"/>
      <c r="AV1739" s="96"/>
    </row>
    <row r="1740" spans="1:48" s="29" customFormat="1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5"/>
      <c r="O1740" s="27"/>
      <c r="P1740" s="27"/>
      <c r="Q1740" s="27"/>
      <c r="R1740" s="27"/>
      <c r="S1740" s="27"/>
      <c r="T1740" s="27"/>
      <c r="U1740" s="28"/>
      <c r="AR1740" s="96"/>
      <c r="AT1740" s="96"/>
      <c r="AV1740" s="96"/>
    </row>
    <row r="1741" spans="1:48" s="29" customFormat="1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5"/>
      <c r="O1741" s="27"/>
      <c r="P1741" s="27"/>
      <c r="Q1741" s="27"/>
      <c r="R1741" s="27"/>
      <c r="S1741" s="27"/>
      <c r="T1741" s="27"/>
      <c r="U1741" s="28"/>
      <c r="AR1741" s="96"/>
      <c r="AT1741" s="96"/>
      <c r="AV1741" s="96"/>
    </row>
    <row r="1742" spans="1:48" s="29" customFormat="1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5"/>
      <c r="O1742" s="27"/>
      <c r="P1742" s="27"/>
      <c r="Q1742" s="27"/>
      <c r="R1742" s="27"/>
      <c r="S1742" s="27"/>
      <c r="T1742" s="27"/>
      <c r="U1742" s="28"/>
      <c r="AR1742" s="96"/>
      <c r="AT1742" s="96"/>
      <c r="AV1742" s="96"/>
    </row>
    <row r="1743" spans="1:48" s="29" customFormat="1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5"/>
      <c r="O1743" s="27"/>
      <c r="P1743" s="27"/>
      <c r="Q1743" s="27"/>
      <c r="R1743" s="27"/>
      <c r="S1743" s="27"/>
      <c r="T1743" s="27"/>
      <c r="U1743" s="28"/>
      <c r="AR1743" s="96"/>
      <c r="AT1743" s="96"/>
      <c r="AV1743" s="96"/>
    </row>
    <row r="1744" spans="1:48" s="29" customFormat="1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5"/>
      <c r="O1744" s="27"/>
      <c r="P1744" s="27"/>
      <c r="Q1744" s="27"/>
      <c r="R1744" s="27"/>
      <c r="S1744" s="27"/>
      <c r="T1744" s="27"/>
      <c r="U1744" s="28"/>
      <c r="AR1744" s="96"/>
      <c r="AT1744" s="96"/>
      <c r="AV1744" s="96"/>
    </row>
    <row r="1745" spans="1:48" s="29" customFormat="1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5"/>
      <c r="O1745" s="27"/>
      <c r="P1745" s="27"/>
      <c r="Q1745" s="27"/>
      <c r="R1745" s="27"/>
      <c r="S1745" s="27"/>
      <c r="T1745" s="27"/>
      <c r="U1745" s="28"/>
      <c r="AR1745" s="96"/>
      <c r="AT1745" s="96"/>
      <c r="AV1745" s="96"/>
    </row>
    <row r="1746" spans="1:48" s="29" customFormat="1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7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7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5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5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5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s="29" customFormat="1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5"/>
      <c r="O1783" s="27"/>
      <c r="P1783" s="27"/>
      <c r="Q1783" s="27"/>
      <c r="R1783" s="27"/>
      <c r="S1783" s="27"/>
      <c r="T1783" s="27"/>
      <c r="U1783" s="28"/>
      <c r="AR1783" s="96"/>
      <c r="AT1783" s="96"/>
      <c r="AV1783" s="96"/>
    </row>
    <row r="1784" spans="1:48" s="29" customFormat="1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5"/>
      <c r="O1784" s="27"/>
      <c r="P1784" s="27"/>
      <c r="Q1784" s="27"/>
      <c r="R1784" s="27"/>
      <c r="S1784" s="27"/>
      <c r="T1784" s="27"/>
      <c r="U1784" s="28"/>
      <c r="AR1784" s="96"/>
      <c r="AT1784" s="96"/>
      <c r="AV1784" s="96"/>
    </row>
    <row r="1785" spans="1:48" s="29" customFormat="1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5"/>
      <c r="O1785" s="27"/>
      <c r="P1785" s="27"/>
      <c r="Q1785" s="27"/>
      <c r="R1785" s="27"/>
      <c r="S1785" s="27"/>
      <c r="T1785" s="27"/>
      <c r="U1785" s="28"/>
      <c r="AR1785" s="96"/>
      <c r="AT1785" s="96"/>
      <c r="AV1785" s="96"/>
    </row>
    <row r="1786" spans="1:48" s="29" customFormat="1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5"/>
      <c r="O1786" s="27"/>
      <c r="P1786" s="27"/>
      <c r="Q1786" s="27"/>
      <c r="R1786" s="27"/>
      <c r="S1786" s="27"/>
      <c r="T1786" s="27"/>
      <c r="U1786" s="28"/>
      <c r="AR1786" s="96"/>
      <c r="AT1786" s="96"/>
      <c r="AV1786" s="96"/>
    </row>
    <row r="1787" spans="1:48" s="29" customFormat="1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5"/>
      <c r="O1787" s="27"/>
      <c r="P1787" s="27"/>
      <c r="Q1787" s="27"/>
      <c r="R1787" s="27"/>
      <c r="S1787" s="27"/>
      <c r="T1787" s="27"/>
      <c r="U1787" s="28"/>
      <c r="AR1787" s="96"/>
      <c r="AT1787" s="96"/>
      <c r="AV1787" s="96"/>
    </row>
    <row r="1788" spans="1:48" s="29" customFormat="1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5"/>
      <c r="O1788" s="27"/>
      <c r="P1788" s="27"/>
      <c r="Q1788" s="27"/>
      <c r="R1788" s="27"/>
      <c r="S1788" s="27"/>
      <c r="T1788" s="27"/>
      <c r="U1788" s="28"/>
      <c r="AR1788" s="96"/>
      <c r="AT1788" s="96"/>
      <c r="AV1788" s="96"/>
    </row>
    <row r="1789" spans="1:48" s="29" customFormat="1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5"/>
      <c r="O1789" s="27"/>
      <c r="P1789" s="27"/>
      <c r="Q1789" s="27"/>
      <c r="R1789" s="27"/>
      <c r="S1789" s="27"/>
      <c r="T1789" s="27"/>
      <c r="U1789" s="28"/>
      <c r="AR1789" s="96"/>
      <c r="AT1789" s="96"/>
      <c r="AV1789" s="96"/>
    </row>
    <row r="1790" spans="1:48" s="29" customFormat="1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5"/>
      <c r="O1790" s="27"/>
      <c r="P1790" s="27"/>
      <c r="Q1790" s="27"/>
      <c r="R1790" s="27"/>
      <c r="S1790" s="27"/>
      <c r="T1790" s="27"/>
      <c r="U1790" s="28"/>
      <c r="AR1790" s="96"/>
      <c r="AT1790" s="96"/>
      <c r="AV1790" s="96"/>
    </row>
    <row r="1791" spans="1:48" s="29" customFormat="1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5"/>
      <c r="O1791" s="27"/>
      <c r="P1791" s="27"/>
      <c r="Q1791" s="27"/>
      <c r="R1791" s="27"/>
      <c r="S1791" s="27"/>
      <c r="T1791" s="27"/>
      <c r="U1791" s="28"/>
      <c r="AR1791" s="96"/>
      <c r="AT1791" s="96"/>
      <c r="AV1791" s="96"/>
    </row>
    <row r="1792" spans="1:48" s="29" customFormat="1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5"/>
      <c r="O1792" s="27"/>
      <c r="P1792" s="27"/>
      <c r="Q1792" s="27"/>
      <c r="R1792" s="27"/>
      <c r="S1792" s="27"/>
      <c r="T1792" s="27"/>
      <c r="U1792" s="28"/>
      <c r="AR1792" s="96"/>
      <c r="AT1792" s="96"/>
      <c r="AV1792" s="96"/>
    </row>
    <row r="1793" spans="1:48" s="29" customFormat="1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5"/>
      <c r="O1793" s="27"/>
      <c r="P1793" s="27"/>
      <c r="Q1793" s="27"/>
      <c r="R1793" s="27"/>
      <c r="S1793" s="27"/>
      <c r="T1793" s="27"/>
      <c r="U1793" s="28"/>
      <c r="AR1793" s="96"/>
      <c r="AT1793" s="96"/>
      <c r="AV1793" s="96"/>
    </row>
    <row r="1794" spans="1:48" s="29" customFormat="1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5"/>
      <c r="O1794" s="27"/>
      <c r="P1794" s="27"/>
      <c r="Q1794" s="27"/>
      <c r="R1794" s="27"/>
      <c r="S1794" s="27"/>
      <c r="T1794" s="27"/>
      <c r="U1794" s="28"/>
      <c r="AR1794" s="96"/>
      <c r="AT1794" s="96"/>
      <c r="AV1794" s="96"/>
    </row>
    <row r="1795" spans="1:48" s="29" customFormat="1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5"/>
      <c r="O1795" s="27"/>
      <c r="P1795" s="27"/>
      <c r="Q1795" s="27"/>
      <c r="R1795" s="27"/>
      <c r="S1795" s="27"/>
      <c r="T1795" s="27"/>
      <c r="U1795" s="28"/>
      <c r="AR1795" s="96"/>
      <c r="AT1795" s="96"/>
      <c r="AV1795" s="96"/>
    </row>
    <row r="1796" spans="1:48" s="29" customFormat="1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5"/>
      <c r="O1796" s="27"/>
      <c r="P1796" s="27"/>
      <c r="Q1796" s="27"/>
      <c r="R1796" s="27"/>
      <c r="S1796" s="27"/>
      <c r="T1796" s="27"/>
      <c r="U1796" s="28"/>
      <c r="AR1796" s="96"/>
      <c r="AT1796" s="96"/>
      <c r="AV1796" s="96"/>
    </row>
    <row r="1797" spans="1:48" s="29" customFormat="1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5"/>
      <c r="O1797" s="27"/>
      <c r="P1797" s="27"/>
      <c r="Q1797" s="27"/>
      <c r="R1797" s="27"/>
      <c r="S1797" s="27"/>
      <c r="T1797" s="27"/>
      <c r="U1797" s="28"/>
      <c r="AR1797" s="96"/>
      <c r="AT1797" s="96"/>
      <c r="AV1797" s="96"/>
    </row>
    <row r="1798" spans="1:48" s="29" customFormat="1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5"/>
      <c r="O1798" s="27"/>
      <c r="P1798" s="27"/>
      <c r="Q1798" s="27"/>
      <c r="R1798" s="27"/>
      <c r="S1798" s="27"/>
      <c r="T1798" s="27"/>
      <c r="U1798" s="28"/>
      <c r="AR1798" s="96"/>
      <c r="AT1798" s="96"/>
      <c r="AV1798" s="96"/>
    </row>
    <row r="1799" spans="1:48" s="29" customFormat="1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5"/>
      <c r="O1799" s="27"/>
      <c r="P1799" s="27"/>
      <c r="Q1799" s="27"/>
      <c r="R1799" s="27"/>
      <c r="S1799" s="27"/>
      <c r="T1799" s="27"/>
      <c r="U1799" s="28"/>
      <c r="AR1799" s="96"/>
      <c r="AT1799" s="96"/>
      <c r="AV1799" s="96"/>
    </row>
    <row r="1800" spans="1:48" s="29" customFormat="1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5"/>
      <c r="O1800" s="27"/>
      <c r="P1800" s="27"/>
      <c r="Q1800" s="27"/>
      <c r="R1800" s="27"/>
      <c r="S1800" s="27"/>
      <c r="T1800" s="27"/>
      <c r="U1800" s="28"/>
      <c r="AR1800" s="96"/>
      <c r="AT1800" s="96"/>
      <c r="AV1800" s="96"/>
    </row>
    <row r="1801" spans="1:48" s="29" customFormat="1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5"/>
      <c r="O1801" s="27"/>
      <c r="P1801" s="27"/>
      <c r="Q1801" s="27"/>
      <c r="R1801" s="27"/>
      <c r="S1801" s="27"/>
      <c r="T1801" s="27"/>
      <c r="U1801" s="28"/>
      <c r="AR1801" s="96"/>
      <c r="AT1801" s="96"/>
      <c r="AV1801" s="96"/>
    </row>
    <row r="1802" spans="1:48" s="29" customFormat="1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5"/>
      <c r="O1802" s="27"/>
      <c r="P1802" s="27"/>
      <c r="Q1802" s="27"/>
      <c r="R1802" s="27"/>
      <c r="S1802" s="27"/>
      <c r="T1802" s="27"/>
      <c r="U1802" s="28"/>
      <c r="AR1802" s="96"/>
      <c r="AT1802" s="96"/>
      <c r="AV1802" s="96"/>
    </row>
    <row r="1803" spans="1:48" s="29" customFormat="1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5"/>
      <c r="O1803" s="27"/>
      <c r="P1803" s="27"/>
      <c r="Q1803" s="27"/>
      <c r="R1803" s="27"/>
      <c r="S1803" s="27"/>
      <c r="T1803" s="27"/>
      <c r="U1803" s="28"/>
      <c r="AR1803" s="96"/>
      <c r="AT1803" s="96"/>
      <c r="AV1803" s="96"/>
    </row>
    <row r="1804" spans="1:48" s="29" customFormat="1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5"/>
      <c r="O1804" s="27"/>
      <c r="P1804" s="27"/>
      <c r="Q1804" s="27"/>
      <c r="R1804" s="27"/>
      <c r="S1804" s="27"/>
      <c r="T1804" s="27"/>
      <c r="U1804" s="28"/>
      <c r="AR1804" s="96"/>
      <c r="AT1804" s="96"/>
      <c r="AV1804" s="96"/>
    </row>
    <row r="1805" spans="1:48" s="29" customFormat="1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5"/>
      <c r="O1805" s="27"/>
      <c r="P1805" s="27"/>
      <c r="Q1805" s="27"/>
      <c r="R1805" s="27"/>
      <c r="S1805" s="27"/>
      <c r="T1805" s="27"/>
      <c r="U1805" s="28"/>
      <c r="AR1805" s="96"/>
      <c r="AT1805" s="96"/>
      <c r="AV1805" s="96"/>
    </row>
    <row r="1806" spans="1:48" s="29" customFormat="1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5"/>
      <c r="O1806" s="27"/>
      <c r="P1806" s="27"/>
      <c r="Q1806" s="27"/>
      <c r="R1806" s="27"/>
      <c r="S1806" s="27"/>
      <c r="T1806" s="27"/>
      <c r="U1806" s="28"/>
      <c r="AR1806" s="96"/>
      <c r="AT1806" s="96"/>
      <c r="AV1806" s="96"/>
    </row>
    <row r="1807" spans="1:48" s="29" customFormat="1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5"/>
      <c r="O1807" s="27"/>
      <c r="P1807" s="27"/>
      <c r="Q1807" s="27"/>
      <c r="R1807" s="27"/>
      <c r="S1807" s="27"/>
      <c r="T1807" s="27"/>
      <c r="U1807" s="28"/>
      <c r="AR1807" s="96"/>
      <c r="AT1807" s="96"/>
      <c r="AV1807" s="96"/>
    </row>
    <row r="1808" spans="1:48" s="29" customFormat="1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5"/>
      <c r="O1808" s="27"/>
      <c r="P1808" s="27"/>
      <c r="Q1808" s="27"/>
      <c r="R1808" s="27"/>
      <c r="S1808" s="27"/>
      <c r="T1808" s="27"/>
      <c r="U1808" s="28"/>
      <c r="AR1808" s="96"/>
      <c r="AT1808" s="96"/>
      <c r="AV1808" s="96"/>
    </row>
    <row r="1809" spans="1:48" s="29" customFormat="1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5"/>
      <c r="O1809" s="27"/>
      <c r="P1809" s="27"/>
      <c r="Q1809" s="27"/>
      <c r="R1809" s="27"/>
      <c r="S1809" s="27"/>
      <c r="T1809" s="27"/>
      <c r="U1809" s="28"/>
      <c r="AR1809" s="96"/>
      <c r="AT1809" s="96"/>
      <c r="AV1809" s="96"/>
    </row>
    <row r="1810" spans="1:48" s="29" customFormat="1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5"/>
      <c r="O1810" s="27"/>
      <c r="P1810" s="27"/>
      <c r="Q1810" s="27"/>
      <c r="R1810" s="27"/>
      <c r="S1810" s="27"/>
      <c r="T1810" s="27"/>
      <c r="U1810" s="28"/>
      <c r="AR1810" s="96"/>
      <c r="AT1810" s="96"/>
      <c r="AV1810" s="96"/>
    </row>
    <row r="1811" spans="1:48" s="29" customFormat="1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5"/>
      <c r="O1811" s="27"/>
      <c r="P1811" s="27"/>
      <c r="Q1811" s="27"/>
      <c r="R1811" s="27"/>
      <c r="S1811" s="27"/>
      <c r="T1811" s="27"/>
      <c r="U1811" s="28"/>
      <c r="AR1811" s="96"/>
      <c r="AT1811" s="96"/>
      <c r="AV1811" s="96"/>
    </row>
    <row r="1812" spans="1:48" s="29" customFormat="1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5"/>
      <c r="O1812" s="27"/>
      <c r="P1812" s="27"/>
      <c r="Q1812" s="27"/>
      <c r="R1812" s="27"/>
      <c r="S1812" s="27"/>
      <c r="T1812" s="27"/>
      <c r="U1812" s="28"/>
      <c r="AR1812" s="96"/>
      <c r="AT1812" s="96"/>
      <c r="AV1812" s="96"/>
    </row>
    <row r="1813" spans="1:48" s="29" customFormat="1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5"/>
      <c r="O1813" s="27"/>
      <c r="P1813" s="27"/>
      <c r="Q1813" s="27"/>
      <c r="R1813" s="27"/>
      <c r="S1813" s="27"/>
      <c r="T1813" s="27"/>
      <c r="U1813" s="28"/>
      <c r="AR1813" s="96"/>
      <c r="AT1813" s="96"/>
      <c r="AV1813" s="96"/>
    </row>
    <row r="1814" spans="1:48" s="29" customFormat="1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5"/>
      <c r="O1814" s="27"/>
      <c r="P1814" s="27"/>
      <c r="Q1814" s="27"/>
      <c r="R1814" s="27"/>
      <c r="S1814" s="27"/>
      <c r="T1814" s="27"/>
      <c r="U1814" s="28"/>
      <c r="AR1814" s="96"/>
      <c r="AT1814" s="96"/>
      <c r="AV1814" s="96"/>
    </row>
    <row r="1815" spans="1:48" s="29" customFormat="1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5"/>
      <c r="O1815" s="27"/>
      <c r="P1815" s="27"/>
      <c r="Q1815" s="27"/>
      <c r="R1815" s="27"/>
      <c r="S1815" s="27"/>
      <c r="T1815" s="27"/>
      <c r="U1815" s="28"/>
      <c r="AR1815" s="96"/>
      <c r="AT1815" s="96"/>
      <c r="AV1815" s="96"/>
    </row>
    <row r="1816" spans="1:48" s="32" customFormat="1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7"/>
      <c r="O1816" s="30"/>
      <c r="P1816" s="30"/>
      <c r="Q1816" s="30"/>
      <c r="R1816" s="30"/>
      <c r="S1816" s="30"/>
      <c r="T1816" s="30"/>
      <c r="U1816" s="31"/>
      <c r="AR1816" s="98"/>
      <c r="AT1816" s="98"/>
      <c r="AV1816" s="98"/>
    </row>
    <row r="1817" spans="1:48" s="29" customFormat="1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5"/>
      <c r="O1817" s="27"/>
      <c r="P1817" s="27"/>
      <c r="Q1817" s="27"/>
      <c r="R1817" s="27"/>
      <c r="S1817" s="27"/>
      <c r="T1817" s="27"/>
      <c r="U1817" s="28"/>
      <c r="AR1817" s="96"/>
      <c r="AT1817" s="96"/>
      <c r="AV1817" s="96"/>
    </row>
    <row r="1818" spans="1:48" s="29" customFormat="1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5"/>
      <c r="O1818" s="27"/>
      <c r="P1818" s="27"/>
      <c r="Q1818" s="27"/>
      <c r="R1818" s="27"/>
      <c r="S1818" s="27"/>
      <c r="T1818" s="27"/>
      <c r="U1818" s="28"/>
      <c r="AR1818" s="96"/>
      <c r="AT1818" s="96"/>
      <c r="AV1818" s="96"/>
    </row>
    <row r="1819" spans="1:48" s="29" customFormat="1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5"/>
      <c r="O1819" s="27"/>
      <c r="P1819" s="27"/>
      <c r="Q1819" s="27"/>
      <c r="R1819" s="27"/>
      <c r="S1819" s="27"/>
      <c r="T1819" s="27"/>
      <c r="U1819" s="28"/>
      <c r="AR1819" s="96"/>
      <c r="AT1819" s="96"/>
      <c r="AV1819" s="96"/>
    </row>
    <row r="1820" spans="1:48" s="29" customFormat="1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5"/>
      <c r="O1820" s="27"/>
      <c r="P1820" s="27"/>
      <c r="Q1820" s="27"/>
      <c r="R1820" s="27"/>
      <c r="S1820" s="27"/>
      <c r="T1820" s="27"/>
      <c r="U1820" s="28"/>
      <c r="AR1820" s="96"/>
      <c r="AT1820" s="96"/>
      <c r="AV1820" s="96"/>
    </row>
    <row r="1821" spans="1:48" s="29" customFormat="1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5"/>
      <c r="O1821" s="27"/>
      <c r="P1821" s="27"/>
      <c r="Q1821" s="27"/>
      <c r="R1821" s="27"/>
      <c r="S1821" s="27"/>
      <c r="T1821" s="27"/>
      <c r="U1821" s="28"/>
      <c r="AR1821" s="96"/>
      <c r="AT1821" s="96"/>
      <c r="AV1821" s="96"/>
    </row>
    <row r="1822" spans="1:48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3"/>
      <c r="O1822" s="3"/>
      <c r="P1822" s="3"/>
      <c r="Q1822" s="3"/>
      <c r="R1822" s="3"/>
      <c r="S1822" s="3"/>
      <c r="T1822" s="3"/>
      <c r="U1822" s="4"/>
      <c r="AR1822" s="94"/>
      <c r="AT1822" s="94"/>
      <c r="AV1822" s="94"/>
    </row>
    <row r="1823" spans="1:48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3"/>
      <c r="O1823" s="3"/>
      <c r="P1823" s="3"/>
      <c r="Q1823" s="3"/>
      <c r="R1823" s="3"/>
      <c r="S1823" s="3"/>
      <c r="T1823" s="3"/>
      <c r="U1823" s="4"/>
      <c r="AR1823" s="94"/>
      <c r="AT1823" s="94"/>
      <c r="AV1823" s="94"/>
    </row>
    <row r="1824" spans="1:48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3"/>
      <c r="O1824" s="3"/>
      <c r="P1824" s="3"/>
      <c r="Q1824" s="3"/>
      <c r="R1824" s="3"/>
      <c r="S1824" s="3"/>
      <c r="T1824" s="3"/>
      <c r="U1824" s="4"/>
      <c r="AR1824" s="94"/>
      <c r="AT1824" s="94"/>
      <c r="AV1824" s="94"/>
    </row>
    <row r="1825" spans="1:48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3"/>
      <c r="O1825" s="3"/>
      <c r="P1825" s="3"/>
      <c r="Q1825" s="3"/>
      <c r="R1825" s="3"/>
      <c r="S1825" s="3"/>
      <c r="T1825" s="3"/>
      <c r="U1825" s="4"/>
      <c r="AR1825" s="94"/>
      <c r="AT1825" s="94"/>
      <c r="AV1825" s="94"/>
    </row>
    <row r="1826" spans="1:48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3"/>
      <c r="O1826" s="3"/>
      <c r="P1826" s="3"/>
      <c r="Q1826" s="3"/>
      <c r="R1826" s="3"/>
      <c r="S1826" s="3"/>
      <c r="T1826" s="3"/>
      <c r="U1826" s="4"/>
      <c r="AR1826" s="94"/>
      <c r="AT1826" s="94"/>
      <c r="AV1826" s="94"/>
    </row>
    <row r="1827" spans="1:48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3"/>
      <c r="O1827" s="3"/>
      <c r="P1827" s="3"/>
      <c r="Q1827" s="3"/>
      <c r="R1827" s="3"/>
      <c r="S1827" s="3"/>
      <c r="T1827" s="3"/>
      <c r="U1827" s="4"/>
      <c r="AR1827" s="94"/>
      <c r="AT1827" s="94"/>
      <c r="AV1827" s="94"/>
    </row>
    <row r="1828" spans="1:48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 ht="12.75" customHeight="1">
      <c r="A2447" s="123"/>
      <c r="B2447" s="124"/>
      <c r="C2447" s="125"/>
      <c r="D2447" s="126"/>
      <c r="E2447" s="126"/>
      <c r="F2447" s="127"/>
      <c r="G2447" s="124"/>
      <c r="H2447" s="128"/>
      <c r="I2447" s="129"/>
      <c r="J2447" s="124"/>
      <c r="K2447" s="130"/>
      <c r="L2447" s="131"/>
      <c r="M2447" s="132"/>
      <c r="N2447" s="93"/>
      <c r="O2447" s="3"/>
      <c r="P2447" s="3"/>
      <c r="Q2447" s="3"/>
      <c r="R2447" s="3"/>
      <c r="S2447" s="3"/>
      <c r="T2447" s="3"/>
      <c r="U2447" s="4"/>
      <c r="AR2447" s="94"/>
      <c r="AT2447" s="94"/>
      <c r="AV2447" s="94"/>
    </row>
    <row r="2448" spans="1:48" ht="12.75" customHeight="1">
      <c r="A2448" s="123"/>
      <c r="B2448" s="124"/>
      <c r="C2448" s="125"/>
      <c r="D2448" s="126"/>
      <c r="E2448" s="126"/>
      <c r="F2448" s="127"/>
      <c r="G2448" s="124"/>
      <c r="H2448" s="128"/>
      <c r="I2448" s="129"/>
      <c r="J2448" s="124"/>
      <c r="K2448" s="130"/>
      <c r="L2448" s="131"/>
      <c r="M2448" s="132"/>
      <c r="N2448" s="93"/>
      <c r="O2448" s="3"/>
      <c r="P2448" s="3"/>
      <c r="Q2448" s="3"/>
      <c r="R2448" s="3"/>
      <c r="S2448" s="3"/>
      <c r="T2448" s="3"/>
      <c r="U2448" s="4"/>
      <c r="AR2448" s="94"/>
      <c r="AT2448" s="94"/>
      <c r="AV2448" s="94"/>
    </row>
    <row r="2449" spans="1:48" ht="12.75" customHeight="1">
      <c r="A2449" s="123"/>
      <c r="B2449" s="124"/>
      <c r="C2449" s="125"/>
      <c r="D2449" s="126"/>
      <c r="E2449" s="126"/>
      <c r="F2449" s="127"/>
      <c r="G2449" s="124"/>
      <c r="H2449" s="128"/>
      <c r="I2449" s="129"/>
      <c r="J2449" s="124"/>
      <c r="K2449" s="130"/>
      <c r="L2449" s="131"/>
      <c r="M2449" s="132"/>
      <c r="N2449" s="93"/>
      <c r="O2449" s="3"/>
      <c r="P2449" s="3"/>
      <c r="Q2449" s="3"/>
      <c r="R2449" s="3"/>
      <c r="S2449" s="3"/>
      <c r="T2449" s="3"/>
      <c r="U2449" s="4"/>
      <c r="AR2449" s="94"/>
      <c r="AT2449" s="94"/>
      <c r="AV2449" s="94"/>
    </row>
    <row r="2450" spans="1:48" ht="12.75" customHeight="1">
      <c r="A2450" s="123"/>
      <c r="B2450" s="124"/>
      <c r="C2450" s="125"/>
      <c r="D2450" s="126"/>
      <c r="E2450" s="126"/>
      <c r="F2450" s="127"/>
      <c r="G2450" s="124"/>
      <c r="H2450" s="128"/>
      <c r="I2450" s="129"/>
      <c r="J2450" s="124"/>
      <c r="K2450" s="130"/>
      <c r="L2450" s="131"/>
      <c r="M2450" s="132"/>
      <c r="N2450" s="93"/>
      <c r="O2450" s="3"/>
      <c r="P2450" s="3"/>
      <c r="Q2450" s="3"/>
      <c r="R2450" s="3"/>
      <c r="S2450" s="3"/>
      <c r="T2450" s="3"/>
      <c r="U2450" s="4"/>
      <c r="AR2450" s="94"/>
      <c r="AT2450" s="94"/>
      <c r="AV2450" s="94"/>
    </row>
    <row r="2451" spans="1:48" ht="12.75" customHeight="1">
      <c r="A2451" s="123"/>
      <c r="B2451" s="124"/>
      <c r="C2451" s="125"/>
      <c r="D2451" s="126"/>
      <c r="E2451" s="126"/>
      <c r="F2451" s="127"/>
      <c r="G2451" s="124"/>
      <c r="H2451" s="128"/>
      <c r="I2451" s="129"/>
      <c r="J2451" s="124"/>
      <c r="K2451" s="130"/>
      <c r="L2451" s="131"/>
      <c r="M2451" s="132"/>
      <c r="N2451" s="93"/>
      <c r="O2451" s="3"/>
      <c r="P2451" s="3"/>
      <c r="Q2451" s="3"/>
      <c r="R2451" s="3"/>
      <c r="S2451" s="3"/>
      <c r="T2451" s="3"/>
      <c r="U2451" s="4"/>
      <c r="AR2451" s="94"/>
      <c r="AT2451" s="94"/>
      <c r="AV2451" s="94"/>
    </row>
    <row r="2452" spans="1:48" ht="12.75" customHeight="1">
      <c r="A2452" s="123"/>
      <c r="B2452" s="124"/>
      <c r="C2452" s="125"/>
      <c r="D2452" s="126"/>
      <c r="E2452" s="126"/>
      <c r="F2452" s="127"/>
      <c r="G2452" s="124"/>
      <c r="H2452" s="128"/>
      <c r="I2452" s="129"/>
      <c r="J2452" s="124"/>
      <c r="K2452" s="130"/>
      <c r="L2452" s="131"/>
      <c r="M2452" s="132"/>
      <c r="N2452" s="93"/>
      <c r="O2452" s="3"/>
      <c r="P2452" s="3"/>
      <c r="Q2452" s="3"/>
      <c r="R2452" s="3"/>
      <c r="S2452" s="3"/>
      <c r="T2452" s="3"/>
      <c r="U2452" s="4"/>
      <c r="AR2452" s="94"/>
      <c r="AT2452" s="94"/>
      <c r="AV2452" s="94"/>
    </row>
    <row r="2453" spans="1:48" ht="12.75" customHeight="1">
      <c r="A2453" s="123"/>
      <c r="B2453" s="124"/>
      <c r="C2453" s="125"/>
      <c r="D2453" s="126"/>
      <c r="E2453" s="126"/>
      <c r="F2453" s="127"/>
      <c r="G2453" s="124"/>
      <c r="H2453" s="128"/>
      <c r="I2453" s="129"/>
      <c r="J2453" s="124"/>
      <c r="K2453" s="130"/>
      <c r="L2453" s="131"/>
      <c r="M2453" s="132"/>
      <c r="N2453" s="93"/>
      <c r="O2453" s="3"/>
      <c r="P2453" s="3"/>
      <c r="Q2453" s="3"/>
      <c r="R2453" s="3"/>
      <c r="S2453" s="3"/>
      <c r="T2453" s="3"/>
      <c r="U2453" s="4"/>
      <c r="AR2453" s="94"/>
      <c r="AT2453" s="94"/>
      <c r="AV2453" s="94"/>
    </row>
    <row r="2454" spans="1:48" ht="12.75" customHeight="1">
      <c r="A2454" s="123"/>
      <c r="B2454" s="124"/>
      <c r="C2454" s="125"/>
      <c r="D2454" s="126"/>
      <c r="E2454" s="126"/>
      <c r="F2454" s="127"/>
      <c r="G2454" s="124"/>
      <c r="H2454" s="128"/>
      <c r="I2454" s="129"/>
      <c r="J2454" s="124"/>
      <c r="K2454" s="130"/>
      <c r="L2454" s="131"/>
      <c r="M2454" s="132"/>
      <c r="N2454" s="93"/>
      <c r="O2454" s="3"/>
      <c r="P2454" s="3"/>
      <c r="Q2454" s="3"/>
      <c r="R2454" s="3"/>
      <c r="S2454" s="3"/>
      <c r="T2454" s="3"/>
      <c r="U2454" s="4"/>
      <c r="AR2454" s="94"/>
      <c r="AT2454" s="94"/>
      <c r="AV2454" s="94"/>
    </row>
    <row r="2455" spans="1:48" ht="12.75" customHeight="1">
      <c r="A2455" s="123"/>
      <c r="B2455" s="124"/>
      <c r="C2455" s="125"/>
      <c r="D2455" s="126"/>
      <c r="E2455" s="126"/>
      <c r="F2455" s="127"/>
      <c r="G2455" s="124"/>
      <c r="H2455" s="128"/>
      <c r="I2455" s="129"/>
      <c r="J2455" s="124"/>
      <c r="K2455" s="130"/>
      <c r="L2455" s="131"/>
      <c r="M2455" s="132"/>
      <c r="N2455" s="93"/>
      <c r="O2455" s="3"/>
      <c r="P2455" s="3"/>
      <c r="Q2455" s="3"/>
      <c r="R2455" s="3"/>
      <c r="S2455" s="3"/>
      <c r="T2455" s="3"/>
      <c r="U2455" s="4"/>
      <c r="AR2455" s="94"/>
      <c r="AT2455" s="94"/>
      <c r="AV2455" s="94"/>
    </row>
    <row r="2456" spans="1:48" ht="12.75" customHeight="1">
      <c r="A2456" s="123"/>
      <c r="B2456" s="124"/>
      <c r="C2456" s="125"/>
      <c r="D2456" s="126"/>
      <c r="E2456" s="126"/>
      <c r="F2456" s="127"/>
      <c r="G2456" s="124"/>
      <c r="H2456" s="128"/>
      <c r="I2456" s="129"/>
      <c r="J2456" s="124"/>
      <c r="K2456" s="130"/>
      <c r="L2456" s="131"/>
      <c r="M2456" s="132"/>
      <c r="N2456" s="93"/>
      <c r="O2456" s="3"/>
      <c r="P2456" s="3"/>
      <c r="Q2456" s="3"/>
      <c r="R2456" s="3"/>
      <c r="S2456" s="3"/>
      <c r="T2456" s="3"/>
      <c r="U2456" s="4"/>
      <c r="AR2456" s="94"/>
      <c r="AT2456" s="94"/>
      <c r="AV2456" s="94"/>
    </row>
    <row r="2457" spans="1:48" ht="12.75" customHeight="1">
      <c r="A2457" s="123"/>
      <c r="B2457" s="124"/>
      <c r="C2457" s="125"/>
      <c r="D2457" s="126"/>
      <c r="E2457" s="126"/>
      <c r="F2457" s="127"/>
      <c r="G2457" s="124"/>
      <c r="H2457" s="128"/>
      <c r="I2457" s="129"/>
      <c r="J2457" s="124"/>
      <c r="K2457" s="130"/>
      <c r="L2457" s="131"/>
      <c r="M2457" s="132"/>
      <c r="N2457" s="93"/>
      <c r="O2457" s="3"/>
      <c r="P2457" s="3"/>
      <c r="Q2457" s="3"/>
      <c r="R2457" s="3"/>
      <c r="S2457" s="3"/>
      <c r="T2457" s="3"/>
      <c r="U2457" s="4"/>
      <c r="AR2457" s="94"/>
      <c r="AT2457" s="94"/>
      <c r="AV2457" s="94"/>
    </row>
    <row r="2458" spans="1:48" ht="12.75" customHeight="1">
      <c r="A2458" s="123"/>
      <c r="B2458" s="124"/>
      <c r="C2458" s="125"/>
      <c r="D2458" s="126"/>
      <c r="E2458" s="126"/>
      <c r="F2458" s="127"/>
      <c r="G2458" s="124"/>
      <c r="H2458" s="128"/>
      <c r="I2458" s="129"/>
      <c r="J2458" s="124"/>
      <c r="K2458" s="130"/>
      <c r="L2458" s="131"/>
      <c r="M2458" s="132"/>
      <c r="N2458" s="93"/>
      <c r="O2458" s="3"/>
      <c r="P2458" s="3"/>
      <c r="Q2458" s="3"/>
      <c r="R2458" s="3"/>
      <c r="S2458" s="3"/>
      <c r="T2458" s="3"/>
      <c r="U2458" s="4"/>
      <c r="AR2458" s="94"/>
      <c r="AT2458" s="94"/>
      <c r="AV2458" s="94"/>
    </row>
    <row r="2459" spans="1:48" ht="12.75" customHeight="1">
      <c r="A2459" s="123"/>
      <c r="B2459" s="124"/>
      <c r="C2459" s="125"/>
      <c r="D2459" s="126"/>
      <c r="E2459" s="126"/>
      <c r="F2459" s="127"/>
      <c r="G2459" s="124"/>
      <c r="H2459" s="128"/>
      <c r="I2459" s="129"/>
      <c r="J2459" s="124"/>
      <c r="K2459" s="130"/>
      <c r="L2459" s="131"/>
      <c r="M2459" s="132"/>
      <c r="N2459" s="93"/>
      <c r="O2459" s="3"/>
      <c r="P2459" s="3"/>
      <c r="Q2459" s="3"/>
      <c r="R2459" s="3"/>
      <c r="S2459" s="3"/>
      <c r="T2459" s="3"/>
      <c r="U2459" s="4"/>
      <c r="AR2459" s="94"/>
      <c r="AT2459" s="94"/>
      <c r="AV2459" s="94"/>
    </row>
    <row r="2460" spans="1:48" ht="12.75" customHeight="1">
      <c r="A2460" s="123"/>
      <c r="B2460" s="124"/>
      <c r="C2460" s="125"/>
      <c r="D2460" s="126"/>
      <c r="E2460" s="126"/>
      <c r="F2460" s="127"/>
      <c r="G2460" s="124"/>
      <c r="H2460" s="128"/>
      <c r="I2460" s="129"/>
      <c r="J2460" s="124"/>
      <c r="K2460" s="130"/>
      <c r="L2460" s="131"/>
      <c r="M2460" s="132"/>
      <c r="N2460" s="93"/>
      <c r="O2460" s="3"/>
      <c r="P2460" s="3"/>
      <c r="Q2460" s="3"/>
      <c r="R2460" s="3"/>
      <c r="S2460" s="3"/>
      <c r="T2460" s="3"/>
      <c r="U2460" s="4"/>
      <c r="AR2460" s="94"/>
      <c r="AT2460" s="94"/>
      <c r="AV2460" s="94"/>
    </row>
    <row r="2461" spans="1:48" ht="12.75" customHeight="1">
      <c r="A2461" s="123"/>
      <c r="B2461" s="124"/>
      <c r="C2461" s="125"/>
      <c r="D2461" s="126"/>
      <c r="E2461" s="126"/>
      <c r="F2461" s="127"/>
      <c r="G2461" s="124"/>
      <c r="H2461" s="128"/>
      <c r="I2461" s="129"/>
      <c r="J2461" s="124"/>
      <c r="K2461" s="130"/>
      <c r="L2461" s="131"/>
      <c r="M2461" s="132"/>
      <c r="N2461" s="93"/>
      <c r="O2461" s="3"/>
      <c r="P2461" s="3"/>
      <c r="Q2461" s="3"/>
      <c r="R2461" s="3"/>
      <c r="S2461" s="3"/>
      <c r="T2461" s="3"/>
      <c r="U2461" s="4"/>
      <c r="AR2461" s="94"/>
      <c r="AT2461" s="94"/>
      <c r="AV2461" s="94"/>
    </row>
    <row r="2462" spans="1:48" ht="12.75" customHeight="1">
      <c r="A2462" s="123"/>
      <c r="B2462" s="124"/>
      <c r="C2462" s="125"/>
      <c r="D2462" s="126"/>
      <c r="E2462" s="126"/>
      <c r="F2462" s="127"/>
      <c r="G2462" s="124"/>
      <c r="H2462" s="128"/>
      <c r="I2462" s="129"/>
      <c r="J2462" s="124"/>
      <c r="K2462" s="130"/>
      <c r="L2462" s="131"/>
      <c r="M2462" s="132"/>
      <c r="N2462" s="93"/>
      <c r="O2462" s="3"/>
      <c r="P2462" s="3"/>
      <c r="Q2462" s="3"/>
      <c r="R2462" s="3"/>
      <c r="S2462" s="3"/>
      <c r="T2462" s="3"/>
      <c r="U2462" s="4"/>
      <c r="AR2462" s="94"/>
      <c r="AT2462" s="94"/>
      <c r="AV2462" s="94"/>
    </row>
    <row r="2463" spans="1:48" ht="12.75" customHeight="1">
      <c r="A2463" s="123"/>
      <c r="B2463" s="124"/>
      <c r="C2463" s="125"/>
      <c r="D2463" s="126"/>
      <c r="E2463" s="126"/>
      <c r="F2463" s="127"/>
      <c r="G2463" s="124"/>
      <c r="H2463" s="128"/>
      <c r="I2463" s="129"/>
      <c r="J2463" s="124"/>
      <c r="K2463" s="130"/>
      <c r="L2463" s="131"/>
      <c r="M2463" s="132"/>
      <c r="N2463" s="93"/>
      <c r="O2463" s="3"/>
      <c r="P2463" s="3"/>
      <c r="Q2463" s="3"/>
      <c r="R2463" s="3"/>
      <c r="S2463" s="3"/>
      <c r="T2463" s="3"/>
      <c r="U2463" s="4"/>
      <c r="AR2463" s="94"/>
      <c r="AT2463" s="94"/>
      <c r="AV2463" s="94"/>
    </row>
    <row r="2464" spans="1:48" ht="12.75" customHeight="1">
      <c r="A2464" s="123"/>
      <c r="B2464" s="124"/>
      <c r="C2464" s="125"/>
      <c r="D2464" s="126"/>
      <c r="E2464" s="126"/>
      <c r="F2464" s="127"/>
      <c r="G2464" s="124"/>
      <c r="H2464" s="128"/>
      <c r="I2464" s="129"/>
      <c r="J2464" s="124"/>
      <c r="K2464" s="130"/>
      <c r="L2464" s="131"/>
      <c r="M2464" s="132"/>
      <c r="N2464" s="93"/>
      <c r="O2464" s="3"/>
      <c r="P2464" s="3"/>
      <c r="Q2464" s="3"/>
      <c r="R2464" s="3"/>
      <c r="S2464" s="3"/>
      <c r="T2464" s="3"/>
      <c r="U2464" s="4"/>
      <c r="AR2464" s="94"/>
      <c r="AT2464" s="94"/>
      <c r="AV2464" s="94"/>
    </row>
    <row r="2465" spans="1:48" ht="12.75" customHeight="1">
      <c r="A2465" s="123"/>
      <c r="B2465" s="124"/>
      <c r="C2465" s="125"/>
      <c r="D2465" s="126"/>
      <c r="E2465" s="126"/>
      <c r="F2465" s="127"/>
      <c r="G2465" s="124"/>
      <c r="H2465" s="128"/>
      <c r="I2465" s="129"/>
      <c r="J2465" s="124"/>
      <c r="K2465" s="130"/>
      <c r="L2465" s="131"/>
      <c r="M2465" s="132"/>
      <c r="N2465" s="93"/>
      <c r="O2465" s="3"/>
      <c r="P2465" s="3"/>
      <c r="Q2465" s="3"/>
      <c r="R2465" s="3"/>
      <c r="S2465" s="3"/>
      <c r="T2465" s="3"/>
      <c r="U2465" s="4"/>
      <c r="AR2465" s="94"/>
      <c r="AT2465" s="94"/>
      <c r="AV2465" s="94"/>
    </row>
    <row r="2466" spans="1:48" ht="12.75" customHeight="1">
      <c r="A2466" s="123"/>
      <c r="B2466" s="124"/>
      <c r="C2466" s="125"/>
      <c r="D2466" s="126"/>
      <c r="E2466" s="126"/>
      <c r="F2466" s="127"/>
      <c r="G2466" s="124"/>
      <c r="H2466" s="128"/>
      <c r="I2466" s="129"/>
      <c r="J2466" s="124"/>
      <c r="K2466" s="130"/>
      <c r="L2466" s="131"/>
      <c r="M2466" s="132"/>
      <c r="N2466" s="93"/>
      <c r="O2466" s="3"/>
      <c r="P2466" s="3"/>
      <c r="Q2466" s="3"/>
      <c r="R2466" s="3"/>
      <c r="S2466" s="3"/>
      <c r="T2466" s="3"/>
      <c r="U2466" s="4"/>
      <c r="AR2466" s="94"/>
      <c r="AT2466" s="94"/>
      <c r="AV2466" s="94"/>
    </row>
    <row r="2467" spans="1:48" ht="12.75" customHeight="1">
      <c r="A2467" s="123"/>
      <c r="B2467" s="124"/>
      <c r="C2467" s="125"/>
      <c r="D2467" s="126"/>
      <c r="E2467" s="126"/>
      <c r="F2467" s="127"/>
      <c r="G2467" s="124"/>
      <c r="H2467" s="128"/>
      <c r="I2467" s="129"/>
      <c r="J2467" s="124"/>
      <c r="K2467" s="130"/>
      <c r="L2467" s="131"/>
      <c r="M2467" s="132"/>
      <c r="N2467" s="93"/>
      <c r="O2467" s="3"/>
      <c r="P2467" s="3"/>
      <c r="Q2467" s="3"/>
      <c r="R2467" s="3"/>
      <c r="S2467" s="3"/>
      <c r="T2467" s="3"/>
      <c r="U2467" s="4"/>
      <c r="AR2467" s="94"/>
      <c r="AT2467" s="94"/>
      <c r="AV2467" s="94"/>
    </row>
    <row r="2468" spans="1:48" ht="12.75" customHeight="1">
      <c r="A2468" s="123"/>
      <c r="B2468" s="124"/>
      <c r="C2468" s="125"/>
      <c r="D2468" s="126"/>
      <c r="E2468" s="126"/>
      <c r="F2468" s="127"/>
      <c r="G2468" s="124"/>
      <c r="H2468" s="128"/>
      <c r="I2468" s="129"/>
      <c r="J2468" s="124"/>
      <c r="K2468" s="130"/>
      <c r="L2468" s="131"/>
      <c r="M2468" s="132"/>
      <c r="N2468" s="93"/>
      <c r="O2468" s="3"/>
      <c r="P2468" s="3"/>
      <c r="Q2468" s="3"/>
      <c r="R2468" s="3"/>
      <c r="S2468" s="3"/>
      <c r="T2468" s="3"/>
      <c r="U2468" s="4"/>
      <c r="AR2468" s="94"/>
      <c r="AT2468" s="94"/>
      <c r="AV2468" s="94"/>
    </row>
    <row r="2469" spans="1:48" ht="12.75" customHeight="1">
      <c r="A2469" s="123"/>
      <c r="B2469" s="124"/>
      <c r="C2469" s="125"/>
      <c r="D2469" s="126"/>
      <c r="E2469" s="126"/>
      <c r="F2469" s="127"/>
      <c r="G2469" s="124"/>
      <c r="H2469" s="128"/>
      <c r="I2469" s="129"/>
      <c r="J2469" s="124"/>
      <c r="K2469" s="130"/>
      <c r="L2469" s="131"/>
      <c r="M2469" s="132"/>
      <c r="N2469" s="93"/>
      <c r="O2469" s="3"/>
      <c r="P2469" s="3"/>
      <c r="Q2469" s="3"/>
      <c r="R2469" s="3"/>
      <c r="S2469" s="3"/>
      <c r="T2469" s="3"/>
      <c r="U2469" s="4"/>
      <c r="AR2469" s="94"/>
      <c r="AT2469" s="94"/>
      <c r="AV2469" s="94"/>
    </row>
    <row r="2470" spans="1:48" ht="12.75" customHeight="1">
      <c r="A2470" s="123"/>
      <c r="B2470" s="124"/>
      <c r="C2470" s="125"/>
      <c r="D2470" s="126"/>
      <c r="E2470" s="126"/>
      <c r="F2470" s="127"/>
      <c r="G2470" s="124"/>
      <c r="H2470" s="128"/>
      <c r="I2470" s="129"/>
      <c r="J2470" s="124"/>
      <c r="K2470" s="130"/>
      <c r="L2470" s="131"/>
      <c r="M2470" s="132"/>
      <c r="N2470" s="93"/>
      <c r="O2470" s="3"/>
      <c r="P2470" s="3"/>
      <c r="Q2470" s="3"/>
      <c r="R2470" s="3"/>
      <c r="S2470" s="3"/>
      <c r="T2470" s="3"/>
      <c r="U2470" s="4"/>
      <c r="AR2470" s="94"/>
      <c r="AT2470" s="94"/>
      <c r="AV2470" s="94"/>
    </row>
    <row r="2471" spans="1:48" ht="12.75" customHeight="1">
      <c r="A2471" s="123"/>
      <c r="B2471" s="124"/>
      <c r="C2471" s="125"/>
      <c r="D2471" s="126"/>
      <c r="E2471" s="126"/>
      <c r="F2471" s="127"/>
      <c r="G2471" s="124"/>
      <c r="H2471" s="128"/>
      <c r="I2471" s="129"/>
      <c r="J2471" s="124"/>
      <c r="K2471" s="130"/>
      <c r="L2471" s="131"/>
      <c r="M2471" s="132"/>
      <c r="N2471" s="93"/>
      <c r="O2471" s="3"/>
      <c r="P2471" s="3"/>
      <c r="Q2471" s="3"/>
      <c r="R2471" s="3"/>
      <c r="S2471" s="3"/>
      <c r="T2471" s="3"/>
      <c r="U2471" s="4"/>
      <c r="AR2471" s="94"/>
      <c r="AT2471" s="94"/>
      <c r="AV2471" s="94"/>
    </row>
    <row r="2472" spans="1:48" ht="12.75" customHeight="1">
      <c r="A2472" s="123"/>
      <c r="B2472" s="124"/>
      <c r="C2472" s="125"/>
      <c r="D2472" s="126"/>
      <c r="E2472" s="126"/>
      <c r="F2472" s="127"/>
      <c r="G2472" s="124"/>
      <c r="H2472" s="128"/>
      <c r="I2472" s="129"/>
      <c r="J2472" s="124"/>
      <c r="K2472" s="130"/>
      <c r="L2472" s="131"/>
      <c r="M2472" s="132"/>
      <c r="N2472" s="93"/>
      <c r="O2472" s="3"/>
      <c r="P2472" s="3"/>
      <c r="Q2472" s="3"/>
      <c r="R2472" s="3"/>
      <c r="S2472" s="3"/>
      <c r="T2472" s="3"/>
      <c r="U2472" s="4"/>
      <c r="AR2472" s="94"/>
      <c r="AT2472" s="94"/>
      <c r="AV2472" s="94"/>
    </row>
    <row r="2473" spans="1:48" ht="12.75" customHeight="1">
      <c r="A2473" s="123"/>
      <c r="B2473" s="124"/>
      <c r="C2473" s="125"/>
      <c r="D2473" s="126"/>
      <c r="E2473" s="126"/>
      <c r="F2473" s="127"/>
      <c r="G2473" s="124"/>
      <c r="H2473" s="128"/>
      <c r="I2473" s="129"/>
      <c r="J2473" s="124"/>
      <c r="K2473" s="130"/>
      <c r="L2473" s="131"/>
      <c r="M2473" s="132"/>
      <c r="N2473" s="93"/>
      <c r="O2473" s="3"/>
      <c r="P2473" s="3"/>
      <c r="Q2473" s="3"/>
      <c r="R2473" s="3"/>
      <c r="S2473" s="3"/>
      <c r="T2473" s="3"/>
      <c r="U2473" s="4"/>
      <c r="AR2473" s="94"/>
      <c r="AT2473" s="94"/>
      <c r="AV2473" s="94"/>
    </row>
    <row r="2474" spans="1:48" ht="12.75" customHeight="1">
      <c r="A2474" s="123"/>
      <c r="B2474" s="124"/>
      <c r="C2474" s="125"/>
      <c r="D2474" s="126"/>
      <c r="E2474" s="126"/>
      <c r="F2474" s="127"/>
      <c r="G2474" s="124"/>
      <c r="H2474" s="128"/>
      <c r="I2474" s="129"/>
      <c r="J2474" s="124"/>
      <c r="K2474" s="130"/>
      <c r="L2474" s="131"/>
      <c r="M2474" s="132"/>
      <c r="N2474" s="93"/>
      <c r="O2474" s="3"/>
      <c r="P2474" s="3"/>
      <c r="Q2474" s="3"/>
      <c r="R2474" s="3"/>
      <c r="S2474" s="3"/>
      <c r="T2474" s="3"/>
      <c r="U2474" s="4"/>
      <c r="AR2474" s="94"/>
      <c r="AT2474" s="94"/>
      <c r="AV2474" s="94"/>
    </row>
    <row r="2475" spans="1:48" ht="12.75" customHeight="1">
      <c r="A2475" s="123"/>
      <c r="B2475" s="124"/>
      <c r="C2475" s="125"/>
      <c r="D2475" s="126"/>
      <c r="E2475" s="126"/>
      <c r="F2475" s="127"/>
      <c r="G2475" s="124"/>
      <c r="H2475" s="128"/>
      <c r="I2475" s="129"/>
      <c r="J2475" s="124"/>
      <c r="K2475" s="130"/>
      <c r="L2475" s="131"/>
      <c r="M2475" s="132"/>
      <c r="N2475" s="93"/>
      <c r="O2475" s="3"/>
      <c r="P2475" s="3"/>
      <c r="Q2475" s="3"/>
      <c r="R2475" s="3"/>
      <c r="S2475" s="3"/>
      <c r="T2475" s="3"/>
      <c r="U2475" s="4"/>
      <c r="AR2475" s="94"/>
      <c r="AT2475" s="94"/>
      <c r="AV2475" s="94"/>
    </row>
    <row r="2476" spans="1:48" ht="12.75" customHeight="1">
      <c r="A2476" s="123"/>
      <c r="B2476" s="124"/>
      <c r="C2476" s="125"/>
      <c r="D2476" s="126"/>
      <c r="E2476" s="126"/>
      <c r="F2476" s="127"/>
      <c r="G2476" s="124"/>
      <c r="H2476" s="128"/>
      <c r="I2476" s="129"/>
      <c r="J2476" s="124"/>
      <c r="K2476" s="130"/>
      <c r="L2476" s="131"/>
      <c r="M2476" s="132"/>
      <c r="N2476" s="93"/>
      <c r="O2476" s="3"/>
      <c r="P2476" s="3"/>
      <c r="Q2476" s="3"/>
      <c r="R2476" s="3"/>
      <c r="S2476" s="3"/>
      <c r="T2476" s="3"/>
      <c r="U2476" s="4"/>
      <c r="AR2476" s="94"/>
      <c r="AT2476" s="94"/>
      <c r="AV2476" s="94"/>
    </row>
    <row r="2477" spans="1:48" ht="12.75" customHeight="1">
      <c r="A2477" s="123"/>
      <c r="B2477" s="124"/>
      <c r="C2477" s="125"/>
      <c r="D2477" s="126"/>
      <c r="E2477" s="126"/>
      <c r="F2477" s="127"/>
      <c r="G2477" s="124"/>
      <c r="H2477" s="128"/>
      <c r="I2477" s="129"/>
      <c r="J2477" s="124"/>
      <c r="K2477" s="130"/>
      <c r="L2477" s="131"/>
      <c r="M2477" s="132"/>
      <c r="N2477" s="93"/>
      <c r="O2477" s="3"/>
      <c r="P2477" s="3"/>
      <c r="Q2477" s="3"/>
      <c r="R2477" s="3"/>
      <c r="S2477" s="3"/>
      <c r="T2477" s="3"/>
      <c r="U2477" s="4"/>
      <c r="AR2477" s="94"/>
      <c r="AT2477" s="94"/>
      <c r="AV2477" s="94"/>
    </row>
    <row r="2478" spans="1:48" ht="12.75" customHeight="1">
      <c r="A2478" s="123"/>
      <c r="B2478" s="124"/>
      <c r="C2478" s="125"/>
      <c r="D2478" s="126"/>
      <c r="E2478" s="126"/>
      <c r="F2478" s="127"/>
      <c r="G2478" s="124"/>
      <c r="H2478" s="128"/>
      <c r="I2478" s="129"/>
      <c r="J2478" s="124"/>
      <c r="K2478" s="130"/>
      <c r="L2478" s="131"/>
      <c r="M2478" s="132"/>
      <c r="N2478" s="93"/>
      <c r="O2478" s="3"/>
      <c r="P2478" s="3"/>
      <c r="Q2478" s="3"/>
      <c r="R2478" s="3"/>
      <c r="S2478" s="3"/>
      <c r="T2478" s="3"/>
      <c r="U2478" s="4"/>
      <c r="AR2478" s="94"/>
      <c r="AT2478" s="94"/>
      <c r="AV2478" s="94"/>
    </row>
    <row r="2479" spans="1:48" ht="12.75" customHeight="1">
      <c r="A2479" s="123"/>
      <c r="B2479" s="124"/>
      <c r="C2479" s="125"/>
      <c r="D2479" s="126"/>
      <c r="E2479" s="126"/>
      <c r="F2479" s="127"/>
      <c r="G2479" s="124"/>
      <c r="H2479" s="128"/>
      <c r="I2479" s="129"/>
      <c r="J2479" s="124"/>
      <c r="K2479" s="130"/>
      <c r="L2479" s="131"/>
      <c r="M2479" s="132"/>
      <c r="N2479" s="93"/>
      <c r="O2479" s="3"/>
      <c r="P2479" s="3"/>
      <c r="Q2479" s="3"/>
      <c r="R2479" s="3"/>
      <c r="S2479" s="3"/>
      <c r="T2479" s="3"/>
      <c r="U2479" s="4"/>
      <c r="AR2479" s="94"/>
      <c r="AT2479" s="94"/>
      <c r="AV2479" s="94"/>
    </row>
    <row r="2480" spans="1:48" ht="12.75" customHeight="1">
      <c r="A2480" s="123"/>
      <c r="B2480" s="124"/>
      <c r="C2480" s="125"/>
      <c r="D2480" s="126"/>
      <c r="E2480" s="126"/>
      <c r="F2480" s="127"/>
      <c r="G2480" s="124"/>
      <c r="H2480" s="128"/>
      <c r="I2480" s="129"/>
      <c r="J2480" s="124"/>
      <c r="K2480" s="130"/>
      <c r="L2480" s="131"/>
      <c r="M2480" s="132"/>
      <c r="N2480" s="93"/>
      <c r="O2480" s="3"/>
      <c r="P2480" s="3"/>
      <c r="Q2480" s="3"/>
      <c r="R2480" s="3"/>
      <c r="S2480" s="3"/>
      <c r="T2480" s="3"/>
      <c r="U2480" s="4"/>
      <c r="AR2480" s="94"/>
      <c r="AT2480" s="94"/>
      <c r="AV2480" s="94"/>
    </row>
    <row r="2481" spans="1:48" ht="12.75" customHeight="1">
      <c r="A2481" s="123"/>
      <c r="B2481" s="124"/>
      <c r="C2481" s="125"/>
      <c r="D2481" s="126"/>
      <c r="E2481" s="126"/>
      <c r="F2481" s="127"/>
      <c r="G2481" s="124"/>
      <c r="H2481" s="128"/>
      <c r="I2481" s="129"/>
      <c r="J2481" s="124"/>
      <c r="K2481" s="130"/>
      <c r="L2481" s="131"/>
      <c r="M2481" s="132"/>
      <c r="N2481" s="93"/>
      <c r="O2481" s="3"/>
      <c r="P2481" s="3"/>
      <c r="Q2481" s="3"/>
      <c r="R2481" s="3"/>
      <c r="S2481" s="3"/>
      <c r="T2481" s="3"/>
      <c r="U2481" s="4"/>
      <c r="AR2481" s="94"/>
      <c r="AT2481" s="94"/>
      <c r="AV2481" s="94"/>
    </row>
    <row r="2482" spans="1:48" ht="12.75" customHeight="1">
      <c r="A2482" s="123"/>
      <c r="B2482" s="124"/>
      <c r="C2482" s="125"/>
      <c r="D2482" s="126"/>
      <c r="E2482" s="126"/>
      <c r="F2482" s="127"/>
      <c r="G2482" s="124"/>
      <c r="H2482" s="128"/>
      <c r="I2482" s="129"/>
      <c r="J2482" s="124"/>
      <c r="K2482" s="130"/>
      <c r="L2482" s="131"/>
      <c r="M2482" s="132"/>
      <c r="N2482" s="93"/>
      <c r="O2482" s="3"/>
      <c r="P2482" s="3"/>
      <c r="Q2482" s="3"/>
      <c r="R2482" s="3"/>
      <c r="S2482" s="3"/>
      <c r="T2482" s="3"/>
      <c r="U2482" s="4"/>
      <c r="AR2482" s="94"/>
      <c r="AT2482" s="94"/>
      <c r="AV2482" s="94"/>
    </row>
    <row r="2483" spans="1:48" ht="12.75" customHeight="1">
      <c r="A2483" s="123"/>
      <c r="B2483" s="124"/>
      <c r="C2483" s="125"/>
      <c r="D2483" s="126"/>
      <c r="E2483" s="126"/>
      <c r="F2483" s="127"/>
      <c r="G2483" s="124"/>
      <c r="H2483" s="128"/>
      <c r="I2483" s="129"/>
      <c r="J2483" s="124"/>
      <c r="K2483" s="130"/>
      <c r="L2483" s="131"/>
      <c r="M2483" s="132"/>
      <c r="N2483" s="93"/>
      <c r="O2483" s="3"/>
      <c r="P2483" s="3"/>
      <c r="Q2483" s="3"/>
      <c r="R2483" s="3"/>
      <c r="S2483" s="3"/>
      <c r="T2483" s="3"/>
      <c r="U2483" s="4"/>
      <c r="AR2483" s="94"/>
      <c r="AT2483" s="94"/>
      <c r="AV2483" s="94"/>
    </row>
    <row r="2484" spans="1:48" ht="12.75" customHeight="1">
      <c r="A2484" s="123"/>
      <c r="B2484" s="124"/>
      <c r="C2484" s="125"/>
      <c r="D2484" s="126"/>
      <c r="E2484" s="126"/>
      <c r="F2484" s="127"/>
      <c r="G2484" s="124"/>
      <c r="H2484" s="128"/>
      <c r="I2484" s="129"/>
      <c r="J2484" s="124"/>
      <c r="K2484" s="130"/>
      <c r="L2484" s="131"/>
      <c r="M2484" s="132"/>
      <c r="N2484" s="93"/>
      <c r="O2484" s="3"/>
      <c r="P2484" s="3"/>
      <c r="Q2484" s="3"/>
      <c r="R2484" s="3"/>
      <c r="S2484" s="3"/>
      <c r="T2484" s="3"/>
      <c r="U2484" s="4"/>
      <c r="AR2484" s="94"/>
      <c r="AT2484" s="94"/>
      <c r="AV2484" s="94"/>
    </row>
    <row r="2485" spans="1:48" ht="12.75" customHeight="1">
      <c r="A2485" s="123"/>
      <c r="B2485" s="124"/>
      <c r="C2485" s="125"/>
      <c r="D2485" s="126"/>
      <c r="E2485" s="126"/>
      <c r="F2485" s="127"/>
      <c r="G2485" s="124"/>
      <c r="H2485" s="128"/>
      <c r="I2485" s="129"/>
      <c r="J2485" s="124"/>
      <c r="K2485" s="130"/>
      <c r="L2485" s="131"/>
      <c r="M2485" s="132"/>
      <c r="N2485" s="93"/>
      <c r="O2485" s="3"/>
      <c r="P2485" s="3"/>
      <c r="Q2485" s="3"/>
      <c r="R2485" s="3"/>
      <c r="S2485" s="3"/>
      <c r="T2485" s="3"/>
      <c r="U2485" s="4"/>
      <c r="AR2485" s="94"/>
      <c r="AT2485" s="94"/>
      <c r="AV2485" s="94"/>
    </row>
    <row r="2486" spans="1:48">
      <c r="A2486" s="133"/>
      <c r="B2486" s="134"/>
      <c r="C2486" s="135"/>
      <c r="D2486" s="136"/>
      <c r="E2486" s="136"/>
      <c r="F2486" s="134"/>
      <c r="G2486" s="134"/>
      <c r="H2486" s="134"/>
      <c r="I2486" s="135"/>
      <c r="J2486" s="134"/>
      <c r="K2486" s="135"/>
      <c r="L2486" s="135"/>
      <c r="M2486" s="137"/>
    </row>
    <row r="2487" spans="1:48">
      <c r="A2487" s="133"/>
      <c r="B2487" s="134"/>
      <c r="C2487" s="135"/>
      <c r="D2487" s="136"/>
      <c r="E2487" s="136"/>
      <c r="F2487" s="134"/>
      <c r="G2487" s="134"/>
      <c r="H2487" s="134"/>
      <c r="I2487" s="135"/>
      <c r="J2487" s="134"/>
      <c r="K2487" s="135"/>
      <c r="L2487" s="135"/>
      <c r="M2487" s="137"/>
    </row>
    <row r="2488" spans="1:48">
      <c r="A2488" s="133"/>
      <c r="B2488" s="134"/>
      <c r="C2488" s="135"/>
      <c r="D2488" s="136"/>
      <c r="E2488" s="136"/>
      <c r="F2488" s="134"/>
      <c r="G2488" s="134"/>
      <c r="H2488" s="134"/>
      <c r="I2488" s="135"/>
      <c r="J2488" s="134"/>
      <c r="K2488" s="135"/>
      <c r="L2488" s="135"/>
      <c r="M2488" s="137"/>
    </row>
    <row r="2489" spans="1:48">
      <c r="A2489" s="133"/>
      <c r="B2489" s="134"/>
      <c r="C2489" s="135"/>
      <c r="D2489" s="136"/>
      <c r="E2489" s="136"/>
      <c r="F2489" s="134"/>
      <c r="G2489" s="134"/>
      <c r="H2489" s="134"/>
      <c r="I2489" s="135"/>
      <c r="J2489" s="134"/>
      <c r="K2489" s="135"/>
      <c r="L2489" s="135"/>
      <c r="M2489" s="137"/>
    </row>
    <row r="2490" spans="1:48">
      <c r="A2490" s="133"/>
      <c r="B2490" s="134"/>
      <c r="C2490" s="135"/>
      <c r="D2490" s="136"/>
      <c r="E2490" s="136"/>
      <c r="F2490" s="134"/>
      <c r="G2490" s="134"/>
      <c r="H2490" s="134"/>
      <c r="I2490" s="135"/>
      <c r="J2490" s="134"/>
      <c r="K2490" s="135"/>
      <c r="L2490" s="135"/>
      <c r="M2490" s="137"/>
    </row>
    <row r="2491" spans="1:48">
      <c r="A2491" s="133"/>
      <c r="B2491" s="134"/>
      <c r="C2491" s="135"/>
      <c r="D2491" s="136"/>
      <c r="E2491" s="136"/>
      <c r="F2491" s="134"/>
      <c r="G2491" s="134"/>
      <c r="H2491" s="134"/>
      <c r="I2491" s="135"/>
      <c r="J2491" s="134"/>
      <c r="K2491" s="135"/>
      <c r="L2491" s="135"/>
      <c r="M2491" s="137"/>
    </row>
    <row r="2492" spans="1:48">
      <c r="A2492" s="133"/>
      <c r="B2492" s="134"/>
      <c r="C2492" s="135"/>
      <c r="D2492" s="136"/>
      <c r="E2492" s="136"/>
      <c r="F2492" s="134"/>
      <c r="G2492" s="134"/>
      <c r="H2492" s="134"/>
      <c r="I2492" s="135"/>
      <c r="J2492" s="134"/>
      <c r="K2492" s="135"/>
      <c r="L2492" s="135"/>
      <c r="M2492" s="137"/>
    </row>
    <row r="2493" spans="1:48">
      <c r="A2493" s="133"/>
      <c r="B2493" s="134"/>
      <c r="C2493" s="135"/>
      <c r="D2493" s="136"/>
      <c r="E2493" s="136"/>
      <c r="F2493" s="134"/>
      <c r="G2493" s="134"/>
      <c r="H2493" s="134"/>
      <c r="I2493" s="135"/>
      <c r="J2493" s="134"/>
      <c r="K2493" s="135"/>
      <c r="L2493" s="135"/>
      <c r="M2493" s="137"/>
    </row>
    <row r="2494" spans="1:48">
      <c r="A2494" s="133"/>
      <c r="B2494" s="134"/>
      <c r="C2494" s="135"/>
      <c r="D2494" s="136"/>
      <c r="E2494" s="136"/>
      <c r="F2494" s="134"/>
      <c r="G2494" s="134"/>
      <c r="H2494" s="134"/>
      <c r="I2494" s="135"/>
      <c r="J2494" s="134"/>
      <c r="K2494" s="135"/>
      <c r="L2494" s="135"/>
      <c r="M2494" s="137"/>
    </row>
    <row r="2495" spans="1:48">
      <c r="A2495" s="133"/>
      <c r="B2495" s="134"/>
      <c r="C2495" s="135"/>
      <c r="D2495" s="136"/>
      <c r="E2495" s="136"/>
      <c r="F2495" s="134"/>
      <c r="G2495" s="134"/>
      <c r="H2495" s="134"/>
      <c r="I2495" s="135"/>
      <c r="J2495" s="134"/>
      <c r="K2495" s="135"/>
      <c r="L2495" s="135"/>
      <c r="M2495" s="137"/>
    </row>
    <row r="2496" spans="1:48">
      <c r="A2496" s="133"/>
      <c r="B2496" s="134"/>
      <c r="C2496" s="135"/>
      <c r="D2496" s="136"/>
      <c r="E2496" s="136"/>
      <c r="F2496" s="134"/>
      <c r="G2496" s="134"/>
      <c r="H2496" s="134"/>
      <c r="I2496" s="135"/>
      <c r="J2496" s="134"/>
      <c r="K2496" s="135"/>
      <c r="L2496" s="135"/>
      <c r="M2496" s="137"/>
    </row>
    <row r="2497" spans="1:13">
      <c r="A2497" s="133"/>
      <c r="B2497" s="134"/>
      <c r="C2497" s="135"/>
      <c r="D2497" s="136"/>
      <c r="E2497" s="136"/>
      <c r="F2497" s="134"/>
      <c r="G2497" s="134"/>
      <c r="H2497" s="134"/>
      <c r="I2497" s="135"/>
      <c r="J2497" s="134"/>
      <c r="K2497" s="135"/>
      <c r="L2497" s="135"/>
      <c r="M2497" s="137"/>
    </row>
    <row r="2498" spans="1:13">
      <c r="A2498" s="133"/>
      <c r="B2498" s="134"/>
      <c r="C2498" s="135"/>
      <c r="D2498" s="136"/>
      <c r="E2498" s="136"/>
      <c r="F2498" s="134"/>
      <c r="G2498" s="134"/>
      <c r="H2498" s="134"/>
      <c r="I2498" s="135"/>
      <c r="J2498" s="134"/>
      <c r="K2498" s="135"/>
      <c r="L2498" s="135"/>
      <c r="M2498" s="137"/>
    </row>
    <row r="2499" spans="1:13">
      <c r="A2499" s="133"/>
      <c r="B2499" s="134"/>
      <c r="C2499" s="135"/>
      <c r="D2499" s="136"/>
      <c r="E2499" s="136"/>
      <c r="F2499" s="134"/>
      <c r="G2499" s="134"/>
      <c r="H2499" s="134"/>
      <c r="I2499" s="135"/>
      <c r="J2499" s="134"/>
      <c r="K2499" s="135"/>
      <c r="L2499" s="135"/>
      <c r="M2499" s="137"/>
    </row>
    <row r="2500" spans="1:13">
      <c r="A2500" s="133"/>
      <c r="B2500" s="134"/>
      <c r="C2500" s="135"/>
      <c r="D2500" s="136"/>
      <c r="E2500" s="136"/>
      <c r="F2500" s="134"/>
      <c r="G2500" s="134"/>
      <c r="H2500" s="134"/>
      <c r="I2500" s="135"/>
      <c r="J2500" s="134"/>
      <c r="K2500" s="135"/>
      <c r="L2500" s="135"/>
      <c r="M2500" s="137"/>
    </row>
    <row r="2501" spans="1:13">
      <c r="A2501" s="133"/>
      <c r="B2501" s="134"/>
      <c r="C2501" s="135"/>
      <c r="D2501" s="136"/>
      <c r="E2501" s="136"/>
      <c r="F2501" s="134"/>
      <c r="G2501" s="134"/>
      <c r="H2501" s="134"/>
      <c r="I2501" s="135"/>
      <c r="J2501" s="134"/>
      <c r="K2501" s="135"/>
      <c r="L2501" s="135"/>
      <c r="M2501" s="137"/>
    </row>
    <row r="2502" spans="1:13">
      <c r="A2502" s="133"/>
      <c r="B2502" s="134"/>
      <c r="C2502" s="135"/>
      <c r="D2502" s="136"/>
      <c r="E2502" s="136"/>
      <c r="F2502" s="134"/>
      <c r="G2502" s="134"/>
      <c r="H2502" s="134"/>
      <c r="I2502" s="135"/>
      <c r="J2502" s="134"/>
      <c r="K2502" s="135"/>
      <c r="L2502" s="135"/>
      <c r="M2502" s="137"/>
    </row>
    <row r="2503" spans="1:13">
      <c r="A2503" s="133"/>
      <c r="B2503" s="134"/>
      <c r="C2503" s="135"/>
      <c r="D2503" s="136"/>
      <c r="E2503" s="136"/>
      <c r="F2503" s="134"/>
      <c r="G2503" s="134"/>
      <c r="H2503" s="134"/>
      <c r="I2503" s="135"/>
      <c r="J2503" s="134"/>
      <c r="K2503" s="135"/>
      <c r="L2503" s="135"/>
      <c r="M2503" s="137"/>
    </row>
    <row r="2504" spans="1:13">
      <c r="A2504" s="133"/>
      <c r="B2504" s="134"/>
      <c r="C2504" s="135"/>
      <c r="D2504" s="136"/>
      <c r="E2504" s="136"/>
      <c r="F2504" s="134"/>
      <c r="G2504" s="134"/>
      <c r="H2504" s="134"/>
      <c r="I2504" s="135"/>
      <c r="J2504" s="134"/>
      <c r="K2504" s="135"/>
      <c r="L2504" s="135"/>
      <c r="M2504" s="137"/>
    </row>
    <row r="2505" spans="1:13">
      <c r="A2505" s="133"/>
      <c r="B2505" s="134"/>
      <c r="C2505" s="135"/>
      <c r="D2505" s="136"/>
      <c r="E2505" s="136"/>
      <c r="F2505" s="134"/>
      <c r="G2505" s="134"/>
      <c r="H2505" s="134"/>
      <c r="I2505" s="135"/>
      <c r="J2505" s="134"/>
      <c r="K2505" s="135"/>
      <c r="L2505" s="135"/>
      <c r="M2505" s="137"/>
    </row>
    <row r="2506" spans="1:13">
      <c r="A2506" s="133"/>
      <c r="B2506" s="134"/>
      <c r="C2506" s="135"/>
      <c r="D2506" s="136"/>
      <c r="E2506" s="136"/>
      <c r="F2506" s="134"/>
      <c r="G2506" s="134"/>
      <c r="H2506" s="134"/>
      <c r="I2506" s="135"/>
      <c r="J2506" s="134"/>
      <c r="K2506" s="135"/>
      <c r="L2506" s="135"/>
      <c r="M2506" s="137"/>
    </row>
    <row r="2507" spans="1:13">
      <c r="A2507" s="133"/>
      <c r="B2507" s="134"/>
      <c r="C2507" s="135"/>
      <c r="D2507" s="136"/>
      <c r="E2507" s="136"/>
      <c r="F2507" s="134"/>
      <c r="G2507" s="134"/>
      <c r="H2507" s="134"/>
      <c r="I2507" s="135"/>
      <c r="J2507" s="134"/>
      <c r="K2507" s="135"/>
      <c r="L2507" s="135"/>
      <c r="M2507" s="137"/>
    </row>
    <row r="2508" spans="1:13">
      <c r="A2508" s="133"/>
      <c r="B2508" s="134"/>
      <c r="C2508" s="135"/>
      <c r="D2508" s="136"/>
      <c r="E2508" s="136"/>
      <c r="F2508" s="134"/>
      <c r="G2508" s="134"/>
      <c r="H2508" s="134"/>
      <c r="I2508" s="135"/>
      <c r="J2508" s="134"/>
      <c r="K2508" s="135"/>
      <c r="L2508" s="135"/>
      <c r="M2508" s="137"/>
    </row>
    <row r="2509" spans="1:13">
      <c r="A2509" s="133"/>
      <c r="B2509" s="134"/>
      <c r="C2509" s="135"/>
      <c r="D2509" s="136"/>
      <c r="E2509" s="136"/>
      <c r="F2509" s="134"/>
      <c r="G2509" s="134"/>
      <c r="H2509" s="134"/>
      <c r="I2509" s="135"/>
      <c r="J2509" s="134"/>
      <c r="K2509" s="135"/>
      <c r="L2509" s="135"/>
      <c r="M2509" s="137"/>
    </row>
    <row r="2510" spans="1:13">
      <c r="A2510" s="133"/>
      <c r="B2510" s="134"/>
      <c r="C2510" s="135"/>
      <c r="D2510" s="136"/>
      <c r="E2510" s="136"/>
      <c r="F2510" s="134"/>
      <c r="G2510" s="134"/>
      <c r="H2510" s="134"/>
      <c r="I2510" s="135"/>
      <c r="J2510" s="134"/>
      <c r="K2510" s="135"/>
      <c r="L2510" s="135"/>
      <c r="M2510" s="137"/>
    </row>
    <row r="2511" spans="1:13">
      <c r="A2511" s="133"/>
      <c r="B2511" s="134"/>
      <c r="C2511" s="135"/>
      <c r="D2511" s="136"/>
      <c r="E2511" s="136"/>
      <c r="F2511" s="134"/>
      <c r="G2511" s="134"/>
      <c r="H2511" s="134"/>
      <c r="I2511" s="135"/>
      <c r="J2511" s="134"/>
      <c r="K2511" s="135"/>
      <c r="L2511" s="135"/>
      <c r="M2511" s="137"/>
    </row>
    <row r="2512" spans="1:13">
      <c r="A2512" s="133"/>
      <c r="B2512" s="134"/>
      <c r="C2512" s="135"/>
      <c r="D2512" s="136"/>
      <c r="E2512" s="136"/>
      <c r="F2512" s="134"/>
      <c r="G2512" s="134"/>
      <c r="H2512" s="134"/>
      <c r="I2512" s="135"/>
      <c r="J2512" s="134"/>
      <c r="K2512" s="135"/>
      <c r="L2512" s="135"/>
      <c r="M2512" s="137"/>
    </row>
    <row r="2513" spans="1:13">
      <c r="A2513" s="133"/>
      <c r="B2513" s="134"/>
      <c r="C2513" s="135"/>
      <c r="D2513" s="136"/>
      <c r="E2513" s="136"/>
      <c r="F2513" s="134"/>
      <c r="G2513" s="134"/>
      <c r="H2513" s="134"/>
      <c r="I2513" s="135"/>
      <c r="J2513" s="134"/>
      <c r="K2513" s="135"/>
      <c r="L2513" s="135"/>
      <c r="M2513" s="137"/>
    </row>
    <row r="2514" spans="1:13">
      <c r="A2514" s="133"/>
      <c r="B2514" s="134"/>
      <c r="C2514" s="135"/>
      <c r="D2514" s="136"/>
      <c r="E2514" s="136"/>
      <c r="F2514" s="134"/>
      <c r="G2514" s="134"/>
      <c r="H2514" s="134"/>
      <c r="I2514" s="135"/>
      <c r="J2514" s="134"/>
      <c r="K2514" s="135"/>
      <c r="L2514" s="135"/>
      <c r="M2514" s="137"/>
    </row>
    <row r="2515" spans="1:13">
      <c r="A2515" s="133"/>
      <c r="B2515" s="134"/>
      <c r="C2515" s="135"/>
      <c r="D2515" s="136"/>
      <c r="E2515" s="136"/>
      <c r="F2515" s="134"/>
      <c r="G2515" s="134"/>
      <c r="H2515" s="134"/>
      <c r="I2515" s="135"/>
      <c r="J2515" s="134"/>
      <c r="K2515" s="135"/>
      <c r="L2515" s="135"/>
      <c r="M2515" s="137"/>
    </row>
    <row r="2516" spans="1:13">
      <c r="A2516" s="133"/>
      <c r="B2516" s="134"/>
      <c r="C2516" s="135"/>
      <c r="D2516" s="136"/>
      <c r="E2516" s="136"/>
      <c r="F2516" s="134"/>
      <c r="G2516" s="134"/>
      <c r="H2516" s="134"/>
      <c r="I2516" s="135"/>
      <c r="J2516" s="134"/>
      <c r="K2516" s="135"/>
      <c r="L2516" s="135"/>
      <c r="M2516" s="137"/>
    </row>
    <row r="2517" spans="1:13">
      <c r="A2517" s="133"/>
      <c r="B2517" s="134"/>
      <c r="C2517" s="135"/>
      <c r="D2517" s="136"/>
      <c r="E2517" s="136"/>
      <c r="F2517" s="134"/>
      <c r="G2517" s="134"/>
      <c r="H2517" s="134"/>
      <c r="I2517" s="135"/>
      <c r="J2517" s="134"/>
      <c r="K2517" s="135"/>
      <c r="L2517" s="135"/>
      <c r="M2517" s="137"/>
    </row>
    <row r="2518" spans="1:13">
      <c r="A2518" s="133"/>
      <c r="B2518" s="134"/>
      <c r="C2518" s="135"/>
      <c r="D2518" s="136"/>
      <c r="E2518" s="136"/>
      <c r="F2518" s="134"/>
      <c r="G2518" s="134"/>
      <c r="H2518" s="134"/>
      <c r="I2518" s="135"/>
      <c r="J2518" s="134"/>
      <c r="K2518" s="135"/>
      <c r="L2518" s="135"/>
      <c r="M2518" s="137"/>
    </row>
    <row r="2519" spans="1:13">
      <c r="A2519" s="133"/>
      <c r="B2519" s="134"/>
      <c r="C2519" s="135"/>
      <c r="D2519" s="136"/>
      <c r="E2519" s="136"/>
      <c r="F2519" s="134"/>
      <c r="G2519" s="134"/>
      <c r="H2519" s="134"/>
      <c r="I2519" s="135"/>
      <c r="J2519" s="134"/>
      <c r="K2519" s="135"/>
      <c r="L2519" s="135"/>
      <c r="M2519" s="137"/>
    </row>
    <row r="2520" spans="1:13">
      <c r="A2520" s="133"/>
      <c r="B2520" s="134"/>
      <c r="C2520" s="135"/>
      <c r="D2520" s="136"/>
      <c r="E2520" s="136"/>
      <c r="F2520" s="134"/>
      <c r="G2520" s="134"/>
      <c r="H2520" s="134"/>
      <c r="I2520" s="135"/>
      <c r="J2520" s="134"/>
      <c r="K2520" s="135"/>
      <c r="L2520" s="135"/>
      <c r="M2520" s="137"/>
    </row>
    <row r="2521" spans="1:13">
      <c r="A2521" s="133"/>
      <c r="B2521" s="134"/>
      <c r="C2521" s="135"/>
      <c r="D2521" s="136"/>
      <c r="E2521" s="136"/>
      <c r="F2521" s="134"/>
      <c r="G2521" s="134"/>
      <c r="H2521" s="134"/>
      <c r="I2521" s="135"/>
      <c r="J2521" s="134"/>
      <c r="K2521" s="135"/>
      <c r="L2521" s="135"/>
      <c r="M2521" s="137"/>
    </row>
    <row r="2522" spans="1:13">
      <c r="A2522" s="133"/>
      <c r="B2522" s="134"/>
      <c r="C2522" s="135"/>
      <c r="D2522" s="136"/>
      <c r="E2522" s="136"/>
      <c r="F2522" s="134"/>
      <c r="G2522" s="134"/>
      <c r="H2522" s="134"/>
      <c r="I2522" s="135"/>
      <c r="J2522" s="134"/>
      <c r="K2522" s="135"/>
      <c r="L2522" s="135"/>
      <c r="M2522" s="137"/>
    </row>
  </sheetData>
  <autoFilter ref="A3:M418" xr:uid="{00000000-0009-0000-0000-000000000000}">
    <filterColumn colId="1">
      <filters>
        <filter val="Reposicion sim"/>
      </filters>
    </filterColumn>
    <sortState xmlns:xlrd2="http://schemas.microsoft.com/office/spreadsheetml/2017/richdata2" ref="A4:M416">
      <sortCondition ref="A3:A403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264:H265 H4:H260 H262 H267:H2485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64:J265 J4:J260 J262 J267:J2485" xr:uid="{00000000-0002-0000-0000-000002000000}">
      <formula1>IF(I4="caja",CAJA,IF(I4="TDC",TDC,VACIO))</formula1>
    </dataValidation>
    <dataValidation type="list" showInputMessage="1" showErrorMessage="1" sqref="G264:G265 G4:G260 G262 G267:G2485" xr:uid="{00000000-0002-0000-0000-000003000000}">
      <formula1>item</formula1>
    </dataValidation>
    <dataValidation type="list" showInputMessage="1" showErrorMessage="1" sqref="I264:I265 I4:I260 I262 I267:I2485" xr:uid="{00000000-0002-0000-0000-000004000000}">
      <formula1>DEST</formula1>
    </dataValidation>
    <dataValidation type="list" showInputMessage="1" showErrorMessage="1" sqref="M364 L4:L2485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H23" sqref="H23"/>
    </sheetView>
  </sheetViews>
  <sheetFormatPr baseColWidth="10" defaultRowHeight="12.75"/>
  <sheetData>
    <row r="1" spans="1:4">
      <c r="A1" s="46">
        <f ca="1">IF(D1="",TODAY(),D1)</f>
        <v>45918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446255.86770000029</v>
      </c>
      <c r="C2" s="152">
        <v>1625077.9100000006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660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SUMIF(CAJA!$G$4:$G$2485,"GASTO",CAJA!$E$4:$E$2485)</f>
        <v>2459989.0523000001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SUMIFS(CAJA!$E$4:$E$2485,CAJA!$G$4:$G$2485,"GASTO",CAJA!$H$4:$H$2485,A2)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SUMIFS(CAJA!$E$4:$E$2485,CAJA!$G$4:$G$2485,"GASTO",CAJA!$H$4:$H$2485,A3)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SUMIFS(CAJA!$E$4:$E$2485,CAJA!$G$4:$G$2485,"GASTO",CAJA!$H$4:$H$2485,A4)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SUMIFS(CAJA!$E$4:$E$2485,CAJA!$G$4:$G$2485,"GASTO",CAJA!$H$4:$H$2485,A5)</f>
        <v>-9350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SUMIFS(CAJA!$E$4:$E$2485,CAJA!$G$4:$G$2485,"GASTO",CAJA!$H$4:$H$2485,A6)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SUMIFS(CAJA!$E$4:$E$2485,CAJA!$G$4:$G$2485,"GASTO",CAJA!$H$4:$H$2485,A7)</f>
        <v>208823.77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SUMIFS(CAJA!$E$4:$E$2485,CAJA!$G$4:$G$2485,"GASTO",CAJA!$H$4:$H$2485,A8)</f>
        <v>0</v>
      </c>
      <c r="C8" s="23"/>
      <c r="D8" s="22" t="str">
        <f t="shared" si="0"/>
        <v/>
      </c>
    </row>
    <row r="9" spans="1:4" ht="14.25">
      <c r="A9" s="11" t="s">
        <v>5</v>
      </c>
      <c r="B9" s="18">
        <f>SUMIFS(CAJA!$E$4:$E$2485,CAJA!$G$4:$G$2485,"GASTO",CAJA!$H$4:$H$2485,A9)</f>
        <v>80000</v>
      </c>
      <c r="C9" s="23"/>
      <c r="D9" s="22" t="str">
        <f t="shared" si="0"/>
        <v>EXCEDIDO</v>
      </c>
    </row>
    <row r="10" spans="1:4" ht="14.25">
      <c r="A10" s="10"/>
      <c r="B10" s="17">
        <f>SUMIFS(CAJA!$E$4:$E$2485,CAJA!$G$4:$G$2485,"GASTO",CAJA!$H$4:$H$2485,A10)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SUMIFS(CAJA!$E$4:$E$2485,CAJA!$G$4:$G$2485,"GASTO",CAJA!$H$4:$H$2485,A11)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SUMIFS(CAJA!$E$4:$E$2485,CAJA!$G$4:$G$2485,"GASTO",CAJA!$H$4:$H$2485,A12)</f>
        <v>1425560.0123000001</v>
      </c>
      <c r="C12" s="23"/>
      <c r="D12" s="22" t="str">
        <f t="shared" si="0"/>
        <v>EXCEDIDO</v>
      </c>
    </row>
    <row r="13" spans="1:4" ht="14.25">
      <c r="A13" s="11"/>
      <c r="B13" s="18">
        <f>SUMIFS(CAJA!$E$4:$E$2485,CAJA!$G$4:$G$2485,"GASTO",CAJA!$H$4:$H$2485,A13)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SUMIFS(CAJA!$E$4:$E$2485,CAJA!$G$4:$G$2485,"GASTO",CAJA!$H$4:$H$2485,A14)</f>
        <v>754955.27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SUMIFS(CAJA!$E$4:$E$2485,CAJA!$G$4:$G$2485,"GASTO",CAJA!$H$4:$H$2485,A15)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SUMIFS(CAJA!$E$4:$E$2485,CAJA!$G$4:$G$2485,"GASTO",CAJA!$H$4:$H$2485,A16)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SUMIFS(CAJA!$E$4:$E$2485,CAJA!$G$4:$G$2485,"GASTO",CAJA!$H$4:$H$2485,A17)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SUMIFS(CAJA!$E$4:$E$2485,CAJA!$G$4:$G$2485,"GASTO",CAJA!$H$4:$H$2485,A18)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2459989.0523000001</v>
      </c>
      <c r="C19" s="23"/>
      <c r="D19" s="22" t="str">
        <f t="shared" si="0"/>
        <v>EXCEDIDO</v>
      </c>
    </row>
    <row r="20" spans="1:4" ht="15.75" thickBot="1">
      <c r="A20" s="14" t="str">
        <f>IF(SUMIF(CAJA!$G$4:$G$2485,"GASTO",CAJA!$D$4:$D$2485)=0,"BIEN","HAY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 filterMode="1"/>
  <dimension ref="A1:G85"/>
  <sheetViews>
    <sheetView zoomScaleNormal="100" workbookViewId="0">
      <pane ySplit="3" topLeftCell="A4" activePane="bottomLeft" state="frozen"/>
      <selection pane="bottomLeft" activeCell="H34" sqref="H34"/>
    </sheetView>
  </sheetViews>
  <sheetFormatPr baseColWidth="10" defaultColWidth="11.42578125" defaultRowHeight="12.75"/>
  <cols>
    <col min="1" max="1" width="30.7109375" style="233" customWidth="1"/>
    <col min="2" max="5" width="8.7109375" style="233" customWidth="1"/>
    <col min="6" max="12" width="11.42578125" style="233"/>
    <col min="13" max="13" width="12.7109375" style="233" bestFit="1" customWidth="1"/>
    <col min="14" max="16384" width="11.42578125" style="233"/>
  </cols>
  <sheetData>
    <row r="1" spans="1:6" ht="15" thickBot="1">
      <c r="A1" s="232"/>
      <c r="B1" s="596" t="str">
        <f>IF(-SUMIFS(CAJA!F:F,CAJA!G:G,"PROPIO",CAJA!H:H,"&lt;&gt;SIM-CAR")-SUM(B5:B85)+SUM(C5:C85)=0,"BIEN","HAY ERRORES")</f>
        <v>BIEN</v>
      </c>
      <c r="C1" s="597" t="e">
        <f>IF(SUMIF(CAJA!$G$4:$G$2485,"HOMO",CAJA!$F$4:$F$2485)-SUM(#REF!)+SUM(#REF!)=0,"HOMOLOGADOS BIEN","HAY ERRORES EN HOMOLOGADOS")</f>
        <v>#REF!</v>
      </c>
      <c r="D1" s="596" t="str">
        <f>IF(-SUMIF(CAJA!$G$4:$G$2485,"KIT",CAJA!$F$4:$F$2485)-SUM(D5:D85)+SUM(E5:E85)=0,"BIEN","HAY ERRORES")</f>
        <v>BIEN</v>
      </c>
      <c r="E1" s="598" t="e">
        <f>IF(SUMIF(CAJA!$G$4:$G$2485,"HOMO",CAJA!$F$4:$F$2485)-SUM(#REF!)+SUM(#REF!)=0,"HOMOLOGADOS BIEN","HAY ERRORES EN HOMOLOGADOS")</f>
        <v>#REF!</v>
      </c>
    </row>
    <row r="2" spans="1:6" ht="15" thickBot="1">
      <c r="A2" s="234"/>
      <c r="B2" s="599" t="s">
        <v>103</v>
      </c>
      <c r="C2" s="600"/>
      <c r="D2" s="599" t="s">
        <v>104</v>
      </c>
      <c r="E2" s="601"/>
    </row>
    <row r="3" spans="1:6" ht="15" thickBot="1">
      <c r="A3" s="235" t="s">
        <v>102</v>
      </c>
      <c r="B3" s="236" t="s">
        <v>101</v>
      </c>
      <c r="C3" s="237" t="s">
        <v>16</v>
      </c>
      <c r="D3" s="236" t="s">
        <v>101</v>
      </c>
      <c r="E3" s="237" t="s">
        <v>16</v>
      </c>
    </row>
    <row r="4" spans="1:6" ht="15">
      <c r="A4" s="238" t="s">
        <v>47</v>
      </c>
      <c r="B4" s="33">
        <f>-SUMIFS(CAJA!$F$4:$F$2485,CAJA!$G$4:$G$2485,"PROPIO",CAJA!$H$4:$H$2485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148</v>
      </c>
      <c r="C4" s="239">
        <v>396</v>
      </c>
      <c r="D4" s="33">
        <f>-SUMIFS(CAJA!$F$4:$F$2485,CAJA!$G$4:$G$2485,"KIT",CAJA!$H$4:$H$2485,$A4)+E4</f>
        <v>0</v>
      </c>
      <c r="E4" s="239"/>
      <c r="F4" t="str">
        <f t="shared" ref="F4:F67" si="0">IF(SUM(B4:E4) = 0,"VACIA","")</f>
        <v/>
      </c>
    </row>
    <row r="5" spans="1:6" ht="15">
      <c r="A5" s="240" t="s">
        <v>139</v>
      </c>
      <c r="B5" s="15">
        <f>-SUMIFS(CAJA!$F$4:$F$2485,CAJA!$G$4:$G$2485,"PROPIO",CAJA!$H$4:$H$2485,$A5)+C5</f>
        <v>31</v>
      </c>
      <c r="C5" s="241">
        <v>18</v>
      </c>
      <c r="D5" s="15">
        <f>-SUMIFS(CAJA!$F$4:$F$2485,CAJA!$G$4:$G$2485,"KIT",CAJA!$H$4:$H$2485,$A5)+E5</f>
        <v>0</v>
      </c>
      <c r="E5" s="241"/>
      <c r="F5" t="str">
        <f t="shared" si="0"/>
        <v/>
      </c>
    </row>
    <row r="6" spans="1:6" ht="15" hidden="1">
      <c r="A6" s="242" t="s">
        <v>252</v>
      </c>
      <c r="B6" s="16">
        <f>-SUMIFS(CAJA!$F$4:$F$2485,CAJA!$G$4:$G$2485,"PROPIO",CAJA!$H$4:$H$2485,$A6)+C6</f>
        <v>0</v>
      </c>
      <c r="C6" s="243">
        <v>0</v>
      </c>
      <c r="D6" s="16">
        <f>-SUMIFS(CAJA!$F$4:$F$2485,CAJA!$G$4:$G$2485,"KIT",CAJA!$H$4:$H$2485,$A6)+E6</f>
        <v>0</v>
      </c>
      <c r="E6" s="243"/>
      <c r="F6" t="str">
        <f t="shared" si="0"/>
        <v>VACIA</v>
      </c>
    </row>
    <row r="7" spans="1:6" ht="15" hidden="1">
      <c r="A7" s="240" t="s">
        <v>204</v>
      </c>
      <c r="B7" s="15">
        <f>-SUMIFS(CAJA!$F$4:$F$2485,CAJA!$G$4:$G$2485,"PROPIO",CAJA!$H$4:$H$2485,$A7)+C7</f>
        <v>0</v>
      </c>
      <c r="C7" s="241">
        <v>0</v>
      </c>
      <c r="D7" s="15">
        <f>-SUMIFS(CAJA!$F$4:$F$2485,CAJA!$G$4:$G$2485,"KIT",CAJA!$H$4:$H$2485,$A7)+E7</f>
        <v>0</v>
      </c>
      <c r="E7" s="241"/>
      <c r="F7" t="str">
        <f t="shared" si="0"/>
        <v>VACIA</v>
      </c>
    </row>
    <row r="8" spans="1:6" ht="15" hidden="1">
      <c r="A8" s="242" t="s">
        <v>282</v>
      </c>
      <c r="B8" s="16">
        <f>-SUMIFS(CAJA!$F$4:$F$2485,CAJA!$G$4:$G$2485,"PROPIO",CAJA!$H$4:$H$2485,$A8)+C8</f>
        <v>0</v>
      </c>
      <c r="C8" s="243">
        <v>0</v>
      </c>
      <c r="D8" s="16">
        <f>-SUMIFS(CAJA!$F$4:$F$2485,CAJA!$G$4:$G$2485,"KIT",CAJA!$H$4:$H$2485,$A8)+E8</f>
        <v>0</v>
      </c>
      <c r="E8" s="243"/>
      <c r="F8" t="str">
        <f t="shared" si="0"/>
        <v>VACIA</v>
      </c>
    </row>
    <row r="9" spans="1:6" ht="15" hidden="1">
      <c r="A9" s="240" t="s">
        <v>6765</v>
      </c>
      <c r="B9" s="15">
        <f>-SUMIFS(CAJA!$F$4:$F$2485,CAJA!$G$4:$G$2485,"PROPIO",CAJA!$H$4:$H$2485,$A9)+C9</f>
        <v>0</v>
      </c>
      <c r="C9" s="241">
        <v>0</v>
      </c>
      <c r="D9" s="15">
        <f>-SUMIFS(CAJA!$F$4:$F$2485,CAJA!$G$4:$G$2485,"KIT",CAJA!$H$4:$H$2485,$A9)+E9</f>
        <v>0</v>
      </c>
      <c r="E9" s="241"/>
      <c r="F9" t="str">
        <f t="shared" si="0"/>
        <v>VACIA</v>
      </c>
    </row>
    <row r="10" spans="1:6" ht="15" hidden="1">
      <c r="A10" s="242" t="s">
        <v>6768</v>
      </c>
      <c r="B10" s="16">
        <f>-SUMIFS(CAJA!$F$4:$F$2485,CAJA!$G$4:$G$2485,"PROPIO",CAJA!$H$4:$H$2485,$A10)+C10</f>
        <v>0</v>
      </c>
      <c r="C10" s="243">
        <v>0</v>
      </c>
      <c r="D10" s="16">
        <f>-SUMIFS(CAJA!$F$4:$F$2485,CAJA!$G$4:$G$2485,"KIT",CAJA!$H$4:$H$2485,$A10)+E10</f>
        <v>0</v>
      </c>
      <c r="E10" s="243"/>
      <c r="F10" t="str">
        <f t="shared" si="0"/>
        <v>VACIA</v>
      </c>
    </row>
    <row r="11" spans="1:6" ht="15" hidden="1">
      <c r="A11" s="240" t="s">
        <v>7797</v>
      </c>
      <c r="B11" s="15">
        <f>-SUMIFS(CAJA!$F$4:$F$2485,CAJA!$G$4:$G$2485,"PROPIO",CAJA!$H$4:$H$2485,$A11)+C11</f>
        <v>0</v>
      </c>
      <c r="C11" s="241">
        <v>0</v>
      </c>
      <c r="D11" s="15">
        <f>-SUMIFS(CAJA!$F$4:$F$2485,CAJA!$G$4:$G$2485,"KIT",CAJA!$H$4:$H$2485,$A11)+E11</f>
        <v>0</v>
      </c>
      <c r="E11" s="241"/>
      <c r="F11" t="str">
        <f t="shared" si="0"/>
        <v>VACIA</v>
      </c>
    </row>
    <row r="12" spans="1:6" ht="15" hidden="1">
      <c r="A12" s="242" t="s">
        <v>6769</v>
      </c>
      <c r="B12" s="16">
        <f>-SUMIFS(CAJA!$F$4:$F$2485,CAJA!$G$4:$G$2485,"PROPIO",CAJA!$H$4:$H$2485,$A12)+C12</f>
        <v>0</v>
      </c>
      <c r="C12" s="243">
        <v>0</v>
      </c>
      <c r="D12" s="16">
        <f>-SUMIFS(CAJA!$F$4:$F$2485,CAJA!$G$4:$G$2485,"KIT",CAJA!$H$4:$H$2485,$A12)+E12</f>
        <v>0</v>
      </c>
      <c r="E12" s="243"/>
      <c r="F12" t="str">
        <f t="shared" si="0"/>
        <v>VACIA</v>
      </c>
    </row>
    <row r="13" spans="1:6" ht="15" hidden="1">
      <c r="A13" s="240" t="s">
        <v>6770</v>
      </c>
      <c r="B13" s="15">
        <f>-SUMIFS(CAJA!$F$4:$F$2485,CAJA!$G$4:$G$2485,"PROPIO",CAJA!$H$4:$H$2485,$A13)+C13</f>
        <v>0</v>
      </c>
      <c r="C13" s="241">
        <v>0</v>
      </c>
      <c r="D13" s="15">
        <f>-SUMIFS(CAJA!$F$4:$F$2485,CAJA!$G$4:$G$2485,"KIT",CAJA!$H$4:$H$2485,$A13)+E13</f>
        <v>0</v>
      </c>
      <c r="E13" s="241"/>
      <c r="F13" t="str">
        <f t="shared" si="0"/>
        <v>VACIA</v>
      </c>
    </row>
    <row r="14" spans="1:6" ht="15" hidden="1">
      <c r="A14" s="242" t="s">
        <v>6766</v>
      </c>
      <c r="B14" s="16">
        <f>-SUMIFS(CAJA!$F$4:$F$2485,CAJA!$G$4:$G$2485,"PROPIO",CAJA!$H$4:$H$2485,$A14)+C14</f>
        <v>0</v>
      </c>
      <c r="C14" s="243">
        <v>0</v>
      </c>
      <c r="D14" s="16">
        <f>-SUMIFS(CAJA!$F$4:$F$2485,CAJA!$G$4:$G$2485,"KIT",CAJA!$H$4:$H$2485,$A14)+E14</f>
        <v>0</v>
      </c>
      <c r="E14" s="243"/>
      <c r="F14" t="str">
        <f t="shared" si="0"/>
        <v>VACIA</v>
      </c>
    </row>
    <row r="15" spans="1:6" ht="15" hidden="1">
      <c r="A15" s="240" t="s">
        <v>6767</v>
      </c>
      <c r="B15" s="15">
        <f>-SUMIFS(CAJA!$F$4:$F$2485,CAJA!$G$4:$G$2485,"PROPIO",CAJA!$H$4:$H$2485,$A15)+C15</f>
        <v>0</v>
      </c>
      <c r="C15" s="241">
        <v>0</v>
      </c>
      <c r="D15" s="15">
        <f>-SUMIFS(CAJA!$F$4:$F$2485,CAJA!$G$4:$G$2485,"KIT",CAJA!$H$4:$H$2485,$A15)+E15</f>
        <v>0</v>
      </c>
      <c r="E15" s="241"/>
      <c r="F15" t="str">
        <f t="shared" si="0"/>
        <v>VACIA</v>
      </c>
    </row>
    <row r="16" spans="1:6" ht="15" hidden="1">
      <c r="A16" s="242" t="s">
        <v>6764</v>
      </c>
      <c r="B16" s="16">
        <f>-SUMIFS(CAJA!$F$4:$F$2485,CAJA!$G$4:$G$2485,"PROPIO",CAJA!$H$4:$H$2485,$A16)+C16</f>
        <v>0</v>
      </c>
      <c r="C16" s="243">
        <v>0</v>
      </c>
      <c r="D16" s="16">
        <f>-SUMIFS(CAJA!$F$4:$F$2485,CAJA!$G$4:$G$2485,"KIT",CAJA!$H$4:$H$2485,$A16)+E16</f>
        <v>0</v>
      </c>
      <c r="E16" s="243"/>
      <c r="F16" t="str">
        <f t="shared" si="0"/>
        <v>VACIA</v>
      </c>
    </row>
    <row r="17" spans="1:7" ht="15" hidden="1">
      <c r="A17" s="240" t="s">
        <v>7526</v>
      </c>
      <c r="B17" s="15">
        <f>-SUMIFS(CAJA!$F$4:$F$2485,CAJA!$G$4:$G$2485,"PROPIO",CAJA!$H$4:$H$2485,$A17)+C17</f>
        <v>0</v>
      </c>
      <c r="C17" s="241">
        <v>0</v>
      </c>
      <c r="D17" s="15">
        <f>-SUMIFS(CAJA!$F$4:$F$2485,CAJA!$G$4:$G$2485,"KIT",CAJA!$H$4:$H$2485,$A17)+E17</f>
        <v>0</v>
      </c>
      <c r="E17" s="241"/>
      <c r="F17" t="str">
        <f t="shared" si="0"/>
        <v>VACIA</v>
      </c>
    </row>
    <row r="18" spans="1:7" ht="15" hidden="1">
      <c r="A18" s="242" t="s">
        <v>281</v>
      </c>
      <c r="B18" s="16">
        <f>-SUMIFS(CAJA!$F$4:$F$2485,CAJA!$G$4:$G$2485,"PROPIO",CAJA!$H$4:$H$2485,$A18)+C18</f>
        <v>0</v>
      </c>
      <c r="C18" s="243">
        <v>0</v>
      </c>
      <c r="D18" s="16">
        <f>-SUMIFS(CAJA!$F$4:$F$2485,CAJA!$G$4:$G$2485,"KIT",CAJA!$H$4:$H$2485,$A18)+E18</f>
        <v>0</v>
      </c>
      <c r="E18" s="243"/>
      <c r="F18" t="str">
        <f t="shared" si="0"/>
        <v>VACIA</v>
      </c>
    </row>
    <row r="19" spans="1:7" ht="15" hidden="1">
      <c r="A19" s="240" t="s">
        <v>251</v>
      </c>
      <c r="B19" s="15">
        <f>-SUMIFS(CAJA!$F$4:$F$2485,CAJA!$G$4:$G$2485,"PROPIO",CAJA!$H$4:$H$2485,$A19)+C19</f>
        <v>0</v>
      </c>
      <c r="C19" s="241">
        <v>0</v>
      </c>
      <c r="D19" s="15">
        <f>-SUMIFS(CAJA!$F$4:$F$2485,CAJA!$G$4:$G$2485,"KIT",CAJA!$H$4:$H$2485,$A19)+E19</f>
        <v>0</v>
      </c>
      <c r="E19" s="241"/>
      <c r="F19" t="str">
        <f t="shared" si="0"/>
        <v>VACIA</v>
      </c>
    </row>
    <row r="20" spans="1:7" ht="15" hidden="1">
      <c r="A20" s="242" t="s">
        <v>226</v>
      </c>
      <c r="B20" s="16">
        <f>-SUMIFS(CAJA!$F$4:$F$2485,CAJA!$G$4:$G$2485,"PROPIO",CAJA!$H$4:$H$2485,$A20)+C20</f>
        <v>0</v>
      </c>
      <c r="C20" s="243">
        <v>0</v>
      </c>
      <c r="D20" s="16">
        <f>-SUMIFS(CAJA!$F$4:$F$2485,CAJA!$G$4:$G$2485,"KIT",CAJA!$H$4:$H$2485,$A20)+E20</f>
        <v>0</v>
      </c>
      <c r="E20" s="243"/>
      <c r="F20" t="str">
        <f t="shared" si="0"/>
        <v>VACIA</v>
      </c>
    </row>
    <row r="21" spans="1:7" ht="15" hidden="1">
      <c r="A21" s="240" t="s">
        <v>283</v>
      </c>
      <c r="B21" s="15">
        <f>-SUMIFS(CAJA!$F$4:$F$2485,CAJA!$G$4:$G$2485,"PROPIO",CAJA!$H$4:$H$2485,$A21)+C21</f>
        <v>0</v>
      </c>
      <c r="C21" s="241">
        <v>0</v>
      </c>
      <c r="D21" s="15">
        <f>-SUMIFS(CAJA!$F$4:$F$2485,CAJA!$G$4:$G$2485,"KIT",CAJA!$H$4:$H$2485,$A21)+E21</f>
        <v>0</v>
      </c>
      <c r="E21" s="241"/>
      <c r="F21" t="str">
        <f t="shared" si="0"/>
        <v>VACIA</v>
      </c>
    </row>
    <row r="22" spans="1:7" ht="15" hidden="1">
      <c r="A22" s="242" t="s">
        <v>7527</v>
      </c>
      <c r="B22" s="16">
        <f>-SUMIFS(CAJA!$F$4:$F$2485,CAJA!$G$4:$G$2485,"PROPIO",CAJA!$H$4:$H$2485,$A22)+C22</f>
        <v>0</v>
      </c>
      <c r="C22" s="243">
        <v>0</v>
      </c>
      <c r="D22" s="16">
        <f>-SUMIFS(CAJA!$F$4:$F$2485,CAJA!$G$4:$G$2485,"KIT",CAJA!$H$4:$H$2485,$A22)+E22</f>
        <v>0</v>
      </c>
      <c r="E22" s="243"/>
      <c r="F22" t="str">
        <f t="shared" si="0"/>
        <v>VACIA</v>
      </c>
    </row>
    <row r="23" spans="1:7" ht="15" hidden="1">
      <c r="A23" s="240" t="s">
        <v>284</v>
      </c>
      <c r="B23" s="15">
        <f>-SUMIFS(CAJA!$F$4:$F$2485,CAJA!$G$4:$G$2485,"PROPIO",CAJA!$H$4:$H$2485,$A23)+C23</f>
        <v>0</v>
      </c>
      <c r="C23" s="241">
        <v>0</v>
      </c>
      <c r="D23" s="15">
        <f>-SUMIFS(CAJA!$F$4:$F$2485,CAJA!$G$4:$G$2485,"KIT",CAJA!$H$4:$H$2485,$A23)+E23</f>
        <v>0</v>
      </c>
      <c r="E23" s="241"/>
      <c r="F23" t="str">
        <f t="shared" si="0"/>
        <v>VACIA</v>
      </c>
    </row>
    <row r="24" spans="1:7" ht="15" hidden="1">
      <c r="A24" s="242" t="s">
        <v>285</v>
      </c>
      <c r="B24" s="16">
        <f>-SUMIFS(CAJA!$F$4:$F$2485,CAJA!$G$4:$G$2485,"PROPIO",CAJA!$H$4:$H$2485,$A24)+C24</f>
        <v>0</v>
      </c>
      <c r="C24" s="243">
        <v>0</v>
      </c>
      <c r="D24" s="16">
        <f>-SUMIFS(CAJA!$F$4:$F$2485,CAJA!$G$4:$G$2485,"KIT",CAJA!$H$4:$H$2485,$A24)+E24</f>
        <v>0</v>
      </c>
      <c r="E24" s="243"/>
      <c r="F24" t="str">
        <f t="shared" si="0"/>
        <v>VACIA</v>
      </c>
    </row>
    <row r="25" spans="1:7" ht="15" hidden="1">
      <c r="A25" s="240" t="s">
        <v>286</v>
      </c>
      <c r="B25" s="15">
        <f>-SUMIFS(CAJA!$F$4:$F$2485,CAJA!$G$4:$G$2485,"PROPIO",CAJA!$H$4:$H$2485,$A25)+C25</f>
        <v>0</v>
      </c>
      <c r="C25" s="241">
        <v>0</v>
      </c>
      <c r="D25" s="15">
        <f>-SUMIFS(CAJA!$F$4:$F$2485,CAJA!$G$4:$G$2485,"KIT",CAJA!$H$4:$H$2485,$A25)+E25</f>
        <v>0</v>
      </c>
      <c r="E25" s="241"/>
      <c r="F25" t="str">
        <f t="shared" si="0"/>
        <v>VACIA</v>
      </c>
    </row>
    <row r="26" spans="1:7" ht="15" hidden="1">
      <c r="A26" s="242" t="s">
        <v>267</v>
      </c>
      <c r="B26" s="16">
        <f>-SUMIFS(CAJA!$F$4:$F$2485,CAJA!$G$4:$G$2485,"PROPIO",CAJA!$H$4:$H$2485,$A26)+C26</f>
        <v>0</v>
      </c>
      <c r="C26" s="243">
        <v>0</v>
      </c>
      <c r="D26" s="16">
        <f>-SUMIFS(CAJA!$F$4:$F$2485,CAJA!$G$4:$G$2485,"KIT",CAJA!$H$4:$H$2485,$A26)+E26</f>
        <v>0</v>
      </c>
      <c r="E26" s="243"/>
      <c r="F26" t="str">
        <f t="shared" si="0"/>
        <v>VACIA</v>
      </c>
    </row>
    <row r="27" spans="1:7" ht="15" hidden="1">
      <c r="A27" s="240" t="s">
        <v>6761</v>
      </c>
      <c r="B27" s="15">
        <f>-SUMIFS(CAJA!$F$4:$F$2485,CAJA!$G$4:$G$2485,"PROPIO",CAJA!$H$4:$H$2485,$A27)+C27</f>
        <v>0</v>
      </c>
      <c r="C27" s="241">
        <v>0</v>
      </c>
      <c r="D27" s="15">
        <f>-SUMIFS(CAJA!$F$4:$F$2485,CAJA!$G$4:$G$2485,"KIT",CAJA!$H$4:$H$2485,$A27)+E27</f>
        <v>0</v>
      </c>
      <c r="E27" s="241"/>
      <c r="F27" t="str">
        <f t="shared" si="0"/>
        <v>VACIA</v>
      </c>
    </row>
    <row r="28" spans="1:7" ht="15" hidden="1">
      <c r="A28" s="242" t="s">
        <v>6777</v>
      </c>
      <c r="B28" s="16">
        <f>-SUMIFS(CAJA!$F$4:$F$2485,CAJA!$G$4:$G$2485,"PROPIO",CAJA!$H$4:$H$2485,$A28)+C28</f>
        <v>0</v>
      </c>
      <c r="C28" s="243">
        <v>0</v>
      </c>
      <c r="D28" s="16">
        <f>-SUMIFS(CAJA!$F$4:$F$2485,CAJA!$G$4:$G$2485,"KIT",CAJA!$H$4:$H$2485,$A28)+E28</f>
        <v>0</v>
      </c>
      <c r="E28" s="243"/>
      <c r="F28" t="str">
        <f t="shared" si="0"/>
        <v>VACIA</v>
      </c>
    </row>
    <row r="29" spans="1:7" ht="15" hidden="1">
      <c r="A29" s="240" t="s">
        <v>233</v>
      </c>
      <c r="B29" s="15">
        <f>-SUMIFS(CAJA!$F$4:$F$2485,CAJA!$G$4:$G$2485,"PROPIO",CAJA!$H$4:$H$2485,$A29)+C29</f>
        <v>0</v>
      </c>
      <c r="C29" s="241">
        <v>0</v>
      </c>
      <c r="D29" s="15">
        <f>-SUMIFS(CAJA!$F$4:$F$2485,CAJA!$G$4:$G$2485,"KIT",CAJA!$H$4:$H$2485,$A29)+E29</f>
        <v>0</v>
      </c>
      <c r="E29" s="241"/>
      <c r="F29" t="str">
        <f t="shared" si="0"/>
        <v>VACIA</v>
      </c>
    </row>
    <row r="30" spans="1:7" ht="15" hidden="1">
      <c r="A30" s="242" t="s">
        <v>201</v>
      </c>
      <c r="B30" s="16">
        <f>-SUMIFS(CAJA!$F$4:$F$2485,CAJA!$G$4:$G$2485,"PROPIO",CAJA!$H$4:$H$2485,$A30)+C30</f>
        <v>0</v>
      </c>
      <c r="C30" s="243">
        <v>0</v>
      </c>
      <c r="D30" s="16">
        <f>-SUMIFS(CAJA!$F$4:$F$2485,CAJA!$G$4:$G$2485,"KIT",CAJA!$H$4:$H$2485,$A30)+E30</f>
        <v>0</v>
      </c>
      <c r="E30" s="243"/>
      <c r="F30" t="str">
        <f t="shared" si="0"/>
        <v>VACIA</v>
      </c>
    </row>
    <row r="31" spans="1:7" ht="15">
      <c r="A31" s="240" t="s">
        <v>6778</v>
      </c>
      <c r="B31" s="15">
        <f>-SUMIFS(CAJA!$F$4:$F$2485,CAJA!$G$4:$G$2485,"PROPIO",CAJA!$H$4:$H$2485,$A31)+C31</f>
        <v>3</v>
      </c>
      <c r="C31" s="241">
        <v>3</v>
      </c>
      <c r="D31" s="15">
        <f>-SUMIFS(CAJA!$F$4:$F$2485,CAJA!$G$4:$G$2485,"KIT",CAJA!$H$4:$H$2485,$A31)+E31</f>
        <v>0</v>
      </c>
      <c r="E31" s="241"/>
      <c r="F31" t="str">
        <f t="shared" si="0"/>
        <v/>
      </c>
      <c r="G31" s="233">
        <v>274999</v>
      </c>
    </row>
    <row r="32" spans="1:7" ht="15" hidden="1">
      <c r="A32" s="242" t="s">
        <v>7277</v>
      </c>
      <c r="B32" s="16">
        <f>-SUMIFS(CAJA!$F$4:$F$2485,CAJA!$G$4:$G$2485,"PROPIO",CAJA!$H$4:$H$2485,$A32)+C32</f>
        <v>0</v>
      </c>
      <c r="C32" s="243">
        <v>0</v>
      </c>
      <c r="D32" s="16">
        <f>-SUMIFS(CAJA!$F$4:$F$2485,CAJA!$G$4:$G$2485,"KIT",CAJA!$H$4:$H$2485,$A32)+E32</f>
        <v>0</v>
      </c>
      <c r="E32" s="243"/>
      <c r="F32" t="str">
        <f t="shared" si="0"/>
        <v>VACIA</v>
      </c>
      <c r="G32" s="233">
        <v>389999</v>
      </c>
    </row>
    <row r="33" spans="1:7" ht="15" hidden="1">
      <c r="A33" s="240" t="s">
        <v>268</v>
      </c>
      <c r="B33" s="15">
        <f>-SUMIFS(CAJA!$F$4:$F$2485,CAJA!$G$4:$G$2485,"PROPIO",CAJA!$H$4:$H$2485,$A33)+C33</f>
        <v>0</v>
      </c>
      <c r="C33" s="241">
        <v>0</v>
      </c>
      <c r="D33" s="15">
        <f>-SUMIFS(CAJA!$F$4:$F$2485,CAJA!$G$4:$G$2485,"KIT",CAJA!$H$4:$H$2485,$A33)+E33</f>
        <v>0</v>
      </c>
      <c r="E33" s="241"/>
      <c r="F33" t="str">
        <f t="shared" si="0"/>
        <v>VACIA</v>
      </c>
      <c r="G33" s="233">
        <v>624999</v>
      </c>
    </row>
    <row r="34" spans="1:7" ht="15">
      <c r="A34" s="242" t="s">
        <v>6073</v>
      </c>
      <c r="B34" s="16">
        <f>-SUMIFS(CAJA!$F$4:$F$2485,CAJA!$G$4:$G$2485,"PROPIO",CAJA!$H$4:$H$2485,$A34)+C34</f>
        <v>4</v>
      </c>
      <c r="C34" s="243">
        <v>4</v>
      </c>
      <c r="D34" s="16">
        <f>-SUMIFS(CAJA!$F$4:$F$2485,CAJA!$G$4:$G$2485,"KIT",CAJA!$H$4:$H$2485,$A34)+E34</f>
        <v>0</v>
      </c>
      <c r="E34" s="243"/>
      <c r="F34" t="str">
        <f t="shared" si="0"/>
        <v/>
      </c>
      <c r="G34" s="233">
        <v>389999</v>
      </c>
    </row>
    <row r="35" spans="1:7" ht="15" hidden="1">
      <c r="A35" s="240" t="s">
        <v>7798</v>
      </c>
      <c r="B35" s="15">
        <f>-SUMIFS(CAJA!$F$4:$F$2485,CAJA!$G$4:$G$2485,"PROPIO",CAJA!$H$4:$H$2485,$A35)+C35</f>
        <v>0</v>
      </c>
      <c r="C35" s="241">
        <v>0</v>
      </c>
      <c r="D35" s="15">
        <f>-SUMIFS(CAJA!$F$4:$F$2485,CAJA!$G$4:$G$2485,"KIT",CAJA!$H$4:$H$2485,$A35)+E35</f>
        <v>0</v>
      </c>
      <c r="E35" s="241"/>
      <c r="F35" t="str">
        <f t="shared" si="0"/>
        <v>VACIA</v>
      </c>
      <c r="G35" s="233">
        <v>389999</v>
      </c>
    </row>
    <row r="36" spans="1:7" ht="15">
      <c r="A36" s="242" t="s">
        <v>269</v>
      </c>
      <c r="B36" s="16">
        <f>-SUMIFS(CAJA!$F$4:$F$2485,CAJA!$G$4:$G$2485,"PROPIO",CAJA!$H$4:$H$2485,$A36)+C36</f>
        <v>1</v>
      </c>
      <c r="C36" s="243">
        <v>1</v>
      </c>
      <c r="D36" s="16">
        <f>-SUMIFS(CAJA!$F$4:$F$2485,CAJA!$G$4:$G$2485,"KIT",CAJA!$H$4:$H$2485,$A36)+E36</f>
        <v>0</v>
      </c>
      <c r="E36" s="243"/>
      <c r="F36" t="str">
        <f t="shared" si="0"/>
        <v/>
      </c>
      <c r="G36" s="233">
        <v>624999</v>
      </c>
    </row>
    <row r="37" spans="1:7" ht="15" hidden="1">
      <c r="A37" s="240" t="s">
        <v>7319</v>
      </c>
      <c r="B37" s="15">
        <f>-SUMIFS(CAJA!$F$4:$F$2485,CAJA!$G$4:$G$2485,"PROPIO",CAJA!$H$4:$H$2485,$A37)+C37</f>
        <v>0</v>
      </c>
      <c r="C37" s="241">
        <v>0</v>
      </c>
      <c r="D37" s="15">
        <f>-SUMIFS(CAJA!$F$4:$F$2485,CAJA!$G$4:$G$2485,"KIT",CAJA!$H$4:$H$2485,$A37)+E37</f>
        <v>0</v>
      </c>
      <c r="E37" s="241"/>
      <c r="F37" t="str">
        <f t="shared" si="0"/>
        <v>VACIA</v>
      </c>
    </row>
    <row r="38" spans="1:7" ht="15" hidden="1">
      <c r="A38" s="242" t="s">
        <v>7799</v>
      </c>
      <c r="B38" s="16">
        <f>-SUMIFS(CAJA!$F$4:$F$2485,CAJA!$G$4:$G$2485,"PROPIO",CAJA!$H$4:$H$2485,$A38)+C38</f>
        <v>0</v>
      </c>
      <c r="C38" s="243">
        <v>0</v>
      </c>
      <c r="D38" s="16">
        <f>-SUMIFS(CAJA!$F$4:$F$2485,CAJA!$G$4:$G$2485,"KIT",CAJA!$H$4:$H$2485,$A38)+E38</f>
        <v>0</v>
      </c>
      <c r="E38" s="243"/>
      <c r="F38" t="str">
        <f t="shared" si="0"/>
        <v>VACIA</v>
      </c>
    </row>
    <row r="39" spans="1:7" ht="15" hidden="1">
      <c r="A39" s="240" t="s">
        <v>7800</v>
      </c>
      <c r="B39" s="15">
        <f>-SUMIFS(CAJA!$F$4:$F$2485,CAJA!$G$4:$G$2485,"PROPIO",CAJA!$H$4:$H$2485,$A39)+C39</f>
        <v>0</v>
      </c>
      <c r="C39" s="241">
        <v>0</v>
      </c>
      <c r="D39" s="15">
        <f>-SUMIFS(CAJA!$F$4:$F$2485,CAJA!$G$4:$G$2485,"KIT",CAJA!$H$4:$H$2485,$A39)+E39</f>
        <v>0</v>
      </c>
      <c r="E39" s="241"/>
      <c r="F39" t="str">
        <f t="shared" si="0"/>
        <v>VACIA</v>
      </c>
    </row>
    <row r="40" spans="1:7" ht="15" hidden="1">
      <c r="A40" s="242" t="s">
        <v>250</v>
      </c>
      <c r="B40" s="16">
        <f>-SUMIFS(CAJA!$F$4:$F$2485,CAJA!$G$4:$G$2485,"PROPIO",CAJA!$H$4:$H$2485,$A40)+C40</f>
        <v>0</v>
      </c>
      <c r="C40" s="243">
        <v>0</v>
      </c>
      <c r="D40" s="16">
        <f>-SUMIFS(CAJA!$F$4:$F$2485,CAJA!$G$4:$G$2485,"KIT",CAJA!$H$4:$H$2485,$A40)+E40</f>
        <v>0</v>
      </c>
      <c r="E40" s="243"/>
      <c r="F40" t="str">
        <f t="shared" si="0"/>
        <v>VACIA</v>
      </c>
    </row>
    <row r="41" spans="1:7" ht="15" hidden="1">
      <c r="A41" s="240" t="s">
        <v>6570</v>
      </c>
      <c r="B41" s="15">
        <f>-SUMIFS(CAJA!$F$4:$F$2485,CAJA!$G$4:$G$2485,"PROPIO",CAJA!$H$4:$H$2485,$A41)+C41</f>
        <v>0</v>
      </c>
      <c r="C41" s="241">
        <v>0</v>
      </c>
      <c r="D41" s="15">
        <f>-SUMIFS(CAJA!$F$4:$F$2485,CAJA!$G$4:$G$2485,"KIT",CAJA!$H$4:$H$2485,$A41)+E41</f>
        <v>0</v>
      </c>
      <c r="E41" s="241"/>
      <c r="F41" t="str">
        <f t="shared" si="0"/>
        <v>VACIA</v>
      </c>
    </row>
    <row r="42" spans="1:7" ht="15" hidden="1">
      <c r="A42" s="242" t="s">
        <v>6571</v>
      </c>
      <c r="B42" s="16">
        <f>-SUMIFS(CAJA!$F$4:$F$2485,CAJA!$G$4:$G$2485,"PROPIO",CAJA!$H$4:$H$2485,$A42)+C42</f>
        <v>0</v>
      </c>
      <c r="C42" s="243">
        <v>0</v>
      </c>
      <c r="D42" s="16">
        <f>-SUMIFS(CAJA!$F$4:$F$2485,CAJA!$G$4:$G$2485,"KIT",CAJA!$H$4:$H$2485,$A42)+E42</f>
        <v>0</v>
      </c>
      <c r="E42" s="243"/>
      <c r="F42" t="str">
        <f t="shared" si="0"/>
        <v>VACIA</v>
      </c>
    </row>
    <row r="43" spans="1:7" ht="15" hidden="1">
      <c r="A43" s="240" t="s">
        <v>7532</v>
      </c>
      <c r="B43" s="15">
        <f>-SUMIFS(CAJA!$F$4:$F$2485,CAJA!$G$4:$G$2485,"PROPIO",CAJA!$H$4:$H$2485,$A43)+C43</f>
        <v>0</v>
      </c>
      <c r="C43" s="241">
        <v>0</v>
      </c>
      <c r="D43" s="15">
        <f>-SUMIFS(CAJA!$F$4:$F$2485,CAJA!$G$4:$G$2485,"KIT",CAJA!$H$4:$H$2485,$A43)+E43</f>
        <v>0</v>
      </c>
      <c r="E43" s="241"/>
      <c r="F43" t="str">
        <f t="shared" si="0"/>
        <v>VACIA</v>
      </c>
    </row>
    <row r="44" spans="1:7" ht="15" hidden="1">
      <c r="A44" s="242" t="s">
        <v>6779</v>
      </c>
      <c r="B44" s="16">
        <f>-SUMIFS(CAJA!$F$4:$F$2485,CAJA!$G$4:$G$2485,"PROPIO",CAJA!$H$4:$H$2485,$A44)+C44</f>
        <v>0</v>
      </c>
      <c r="C44" s="243">
        <v>0</v>
      </c>
      <c r="D44" s="16">
        <f>-SUMIFS(CAJA!$F$4:$F$2485,CAJA!$G$4:$G$2485,"KIT",CAJA!$H$4:$H$2485,$A44)+E44</f>
        <v>0</v>
      </c>
      <c r="E44" s="243"/>
      <c r="F44" t="str">
        <f t="shared" si="0"/>
        <v>VACIA</v>
      </c>
    </row>
    <row r="45" spans="1:7" ht="15" hidden="1">
      <c r="A45" s="240" t="s">
        <v>253</v>
      </c>
      <c r="B45" s="15">
        <f>-SUMIFS(CAJA!$F$4:$F$2485,CAJA!$G$4:$G$2485,"PROPIO",CAJA!$H$4:$H$2485,$A45)+C45</f>
        <v>0</v>
      </c>
      <c r="C45" s="241">
        <v>0</v>
      </c>
      <c r="D45" s="15">
        <f>-SUMIFS(CAJA!$F$4:$F$2485,CAJA!$G$4:$G$2485,"KIT",CAJA!$H$4:$H$2485,$A45)+E45</f>
        <v>0</v>
      </c>
      <c r="E45" s="241"/>
      <c r="F45" t="str">
        <f t="shared" si="0"/>
        <v>VACIA</v>
      </c>
    </row>
    <row r="46" spans="1:7" ht="15" hidden="1">
      <c r="A46" s="242" t="s">
        <v>207</v>
      </c>
      <c r="B46" s="16">
        <f>-SUMIFS(CAJA!$F$4:$F$2485,CAJA!$G$4:$G$2485,"PROPIO",CAJA!$H$4:$H$2485,$A46)+C46</f>
        <v>0</v>
      </c>
      <c r="C46" s="243">
        <v>0</v>
      </c>
      <c r="D46" s="16">
        <f>-SUMIFS(CAJA!$F$4:$F$2485,CAJA!$G$4:$G$2485,"KIT",CAJA!$H$4:$H$2485,$A46)+E46</f>
        <v>0</v>
      </c>
      <c r="E46" s="243"/>
      <c r="F46" t="str">
        <f t="shared" si="0"/>
        <v>VACIA</v>
      </c>
    </row>
    <row r="47" spans="1:7" ht="15" hidden="1">
      <c r="A47" s="240" t="s">
        <v>228</v>
      </c>
      <c r="B47" s="15">
        <f>-SUMIFS(CAJA!$F$4:$F$2485,CAJA!$G$4:$G$2485,"PROPIO",CAJA!$H$4:$H$2485,$A47)+C47</f>
        <v>0</v>
      </c>
      <c r="C47" s="241">
        <v>0</v>
      </c>
      <c r="D47" s="15">
        <f>-SUMIFS(CAJA!$F$4:$F$2485,CAJA!$G$4:$G$2485,"KIT",CAJA!$H$4:$H$2485,$A47)+E47</f>
        <v>0</v>
      </c>
      <c r="E47" s="241"/>
      <c r="F47" t="str">
        <f t="shared" si="0"/>
        <v>VACIA</v>
      </c>
    </row>
    <row r="48" spans="1:7" ht="15" hidden="1">
      <c r="A48" s="242" t="s">
        <v>234</v>
      </c>
      <c r="B48" s="16">
        <f>-SUMIFS(CAJA!$F$4:$F$2485,CAJA!$G$4:$G$2485,"PROPIO",CAJA!$H$4:$H$2485,$A48)+C48</f>
        <v>0</v>
      </c>
      <c r="C48" s="243">
        <v>0</v>
      </c>
      <c r="D48" s="16">
        <f>-SUMIFS(CAJA!$F$4:$F$2485,CAJA!$G$4:$G$2485,"KIT",CAJA!$H$4:$H$2485,$A48)+E48</f>
        <v>0</v>
      </c>
      <c r="E48" s="243"/>
      <c r="F48" t="str">
        <f t="shared" si="0"/>
        <v>VACIA</v>
      </c>
    </row>
    <row r="49" spans="1:6" ht="15" hidden="1">
      <c r="A49" s="240" t="s">
        <v>7801</v>
      </c>
      <c r="B49" s="15">
        <f>-SUMIFS(CAJA!$F$4:$F$2485,CAJA!$G$4:$G$2485,"PROPIO",CAJA!$H$4:$H$2485,$A49)+C49</f>
        <v>0</v>
      </c>
      <c r="C49" s="243">
        <v>0</v>
      </c>
      <c r="D49" s="15">
        <f>-SUMIFS(CAJA!$F$4:$F$2485,CAJA!$G$4:$G$2485,"KIT",CAJA!$H$4:$H$2485,$A49)+E49</f>
        <v>0</v>
      </c>
      <c r="E49" s="241"/>
      <c r="F49" t="str">
        <f t="shared" si="0"/>
        <v>VACIA</v>
      </c>
    </row>
    <row r="50" spans="1:6" ht="15" hidden="1">
      <c r="A50" s="242" t="s">
        <v>7802</v>
      </c>
      <c r="B50" s="16">
        <f>-SUMIFS(CAJA!$F$4:$F$2485,CAJA!$G$4:$G$2485,"PROPIO",CAJA!$H$4:$H$2485,$A50)+C50</f>
        <v>0</v>
      </c>
      <c r="C50" s="243">
        <v>0</v>
      </c>
      <c r="D50" s="16">
        <f>-SUMIFS(CAJA!$F$4:$F$2485,CAJA!$G$4:$G$2485,"KIT",CAJA!$H$4:$H$2485,$A50)+E50</f>
        <v>0</v>
      </c>
      <c r="E50" s="243"/>
      <c r="F50" t="str">
        <f t="shared" si="0"/>
        <v>VACIA</v>
      </c>
    </row>
    <row r="51" spans="1:6" ht="15" hidden="1">
      <c r="A51" s="240" t="s">
        <v>7805</v>
      </c>
      <c r="B51" s="15">
        <f>-SUMIFS(CAJA!$F$4:$F$2485,CAJA!$G$4:$G$2485,"PROPIO",CAJA!$H$4:$H$2485,$A51)+C51</f>
        <v>0</v>
      </c>
      <c r="C51" s="243">
        <v>0</v>
      </c>
      <c r="D51" s="15">
        <f>-SUMIFS(CAJA!$F$4:$F$2485,CAJA!$G$4:$G$2485,"KIT",CAJA!$H$4:$H$2485,$A51)+E51</f>
        <v>0</v>
      </c>
      <c r="E51" s="241"/>
      <c r="F51" t="str">
        <f t="shared" si="0"/>
        <v>VACIA</v>
      </c>
    </row>
    <row r="52" spans="1:6" ht="15" hidden="1">
      <c r="A52" s="242" t="s">
        <v>7529</v>
      </c>
      <c r="B52" s="16">
        <f>-SUMIFS(CAJA!$F$4:$F$2485,CAJA!$G$4:$G$2485,"PROPIO",CAJA!$H$4:$H$2485,$A52)+C52</f>
        <v>0</v>
      </c>
      <c r="C52" s="243">
        <v>0</v>
      </c>
      <c r="D52" s="16">
        <f>-SUMIFS(CAJA!$F$4:$F$2485,CAJA!$G$4:$G$2485,"KIT",CAJA!$H$4:$H$2485,$A52)+E52</f>
        <v>0</v>
      </c>
      <c r="E52" s="243"/>
      <c r="F52" t="str">
        <f t="shared" si="0"/>
        <v>VACIA</v>
      </c>
    </row>
    <row r="53" spans="1:6" ht="15" hidden="1">
      <c r="A53" s="240" t="s">
        <v>7530</v>
      </c>
      <c r="B53" s="15">
        <f>-SUMIFS(CAJA!$F$4:$F$2485,CAJA!$G$4:$G$2485,"PROPIO",CAJA!$H$4:$H$2485,$A53)+C53</f>
        <v>0</v>
      </c>
      <c r="C53" s="241">
        <v>0</v>
      </c>
      <c r="D53" s="15">
        <f>-SUMIFS(CAJA!$F$4:$F$2485,CAJA!$G$4:$G$2485,"KIT",CAJA!$H$4:$H$2485,$A53)+E53</f>
        <v>0</v>
      </c>
      <c r="E53" s="241"/>
      <c r="F53" t="str">
        <f t="shared" si="0"/>
        <v>VACIA</v>
      </c>
    </row>
    <row r="54" spans="1:6" ht="15" hidden="1">
      <c r="A54" s="242" t="s">
        <v>7531</v>
      </c>
      <c r="B54" s="16">
        <f>-SUMIFS(CAJA!$F$4:$F$2485,CAJA!$G$4:$G$2485,"PROPIO",CAJA!$H$4:$H$2485,$A54)+C54</f>
        <v>0</v>
      </c>
      <c r="C54" s="243">
        <v>0</v>
      </c>
      <c r="D54" s="16">
        <f>-SUMIFS(CAJA!$F$4:$F$2485,CAJA!$G$4:$G$2485,"KIT",CAJA!$H$4:$H$2485,$A54)+E54</f>
        <v>0</v>
      </c>
      <c r="E54" s="243"/>
      <c r="F54" t="str">
        <f t="shared" si="0"/>
        <v>VACIA</v>
      </c>
    </row>
    <row r="55" spans="1:6" ht="15" hidden="1">
      <c r="A55" s="240" t="s">
        <v>235</v>
      </c>
      <c r="B55" s="15">
        <f>-SUMIFS(CAJA!$F$4:$F$2485,CAJA!$G$4:$G$2485,"PROPIO",CAJA!$H$4:$H$2485,$A55)+C55</f>
        <v>0</v>
      </c>
      <c r="C55" s="241">
        <v>0</v>
      </c>
      <c r="D55" s="15">
        <f>-SUMIFS(CAJA!$F$4:$F$2485,CAJA!$G$4:$G$2485,"KIT",CAJA!$H$4:$H$2485,$A55)+E55</f>
        <v>0</v>
      </c>
      <c r="E55" s="241"/>
      <c r="F55" t="str">
        <f t="shared" si="0"/>
        <v>VACIA</v>
      </c>
    </row>
    <row r="56" spans="1:6" ht="15" hidden="1">
      <c r="A56" s="242" t="s">
        <v>276</v>
      </c>
      <c r="B56" s="16">
        <f>-SUMIFS(CAJA!$F$4:$F$2485,CAJA!$G$4:$G$2485,"PROPIO",CAJA!$H$4:$H$2485,$A56)+C56</f>
        <v>0</v>
      </c>
      <c r="C56" s="243">
        <v>0</v>
      </c>
      <c r="D56" s="16">
        <f>-SUMIFS(CAJA!$F$4:$F$2485,CAJA!$G$4:$G$2485,"KIT",CAJA!$H$4:$H$2485,$A56)+E56</f>
        <v>0</v>
      </c>
      <c r="E56" s="243"/>
      <c r="F56" t="str">
        <f t="shared" si="0"/>
        <v>VACIA</v>
      </c>
    </row>
    <row r="57" spans="1:6" ht="15" hidden="1">
      <c r="A57" s="240" t="s">
        <v>249</v>
      </c>
      <c r="B57" s="15">
        <f>-SUMIFS(CAJA!$F$4:$F$2485,CAJA!$G$4:$G$2485,"PROPIO",CAJA!$H$4:$H$2485,$A57)+C57</f>
        <v>0</v>
      </c>
      <c r="C57" s="241">
        <v>0</v>
      </c>
      <c r="D57" s="15">
        <f>-SUMIFS(CAJA!$F$4:$F$2485,CAJA!$G$4:$G$2485,"KIT",CAJA!$H$4:$H$2485,$A57)+E57</f>
        <v>0</v>
      </c>
      <c r="E57" s="241"/>
      <c r="F57" t="str">
        <f t="shared" si="0"/>
        <v>VACIA</v>
      </c>
    </row>
    <row r="58" spans="1:6" ht="15" hidden="1">
      <c r="A58" s="242" t="s">
        <v>229</v>
      </c>
      <c r="B58" s="16">
        <f>-SUMIFS(CAJA!$F$4:$F$2485,CAJA!$G$4:$G$2485,"PROPIO",CAJA!$H$4:$H$2485,$A58)+C58</f>
        <v>0</v>
      </c>
      <c r="C58" s="243">
        <v>0</v>
      </c>
      <c r="D58" s="16">
        <f>-SUMIFS(CAJA!$F$4:$F$2485,CAJA!$G$4:$G$2485,"KIT",CAJA!$H$4:$H$2485,$A58)+E58</f>
        <v>0</v>
      </c>
      <c r="E58" s="243"/>
      <c r="F58" t="str">
        <f t="shared" si="0"/>
        <v>VACIA</v>
      </c>
    </row>
    <row r="59" spans="1:6" ht="15" hidden="1">
      <c r="A59" s="240" t="s">
        <v>6780</v>
      </c>
      <c r="B59" s="15">
        <f>-SUMIFS(CAJA!$F$4:$F$2485,CAJA!$G$4:$G$2485,"PROPIO",CAJA!$H$4:$H$2485,$A59)+C59</f>
        <v>0</v>
      </c>
      <c r="C59" s="241">
        <v>0</v>
      </c>
      <c r="D59" s="15">
        <f>-SUMIFS(CAJA!$F$4:$F$2485,CAJA!$G$4:$G$2485,"KIT",CAJA!$H$4:$H$2485,$A59)+E59</f>
        <v>0</v>
      </c>
      <c r="E59" s="241"/>
      <c r="F59" t="str">
        <f t="shared" si="0"/>
        <v>VACIA</v>
      </c>
    </row>
    <row r="60" spans="1:6" ht="15" hidden="1">
      <c r="A60" s="242" t="s">
        <v>7533</v>
      </c>
      <c r="B60" s="16">
        <f>-SUMIFS(CAJA!$F$4:$F$2485,CAJA!$G$4:$G$2485,"PROPIO",CAJA!$H$4:$H$2485,$A60)+C60</f>
        <v>0</v>
      </c>
      <c r="C60" s="243">
        <v>0</v>
      </c>
      <c r="D60" s="16">
        <f>-SUMIFS(CAJA!$F$4:$F$2485,CAJA!$G$4:$G$2485,"KIT",CAJA!$H$4:$H$2485,$A60)+E60</f>
        <v>0</v>
      </c>
      <c r="E60" s="243"/>
      <c r="F60" t="str">
        <f t="shared" si="0"/>
        <v>VACIA</v>
      </c>
    </row>
    <row r="61" spans="1:6" ht="15" hidden="1">
      <c r="A61" s="240" t="s">
        <v>275</v>
      </c>
      <c r="B61" s="15">
        <f>-SUMIFS(CAJA!$F$4:$F$2485,CAJA!$G$4:$G$2485,"PROPIO",CAJA!$H$4:$H$2485,$A61)+C61</f>
        <v>0</v>
      </c>
      <c r="C61" s="241">
        <v>0</v>
      </c>
      <c r="D61" s="15">
        <f>-SUMIFS(CAJA!$F$4:$F$2485,CAJA!$G$4:$G$2485,"KIT",CAJA!$H$4:$H$2485,$A61)+E61</f>
        <v>0</v>
      </c>
      <c r="E61" s="241"/>
      <c r="F61" t="str">
        <f t="shared" si="0"/>
        <v>VACIA</v>
      </c>
    </row>
    <row r="62" spans="1:6" ht="15" hidden="1">
      <c r="A62" s="242" t="s">
        <v>254</v>
      </c>
      <c r="B62" s="16">
        <f>-SUMIFS(CAJA!$F$4:$F$2485,CAJA!$G$4:$G$2485,"PROPIO",CAJA!$H$4:$H$2485,$A62)+C62</f>
        <v>0</v>
      </c>
      <c r="C62" s="243">
        <v>0</v>
      </c>
      <c r="D62" s="16">
        <f>-SUMIFS(CAJA!$F$4:$F$2485,CAJA!$G$4:$G$2485,"KIT",CAJA!$H$4:$H$2485,$A62)+E62</f>
        <v>0</v>
      </c>
      <c r="E62" s="243"/>
      <c r="F62" t="str">
        <f t="shared" si="0"/>
        <v>VACIA</v>
      </c>
    </row>
    <row r="63" spans="1:6" ht="15" hidden="1">
      <c r="A63" s="240" t="s">
        <v>7528</v>
      </c>
      <c r="B63" s="15">
        <f>-SUMIFS(CAJA!$F$4:$F$2485,CAJA!$G$4:$G$2485,"PROPIO",CAJA!$H$4:$H$2485,$A63)+C63</f>
        <v>0</v>
      </c>
      <c r="C63" s="241">
        <v>0</v>
      </c>
      <c r="D63" s="15">
        <f>-SUMIFS(CAJA!$F$4:$F$2485,CAJA!$G$4:$G$2485,"KIT",CAJA!$H$4:$H$2485,$A63)+E63</f>
        <v>0</v>
      </c>
      <c r="E63" s="241"/>
      <c r="F63" t="str">
        <f t="shared" si="0"/>
        <v>VACIA</v>
      </c>
    </row>
    <row r="64" spans="1:6" ht="15" hidden="1">
      <c r="A64" s="242" t="s">
        <v>6781</v>
      </c>
      <c r="B64" s="16">
        <f>-SUMIFS(CAJA!$F$4:$F$2485,CAJA!$G$4:$G$2485,"PROPIO",CAJA!$H$4:$H$2485,$A64)+C64</f>
        <v>0</v>
      </c>
      <c r="C64" s="243">
        <v>0</v>
      </c>
      <c r="D64" s="16">
        <f>-SUMIFS(CAJA!$F$4:$F$2485,CAJA!$G$4:$G$2485,"KIT",CAJA!$H$4:$H$2485,$A64)+E64</f>
        <v>0</v>
      </c>
      <c r="E64" s="243"/>
      <c r="F64" t="str">
        <f t="shared" si="0"/>
        <v>VACIA</v>
      </c>
    </row>
    <row r="65" spans="1:6" ht="15" hidden="1">
      <c r="A65" s="240" t="s">
        <v>270</v>
      </c>
      <c r="B65" s="15">
        <f>-SUMIFS(CAJA!$F$4:$F$2485,CAJA!$G$4:$G$2485,"PROPIO",CAJA!$H$4:$H$2485,$A65)+C65</f>
        <v>0</v>
      </c>
      <c r="C65" s="241">
        <v>0</v>
      </c>
      <c r="D65" s="15">
        <f>-SUMIFS(CAJA!$F$4:$F$2485,CAJA!$G$4:$G$2485,"KIT",CAJA!$H$4:$H$2485,$A65)+E65</f>
        <v>0</v>
      </c>
      <c r="E65" s="241"/>
      <c r="F65" t="str">
        <f t="shared" si="0"/>
        <v>VACIA</v>
      </c>
    </row>
    <row r="66" spans="1:6" ht="15" hidden="1">
      <c r="A66" s="242" t="s">
        <v>266</v>
      </c>
      <c r="B66" s="16">
        <f>-SUMIFS(CAJA!$F$4:$F$2485,CAJA!$G$4:$G$2485,"PROPIO",CAJA!$H$4:$H$2485,$A66)+C66</f>
        <v>0</v>
      </c>
      <c r="C66" s="243">
        <v>0</v>
      </c>
      <c r="D66" s="16">
        <f>-SUMIFS(CAJA!$F$4:$F$2485,CAJA!$G$4:$G$2485,"KIT",CAJA!$H$4:$H$2485,$A66)+E66</f>
        <v>0</v>
      </c>
      <c r="E66" s="243"/>
      <c r="F66" t="str">
        <f t="shared" si="0"/>
        <v>VACIA</v>
      </c>
    </row>
    <row r="67" spans="1:6" ht="15" hidden="1">
      <c r="A67" s="240" t="s">
        <v>265</v>
      </c>
      <c r="B67" s="15">
        <f>-SUMIFS(CAJA!$F$4:$F$2485,CAJA!$G$4:$G$2485,"PROPIO",CAJA!$H$4:$H$2485,$A67)+C67</f>
        <v>0</v>
      </c>
      <c r="C67" s="241">
        <v>0</v>
      </c>
      <c r="D67" s="15">
        <f>-SUMIFS(CAJA!$F$4:$F$2485,CAJA!$G$4:$G$2485,"KIT",CAJA!$H$4:$H$2485,$A67)+E67</f>
        <v>0</v>
      </c>
      <c r="E67" s="241"/>
      <c r="F67" t="str">
        <f t="shared" si="0"/>
        <v>VACIA</v>
      </c>
    </row>
    <row r="68" spans="1:6" ht="15" hidden="1">
      <c r="A68" s="242" t="s">
        <v>300</v>
      </c>
      <c r="B68" s="16">
        <f>-SUMIFS(CAJA!$F$4:$F$2485,CAJA!$G$4:$G$2485,"PROPIO",CAJA!$H$4:$H$2485,$A68)+C68</f>
        <v>0</v>
      </c>
      <c r="C68" s="243">
        <v>0</v>
      </c>
      <c r="D68" s="16">
        <f>-SUMIFS(CAJA!$F$4:$F$2485,CAJA!$G$4:$G$2485,"KIT",CAJA!$H$4:$H$2485,$A68)+E68</f>
        <v>0</v>
      </c>
      <c r="E68" s="243"/>
      <c r="F68" t="str">
        <f t="shared" ref="F68:F78" si="1">IF(SUM(B68:E68) = 0,"VACIA","")</f>
        <v>VACIA</v>
      </c>
    </row>
    <row r="69" spans="1:6" ht="15" hidden="1">
      <c r="A69" s="240" t="s">
        <v>274</v>
      </c>
      <c r="B69" s="15">
        <f>-SUMIFS(CAJA!$F$4:$F$2485,CAJA!$G$4:$G$2485,"PROPIO",CAJA!$H$4:$H$2485,$A69)+C69</f>
        <v>0</v>
      </c>
      <c r="C69" s="241">
        <v>0</v>
      </c>
      <c r="D69" s="15">
        <f>-SUMIFS(CAJA!$F$4:$F$2485,CAJA!$G$4:$G$2485,"KIT",CAJA!$H$4:$H$2485,$A69)+E69</f>
        <v>0</v>
      </c>
      <c r="E69" s="241"/>
      <c r="F69" t="str">
        <f t="shared" si="1"/>
        <v>VACIA</v>
      </c>
    </row>
    <row r="70" spans="1:6" ht="15" hidden="1">
      <c r="A70" s="242" t="s">
        <v>277</v>
      </c>
      <c r="B70" s="16">
        <f>-SUMIFS(CAJA!$F$4:$F$2485,CAJA!$G$4:$G$2485,"PROPIO",CAJA!$H$4:$H$2485,$A70)+C70</f>
        <v>0</v>
      </c>
      <c r="C70" s="243">
        <v>0</v>
      </c>
      <c r="D70" s="16">
        <f>-SUMIFS(CAJA!$F$4:$F$2485,CAJA!$G$4:$G$2485,"KIT",CAJA!$H$4:$H$2485,$A70)+E70</f>
        <v>0</v>
      </c>
      <c r="E70" s="243"/>
      <c r="F70" t="str">
        <f t="shared" si="1"/>
        <v>VACIA</v>
      </c>
    </row>
    <row r="71" spans="1:6" ht="15" hidden="1">
      <c r="A71" s="240" t="s">
        <v>6771</v>
      </c>
      <c r="B71" s="15">
        <f>-SUMIFS(CAJA!$F$4:$F$2485,CAJA!$G$4:$G$2485,"PROPIO",CAJA!$H$4:$H$2485,$A71)+C71</f>
        <v>0</v>
      </c>
      <c r="C71" s="241">
        <v>0</v>
      </c>
      <c r="D71" s="15">
        <f>-SUMIFS(CAJA!$F$4:$F$2485,CAJA!$G$4:$G$2485,"KIT",CAJA!$H$4:$H$2485,$A71)+E71</f>
        <v>0</v>
      </c>
      <c r="E71" s="241"/>
      <c r="F71" t="str">
        <f t="shared" si="1"/>
        <v>VACIA</v>
      </c>
    </row>
    <row r="72" spans="1:6" ht="15" hidden="1">
      <c r="A72" s="242" t="s">
        <v>6772</v>
      </c>
      <c r="B72" s="16">
        <f>-SUMIFS(CAJA!$F$4:$F$2485,CAJA!$G$4:$G$2485,"PROPIO",CAJA!$H$4:$H$2485,$A72)+C72</f>
        <v>0</v>
      </c>
      <c r="C72" s="243">
        <v>0</v>
      </c>
      <c r="D72" s="16">
        <f>-SUMIFS(CAJA!$F$4:$F$2485,CAJA!$G$4:$G$2485,"KIT",CAJA!$H$4:$H$2485,$A72)+E72</f>
        <v>0</v>
      </c>
      <c r="E72" s="243"/>
      <c r="F72" t="str">
        <f t="shared" si="1"/>
        <v>VACIA</v>
      </c>
    </row>
    <row r="73" spans="1:6" ht="15" hidden="1">
      <c r="A73" s="240" t="s">
        <v>7803</v>
      </c>
      <c r="B73" s="15">
        <f>-SUMIFS(CAJA!$F$4:$F$2485,CAJA!$G$4:$G$2485,"PROPIO",CAJA!$H$4:$H$2485,$A73)+C73</f>
        <v>0</v>
      </c>
      <c r="C73" s="243">
        <v>0</v>
      </c>
      <c r="D73" s="15">
        <f>-SUMIFS(CAJA!$F$4:$F$2485,CAJA!$G$4:$G$2485,"KIT",CAJA!$H$4:$H$2485,$A73)+E73</f>
        <v>0</v>
      </c>
      <c r="E73" s="241"/>
      <c r="F73" t="str">
        <f t="shared" si="1"/>
        <v>VACIA</v>
      </c>
    </row>
    <row r="74" spans="1:6" ht="15" hidden="1">
      <c r="A74" s="242" t="s">
        <v>6774</v>
      </c>
      <c r="B74" s="16">
        <f>-SUMIFS(CAJA!$F$4:$F$2485,CAJA!$G$4:$G$2485,"PROPIO",CAJA!$H$4:$H$2485,$A74)+C74</f>
        <v>0</v>
      </c>
      <c r="C74" s="243">
        <v>0</v>
      </c>
      <c r="D74" s="16">
        <f>-SUMIFS(CAJA!$F$4:$F$2485,CAJA!$G$4:$G$2485,"KIT",CAJA!$H$4:$H$2485,$A74)+E74</f>
        <v>0</v>
      </c>
      <c r="E74" s="243"/>
      <c r="F74" t="str">
        <f t="shared" si="1"/>
        <v>VACIA</v>
      </c>
    </row>
    <row r="75" spans="1:6" ht="15" hidden="1">
      <c r="A75" s="240" t="s">
        <v>6773</v>
      </c>
      <c r="B75" s="15">
        <f>-SUMIFS(CAJA!$F$4:$F$2485,CAJA!$G$4:$G$2485,"PROPIO",CAJA!$H$4:$H$2485,$A75)+C75</f>
        <v>0</v>
      </c>
      <c r="C75" s="241">
        <v>0</v>
      </c>
      <c r="D75" s="15">
        <f>-SUMIFS(CAJA!$F$4:$F$2485,CAJA!$G$4:$G$2485,"KIT",CAJA!$H$4:$H$2485,$A75)+E75</f>
        <v>0</v>
      </c>
      <c r="E75" s="241"/>
      <c r="F75" t="str">
        <f t="shared" si="1"/>
        <v>VACIA</v>
      </c>
    </row>
    <row r="76" spans="1:6" ht="15" hidden="1">
      <c r="A76" s="242" t="s">
        <v>6775</v>
      </c>
      <c r="B76" s="16">
        <f>-SUMIFS(CAJA!$F$4:$F$2485,CAJA!$G$4:$G$2485,"PROPIO",CAJA!$H$4:$H$2485,$A76)+C76</f>
        <v>0</v>
      </c>
      <c r="C76" s="243">
        <v>0</v>
      </c>
      <c r="D76" s="16">
        <f>-SUMIFS(CAJA!$F$4:$F$2485,CAJA!$G$4:$G$2485,"KIT",CAJA!$H$4:$H$2485,$A76)+E76</f>
        <v>0</v>
      </c>
      <c r="E76" s="243"/>
      <c r="F76" t="str">
        <f t="shared" si="1"/>
        <v>VACIA</v>
      </c>
    </row>
    <row r="77" spans="1:6" ht="15" hidden="1">
      <c r="A77" s="240" t="s">
        <v>6762</v>
      </c>
      <c r="B77" s="15">
        <f>-SUMIFS(CAJA!$F$4:$F$2485,CAJA!$G$4:$G$2485,"PROPIO",CAJA!$H$4:$H$2485,$A77)+C77</f>
        <v>0</v>
      </c>
      <c r="C77" s="241">
        <v>0</v>
      </c>
      <c r="D77" s="15">
        <f>-SUMIFS(CAJA!$F$4:$F$2485,CAJA!$G$4:$G$2485,"KIT",CAJA!$H$4:$H$2485,$A77)+E77</f>
        <v>0</v>
      </c>
      <c r="E77" s="241"/>
      <c r="F77" t="str">
        <f t="shared" si="1"/>
        <v>VACIA</v>
      </c>
    </row>
    <row r="78" spans="1:6" ht="15" hidden="1">
      <c r="A78" s="242" t="s">
        <v>6074</v>
      </c>
      <c r="B78" s="16">
        <f>-SUMIFS(CAJA!$F$4:$F$2485,CAJA!$G$4:$G$2485,"PROPIO",CAJA!$H$4:$H$2485,$A78)+C78</f>
        <v>0</v>
      </c>
      <c r="C78" s="243">
        <v>0</v>
      </c>
      <c r="D78" s="16">
        <f>-SUMIFS(CAJA!$F$4:$F$2485,CAJA!$G$4:$G$2485,"KIT",CAJA!$H$4:$H$2485,$A78)+E78</f>
        <v>0</v>
      </c>
      <c r="E78" s="243"/>
      <c r="F78" t="str">
        <f t="shared" si="1"/>
        <v>VACIA</v>
      </c>
    </row>
    <row r="79" spans="1:6" ht="15" hidden="1">
      <c r="A79" s="240" t="s">
        <v>6763</v>
      </c>
      <c r="B79" s="15">
        <f>-SUMIFS(CAJA!$F$4:$F$2485,CAJA!$G$4:$G$2485,"PROPIO",CAJA!$H$4:$H$2485,$A79)+C79</f>
        <v>0</v>
      </c>
      <c r="C79" s="241">
        <v>0</v>
      </c>
      <c r="D79" s="15">
        <f>-SUMIFS(CAJA!$F$4:$F$2485,CAJA!$G$4:$G$2485,"KIT",CAJA!$H$4:$H$2485,$A79)+E79</f>
        <v>0</v>
      </c>
      <c r="E79" s="241"/>
      <c r="F79" t="str">
        <f t="shared" ref="F79:F85" si="2">IF(SUM(B79:E79) = 0,"VACIA","")</f>
        <v>VACIA</v>
      </c>
    </row>
    <row r="80" spans="1:6" ht="15" hidden="1">
      <c r="A80" s="242" t="s">
        <v>7804</v>
      </c>
      <c r="B80" s="16">
        <f>-SUMIFS(CAJA!$F$4:$F$2485,CAJA!$G$4:$G$2485,"PROPIO",CAJA!$H$4:$H$2485,$A80)+C80</f>
        <v>0</v>
      </c>
      <c r="C80" s="243">
        <v>0</v>
      </c>
      <c r="D80" s="16">
        <f>-SUMIFS(CAJA!$F$4:$F$2485,CAJA!$G$4:$G$2485,"KIT",CAJA!$H$4:$H$2485,$A80)+E80</f>
        <v>0</v>
      </c>
      <c r="E80" s="243"/>
      <c r="F80" t="str">
        <f t="shared" si="2"/>
        <v>VACIA</v>
      </c>
    </row>
    <row r="81" spans="1:6" ht="15" hidden="1">
      <c r="A81" s="240" t="s">
        <v>6075</v>
      </c>
      <c r="B81" s="15">
        <f>-SUMIFS(CAJA!$F$4:$F$2485,CAJA!$G$4:$G$2485,"PROPIO",CAJA!$H$4:$H$2485,$A81)+C81</f>
        <v>0</v>
      </c>
      <c r="C81" s="241">
        <v>0</v>
      </c>
      <c r="D81" s="15">
        <f>-SUMIFS(CAJA!$F$4:$F$2485,CAJA!$G$4:$G$2485,"KIT",CAJA!$H$4:$H$2485,$A81)+E81</f>
        <v>0</v>
      </c>
      <c r="E81" s="241"/>
      <c r="F81" t="str">
        <f t="shared" si="2"/>
        <v>VACIA</v>
      </c>
    </row>
    <row r="82" spans="1:6" ht="15" hidden="1">
      <c r="A82" s="242" t="s">
        <v>6572</v>
      </c>
      <c r="B82" s="16">
        <f>-SUMIFS(CAJA!$F$4:$F$2485,CAJA!$G$4:$G$2485,"PROPIO",CAJA!$H$4:$H$2485,$A82)+C82</f>
        <v>0</v>
      </c>
      <c r="C82" s="243">
        <v>0</v>
      </c>
      <c r="D82" s="16">
        <f>-SUMIFS(CAJA!$F$4:$F$2485,CAJA!$G$4:$G$2485,"KIT",CAJA!$H$4:$H$2485,$A82)+E82</f>
        <v>0</v>
      </c>
      <c r="E82" s="243"/>
      <c r="F82" t="str">
        <f t="shared" si="2"/>
        <v>VACIA</v>
      </c>
    </row>
    <row r="83" spans="1:6" ht="15" hidden="1">
      <c r="A83" s="240" t="s">
        <v>6076</v>
      </c>
      <c r="B83" s="15">
        <f>-SUMIFS(CAJA!$F$4:$F$2485,CAJA!$G$4:$G$2485,"PROPIO",CAJA!$H$4:$H$2485,$A83)+C83</f>
        <v>0</v>
      </c>
      <c r="C83" s="241">
        <v>0</v>
      </c>
      <c r="D83" s="15">
        <f>-SUMIFS(CAJA!$F$4:$F$2485,CAJA!$G$4:$G$2485,"KIT",CAJA!$H$4:$H$2485,$A83)+E83</f>
        <v>0</v>
      </c>
      <c r="E83" s="241"/>
      <c r="F83" t="str">
        <f t="shared" si="2"/>
        <v>VACIA</v>
      </c>
    </row>
    <row r="84" spans="1:6" ht="15" hidden="1">
      <c r="A84" s="242"/>
      <c r="B84" s="16">
        <f>-SUMIFS(CAJA!$F$4:$F$2485,CAJA!$G$4:$G$2485,"PROPIO",CAJA!$H$4:$H$2485,$A84)+C84</f>
        <v>0</v>
      </c>
      <c r="C84" s="243">
        <v>0</v>
      </c>
      <c r="D84" s="16">
        <f>-SUMIFS(CAJA!$F$4:$F$2485,CAJA!$G$4:$G$2485,"KIT",CAJA!$H$4:$H$2485,$A84)+E84</f>
        <v>0</v>
      </c>
      <c r="E84" s="243"/>
      <c r="F84" t="str">
        <f t="shared" si="2"/>
        <v>VACIA</v>
      </c>
    </row>
    <row r="85" spans="1:6" ht="15" hidden="1">
      <c r="A85" s="240"/>
      <c r="B85" s="15">
        <f>-SUMIFS(CAJA!$F$4:$F$2485,CAJA!$G$4:$G$2485,"PROPIO",CAJA!$H$4:$H$2485,$A85)+C85</f>
        <v>0</v>
      </c>
      <c r="C85" s="243">
        <v>0</v>
      </c>
      <c r="D85" s="15">
        <f>-SUMIFS(CAJA!$F$4:$F$2485,CAJA!$G$4:$G$2485,"KIT",CAJA!$H$4:$H$2485,$A85)+E85</f>
        <v>0</v>
      </c>
      <c r="E85" s="241"/>
      <c r="F85" t="str">
        <f t="shared" si="2"/>
        <v>VACIA</v>
      </c>
    </row>
  </sheetData>
  <sheetProtection sheet="1" objects="1" scenarios="1" autoFilter="0"/>
  <autoFilter ref="A3:F143" xr:uid="{00000000-0009-0000-0000-000004000000}">
    <filterColumn colId="1">
      <filters blank="1">
        <filter val="1"/>
        <filter val="27"/>
        <filter val="3"/>
        <filter val="347"/>
        <filter val="4"/>
      </filters>
    </filterColumn>
  </autoFilter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98"/>
  <sheetViews>
    <sheetView workbookViewId="0">
      <pane ySplit="2" topLeftCell="A24" activePane="bottomLeft" state="frozen"/>
      <selection pane="bottomLeft" activeCell="A53" sqref="A53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>
      <c r="A9" s="169" t="s">
        <v>160</v>
      </c>
      <c r="B9" s="170" t="s">
        <v>165</v>
      </c>
      <c r="C9" s="171" t="s">
        <v>160</v>
      </c>
      <c r="D9" s="172" t="s">
        <v>288</v>
      </c>
      <c r="E9" s="173">
        <v>323</v>
      </c>
      <c r="F9" s="172" t="s">
        <v>289</v>
      </c>
      <c r="G9" s="174"/>
      <c r="H9" s="172" t="s">
        <v>54</v>
      </c>
      <c r="I9" s="174">
        <v>2000</v>
      </c>
      <c r="J9" s="172" t="s">
        <v>57</v>
      </c>
      <c r="K9" s="172" t="s">
        <v>290</v>
      </c>
      <c r="L9" s="175">
        <v>3412765552</v>
      </c>
    </row>
    <row r="10" spans="1:1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291</v>
      </c>
      <c r="L10" s="175">
        <v>3412126389</v>
      </c>
    </row>
    <row r="11" spans="1:12">
      <c r="A11" s="169" t="s">
        <v>170</v>
      </c>
      <c r="B11" s="170" t="s">
        <v>172</v>
      </c>
      <c r="C11" s="171" t="s">
        <v>170</v>
      </c>
      <c r="D11" s="172" t="s">
        <v>292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293</v>
      </c>
      <c r="L11" s="175">
        <v>3624524604</v>
      </c>
    </row>
    <row r="12" spans="1:1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294</v>
      </c>
      <c r="L21" s="175">
        <v>3773451929</v>
      </c>
    </row>
    <row r="22" spans="1:1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295</v>
      </c>
      <c r="L23" s="175">
        <v>2477329915</v>
      </c>
    </row>
    <row r="24" spans="1:1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295</v>
      </c>
      <c r="L26" s="175">
        <v>3364495653</v>
      </c>
    </row>
    <row r="27" spans="1:1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296</v>
      </c>
      <c r="L43" s="179"/>
    </row>
    <row r="44" spans="1:12" ht="12.75" customHeight="1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>
      <c r="A45" s="179" t="s">
        <v>297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>
      <c r="A49" s="187" t="s">
        <v>246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>
      <c r="A50" s="187" t="s">
        <v>247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>
      <c r="A51" s="187" t="s">
        <v>248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>
      <c r="A52" s="187" t="s">
        <v>7806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>
      <c r="A53" s="187"/>
      <c r="B53" s="188"/>
      <c r="C53" s="187"/>
      <c r="D53" s="189"/>
      <c r="E53" s="190"/>
      <c r="F53" s="189"/>
      <c r="G53" s="191"/>
      <c r="H53" s="189"/>
      <c r="I53" s="191"/>
      <c r="J53" s="189"/>
      <c r="K53" s="189"/>
      <c r="L53" s="191"/>
    </row>
    <row r="54" spans="1:12" ht="11.25">
      <c r="A54" s="187"/>
      <c r="B54" s="188"/>
      <c r="C54" s="187"/>
      <c r="D54" s="189"/>
      <c r="E54" s="190"/>
      <c r="F54" s="189"/>
      <c r="G54" s="191"/>
      <c r="H54" s="189"/>
      <c r="I54" s="191"/>
      <c r="J54" s="189"/>
      <c r="K54" s="189"/>
      <c r="L54" s="191"/>
    </row>
    <row r="55" spans="1:12" ht="11.25">
      <c r="A55" s="187"/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>
      <c r="A56" s="187"/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>
      <c r="A57" s="187"/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>
      <c r="A58" s="187"/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>
      <c r="A59" s="187"/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>
      <c r="A60" s="187"/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5">
      <c r="A64" s="193" t="s">
        <v>99</v>
      </c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5"/>
    </row>
    <row r="65" spans="1:12" ht="11.25">
      <c r="A65" s="187"/>
      <c r="B65" s="196"/>
      <c r="C65" s="187"/>
      <c r="D65" s="187"/>
      <c r="E65" s="197"/>
      <c r="F65" s="187"/>
      <c r="G65" s="198"/>
      <c r="H65" s="187"/>
      <c r="I65" s="198"/>
      <c r="J65" s="187"/>
      <c r="K65" s="187"/>
      <c r="L65" s="198"/>
    </row>
    <row r="66" spans="1:12" ht="11.25">
      <c r="A66" s="187"/>
      <c r="B66" s="196"/>
      <c r="C66" s="187"/>
      <c r="D66" s="187"/>
      <c r="E66" s="197"/>
      <c r="F66" s="187"/>
      <c r="G66" s="198"/>
      <c r="H66" s="187"/>
      <c r="I66" s="198"/>
      <c r="J66" s="187"/>
      <c r="K66" s="187"/>
      <c r="L66" s="198"/>
    </row>
    <row r="67" spans="1:12" ht="11.25">
      <c r="A67" s="187"/>
      <c r="B67" s="196"/>
      <c r="C67" s="187"/>
      <c r="D67" s="187"/>
      <c r="E67" s="197"/>
      <c r="F67" s="187"/>
      <c r="G67" s="198"/>
      <c r="H67" s="188"/>
      <c r="I67" s="198"/>
      <c r="J67" s="188"/>
      <c r="K67" s="187"/>
      <c r="L67" s="198"/>
    </row>
    <row r="68" spans="1:12" ht="11.25">
      <c r="A68" s="187"/>
      <c r="B68" s="187"/>
      <c r="C68" s="187"/>
      <c r="D68" s="187"/>
      <c r="E68" s="197"/>
      <c r="F68" s="187"/>
      <c r="G68" s="198"/>
      <c r="H68" s="188"/>
      <c r="I68" s="198"/>
      <c r="J68" s="188"/>
      <c r="K68" s="187"/>
      <c r="L68" s="198"/>
    </row>
    <row r="69" spans="1:12" ht="11.25">
      <c r="A69" s="187"/>
      <c r="B69" s="196"/>
      <c r="C69" s="187"/>
      <c r="D69" s="187"/>
      <c r="E69" s="197"/>
      <c r="F69" s="187"/>
      <c r="G69" s="198"/>
      <c r="H69" s="187"/>
      <c r="I69" s="198"/>
      <c r="J69" s="187"/>
      <c r="K69" s="187"/>
      <c r="L69" s="198"/>
    </row>
    <row r="70" spans="1:12" ht="11.25">
      <c r="A70" s="187"/>
      <c r="B70" s="187"/>
      <c r="C70" s="187"/>
      <c r="D70" s="187"/>
      <c r="E70" s="197"/>
      <c r="F70" s="187"/>
      <c r="G70" s="198"/>
      <c r="H70" s="188"/>
      <c r="I70" s="198"/>
      <c r="J70" s="188"/>
      <c r="K70" s="187"/>
      <c r="L70" s="198"/>
    </row>
    <row r="71" spans="1:12" ht="11.25">
      <c r="A71" s="187"/>
      <c r="B71" s="196"/>
      <c r="C71" s="187"/>
      <c r="D71" s="187"/>
      <c r="E71" s="197"/>
      <c r="F71" s="187"/>
      <c r="G71" s="198"/>
      <c r="H71" s="188"/>
      <c r="I71" s="198"/>
      <c r="J71" s="188"/>
      <c r="K71" s="187"/>
      <c r="L71" s="198"/>
    </row>
    <row r="72" spans="1:12" ht="11.25">
      <c r="A72" s="187"/>
      <c r="B72" s="196"/>
      <c r="C72" s="187"/>
      <c r="D72" s="187"/>
      <c r="E72" s="197"/>
      <c r="F72" s="187"/>
      <c r="G72" s="198"/>
      <c r="H72" s="188"/>
      <c r="I72" s="198"/>
      <c r="J72" s="188"/>
      <c r="K72" s="187"/>
      <c r="L72" s="198"/>
    </row>
    <row r="73" spans="1:12" ht="11.25">
      <c r="A73" s="187"/>
      <c r="B73" s="187"/>
      <c r="C73" s="187"/>
      <c r="D73" s="187"/>
      <c r="E73" s="197"/>
      <c r="F73" s="187"/>
      <c r="G73" s="198"/>
      <c r="H73" s="187"/>
      <c r="I73" s="198"/>
      <c r="J73" s="187"/>
      <c r="K73" s="187"/>
      <c r="L73" s="198"/>
    </row>
    <row r="74" spans="1:12" ht="11.25">
      <c r="A74" s="187"/>
      <c r="B74" s="187"/>
      <c r="C74" s="187"/>
      <c r="D74" s="187"/>
      <c r="E74" s="197"/>
      <c r="F74" s="187"/>
      <c r="G74" s="198"/>
      <c r="H74" s="187"/>
      <c r="I74" s="198"/>
      <c r="J74" s="187"/>
      <c r="K74" s="187"/>
      <c r="L74" s="198"/>
    </row>
    <row r="75" spans="1:12" ht="11.25">
      <c r="A75" s="187"/>
      <c r="B75" s="187"/>
      <c r="C75" s="187"/>
      <c r="D75" s="187"/>
      <c r="E75" s="197"/>
      <c r="F75" s="187"/>
      <c r="G75" s="198"/>
      <c r="H75" s="187"/>
      <c r="I75" s="198"/>
      <c r="J75" s="187"/>
      <c r="K75" s="187"/>
      <c r="L75" s="198"/>
    </row>
    <row r="76" spans="1:12" ht="11.25">
      <c r="A76" s="187"/>
      <c r="B76" s="187"/>
      <c r="C76" s="187"/>
      <c r="D76" s="187"/>
      <c r="E76" s="197"/>
      <c r="F76" s="187"/>
      <c r="G76" s="198"/>
      <c r="H76" s="187"/>
      <c r="I76" s="198"/>
      <c r="J76" s="187"/>
      <c r="K76" s="187"/>
      <c r="L76" s="198"/>
    </row>
    <row r="77" spans="1:12" ht="11.25">
      <c r="A77" s="187"/>
      <c r="B77" s="188"/>
      <c r="C77" s="187"/>
      <c r="D77" s="187"/>
      <c r="E77" s="197"/>
      <c r="F77" s="187"/>
      <c r="G77" s="198"/>
      <c r="H77" s="188"/>
      <c r="I77" s="198"/>
      <c r="J77" s="188"/>
      <c r="K77" s="187"/>
      <c r="L77" s="198"/>
    </row>
    <row r="78" spans="1:12" ht="11.25">
      <c r="A78" s="187"/>
      <c r="B78" s="188"/>
      <c r="C78" s="187"/>
      <c r="D78" s="187"/>
      <c r="E78" s="197"/>
      <c r="F78" s="187"/>
      <c r="G78" s="198"/>
      <c r="H78" s="188"/>
      <c r="I78" s="198"/>
      <c r="J78" s="188"/>
      <c r="K78" s="187"/>
      <c r="L78" s="198"/>
    </row>
    <row r="79" spans="1:12" ht="11.25">
      <c r="A79" s="187"/>
      <c r="B79" s="188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>
      <c r="A80" s="187"/>
      <c r="B80" s="187"/>
      <c r="C80" s="187"/>
      <c r="D80" s="187"/>
      <c r="E80" s="197"/>
      <c r="F80" s="187"/>
      <c r="G80" s="198"/>
      <c r="H80" s="187"/>
      <c r="I80" s="198"/>
      <c r="J80" s="187"/>
      <c r="K80" s="187"/>
      <c r="L80" s="198"/>
    </row>
    <row r="81" spans="1:12" ht="11.25">
      <c r="A81" s="199" t="s">
        <v>46</v>
      </c>
      <c r="B81" s="200" t="s">
        <v>85</v>
      </c>
      <c r="C81" s="201" t="s">
        <v>85</v>
      </c>
      <c r="D81" s="201" t="s">
        <v>85</v>
      </c>
      <c r="E81" s="202" t="s">
        <v>85</v>
      </c>
      <c r="F81" s="201" t="s">
        <v>85</v>
      </c>
      <c r="G81" s="203" t="s">
        <v>85</v>
      </c>
      <c r="H81" s="200" t="s">
        <v>85</v>
      </c>
      <c r="I81" s="203" t="s">
        <v>85</v>
      </c>
      <c r="J81" s="200" t="s">
        <v>85</v>
      </c>
      <c r="K81" s="201" t="s">
        <v>85</v>
      </c>
      <c r="L81" s="203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A27" sqref="A27"/>
    </sheetView>
  </sheetViews>
  <sheetFormatPr baseColWidth="10" defaultRowHeight="12.75"/>
  <cols>
    <col min="1" max="1" width="12.85546875" customWidth="1"/>
  </cols>
  <sheetData>
    <row r="1" spans="1:5">
      <c r="A1" s="9" t="s">
        <v>278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279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280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287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6133</v>
      </c>
      <c r="B5" s="9" t="s">
        <v>181</v>
      </c>
      <c r="D5" s="9" t="s">
        <v>135</v>
      </c>
      <c r="E5" s="9" t="s">
        <v>111</v>
      </c>
    </row>
    <row r="6" spans="1:5">
      <c r="A6" s="9" t="s">
        <v>6193</v>
      </c>
      <c r="D6" s="9" t="s">
        <v>136</v>
      </c>
      <c r="E6" s="9" t="s">
        <v>196</v>
      </c>
    </row>
    <row r="7" spans="1:5">
      <c r="A7" s="9" t="s">
        <v>6194</v>
      </c>
      <c r="D7" s="9" t="s">
        <v>137</v>
      </c>
      <c r="E7" t="s">
        <v>7826</v>
      </c>
    </row>
    <row r="8" spans="1:5">
      <c r="A8" s="9" t="s">
        <v>6195</v>
      </c>
      <c r="D8" s="9" t="s">
        <v>138</v>
      </c>
    </row>
    <row r="9" spans="1:5">
      <c r="A9" s="9" t="s">
        <v>6196</v>
      </c>
    </row>
    <row r="10" spans="1:5">
      <c r="A10" s="9" t="s">
        <v>6197</v>
      </c>
    </row>
    <row r="11" spans="1:5">
      <c r="A11" s="9" t="s">
        <v>6134</v>
      </c>
    </row>
    <row r="12" spans="1:5">
      <c r="A12" t="s">
        <v>6198</v>
      </c>
    </row>
    <row r="13" spans="1:5">
      <c r="A13" t="s">
        <v>6199</v>
      </c>
    </row>
    <row r="14" spans="1:5">
      <c r="A14" s="9" t="s">
        <v>6200</v>
      </c>
    </row>
    <row r="15" spans="1:5">
      <c r="A15" s="9" t="s">
        <v>6201</v>
      </c>
    </row>
    <row r="16" spans="1:5">
      <c r="A16" s="9" t="s">
        <v>6202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224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88"/>
  <sheetViews>
    <sheetView zoomScale="90" zoomScaleNormal="90" workbookViewId="0">
      <pane ySplit="1" topLeftCell="A164" activePane="bottomLeft" state="frozen"/>
      <selection activeCell="G3977" sqref="G1:G3977"/>
      <selection pane="bottomLeft" activeCell="H207" sqref="H205:I207"/>
    </sheetView>
  </sheetViews>
  <sheetFormatPr baseColWidth="10" defaultColWidth="11.42578125" defaultRowHeight="12.75"/>
  <cols>
    <col min="1" max="1" width="7.28515625" style="233" bestFit="1" customWidth="1"/>
    <col min="2" max="2" width="21.7109375" style="233" customWidth="1"/>
    <col min="3" max="3" width="7.7109375" style="326" bestFit="1" customWidth="1"/>
    <col min="4" max="4" width="7.5703125" style="300" customWidth="1"/>
    <col min="5" max="5" width="7.28515625" style="300" customWidth="1"/>
    <col min="6" max="6" width="17" style="301" bestFit="1" customWidth="1"/>
    <col min="7" max="7" width="6" style="233" customWidth="1"/>
    <col min="8" max="8" width="7.7109375" style="233" customWidth="1"/>
    <col min="9" max="9" width="8.85546875" style="233" customWidth="1"/>
    <col min="10" max="10" width="11.7109375" style="327" customWidth="1"/>
    <col min="11" max="11" width="15.85546875" style="233" bestFit="1" customWidth="1"/>
    <col min="12" max="12" width="2.42578125" style="233" customWidth="1"/>
    <col min="13" max="13" width="11.28515625" style="300" customWidth="1"/>
    <col min="14" max="14" width="61" style="233" customWidth="1"/>
    <col min="15" max="16384" width="11.42578125" style="233"/>
  </cols>
  <sheetData>
    <row r="1" spans="1:14" ht="13.5" thickBot="1">
      <c r="A1" s="244" t="s">
        <v>19</v>
      </c>
      <c r="B1" s="245" t="s">
        <v>20</v>
      </c>
      <c r="C1" s="246" t="s">
        <v>21</v>
      </c>
      <c r="D1" s="247" t="s">
        <v>22</v>
      </c>
      <c r="E1" s="248" t="s">
        <v>24</v>
      </c>
      <c r="F1" s="246" t="s">
        <v>154</v>
      </c>
      <c r="G1" s="249" t="s">
        <v>18</v>
      </c>
      <c r="H1" s="249" t="s">
        <v>27</v>
      </c>
      <c r="I1" s="249" t="s">
        <v>28</v>
      </c>
      <c r="J1" s="249" t="s">
        <v>17</v>
      </c>
      <c r="K1" s="250" t="s">
        <v>29</v>
      </c>
      <c r="L1" s="245" t="s">
        <v>153</v>
      </c>
      <c r="M1" s="251" t="s">
        <v>152</v>
      </c>
      <c r="N1" s="252" t="s">
        <v>151</v>
      </c>
    </row>
    <row r="2" spans="1:14">
      <c r="A2" s="103">
        <v>45809</v>
      </c>
      <c r="B2" s="104" t="s">
        <v>7818</v>
      </c>
      <c r="C2" s="111"/>
      <c r="D2" s="106">
        <v>4500</v>
      </c>
      <c r="E2" s="222">
        <v>1</v>
      </c>
      <c r="F2" s="225" t="s">
        <v>2530</v>
      </c>
      <c r="G2" s="104" t="s">
        <v>7810</v>
      </c>
      <c r="H2" s="104" t="s">
        <v>7811</v>
      </c>
      <c r="I2" s="107"/>
      <c r="J2" s="108" t="s">
        <v>290</v>
      </c>
      <c r="K2" s="109"/>
      <c r="L2" s="110">
        <v>5</v>
      </c>
      <c r="M2" s="328">
        <f>IFERROR(ROUNDUP(VLOOKUP(F2,Accesorio!A:E,IF(L2&gt;5,L2-2,L2),)*E2/IF(L2&gt;5,1.21,1),0)," ")</f>
        <v>4500</v>
      </c>
      <c r="N2" s="329" t="str">
        <f>IFERROR(VLOOKUP(F2,Accesorio!A:C,3,),"")</f>
        <v>GLASS SAM. A15 / A25 / A34</v>
      </c>
    </row>
    <row r="3" spans="1:14">
      <c r="A3" s="103">
        <v>45809</v>
      </c>
      <c r="B3" s="104" t="s">
        <v>7818</v>
      </c>
      <c r="C3" s="111"/>
      <c r="D3" s="106">
        <v>5500</v>
      </c>
      <c r="E3" s="222">
        <v>1</v>
      </c>
      <c r="F3" s="226" t="s">
        <v>6527</v>
      </c>
      <c r="G3" s="104" t="s">
        <v>7825</v>
      </c>
      <c r="H3" s="104" t="s">
        <v>7823</v>
      </c>
      <c r="I3" s="107"/>
      <c r="J3" s="108" t="s">
        <v>290</v>
      </c>
      <c r="K3" s="109"/>
      <c r="L3" s="110">
        <v>5</v>
      </c>
      <c r="M3" s="328">
        <f>IFERROR(ROUNDUP(VLOOKUP(F3,Accesorio!A:E,IF(L3&gt;5,L3-2,L3),)*E3/IF(L3&gt;5,1.21,1),0)," ")</f>
        <v>5500</v>
      </c>
      <c r="N3" s="329" t="str">
        <f>IFERROR(VLOOKUP(F3,Accesorio!A:C,3,),"")</f>
        <v>GLASS FULL MOT. G04 / G24</v>
      </c>
    </row>
    <row r="4" spans="1:14">
      <c r="A4" s="103">
        <v>45809</v>
      </c>
      <c r="B4" s="104" t="s">
        <v>7818</v>
      </c>
      <c r="C4" s="105"/>
      <c r="D4" s="106">
        <v>10000</v>
      </c>
      <c r="E4" s="222">
        <v>1</v>
      </c>
      <c r="F4" s="226" t="s">
        <v>7829</v>
      </c>
      <c r="G4" s="104" t="s">
        <v>7825</v>
      </c>
      <c r="H4" s="104" t="s">
        <v>7827</v>
      </c>
      <c r="I4" s="107">
        <v>561</v>
      </c>
      <c r="J4" s="108" t="s">
        <v>7822</v>
      </c>
      <c r="K4" s="109"/>
      <c r="L4" s="110">
        <v>5</v>
      </c>
      <c r="M4" s="328">
        <f>IFERROR(ROUNDUP(VLOOKUP(F4,Accesorio!A:E,IF(L4&gt;5,L4-2,L4),)*E4/IF(L4&gt;5,1.21,1),0)," ")</f>
        <v>10000</v>
      </c>
      <c r="N4" s="329" t="str">
        <f>IFERROR(VLOOKUP(F4,Accesorio!A:C,3,),"")</f>
        <v>TPU SAM. A06 SILICONA FELPA (AAA)</v>
      </c>
    </row>
    <row r="5" spans="1:14">
      <c r="A5" s="103">
        <v>45809</v>
      </c>
      <c r="B5" s="104" t="s">
        <v>7818</v>
      </c>
      <c r="C5" s="105"/>
      <c r="D5" s="106">
        <v>9500</v>
      </c>
      <c r="E5" s="222">
        <v>1</v>
      </c>
      <c r="F5" s="225" t="s">
        <v>7407</v>
      </c>
      <c r="G5" s="104" t="s">
        <v>7825</v>
      </c>
      <c r="H5" s="104" t="s">
        <v>7827</v>
      </c>
      <c r="I5" s="107">
        <v>561</v>
      </c>
      <c r="J5" s="108" t="s">
        <v>7822</v>
      </c>
      <c r="K5" s="109"/>
      <c r="L5" s="110">
        <v>5</v>
      </c>
      <c r="M5" s="328">
        <f>IFERROR(ROUNDUP(VLOOKUP(F5,Accesorio!A:E,IF(L5&gt;5,L5-2,L5),)*E5/IF(L5&gt;5,1.21,1),0)," ")</f>
        <v>9500</v>
      </c>
      <c r="N5" s="329" t="str">
        <f>IFERROR(VLOOKUP(F5,Accesorio!A:C,3,),"")</f>
        <v>CABLE TIPO C 1MTS 6.0A TREQA</v>
      </c>
    </row>
    <row r="6" spans="1:14">
      <c r="A6" s="103">
        <v>45809</v>
      </c>
      <c r="B6" s="104" t="s">
        <v>7818</v>
      </c>
      <c r="C6" s="105"/>
      <c r="D6" s="106">
        <v>4500</v>
      </c>
      <c r="E6" s="222">
        <v>1</v>
      </c>
      <c r="F6" s="225" t="s">
        <v>6502</v>
      </c>
      <c r="G6" s="104" t="s">
        <v>7825</v>
      </c>
      <c r="H6" s="104" t="s">
        <v>7827</v>
      </c>
      <c r="I6" s="107">
        <v>561</v>
      </c>
      <c r="J6" s="108" t="s">
        <v>7822</v>
      </c>
      <c r="K6" s="109"/>
      <c r="L6" s="110">
        <v>5</v>
      </c>
      <c r="M6" s="328">
        <f>IFERROR(ROUNDUP(VLOOKUP(F6,Accesorio!A:E,IF(L6&gt;5,L6-2,L6),)*E6/IF(L6&gt;5,1.21,1),0)," ")</f>
        <v>4500</v>
      </c>
      <c r="N6" s="329" t="str">
        <f>IFERROR(VLOOKUP(F6,Accesorio!A:C,3,),"")</f>
        <v>GLASS SAM. A54</v>
      </c>
    </row>
    <row r="7" spans="1:14">
      <c r="A7" s="103">
        <v>45809</v>
      </c>
      <c r="B7" s="104" t="s">
        <v>7818</v>
      </c>
      <c r="C7" s="105"/>
      <c r="D7" s="106">
        <v>6000</v>
      </c>
      <c r="E7" s="222">
        <v>1</v>
      </c>
      <c r="F7" s="225" t="s">
        <v>7524</v>
      </c>
      <c r="G7" s="104" t="s">
        <v>7810</v>
      </c>
      <c r="H7" s="104" t="s">
        <v>7811</v>
      </c>
      <c r="I7" s="107"/>
      <c r="J7" s="108" t="s">
        <v>7822</v>
      </c>
      <c r="K7" s="112"/>
      <c r="L7" s="110">
        <v>5</v>
      </c>
      <c r="M7" s="328">
        <f>IFERROR(ROUNDUP(VLOOKUP(F7,Accesorio!A:E,IF(L7&gt;5,L7-2,L7),)*E7/IF(L7&gt;5,1.21,1),0)," ")</f>
        <v>6000</v>
      </c>
      <c r="N7" s="329" t="str">
        <f>IFERROR(VLOOKUP(F7,Accesorio!A:C,3,),"")</f>
        <v>TPU XIAOMI REDMI 14C PUFFER IMP.</v>
      </c>
    </row>
    <row r="8" spans="1:14">
      <c r="A8" s="103">
        <v>45809</v>
      </c>
      <c r="B8" s="104" t="s">
        <v>7818</v>
      </c>
      <c r="C8" s="105"/>
      <c r="D8" s="106">
        <v>7500</v>
      </c>
      <c r="E8" s="222">
        <v>1</v>
      </c>
      <c r="F8" s="225" t="s">
        <v>2734</v>
      </c>
      <c r="G8" s="104" t="s">
        <v>7810</v>
      </c>
      <c r="H8" s="104" t="s">
        <v>7811</v>
      </c>
      <c r="I8" s="107"/>
      <c r="J8" s="108" t="s">
        <v>7822</v>
      </c>
      <c r="K8" s="112"/>
      <c r="L8" s="110">
        <v>5</v>
      </c>
      <c r="M8" s="328">
        <f>IFERROR(ROUNDUP(VLOOKUP(F8,Accesorio!A:E,IF(L8&gt;5,L8-2,L8),)*E8/IF(L8&gt;5,1.21,1),0)," ")</f>
        <v>7500</v>
      </c>
      <c r="N8" s="329" t="str">
        <f>IFERROR(VLOOKUP(F8,Accesorio!A:C,3,),"")</f>
        <v>HIDROGEL FILMINAS CLEAR 180X120</v>
      </c>
    </row>
    <row r="9" spans="1:14">
      <c r="A9" s="103">
        <v>45809</v>
      </c>
      <c r="B9" s="104" t="s">
        <v>7818</v>
      </c>
      <c r="C9" s="105"/>
      <c r="D9" s="106">
        <v>14000</v>
      </c>
      <c r="E9" s="222">
        <v>1</v>
      </c>
      <c r="F9" s="225" t="s">
        <v>7838</v>
      </c>
      <c r="G9" s="104" t="s">
        <v>7825</v>
      </c>
      <c r="H9" s="104" t="s">
        <v>7827</v>
      </c>
      <c r="I9" s="107">
        <v>562</v>
      </c>
      <c r="J9" s="108" t="s">
        <v>7822</v>
      </c>
      <c r="K9" s="112"/>
      <c r="L9" s="110">
        <v>5</v>
      </c>
      <c r="M9" s="328">
        <f>IFERROR(ROUNDUP(VLOOKUP(F9,Accesorio!A:E,IF(L9&gt;5,L9-2,L9),)*E9/IF(L9&gt;5,1.21,1),0)," ")</f>
        <v>14000</v>
      </c>
      <c r="N9" s="329" t="str">
        <f>IFERROR(VLOOKUP(F9,Accesorio!A:C,3,),"")</f>
        <v>TPU SAM. A35 TRANS CLEAR PREMIUM REF</v>
      </c>
    </row>
    <row r="10" spans="1:14">
      <c r="A10" s="103">
        <v>45809</v>
      </c>
      <c r="B10" s="104" t="s">
        <v>7818</v>
      </c>
      <c r="C10" s="105"/>
      <c r="D10" s="106">
        <v>5500</v>
      </c>
      <c r="E10" s="222">
        <v>1</v>
      </c>
      <c r="F10" s="225" t="s">
        <v>7839</v>
      </c>
      <c r="G10" s="104" t="s">
        <v>7825</v>
      </c>
      <c r="H10" s="104" t="s">
        <v>7827</v>
      </c>
      <c r="I10" s="107">
        <v>562</v>
      </c>
      <c r="J10" s="108" t="s">
        <v>7822</v>
      </c>
      <c r="K10" s="109"/>
      <c r="L10" s="110">
        <v>5</v>
      </c>
      <c r="M10" s="328">
        <f>IFERROR(ROUNDUP(VLOOKUP(F10,Accesorio!A:E,IF(L10&gt;5,L10-2,L10),)*E10/IF(L10&gt;5,1.21,1),0)," ")</f>
        <v>5500</v>
      </c>
      <c r="N10" s="329" t="str">
        <f>IFERROR(VLOOKUP(F10,Accesorio!A:C,3,),"")</f>
        <v>GLASS FULL SAM. A35</v>
      </c>
    </row>
    <row r="11" spans="1:14">
      <c r="A11" s="103">
        <v>45810</v>
      </c>
      <c r="B11" s="104" t="s">
        <v>7818</v>
      </c>
      <c r="C11" s="105"/>
      <c r="D11" s="106">
        <v>7000</v>
      </c>
      <c r="E11" s="222">
        <v>1</v>
      </c>
      <c r="F11" s="225" t="s">
        <v>1903</v>
      </c>
      <c r="G11" s="104" t="s">
        <v>7810</v>
      </c>
      <c r="H11" s="104" t="s">
        <v>7811</v>
      </c>
      <c r="I11" s="107"/>
      <c r="J11" s="108" t="s">
        <v>290</v>
      </c>
      <c r="K11" s="109"/>
      <c r="L11" s="110">
        <v>5</v>
      </c>
      <c r="M11" s="328">
        <f>IFERROR(ROUNDUP(VLOOKUP(F11,Accesorio!A:E,IF(L11&gt;5,L11-2,L11),)*E11/IF(L11&gt;5,1.21,1),0)," ")</f>
        <v>7000</v>
      </c>
      <c r="N11" s="329" t="str">
        <f>IFERROR(VLOOKUP(F11,Accesorio!A:C,3,),"")</f>
        <v>GLASS CERAMICA IPH 14 PRO - 100D</v>
      </c>
    </row>
    <row r="12" spans="1:14">
      <c r="A12" s="103">
        <v>45810</v>
      </c>
      <c r="B12" s="104" t="s">
        <v>7818</v>
      </c>
      <c r="C12" s="105"/>
      <c r="D12" s="106">
        <v>7500</v>
      </c>
      <c r="E12" s="222">
        <v>1</v>
      </c>
      <c r="F12" s="225" t="s">
        <v>2734</v>
      </c>
      <c r="G12" s="104" t="s">
        <v>7810</v>
      </c>
      <c r="H12" s="104" t="s">
        <v>7811</v>
      </c>
      <c r="I12" s="107"/>
      <c r="J12" s="108" t="s">
        <v>7846</v>
      </c>
      <c r="K12" s="109"/>
      <c r="L12" s="110">
        <v>5</v>
      </c>
      <c r="M12" s="328">
        <f>IFERROR(ROUNDUP(VLOOKUP(F12,Accesorio!A:E,IF(L12&gt;5,L12-2,L12),)*E12/IF(L12&gt;5,1.21,1),0)," ")</f>
        <v>7500</v>
      </c>
      <c r="N12" s="329" t="str">
        <f>IFERROR(VLOOKUP(F12,Accesorio!A:C,3,),"")</f>
        <v>HIDROGEL FILMINAS CLEAR 180X120</v>
      </c>
    </row>
    <row r="13" spans="1:14">
      <c r="A13" s="103">
        <v>45810</v>
      </c>
      <c r="B13" s="104" t="s">
        <v>7818</v>
      </c>
      <c r="C13" s="105"/>
      <c r="D13" s="106">
        <v>7500</v>
      </c>
      <c r="E13" s="222">
        <v>1</v>
      </c>
      <c r="F13" s="225" t="s">
        <v>6393</v>
      </c>
      <c r="G13" s="104" t="s">
        <v>7810</v>
      </c>
      <c r="H13" s="104" t="s">
        <v>7811</v>
      </c>
      <c r="I13" s="107"/>
      <c r="J13" s="108" t="s">
        <v>290</v>
      </c>
      <c r="K13" s="109"/>
      <c r="L13" s="110">
        <v>5</v>
      </c>
      <c r="M13" s="328">
        <f>IFERROR(ROUNDUP(VLOOKUP(F13,Accesorio!A:E,IF(L13&gt;5,L13-2,L13),)*E13/IF(L13&gt;5,1.21,1),0)," ")</f>
        <v>7500</v>
      </c>
      <c r="N13" s="329" t="str">
        <f>IFERROR(VLOOKUP(F13,Accesorio!A:C,3,),"")</f>
        <v>TPU SAM. A15 SILICONA FELPA</v>
      </c>
    </row>
    <row r="14" spans="1:14">
      <c r="A14" s="103">
        <v>45810</v>
      </c>
      <c r="B14" s="104" t="s">
        <v>7818</v>
      </c>
      <c r="C14" s="105"/>
      <c r="D14" s="106">
        <v>7500</v>
      </c>
      <c r="E14" s="222">
        <v>1</v>
      </c>
      <c r="F14" s="225" t="s">
        <v>2734</v>
      </c>
      <c r="G14" s="104" t="s">
        <v>7810</v>
      </c>
      <c r="H14" s="104" t="s">
        <v>7811</v>
      </c>
      <c r="I14" s="107"/>
      <c r="J14" s="108" t="s">
        <v>7846</v>
      </c>
      <c r="K14" s="112"/>
      <c r="L14" s="110">
        <v>5</v>
      </c>
      <c r="M14" s="328">
        <f>IFERROR(ROUNDUP(VLOOKUP(F14,Accesorio!A:E,IF(L14&gt;5,L14-2,L14),)*E14/IF(L14&gt;5,1.21,1),0)," ")</f>
        <v>7500</v>
      </c>
      <c r="N14" s="329" t="str">
        <f>IFERROR(VLOOKUP(F14,Accesorio!A:C,3,),"")</f>
        <v>HIDROGEL FILMINAS CLEAR 180X120</v>
      </c>
    </row>
    <row r="15" spans="1:14">
      <c r="A15" s="103">
        <v>45812</v>
      </c>
      <c r="B15" s="104" t="s">
        <v>7818</v>
      </c>
      <c r="C15" s="105"/>
      <c r="D15" s="106">
        <v>5500</v>
      </c>
      <c r="E15" s="222">
        <v>1</v>
      </c>
      <c r="F15" s="260" t="s">
        <v>2072</v>
      </c>
      <c r="G15" s="104" t="s">
        <v>7810</v>
      </c>
      <c r="H15" s="104" t="s">
        <v>7811</v>
      </c>
      <c r="I15" s="107" t="s">
        <v>7826</v>
      </c>
      <c r="J15" s="108" t="s">
        <v>290</v>
      </c>
      <c r="K15" s="109"/>
      <c r="L15" s="110">
        <v>5</v>
      </c>
      <c r="M15" s="328">
        <f>IFERROR(ROUNDUP(VLOOKUP(F15,Accesorio!A:E,IF(L15&gt;5,L15-2,L15),)*E15/IF(L15&gt;5,1.21,1),0)," ")</f>
        <v>5500</v>
      </c>
      <c r="N15" s="329" t="str">
        <f>IFERROR(VLOOKUP(F15,Accesorio!A:C,3,),"")</f>
        <v>GLASS FULL SAM. A32</v>
      </c>
    </row>
    <row r="16" spans="1:14">
      <c r="A16" s="103">
        <v>45812</v>
      </c>
      <c r="B16" s="104" t="s">
        <v>7818</v>
      </c>
      <c r="C16" s="105"/>
      <c r="D16" s="106">
        <v>5000</v>
      </c>
      <c r="E16" s="222">
        <v>1</v>
      </c>
      <c r="F16" s="260" t="s">
        <v>653</v>
      </c>
      <c r="G16" s="107" t="s">
        <v>7810</v>
      </c>
      <c r="H16" s="107" t="s">
        <v>7811</v>
      </c>
      <c r="I16" s="107" t="s">
        <v>7826</v>
      </c>
      <c r="J16" s="108" t="s">
        <v>290</v>
      </c>
      <c r="K16" s="109"/>
      <c r="L16" s="110">
        <v>5</v>
      </c>
      <c r="M16" s="328">
        <f>IFERROR(ROUNDUP(VLOOKUP(F16,Accesorio!A:E,IF(L16&gt;5,L16-2,L16),)*E16/IF(L16&gt;5,1.21,1),0)," ")</f>
        <v>5000</v>
      </c>
      <c r="N16" s="329" t="str">
        <f>IFERROR(VLOOKUP(F16,Accesorio!A:C,3,),"")</f>
        <v>CABLE MICRO 1MTS KOSMO</v>
      </c>
    </row>
    <row r="17" spans="1:14">
      <c r="A17" s="103">
        <v>45812</v>
      </c>
      <c r="B17" s="104" t="s">
        <v>7818</v>
      </c>
      <c r="C17" s="105"/>
      <c r="D17" s="106">
        <v>7500</v>
      </c>
      <c r="E17" s="222">
        <v>1</v>
      </c>
      <c r="F17" s="389" t="s">
        <v>2734</v>
      </c>
      <c r="G17" s="107" t="s">
        <v>7810</v>
      </c>
      <c r="H17" s="107" t="s">
        <v>7811</v>
      </c>
      <c r="I17" s="107"/>
      <c r="J17" s="108" t="s">
        <v>7822</v>
      </c>
      <c r="K17" s="109"/>
      <c r="L17" s="110">
        <v>5</v>
      </c>
      <c r="M17" s="328">
        <f>IFERROR(ROUNDUP(VLOOKUP(F17,Accesorio!A:E,IF(L17&gt;5,L17-2,L17),)*E17/IF(L17&gt;5,1.21,1),0)," ")</f>
        <v>7500</v>
      </c>
      <c r="N17" s="329" t="str">
        <f>IFERROR(VLOOKUP(F17,Accesorio!A:C,3,),"")</f>
        <v>HIDROGEL FILMINAS CLEAR 180X120</v>
      </c>
    </row>
    <row r="18" spans="1:14">
      <c r="A18" s="103">
        <v>45812</v>
      </c>
      <c r="B18" s="104" t="s">
        <v>7818</v>
      </c>
      <c r="C18" s="105"/>
      <c r="D18" s="106">
        <v>5500</v>
      </c>
      <c r="E18" s="222">
        <v>1</v>
      </c>
      <c r="F18" s="225" t="s">
        <v>7646</v>
      </c>
      <c r="G18" s="107" t="s">
        <v>7810</v>
      </c>
      <c r="H18" s="107" t="s">
        <v>7811</v>
      </c>
      <c r="I18" s="107"/>
      <c r="J18" s="108" t="s">
        <v>290</v>
      </c>
      <c r="K18" s="109"/>
      <c r="L18" s="110">
        <v>5</v>
      </c>
      <c r="M18" s="328">
        <f>IFERROR(ROUNDUP(VLOOKUP(F18,Accesorio!A:E,IF(L18&gt;5,L18-2,L18),)*E18/IF(L18&gt;5,1.21,1),0)," ")</f>
        <v>5500</v>
      </c>
      <c r="N18" s="329" t="str">
        <f>IFERROR(VLOOKUP(F18,Accesorio!A:C,3,),"")</f>
        <v>GLASS FULL MOT. G05 / E15</v>
      </c>
    </row>
    <row r="19" spans="1:14">
      <c r="A19" s="103">
        <v>45813</v>
      </c>
      <c r="B19" s="104" t="s">
        <v>7818</v>
      </c>
      <c r="C19" s="105"/>
      <c r="D19" s="106">
        <v>4500</v>
      </c>
      <c r="E19" s="222">
        <v>1</v>
      </c>
      <c r="F19" s="225" t="s">
        <v>2328</v>
      </c>
      <c r="G19" s="107" t="s">
        <v>7810</v>
      </c>
      <c r="H19" s="107" t="s">
        <v>7811</v>
      </c>
      <c r="I19" s="107"/>
      <c r="J19" s="108" t="s">
        <v>7822</v>
      </c>
      <c r="K19" s="109"/>
      <c r="L19" s="110">
        <v>5</v>
      </c>
      <c r="M19" s="328">
        <f>IFERROR(ROUNDUP(VLOOKUP(F19,Accesorio!A:E,IF(L19&gt;5,L19-2,L19),)*E19/IF(L19&gt;5,1.21,1),0)," ")</f>
        <v>4500</v>
      </c>
      <c r="N19" s="329" t="str">
        <f>IFERROR(VLOOKUP(F19,Accesorio!A:C,3,),"")</f>
        <v>GLASS MOT. G14</v>
      </c>
    </row>
    <row r="20" spans="1:14">
      <c r="A20" s="103">
        <v>45813</v>
      </c>
      <c r="B20" s="104" t="s">
        <v>7818</v>
      </c>
      <c r="C20" s="105"/>
      <c r="D20" s="106">
        <v>7500</v>
      </c>
      <c r="E20" s="222">
        <v>1</v>
      </c>
      <c r="F20" s="389" t="s">
        <v>2734</v>
      </c>
      <c r="G20" s="107" t="s">
        <v>7825</v>
      </c>
      <c r="H20" s="107" t="s">
        <v>7827</v>
      </c>
      <c r="I20" s="107">
        <v>563</v>
      </c>
      <c r="J20" s="108" t="s">
        <v>7822</v>
      </c>
      <c r="K20" s="109"/>
      <c r="L20" s="110">
        <v>5</v>
      </c>
      <c r="M20" s="328">
        <f>IFERROR(ROUNDUP(VLOOKUP(F20,Accesorio!A:E,IF(L20&gt;5,L20-2,L20),)*E20/IF(L20&gt;5,1.21,1),0)," ")</f>
        <v>7500</v>
      </c>
      <c r="N20" s="329" t="str">
        <f>IFERROR(VLOOKUP(F20,Accesorio!A:C,3,),"")</f>
        <v>HIDROGEL FILMINAS CLEAR 180X120</v>
      </c>
    </row>
    <row r="21" spans="1:14">
      <c r="A21" s="103">
        <v>45815</v>
      </c>
      <c r="B21" s="104" t="s">
        <v>7818</v>
      </c>
      <c r="C21" s="105"/>
      <c r="D21" s="106">
        <v>5000</v>
      </c>
      <c r="E21" s="222">
        <v>1</v>
      </c>
      <c r="F21" s="225" t="s">
        <v>5212</v>
      </c>
      <c r="G21" s="107" t="s">
        <v>7825</v>
      </c>
      <c r="H21" s="107" t="s">
        <v>7827</v>
      </c>
      <c r="I21" s="107">
        <v>564</v>
      </c>
      <c r="J21" s="108" t="s">
        <v>7822</v>
      </c>
      <c r="K21" s="109"/>
      <c r="L21" s="110">
        <v>5</v>
      </c>
      <c r="M21" s="328">
        <f>IFERROR(ROUNDUP(VLOOKUP(F21,Accesorio!A:E,IF(L21&gt;5,L21-2,L21),)*E21/IF(L21&gt;5,1.21,1),0)," ")</f>
        <v>5000</v>
      </c>
      <c r="N21" s="329" t="str">
        <f>IFERROR(VLOOKUP(F21,Accesorio!A:C,3,),"")</f>
        <v>TPU SAM. A24 TRANS</v>
      </c>
    </row>
    <row r="22" spans="1:14">
      <c r="A22" s="103">
        <v>45815</v>
      </c>
      <c r="B22" s="104" t="s">
        <v>7818</v>
      </c>
      <c r="C22" s="105"/>
      <c r="D22" s="106">
        <v>5500</v>
      </c>
      <c r="E22" s="222">
        <v>1</v>
      </c>
      <c r="F22" s="260" t="s">
        <v>6804</v>
      </c>
      <c r="G22" s="107" t="s">
        <v>7825</v>
      </c>
      <c r="H22" s="107" t="s">
        <v>7827</v>
      </c>
      <c r="I22" s="107">
        <v>564</v>
      </c>
      <c r="J22" s="108" t="s">
        <v>7822</v>
      </c>
      <c r="K22" s="109"/>
      <c r="L22" s="110">
        <v>5</v>
      </c>
      <c r="M22" s="328">
        <f>IFERROR(ROUNDUP(VLOOKUP(F22,Accesorio!A:E,IF(L22&gt;5,L22-2,L22),)*E22/IF(L22&gt;5,1.21,1),0)," ")</f>
        <v>5500</v>
      </c>
      <c r="N22" s="329" t="str">
        <f>IFERROR(VLOOKUP(F22,Accesorio!A:C,3,),"")</f>
        <v>CAR. PARED CABEZAL USB - 2A KOSMO</v>
      </c>
    </row>
    <row r="23" spans="1:14">
      <c r="A23" s="103">
        <v>45815</v>
      </c>
      <c r="B23" s="104" t="s">
        <v>7818</v>
      </c>
      <c r="C23" s="105"/>
      <c r="D23" s="106">
        <v>5500</v>
      </c>
      <c r="E23" s="222">
        <v>1</v>
      </c>
      <c r="F23" s="225" t="s">
        <v>7649</v>
      </c>
      <c r="G23" s="104" t="s">
        <v>7810</v>
      </c>
      <c r="H23" s="104" t="s">
        <v>7811</v>
      </c>
      <c r="I23" s="107"/>
      <c r="J23" s="108" t="s">
        <v>7822</v>
      </c>
      <c r="K23" s="109"/>
      <c r="L23" s="110">
        <v>5</v>
      </c>
      <c r="M23" s="328">
        <f>IFERROR(ROUNDUP(VLOOKUP(F23,Accesorio!A:E,IF(L23&gt;5,L23-2,L23),)*E23/IF(L23&gt;5,1.21,1),0)," ")</f>
        <v>5500</v>
      </c>
      <c r="N23" s="329" t="str">
        <f>IFERROR(VLOOKUP(F23,Accesorio!A:C,3,),"")</f>
        <v>GLASS FULL MOT. G15</v>
      </c>
    </row>
    <row r="24" spans="1:14">
      <c r="A24" s="103">
        <v>45815</v>
      </c>
      <c r="B24" s="104" t="s">
        <v>7818</v>
      </c>
      <c r="C24" s="105"/>
      <c r="D24" s="106">
        <v>7500</v>
      </c>
      <c r="E24" s="222">
        <v>1</v>
      </c>
      <c r="F24" s="225" t="s">
        <v>6393</v>
      </c>
      <c r="G24" s="104" t="s">
        <v>7810</v>
      </c>
      <c r="H24" s="104" t="s">
        <v>7811</v>
      </c>
      <c r="I24" s="107"/>
      <c r="J24" s="108" t="s">
        <v>7822</v>
      </c>
      <c r="K24" s="109"/>
      <c r="L24" s="110">
        <v>5</v>
      </c>
      <c r="M24" s="328">
        <f>IFERROR(ROUNDUP(VLOOKUP(F24,Accesorio!A:E,IF(L24&gt;5,L24-2,L24),)*E24/IF(L24&gt;5,1.21,1),0)," ")</f>
        <v>7500</v>
      </c>
      <c r="N24" s="329" t="str">
        <f>IFERROR(VLOOKUP(F24,Accesorio!A:C,3,),"")</f>
        <v>TPU SAM. A15 SILICONA FELPA</v>
      </c>
    </row>
    <row r="25" spans="1:14">
      <c r="A25" s="103">
        <v>45815</v>
      </c>
      <c r="B25" s="104" t="s">
        <v>7818</v>
      </c>
      <c r="C25" s="105"/>
      <c r="D25" s="106">
        <v>5000</v>
      </c>
      <c r="E25" s="222">
        <v>1</v>
      </c>
      <c r="F25" s="225" t="s">
        <v>5042</v>
      </c>
      <c r="G25" s="104" t="s">
        <v>7810</v>
      </c>
      <c r="H25" s="104" t="s">
        <v>7811</v>
      </c>
      <c r="I25" s="107"/>
      <c r="J25" s="108" t="s">
        <v>7822</v>
      </c>
      <c r="K25" s="109"/>
      <c r="L25" s="110">
        <v>5</v>
      </c>
      <c r="M25" s="328">
        <f>IFERROR(ROUNDUP(VLOOKUP(F25,Accesorio!A:E,IF(L25&gt;5,L25-2,L25),)*E25/IF(L25&gt;5,1.21,1),0)," ")</f>
        <v>5000</v>
      </c>
      <c r="N25" s="329" t="str">
        <f>IFERROR(VLOOKUP(F25,Accesorio!A:C,3,),"")</f>
        <v>TPU SAM. A15 TRANS</v>
      </c>
    </row>
    <row r="26" spans="1:14">
      <c r="A26" s="103">
        <v>45815</v>
      </c>
      <c r="B26" s="104" t="s">
        <v>7818</v>
      </c>
      <c r="C26" s="105"/>
      <c r="D26" s="106">
        <v>11000</v>
      </c>
      <c r="E26" s="222">
        <v>1</v>
      </c>
      <c r="F26" s="225" t="s">
        <v>3355</v>
      </c>
      <c r="G26" s="104" t="s">
        <v>7810</v>
      </c>
      <c r="H26" s="104" t="s">
        <v>7811</v>
      </c>
      <c r="I26" s="107"/>
      <c r="J26" s="108" t="s">
        <v>7822</v>
      </c>
      <c r="K26" s="109"/>
      <c r="L26" s="110">
        <v>5</v>
      </c>
      <c r="M26" s="328">
        <f>IFERROR(ROUNDUP(VLOOKUP(F26,Accesorio!A:E,IF(L26&gt;5,L26-2,L26),)*E26/IF(L26&gt;5,1.21,1),0)," ")</f>
        <v>11000</v>
      </c>
      <c r="N26" s="329" t="str">
        <f>IFERROR(VLOOKUP(F26,Accesorio!A:C,3,),"")</f>
        <v>TPU IPH 14 / 13 BORDER COLOR</v>
      </c>
    </row>
    <row r="27" spans="1:14">
      <c r="A27" s="103">
        <v>45815</v>
      </c>
      <c r="B27" s="104" t="s">
        <v>7818</v>
      </c>
      <c r="C27" s="105"/>
      <c r="D27" s="106">
        <v>32000</v>
      </c>
      <c r="E27" s="222">
        <v>1</v>
      </c>
      <c r="F27" s="225" t="s">
        <v>7411</v>
      </c>
      <c r="G27" s="104" t="s">
        <v>7810</v>
      </c>
      <c r="H27" s="104" t="s">
        <v>7811</v>
      </c>
      <c r="I27" s="107" t="s">
        <v>7826</v>
      </c>
      <c r="J27" s="108" t="s">
        <v>7822</v>
      </c>
      <c r="K27" s="109"/>
      <c r="L27" s="110">
        <v>5</v>
      </c>
      <c r="M27" s="328">
        <f>IFERROR(ROUNDUP(VLOOKUP(F27,Accesorio!A:E,IF(L27&gt;5,L27-2,L27),)*E27/IF(L27&gt;5,1.21,1),0)," ")</f>
        <v>32000</v>
      </c>
      <c r="N27" s="329" t="str">
        <f>IFERROR(VLOOKUP(F27,Accesorio!A:C,3,),"")</f>
        <v>CAR. INALAMBRICO MAGNETICO USB-C APPLE A2140</v>
      </c>
    </row>
    <row r="28" spans="1:14">
      <c r="A28" s="103">
        <v>45816</v>
      </c>
      <c r="B28" s="104" t="s">
        <v>7818</v>
      </c>
      <c r="C28" s="105"/>
      <c r="D28" s="106">
        <v>4500</v>
      </c>
      <c r="E28" s="222">
        <v>1</v>
      </c>
      <c r="F28" s="260" t="s">
        <v>8011</v>
      </c>
      <c r="G28" s="104" t="s">
        <v>7810</v>
      </c>
      <c r="H28" s="104" t="s">
        <v>7811</v>
      </c>
      <c r="I28" s="107"/>
      <c r="J28" s="108" t="s">
        <v>7822</v>
      </c>
      <c r="K28" s="109"/>
      <c r="L28" s="110">
        <v>5</v>
      </c>
      <c r="M28" s="328">
        <f>IFERROR(ROUNDUP(VLOOKUP(F28,Accesorio!A:E,IF(L28&gt;5,L28-2,L28),)*E28/IF(L28&gt;5,1.21,1),0)," ")</f>
        <v>4500</v>
      </c>
      <c r="N28" s="329" t="str">
        <f>IFERROR(VLOOKUP(F28,Accesorio!A:C,3,),"")</f>
        <v>GLASS MOT. G84</v>
      </c>
    </row>
    <row r="29" spans="1:14">
      <c r="A29" s="103">
        <v>45816</v>
      </c>
      <c r="B29" s="104" t="s">
        <v>7818</v>
      </c>
      <c r="C29" s="105"/>
      <c r="D29" s="106">
        <v>7500</v>
      </c>
      <c r="E29" s="222">
        <v>1</v>
      </c>
      <c r="F29" s="225" t="s">
        <v>7767</v>
      </c>
      <c r="G29" s="104" t="s">
        <v>7810</v>
      </c>
      <c r="H29" s="104" t="s">
        <v>7811</v>
      </c>
      <c r="I29" s="107"/>
      <c r="J29" s="108" t="s">
        <v>7822</v>
      </c>
      <c r="K29" s="109"/>
      <c r="L29" s="110">
        <v>5</v>
      </c>
      <c r="M29" s="328">
        <f>IFERROR(ROUNDUP(VLOOKUP(F29,Accesorio!A:E,IF(L29&gt;5,L29-2,L29),)*E29/IF(L29&gt;5,1.21,1),0)," ")</f>
        <v>7500</v>
      </c>
      <c r="N29" s="329" t="str">
        <f>IFERROR(VLOOKUP(F29,Accesorio!A:C,3,),"")</f>
        <v>TPU SAM. A15 BORDER DIFUMADO REF</v>
      </c>
    </row>
    <row r="30" spans="1:14">
      <c r="A30" s="103">
        <v>45816</v>
      </c>
      <c r="B30" s="104" t="s">
        <v>7818</v>
      </c>
      <c r="C30" s="105"/>
      <c r="D30" s="106">
        <v>8500</v>
      </c>
      <c r="E30" s="222">
        <v>1</v>
      </c>
      <c r="F30" s="225" t="s">
        <v>3274</v>
      </c>
      <c r="G30" s="104" t="s">
        <v>7825</v>
      </c>
      <c r="H30" s="104" t="s">
        <v>7827</v>
      </c>
      <c r="I30" s="107">
        <v>568</v>
      </c>
      <c r="J30" s="108" t="s">
        <v>7846</v>
      </c>
      <c r="K30" s="112"/>
      <c r="L30" s="110">
        <v>5</v>
      </c>
      <c r="M30" s="328">
        <f>IFERROR(ROUNDUP(VLOOKUP(F30,Accesorio!A:E,IF(L30&gt;5,L30-2,L30),)*E30/IF(L30&gt;5,1.21,1),0)," ")</f>
        <v>8500</v>
      </c>
      <c r="N30" s="329" t="str">
        <f>IFERROR(VLOOKUP(F30,Accesorio!A:C,3,),"")</f>
        <v>TPU IPH 12 / 12 PRO DIAMON</v>
      </c>
    </row>
    <row r="31" spans="1:14">
      <c r="A31" s="103">
        <v>45816</v>
      </c>
      <c r="B31" s="104" t="s">
        <v>7818</v>
      </c>
      <c r="C31" s="111"/>
      <c r="D31" s="256">
        <v>7500</v>
      </c>
      <c r="E31" s="222">
        <v>1</v>
      </c>
      <c r="F31" s="225" t="s">
        <v>7924</v>
      </c>
      <c r="G31" s="104" t="s">
        <v>7825</v>
      </c>
      <c r="H31" s="104" t="s">
        <v>7827</v>
      </c>
      <c r="I31" s="104">
        <v>568</v>
      </c>
      <c r="J31" s="108" t="s">
        <v>7846</v>
      </c>
      <c r="K31" s="112"/>
      <c r="L31" s="110">
        <v>5</v>
      </c>
      <c r="M31" s="328">
        <f>IFERROR(ROUNDUP(VLOOKUP(F31,Accesorio!A:E,IF(L31&gt;5,L31-2,L31),)*E31/IF(L31&gt;5,1.21,1),0)," ")</f>
        <v>7500</v>
      </c>
      <c r="N31" s="329" t="str">
        <f>IFERROR(VLOOKUP(F31,Accesorio!A:C,3,),"")</f>
        <v>TPU SAM. A15 BORDER DIFUMADO REF</v>
      </c>
    </row>
    <row r="32" spans="1:14">
      <c r="A32" s="103">
        <v>45816</v>
      </c>
      <c r="B32" s="104" t="s">
        <v>7818</v>
      </c>
      <c r="C32" s="111"/>
      <c r="D32" s="256">
        <v>7000</v>
      </c>
      <c r="E32" s="222">
        <v>1</v>
      </c>
      <c r="F32" s="225" t="s">
        <v>7994</v>
      </c>
      <c r="G32" s="104" t="s">
        <v>7825</v>
      </c>
      <c r="H32" s="104" t="s">
        <v>7827</v>
      </c>
      <c r="I32" s="104">
        <v>568</v>
      </c>
      <c r="J32" s="108" t="s">
        <v>7846</v>
      </c>
      <c r="K32" s="112"/>
      <c r="L32" s="110">
        <v>5</v>
      </c>
      <c r="M32" s="328">
        <f>IFERROR(ROUNDUP(VLOOKUP(F32,Accesorio!A:E,IF(L32&gt;5,L32-2,L32),)*E32/IF(L32&gt;5,1.21,1),0)," ")</f>
        <v>7000</v>
      </c>
      <c r="N32" s="329" t="str">
        <f>IFERROR(VLOOKUP(F32,Accesorio!A:C,3,),"")</f>
        <v>GLASS CERAMICA SAM. A15 / A25 / A34 100D</v>
      </c>
    </row>
    <row r="33" spans="1:14">
      <c r="A33" s="103">
        <v>45816</v>
      </c>
      <c r="B33" s="104" t="s">
        <v>7818</v>
      </c>
      <c r="C33" s="111"/>
      <c r="D33" s="256">
        <v>4500</v>
      </c>
      <c r="E33" s="222">
        <v>1</v>
      </c>
      <c r="F33" s="225" t="s">
        <v>2483</v>
      </c>
      <c r="G33" s="104" t="s">
        <v>7810</v>
      </c>
      <c r="H33" s="104" t="s">
        <v>7811</v>
      </c>
      <c r="I33" s="104"/>
      <c r="J33" s="108" t="s">
        <v>7846</v>
      </c>
      <c r="K33" s="112"/>
      <c r="L33" s="110">
        <v>5</v>
      </c>
      <c r="M33" s="328">
        <f>IFERROR(ROUNDUP(VLOOKUP(F33,Accesorio!A:E,IF(L33&gt;5,L33-2,L33),)*E33/IF(L33&gt;5,1.21,1),0)," ")</f>
        <v>4500</v>
      </c>
      <c r="N33" s="329" t="str">
        <f>IFERROR(VLOOKUP(F33,Accesorio!A:C,3,),"")</f>
        <v>GLASS SAM. A04 /A04S / A04E</v>
      </c>
    </row>
    <row r="34" spans="1:14">
      <c r="A34" s="103">
        <v>45816</v>
      </c>
      <c r="B34" s="104" t="s">
        <v>7818</v>
      </c>
      <c r="C34" s="111"/>
      <c r="D34" s="256">
        <v>15500</v>
      </c>
      <c r="E34" s="222">
        <v>1</v>
      </c>
      <c r="F34" s="225" t="s">
        <v>7925</v>
      </c>
      <c r="G34" s="104" t="s">
        <v>7825</v>
      </c>
      <c r="H34" s="104" t="s">
        <v>7933</v>
      </c>
      <c r="I34" s="104">
        <v>559</v>
      </c>
      <c r="J34" s="108" t="s">
        <v>7846</v>
      </c>
      <c r="K34" s="112"/>
      <c r="L34" s="110">
        <v>5</v>
      </c>
      <c r="M34" s="328">
        <f>IFERROR(ROUNDUP(VLOOKUP(F34,Accesorio!A:E,IF(L34&gt;5,L34-2,L34),)*E34/IF(L34&gt;5,1.21,1),0)," ")</f>
        <v>15500</v>
      </c>
      <c r="N34" s="329" t="str">
        <f>IFERROR(VLOOKUP(F34,Accesorio!A:C,3,),"")</f>
        <v>TPU SAM. A15 / A25 CUERO</v>
      </c>
    </row>
    <row r="35" spans="1:14">
      <c r="A35" s="103">
        <v>45817</v>
      </c>
      <c r="B35" s="104" t="s">
        <v>7818</v>
      </c>
      <c r="C35" s="111"/>
      <c r="D35" s="256">
        <v>9500</v>
      </c>
      <c r="E35" s="222">
        <v>1</v>
      </c>
      <c r="F35" s="225" t="s">
        <v>7341</v>
      </c>
      <c r="G35" s="104" t="s">
        <v>7810</v>
      </c>
      <c r="H35" s="104" t="s">
        <v>7811</v>
      </c>
      <c r="I35" s="104"/>
      <c r="J35" s="108" t="s">
        <v>290</v>
      </c>
      <c r="K35" s="112"/>
      <c r="L35" s="110">
        <v>5</v>
      </c>
      <c r="M35" s="328">
        <f>IFERROR(ROUNDUP(VLOOKUP(F35,Accesorio!A:E,IF(L35&gt;5,L35-2,L35),)*E35/IF(L35&gt;5,1.21,1),0)," ")</f>
        <v>9500</v>
      </c>
      <c r="N35" s="329" t="str">
        <f>IFERROR(VLOOKUP(F35,Accesorio!A:C,3,),"")</f>
        <v>TPU IPH 16 PRO MAGNETICO TRANS COLOR</v>
      </c>
    </row>
    <row r="36" spans="1:14">
      <c r="A36" s="103">
        <v>45817</v>
      </c>
      <c r="B36" s="104" t="s">
        <v>7818</v>
      </c>
      <c r="C36" s="111"/>
      <c r="D36" s="256">
        <v>4500</v>
      </c>
      <c r="E36" s="222">
        <v>1</v>
      </c>
      <c r="F36" s="225" t="s">
        <v>4216</v>
      </c>
      <c r="G36" s="104" t="s">
        <v>7810</v>
      </c>
      <c r="H36" s="104" t="s">
        <v>7811</v>
      </c>
      <c r="I36" s="104"/>
      <c r="J36" s="108" t="s">
        <v>290</v>
      </c>
      <c r="K36" s="112"/>
      <c r="L36" s="110">
        <v>5</v>
      </c>
      <c r="M36" s="328">
        <f>IFERROR(ROUNDUP(VLOOKUP(F36,Accesorio!A:E,IF(L36&gt;5,L36-2,L36),)*E36/IF(L36&gt;5,1.21,1),0)," ")</f>
        <v>4500</v>
      </c>
      <c r="N36" s="329" t="str">
        <f>IFERROR(VLOOKUP(F36,Accesorio!A:C,3,),"")</f>
        <v xml:space="preserve">TPU MOT. G22/E32 NAC. LISO </v>
      </c>
    </row>
    <row r="37" spans="1:14">
      <c r="A37" s="103">
        <v>45817</v>
      </c>
      <c r="B37" s="104" t="s">
        <v>7818</v>
      </c>
      <c r="C37" s="111"/>
      <c r="D37" s="256">
        <v>7500</v>
      </c>
      <c r="E37" s="222">
        <v>1</v>
      </c>
      <c r="F37" s="225" t="s">
        <v>7637</v>
      </c>
      <c r="G37" s="104" t="s">
        <v>7810</v>
      </c>
      <c r="H37" s="104" t="s">
        <v>7811</v>
      </c>
      <c r="I37" s="104"/>
      <c r="J37" s="108" t="s">
        <v>290</v>
      </c>
      <c r="K37" s="112"/>
      <c r="L37" s="110">
        <v>5</v>
      </c>
      <c r="M37" s="328">
        <f>IFERROR(ROUNDUP(VLOOKUP(F37,Accesorio!A:E,IF(L37&gt;5,L37-2,L37),)*E37/IF(L37&gt;5,1.21,1),0)," ")</f>
        <v>7500</v>
      </c>
      <c r="N37" s="329" t="str">
        <f>IFERROR(VLOOKUP(F37,Accesorio!A:C,3,),"")</f>
        <v>CAR. PARED TIPO C 2.75A - USB+CABLE KOSMO</v>
      </c>
    </row>
    <row r="38" spans="1:14">
      <c r="A38" s="103">
        <v>45817</v>
      </c>
      <c r="B38" s="104" t="s">
        <v>7818</v>
      </c>
      <c r="C38" s="111"/>
      <c r="D38" s="256">
        <v>4500</v>
      </c>
      <c r="E38" s="222">
        <v>1</v>
      </c>
      <c r="F38" s="225" t="s">
        <v>2338</v>
      </c>
      <c r="G38" s="104" t="s">
        <v>7810</v>
      </c>
      <c r="H38" s="104" t="s">
        <v>7811</v>
      </c>
      <c r="I38" s="104"/>
      <c r="J38" s="108" t="s">
        <v>290</v>
      </c>
      <c r="K38" s="112"/>
      <c r="L38" s="110">
        <v>5</v>
      </c>
      <c r="M38" s="328">
        <f>IFERROR(ROUNDUP(VLOOKUP(F38,Accesorio!A:E,IF(L38&gt;5,L38-2,L38),)*E38/IF(L38&gt;5,1.21,1),0)," ")</f>
        <v>4500</v>
      </c>
      <c r="N38" s="329" t="str">
        <f>IFERROR(VLOOKUP(F38,Accesorio!A:C,3,),"")</f>
        <v>GLASS MOT. G32</v>
      </c>
    </row>
    <row r="39" spans="1:14">
      <c r="A39" s="103">
        <v>45817</v>
      </c>
      <c r="B39" s="104" t="s">
        <v>7818</v>
      </c>
      <c r="C39" s="111"/>
      <c r="D39" s="256">
        <v>7500</v>
      </c>
      <c r="E39" s="222">
        <v>1</v>
      </c>
      <c r="F39" s="225" t="s">
        <v>7924</v>
      </c>
      <c r="G39" s="104" t="s">
        <v>7810</v>
      </c>
      <c r="H39" s="104" t="s">
        <v>7811</v>
      </c>
      <c r="I39" s="104"/>
      <c r="J39" s="108" t="s">
        <v>290</v>
      </c>
      <c r="K39" s="112"/>
      <c r="L39" s="110">
        <v>5</v>
      </c>
      <c r="M39" s="328">
        <f>IFERROR(ROUNDUP(VLOOKUP(F39,Accesorio!A:E,IF(L39&gt;5,L39-2,L39),)*E39/IF(L39&gt;5,1.21,1),0)," ")</f>
        <v>7500</v>
      </c>
      <c r="N39" s="329" t="str">
        <f>IFERROR(VLOOKUP(F39,Accesorio!A:C,3,),"")</f>
        <v>TPU SAM. A15 BORDER DIFUMADO REF</v>
      </c>
    </row>
    <row r="40" spans="1:14">
      <c r="A40" s="103">
        <v>45819</v>
      </c>
      <c r="B40" s="104" t="s">
        <v>7904</v>
      </c>
      <c r="C40" s="111"/>
      <c r="D40" s="256">
        <v>1369</v>
      </c>
      <c r="E40" s="222">
        <v>1</v>
      </c>
      <c r="F40" s="225" t="s">
        <v>6140</v>
      </c>
      <c r="G40" s="104" t="s">
        <v>7810</v>
      </c>
      <c r="H40" s="104" t="s">
        <v>7811</v>
      </c>
      <c r="I40" s="104"/>
      <c r="J40" s="108" t="s">
        <v>7822</v>
      </c>
      <c r="K40" s="112"/>
      <c r="L40" s="110">
        <v>4</v>
      </c>
      <c r="M40" s="328">
        <f>IFERROR(ROUNDUP(VLOOKUP(F40,Accesorio!A:E,IF(L40&gt;5,L40-2,L40),)*E40/IF(L40&gt;5,1.21,1),0)," ")</f>
        <v>1369</v>
      </c>
      <c r="N40" s="329" t="str">
        <f>IFERROR(VLOOKUP(F40,Accesorio!A:C,3,),"")</f>
        <v>CABLE MICRO 1MTS TREQA 6A CA-8641</v>
      </c>
    </row>
    <row r="41" spans="1:14">
      <c r="A41" s="103">
        <v>45819</v>
      </c>
      <c r="B41" s="104" t="s">
        <v>7904</v>
      </c>
      <c r="C41" s="111"/>
      <c r="D41" s="256">
        <v>7357</v>
      </c>
      <c r="E41" s="222">
        <v>1</v>
      </c>
      <c r="F41" s="225" t="s">
        <v>809</v>
      </c>
      <c r="G41" s="104" t="s">
        <v>7810</v>
      </c>
      <c r="H41" s="104" t="s">
        <v>7811</v>
      </c>
      <c r="I41" s="104"/>
      <c r="J41" s="108" t="s">
        <v>7822</v>
      </c>
      <c r="K41" s="112"/>
      <c r="L41" s="110">
        <v>4</v>
      </c>
      <c r="M41" s="328">
        <f>IFERROR(ROUNDUP(VLOOKUP(F41,Accesorio!A:E,IF(L41&gt;5,L41-2,L41),)*E41/IF(L41&gt;5,1.21,1),0)," ")</f>
        <v>6042</v>
      </c>
      <c r="N41" s="329" t="str">
        <f>IFERROR(VLOOKUP(F41,Accesorio!A:C,3,),"")</f>
        <v>CAR. PARED CABEZAL USB-C - 20W 3A KOSMIC</v>
      </c>
    </row>
    <row r="42" spans="1:14">
      <c r="A42" s="103">
        <v>45819</v>
      </c>
      <c r="B42" s="104" t="s">
        <v>7818</v>
      </c>
      <c r="C42" s="105"/>
      <c r="D42" s="256">
        <v>7500</v>
      </c>
      <c r="E42" s="222">
        <v>1</v>
      </c>
      <c r="F42" s="391" t="s">
        <v>2734</v>
      </c>
      <c r="G42" s="104" t="s">
        <v>7810</v>
      </c>
      <c r="H42" s="104" t="s">
        <v>7811</v>
      </c>
      <c r="I42" s="107"/>
      <c r="J42" s="108" t="s">
        <v>290</v>
      </c>
      <c r="K42" s="257"/>
      <c r="L42" s="110">
        <v>5</v>
      </c>
      <c r="M42" s="328">
        <f>IFERROR(ROUNDUP(VLOOKUP(F42,Accesorio!A:E,IF(L42&gt;5,L42-2,L42),)*E42/IF(L42&gt;5,1.21,1),0)," ")</f>
        <v>7500</v>
      </c>
      <c r="N42" s="329" t="str">
        <f>IFERROR(VLOOKUP(F42,Accesorio!A:C,3,),"")</f>
        <v>HIDROGEL FILMINAS CLEAR 180X120</v>
      </c>
    </row>
    <row r="43" spans="1:14">
      <c r="A43" s="103">
        <v>45820</v>
      </c>
      <c r="B43" s="104" t="s">
        <v>7818</v>
      </c>
      <c r="C43" s="105"/>
      <c r="D43" s="256">
        <v>5500</v>
      </c>
      <c r="E43" s="222">
        <v>1</v>
      </c>
      <c r="F43" s="225" t="s">
        <v>7439</v>
      </c>
      <c r="G43" s="104" t="s">
        <v>7825</v>
      </c>
      <c r="H43" s="104" t="s">
        <v>7975</v>
      </c>
      <c r="I43" s="104">
        <v>570</v>
      </c>
      <c r="J43" s="108" t="s">
        <v>7822</v>
      </c>
      <c r="K43" s="109"/>
      <c r="L43" s="110">
        <v>5</v>
      </c>
      <c r="M43" s="328">
        <f>IFERROR(ROUNDUP(VLOOKUP(F43,Accesorio!A:E,IF(L43&gt;5,L43-2,L43),)*E43/IF(L43&gt;5,1.21,1),0)," ")</f>
        <v>5500</v>
      </c>
      <c r="N43" s="329" t="str">
        <f>IFERROR(VLOOKUP(F43,Accesorio!A:C,3,),"")</f>
        <v>GLASS FULL MOT. G75</v>
      </c>
    </row>
    <row r="44" spans="1:14">
      <c r="A44" s="103">
        <v>45820</v>
      </c>
      <c r="B44" s="104" t="s">
        <v>7818</v>
      </c>
      <c r="C44" s="105"/>
      <c r="D44" s="256">
        <v>5000</v>
      </c>
      <c r="E44" s="222">
        <v>1</v>
      </c>
      <c r="F44" s="225" t="s">
        <v>7309</v>
      </c>
      <c r="G44" s="104" t="s">
        <v>7825</v>
      </c>
      <c r="H44" s="104" t="s">
        <v>7975</v>
      </c>
      <c r="I44" s="104">
        <v>570</v>
      </c>
      <c r="J44" s="108" t="s">
        <v>7822</v>
      </c>
      <c r="K44" s="109"/>
      <c r="L44" s="110">
        <v>5</v>
      </c>
      <c r="M44" s="328">
        <f>IFERROR(ROUNDUP(VLOOKUP(F44,Accesorio!A:E,IF(L44&gt;5,L44-2,L44),)*E44/IF(L44&gt;5,1.21,1),0)," ")</f>
        <v>5000</v>
      </c>
      <c r="N44" s="329" t="str">
        <f>IFERROR(VLOOKUP(F44,Accesorio!A:C,3,),"")</f>
        <v>TPU MOT. G85 TRANS</v>
      </c>
    </row>
    <row r="45" spans="1:14">
      <c r="A45" s="103">
        <v>45820</v>
      </c>
      <c r="B45" s="104" t="s">
        <v>7818</v>
      </c>
      <c r="C45" s="105"/>
      <c r="D45" s="256">
        <v>5500</v>
      </c>
      <c r="E45" s="222">
        <v>1</v>
      </c>
      <c r="F45" s="225" t="s">
        <v>1923</v>
      </c>
      <c r="G45" s="104" t="s">
        <v>7810</v>
      </c>
      <c r="H45" s="104" t="s">
        <v>7811</v>
      </c>
      <c r="I45" s="104"/>
      <c r="J45" s="108" t="s">
        <v>7822</v>
      </c>
      <c r="K45" s="258"/>
      <c r="L45" s="110">
        <v>5</v>
      </c>
      <c r="M45" s="328">
        <f>IFERROR(ROUNDUP(VLOOKUP(F45,Accesorio!A:E,IF(L45&gt;5,L45-2,L45),)*E45/IF(L45&gt;5,1.21,1),0)," ")</f>
        <v>5500</v>
      </c>
      <c r="N45" s="329" t="str">
        <f>IFERROR(VLOOKUP(F45,Accesorio!A:C,3,),"")</f>
        <v>GLASS FULL IPH 13 PRO MAX</v>
      </c>
    </row>
    <row r="46" spans="1:14">
      <c r="A46" s="103">
        <v>45821</v>
      </c>
      <c r="B46" s="104" t="s">
        <v>7818</v>
      </c>
      <c r="C46" s="105"/>
      <c r="D46" s="256">
        <v>5500</v>
      </c>
      <c r="E46" s="222">
        <v>1</v>
      </c>
      <c r="F46" s="260" t="s">
        <v>8014</v>
      </c>
      <c r="G46" s="104" t="s">
        <v>7810</v>
      </c>
      <c r="H46" s="104" t="s">
        <v>7811</v>
      </c>
      <c r="I46" s="104"/>
      <c r="J46" s="108" t="s">
        <v>290</v>
      </c>
      <c r="K46" s="258"/>
      <c r="L46" s="110">
        <v>5</v>
      </c>
      <c r="M46" s="328">
        <f>IFERROR(ROUNDUP(VLOOKUP(F46,Accesorio!A:E,IF(L46&gt;5,L46-2,L46),)*E46/IF(L46&gt;5,1.21,1),0)," ")</f>
        <v>5500</v>
      </c>
      <c r="N46" s="329" t="str">
        <f>IFERROR(VLOOKUP(F46,Accesorio!A:C,3,),"")</f>
        <v>GLASS FULL MOT. G75</v>
      </c>
    </row>
    <row r="47" spans="1:14">
      <c r="A47" s="103">
        <v>45822</v>
      </c>
      <c r="B47" s="104" t="s">
        <v>7818</v>
      </c>
      <c r="C47" s="105"/>
      <c r="D47" s="256">
        <v>6500</v>
      </c>
      <c r="E47" s="259">
        <v>1</v>
      </c>
      <c r="F47" s="225" t="s">
        <v>6963</v>
      </c>
      <c r="G47" s="104" t="s">
        <v>7810</v>
      </c>
      <c r="H47" s="104" t="s">
        <v>7811</v>
      </c>
      <c r="I47" s="107"/>
      <c r="J47" s="108" t="s">
        <v>7846</v>
      </c>
      <c r="K47" s="109"/>
      <c r="L47" s="110">
        <v>5</v>
      </c>
      <c r="M47" s="328">
        <f>IFERROR(ROUNDUP(VLOOKUP(F47,Accesorio!A:E,IF(L47&gt;5,L47-2,L47),)*E47/IF(L47&gt;5,1.21,1),0)," ")</f>
        <v>6500</v>
      </c>
      <c r="N47" s="329" t="str">
        <f>IFERROR(VLOOKUP(F47,Accesorio!A:C,3,),"")</f>
        <v>TPU SAM. A06 TRANS</v>
      </c>
    </row>
    <row r="48" spans="1:14">
      <c r="A48" s="103">
        <v>45822</v>
      </c>
      <c r="B48" s="104" t="s">
        <v>7818</v>
      </c>
      <c r="C48" s="105"/>
      <c r="D48" s="256">
        <v>5500</v>
      </c>
      <c r="E48" s="222">
        <v>1</v>
      </c>
      <c r="F48" s="225" t="s">
        <v>1924</v>
      </c>
      <c r="G48" s="104" t="s">
        <v>7810</v>
      </c>
      <c r="H48" s="104" t="s">
        <v>7811</v>
      </c>
      <c r="I48" s="107"/>
      <c r="J48" s="108" t="s">
        <v>7846</v>
      </c>
      <c r="K48" s="109"/>
      <c r="L48" s="110">
        <v>5</v>
      </c>
      <c r="M48" s="328">
        <f>IFERROR(ROUNDUP(VLOOKUP(F48,Accesorio!A:E,IF(L48&gt;5,L48-2,L48),)*E48/IF(L48&gt;5,1.21,1),0)," ")</f>
        <v>5500</v>
      </c>
      <c r="N48" s="329" t="str">
        <f>IFERROR(VLOOKUP(F48,Accesorio!A:C,3,),"")</f>
        <v>GLASS FULL IPH 13 PRO MAX PRIVACY</v>
      </c>
    </row>
    <row r="49" spans="1:14">
      <c r="A49" s="390">
        <v>45822</v>
      </c>
      <c r="B49" s="391" t="s">
        <v>7818</v>
      </c>
      <c r="C49" s="260"/>
      <c r="D49" s="256">
        <v>7500</v>
      </c>
      <c r="E49" s="391">
        <v>1</v>
      </c>
      <c r="F49" s="260" t="s">
        <v>6937</v>
      </c>
      <c r="G49" s="391" t="s">
        <v>7810</v>
      </c>
      <c r="H49" s="391" t="s">
        <v>7811</v>
      </c>
      <c r="I49" s="391"/>
      <c r="J49" s="391" t="s">
        <v>7846</v>
      </c>
      <c r="K49" s="109"/>
      <c r="L49" s="110">
        <v>5</v>
      </c>
      <c r="M49" s="328">
        <f>IFERROR(ROUNDUP(VLOOKUP(F49,Accesorio!A:E,IF(L49&gt;5,L49-2,L49),)*E49/IF(L49&gt;5,1.21,1),0)," ")</f>
        <v>7500</v>
      </c>
      <c r="N49" s="329" t="str">
        <f>IFERROR(VLOOKUP(F49,Accesorio!A:C,3,),"")</f>
        <v>TPU MOT. E14 / G04 / G04S / G24 / G24 POWER SILICONA FELPA BRILLO</v>
      </c>
    </row>
    <row r="50" spans="1:14">
      <c r="A50" s="390">
        <v>45822</v>
      </c>
      <c r="B50" s="391" t="s">
        <v>7818</v>
      </c>
      <c r="C50" s="260"/>
      <c r="D50" s="256">
        <v>9500</v>
      </c>
      <c r="E50" s="391">
        <v>1</v>
      </c>
      <c r="F50" s="260" t="s">
        <v>8015</v>
      </c>
      <c r="G50" s="391" t="s">
        <v>7810</v>
      </c>
      <c r="H50" s="391" t="s">
        <v>7811</v>
      </c>
      <c r="I50" s="391"/>
      <c r="J50" s="391" t="s">
        <v>7822</v>
      </c>
      <c r="K50" s="109"/>
      <c r="L50" s="110">
        <v>5</v>
      </c>
      <c r="M50" s="328">
        <f>IFERROR(ROUNDUP(VLOOKUP(F50,Accesorio!A:E,IF(L50&gt;5,L50-2,L50),)*E50/IF(L50&gt;5,1.21,1),0)," ")</f>
        <v>9500</v>
      </c>
      <c r="N50" s="329" t="str">
        <f>IFERROR(VLOOKUP(F50,Accesorio!A:C,3,),"")</f>
        <v>TPU MOT. G75 SILICONA FELPA</v>
      </c>
    </row>
    <row r="51" spans="1:14">
      <c r="A51" s="390">
        <v>45822</v>
      </c>
      <c r="B51" s="391" t="s">
        <v>7818</v>
      </c>
      <c r="C51" s="260"/>
      <c r="D51" s="391">
        <v>5000</v>
      </c>
      <c r="E51" s="391">
        <v>1</v>
      </c>
      <c r="F51" s="225" t="s">
        <v>5042</v>
      </c>
      <c r="G51" s="391" t="s">
        <v>7825</v>
      </c>
      <c r="H51" s="391" t="s">
        <v>7827</v>
      </c>
      <c r="I51" s="391">
        <v>571</v>
      </c>
      <c r="J51" s="391" t="s">
        <v>7822</v>
      </c>
      <c r="K51" s="109"/>
      <c r="L51" s="110">
        <v>5</v>
      </c>
      <c r="M51" s="328">
        <f>IFERROR(ROUNDUP(VLOOKUP(F51,Accesorio!A:E,IF(L51&gt;5,L51-2,L51),)*E51/IF(L51&gt;5,1.21,1),0)," ")</f>
        <v>5000</v>
      </c>
      <c r="N51" s="329" t="str">
        <f>IFERROR(VLOOKUP(F51,Accesorio!A:C,3,),"")</f>
        <v>TPU SAM. A15 TRANS</v>
      </c>
    </row>
    <row r="52" spans="1:14">
      <c r="A52" s="390">
        <v>45822</v>
      </c>
      <c r="B52" s="391" t="s">
        <v>7818</v>
      </c>
      <c r="C52" s="260"/>
      <c r="D52" s="391">
        <v>5500</v>
      </c>
      <c r="E52" s="391">
        <v>1</v>
      </c>
      <c r="F52" s="260" t="s">
        <v>8012</v>
      </c>
      <c r="G52" s="391" t="s">
        <v>7810</v>
      </c>
      <c r="H52" s="391" t="s">
        <v>7811</v>
      </c>
      <c r="I52" s="391"/>
      <c r="J52" s="391" t="s">
        <v>7822</v>
      </c>
      <c r="K52" s="109"/>
      <c r="L52" s="110">
        <v>5</v>
      </c>
      <c r="M52" s="328">
        <f>IFERROR(ROUNDUP(VLOOKUP(F52,Accesorio!A:E,IF(L52&gt;5,L52-2,L52),)*E52/IF(L52&gt;5,1.21,1),0)," ")</f>
        <v>5500</v>
      </c>
      <c r="N52" s="329" t="str">
        <f>IFERROR(VLOOKUP(F52,Accesorio!A:C,3,),"")</f>
        <v>GLASS FULL MOT. G15</v>
      </c>
    </row>
    <row r="53" spans="1:14">
      <c r="A53" s="390">
        <v>45822</v>
      </c>
      <c r="B53" s="391" t="s">
        <v>7818</v>
      </c>
      <c r="C53" s="260"/>
      <c r="D53" s="391">
        <v>8000</v>
      </c>
      <c r="E53" s="391">
        <v>1</v>
      </c>
      <c r="F53" s="260" t="s">
        <v>8013</v>
      </c>
      <c r="G53" s="391" t="s">
        <v>7810</v>
      </c>
      <c r="H53" s="391" t="s">
        <v>7811</v>
      </c>
      <c r="I53" s="391"/>
      <c r="J53" s="391" t="s">
        <v>7822</v>
      </c>
      <c r="K53" s="109"/>
      <c r="L53" s="110">
        <v>5</v>
      </c>
      <c r="M53" s="328">
        <f>IFERROR(ROUNDUP(VLOOKUP(F53,Accesorio!A:E,IF(L53&gt;5,L53-2,L53),)*E53/IF(L53&gt;5,1.21,1),0)," ")</f>
        <v>8000</v>
      </c>
      <c r="N53" s="329" t="str">
        <f>IFERROR(VLOOKUP(F53,Accesorio!A:C,3,),"")</f>
        <v>GLASS FULL MOT. E14</v>
      </c>
    </row>
    <row r="54" spans="1:14">
      <c r="A54" s="390">
        <v>45822</v>
      </c>
      <c r="B54" s="391" t="s">
        <v>7818</v>
      </c>
      <c r="C54" s="260"/>
      <c r="D54" s="391">
        <v>11000</v>
      </c>
      <c r="E54" s="391">
        <v>1</v>
      </c>
      <c r="F54" s="260" t="s">
        <v>1617</v>
      </c>
      <c r="G54" s="391" t="s">
        <v>7825</v>
      </c>
      <c r="H54" s="391" t="s">
        <v>7827</v>
      </c>
      <c r="I54" s="391">
        <v>572</v>
      </c>
      <c r="J54" s="391" t="s">
        <v>7822</v>
      </c>
      <c r="K54" s="109"/>
      <c r="L54" s="110">
        <v>5</v>
      </c>
      <c r="M54" s="328">
        <f>IFERROR(ROUNDUP(VLOOKUP(F54,Accesorio!A:E,IF(L54&gt;5,L54-2,L54),)*E54/IF(L54&gt;5,1.21,1),0)," ")</f>
        <v>11000</v>
      </c>
      <c r="N54" s="329" t="str">
        <f>IFERROR(VLOOKUP(F54,Accesorio!A:C,3,),"")</f>
        <v>FLIP UNI. 5,5" SILICONA NEGRO</v>
      </c>
    </row>
    <row r="55" spans="1:14">
      <c r="A55" s="390">
        <v>45822</v>
      </c>
      <c r="B55" s="391" t="s">
        <v>7818</v>
      </c>
      <c r="C55" s="260"/>
      <c r="D55" s="391">
        <v>7500</v>
      </c>
      <c r="E55" s="391">
        <v>1</v>
      </c>
      <c r="F55" s="391" t="s">
        <v>2734</v>
      </c>
      <c r="G55" s="391" t="s">
        <v>7825</v>
      </c>
      <c r="H55" s="391" t="s">
        <v>7827</v>
      </c>
      <c r="I55" s="391">
        <v>572</v>
      </c>
      <c r="J55" s="391" t="s">
        <v>7822</v>
      </c>
      <c r="K55" s="109"/>
      <c r="L55" s="110">
        <v>5</v>
      </c>
      <c r="M55" s="328">
        <f>IFERROR(ROUNDUP(VLOOKUP(F55,Accesorio!A:E,IF(L55&gt;5,L55-2,L55),)*E55/IF(L55&gt;5,1.21,1),0)," ")</f>
        <v>7500</v>
      </c>
      <c r="N55" s="329" t="str">
        <f>IFERROR(VLOOKUP(F55,Accesorio!A:C,3,),"")</f>
        <v>HIDROGEL FILMINAS CLEAR 180X120</v>
      </c>
    </row>
    <row r="56" spans="1:14">
      <c r="A56" s="254">
        <v>45822</v>
      </c>
      <c r="B56" s="104" t="s">
        <v>7818</v>
      </c>
      <c r="C56" s="105"/>
      <c r="D56" s="106">
        <v>9500</v>
      </c>
      <c r="E56" s="259">
        <v>1</v>
      </c>
      <c r="F56" s="260" t="s">
        <v>8016</v>
      </c>
      <c r="G56" s="104" t="s">
        <v>7825</v>
      </c>
      <c r="H56" s="104" t="s">
        <v>7827</v>
      </c>
      <c r="I56" s="106">
        <v>573</v>
      </c>
      <c r="J56" s="108" t="s">
        <v>7822</v>
      </c>
      <c r="K56" s="109"/>
      <c r="L56" s="110">
        <v>5</v>
      </c>
      <c r="M56" s="328">
        <f>IFERROR(ROUNDUP(VLOOKUP(F56,Accesorio!A:E,IF(L56&gt;5,L56-2,L56),)*E56/IF(L56&gt;5,1.21,1),0)," ")</f>
        <v>9500</v>
      </c>
      <c r="N56" s="329" t="str">
        <f>IFERROR(VLOOKUP(F56,Accesorio!A:C,3,),"")</f>
        <v>TPU MOT. G05 / E15 SILICONA FELPA</v>
      </c>
    </row>
    <row r="57" spans="1:14">
      <c r="A57" s="254">
        <v>45822</v>
      </c>
      <c r="B57" s="104" t="s">
        <v>7818</v>
      </c>
      <c r="C57" s="105"/>
      <c r="D57" s="106">
        <v>5500</v>
      </c>
      <c r="E57" s="259">
        <v>1</v>
      </c>
      <c r="F57" s="260" t="s">
        <v>8017</v>
      </c>
      <c r="G57" s="104" t="s">
        <v>7825</v>
      </c>
      <c r="H57" s="104" t="s">
        <v>7827</v>
      </c>
      <c r="I57" s="106">
        <v>573</v>
      </c>
      <c r="J57" s="108" t="s">
        <v>7822</v>
      </c>
      <c r="K57" s="109"/>
      <c r="L57" s="110">
        <v>5</v>
      </c>
      <c r="M57" s="328">
        <f>IFERROR(ROUNDUP(VLOOKUP(F57,Accesorio!A:E,IF(L57&gt;5,L57-2,L57),)*E57/IF(L57&gt;5,1.21,1),0)," ")</f>
        <v>5500</v>
      </c>
      <c r="N57" s="329" t="str">
        <f>IFERROR(VLOOKUP(F57,Accesorio!A:C,3,),"")</f>
        <v>GLASS FULL MOT. G05 / E15</v>
      </c>
    </row>
    <row r="58" spans="1:14">
      <c r="A58" s="254">
        <v>45823</v>
      </c>
      <c r="B58" s="104" t="s">
        <v>7818</v>
      </c>
      <c r="C58" s="105"/>
      <c r="D58" s="106">
        <v>8500</v>
      </c>
      <c r="E58" s="259">
        <v>1</v>
      </c>
      <c r="F58" s="260" t="s">
        <v>3238</v>
      </c>
      <c r="G58" s="391" t="s">
        <v>7810</v>
      </c>
      <c r="H58" s="391" t="s">
        <v>7811</v>
      </c>
      <c r="I58" s="106"/>
      <c r="J58" s="108" t="s">
        <v>290</v>
      </c>
      <c r="K58" s="109"/>
      <c r="L58" s="110">
        <v>5</v>
      </c>
      <c r="M58" s="328">
        <f>IFERROR(ROUNDUP(VLOOKUP(F58,Accesorio!A:E,IF(L58&gt;5,L58-2,L58),)*E58/IF(L58&gt;5,1.21,1),0)," ")</f>
        <v>8500</v>
      </c>
      <c r="N58" s="329" t="str">
        <f>IFERROR(VLOOKUP(F58,Accesorio!A:C,3,),"")</f>
        <v>TPU IPH 11 / XR DIAMON</v>
      </c>
    </row>
    <row r="59" spans="1:14">
      <c r="A59" s="254">
        <v>45823</v>
      </c>
      <c r="B59" s="104" t="s">
        <v>7818</v>
      </c>
      <c r="C59" s="105"/>
      <c r="D59" s="106">
        <v>8000</v>
      </c>
      <c r="E59" s="259">
        <v>1</v>
      </c>
      <c r="F59" s="260" t="s">
        <v>3345</v>
      </c>
      <c r="G59" s="391" t="s">
        <v>7810</v>
      </c>
      <c r="H59" s="391" t="s">
        <v>7811</v>
      </c>
      <c r="I59" s="106"/>
      <c r="J59" s="108" t="s">
        <v>290</v>
      </c>
      <c r="K59" s="109"/>
      <c r="L59" s="110">
        <v>5</v>
      </c>
      <c r="M59" s="328">
        <f>IFERROR(ROUNDUP(VLOOKUP(F59,Accesorio!A:E,IF(L59&gt;5,L59-2,L59),)*E59/IF(L59&gt;5,1.21,1),0)," ")</f>
        <v>8000</v>
      </c>
      <c r="N59" s="329" t="str">
        <f>IFERROR(VLOOKUP(F59,Accesorio!A:C,3,),"")</f>
        <v>TPU IPH 14 / 13 PUFFER IMP.</v>
      </c>
    </row>
    <row r="60" spans="1:14">
      <c r="A60" s="254">
        <v>45823</v>
      </c>
      <c r="B60" s="104" t="s">
        <v>7818</v>
      </c>
      <c r="C60" s="105"/>
      <c r="D60" s="106">
        <v>4500</v>
      </c>
      <c r="E60" s="259">
        <v>1</v>
      </c>
      <c r="F60" s="260" t="s">
        <v>5291</v>
      </c>
      <c r="G60" s="391" t="s">
        <v>7810</v>
      </c>
      <c r="H60" s="391" t="s">
        <v>7811</v>
      </c>
      <c r="I60" s="106"/>
      <c r="J60" s="108" t="s">
        <v>290</v>
      </c>
      <c r="K60" s="109"/>
      <c r="L60" s="110">
        <v>5</v>
      </c>
      <c r="M60" s="328">
        <f>IFERROR(ROUNDUP(VLOOKUP(F60,Accesorio!A:E,IF(L60&gt;5,L60-2,L60),)*E60/IF(L60&gt;5,1.21,1),0)," ")</f>
        <v>4500</v>
      </c>
      <c r="N60" s="329" t="str">
        <f>IFERROR(VLOOKUP(F60,Accesorio!A:C,3,),"")</f>
        <v>TPU SAM. A33 PUFFER CASE</v>
      </c>
    </row>
    <row r="61" spans="1:14">
      <c r="A61" s="254">
        <v>45823</v>
      </c>
      <c r="B61" s="104" t="s">
        <v>7818</v>
      </c>
      <c r="C61" s="105"/>
      <c r="D61" s="106">
        <v>11500</v>
      </c>
      <c r="E61" s="259">
        <v>1</v>
      </c>
      <c r="F61" s="391" t="s">
        <v>3349</v>
      </c>
      <c r="G61" s="391" t="s">
        <v>7810</v>
      </c>
      <c r="H61" s="391" t="s">
        <v>7811</v>
      </c>
      <c r="I61" s="106"/>
      <c r="J61" s="108" t="s">
        <v>290</v>
      </c>
      <c r="K61" s="109"/>
      <c r="L61" s="110">
        <v>5</v>
      </c>
      <c r="M61" s="328">
        <f>IFERROR(ROUNDUP(VLOOKUP(F61,Accesorio!A:E,IF(L61&gt;5,L61-2,L61),)*E61/IF(L61&gt;5,1.21,1),0)," ")</f>
        <v>11500</v>
      </c>
      <c r="N61" s="329" t="str">
        <f>IFERROR(VLOOKUP(F61,Accesorio!A:C,3,),"")</f>
        <v>TPU IPH 14 / 13 SILICONA FELPA</v>
      </c>
    </row>
    <row r="62" spans="1:14">
      <c r="A62" s="254">
        <v>45823</v>
      </c>
      <c r="B62" s="104" t="s">
        <v>7818</v>
      </c>
      <c r="C62" s="105"/>
      <c r="D62" s="106">
        <v>7500</v>
      </c>
      <c r="E62" s="222">
        <v>1</v>
      </c>
      <c r="F62" s="225" t="s">
        <v>2734</v>
      </c>
      <c r="G62" s="104" t="s">
        <v>7810</v>
      </c>
      <c r="H62" s="104" t="s">
        <v>7811</v>
      </c>
      <c r="I62" s="106"/>
      <c r="J62" s="108" t="s">
        <v>7822</v>
      </c>
      <c r="K62" s="109"/>
      <c r="L62" s="110">
        <v>5</v>
      </c>
      <c r="M62" s="328">
        <f>IFERROR(ROUNDUP(VLOOKUP(F62,Accesorio!A:E,IF(L62&gt;5,L62-2,L62),)*E62/IF(L62&gt;5,1.21,1),0)," ")</f>
        <v>7500</v>
      </c>
      <c r="N62" s="329" t="str">
        <f>IFERROR(VLOOKUP(F62,Accesorio!A:C,3,),"")</f>
        <v>HIDROGEL FILMINAS CLEAR 180X120</v>
      </c>
    </row>
    <row r="63" spans="1:14">
      <c r="A63" s="254">
        <v>45823</v>
      </c>
      <c r="B63" s="104" t="s">
        <v>7818</v>
      </c>
      <c r="C63" s="105"/>
      <c r="D63" s="106">
        <v>7500</v>
      </c>
      <c r="E63" s="259">
        <v>1</v>
      </c>
      <c r="F63" s="260" t="s">
        <v>2734</v>
      </c>
      <c r="G63" s="104" t="s">
        <v>7810</v>
      </c>
      <c r="H63" s="104" t="s">
        <v>7811</v>
      </c>
      <c r="I63" s="106"/>
      <c r="J63" s="108" t="s">
        <v>7822</v>
      </c>
      <c r="K63" s="112"/>
      <c r="L63" s="110">
        <v>5</v>
      </c>
      <c r="M63" s="328">
        <f>IFERROR(ROUNDUP(VLOOKUP(F63,Accesorio!A:E,IF(L63&gt;5,L63-2,L63),)*E63/IF(L63&gt;5,1.21,1),0)," ")</f>
        <v>7500</v>
      </c>
      <c r="N63" s="329" t="str">
        <f>IFERROR(VLOOKUP(F63,Accesorio!A:C,3,),"")</f>
        <v>HIDROGEL FILMINAS CLEAR 180X120</v>
      </c>
    </row>
    <row r="64" spans="1:14">
      <c r="A64" s="254">
        <v>45823</v>
      </c>
      <c r="B64" s="104" t="s">
        <v>7818</v>
      </c>
      <c r="C64" s="105"/>
      <c r="D64" s="106">
        <v>12000</v>
      </c>
      <c r="E64" s="259">
        <v>1</v>
      </c>
      <c r="F64" s="260" t="s">
        <v>4819</v>
      </c>
      <c r="G64" s="104" t="s">
        <v>7825</v>
      </c>
      <c r="H64" s="104" t="s">
        <v>7827</v>
      </c>
      <c r="I64" s="106">
        <v>574</v>
      </c>
      <c r="J64" s="108" t="s">
        <v>7822</v>
      </c>
      <c r="K64" s="109"/>
      <c r="L64" s="110">
        <v>5</v>
      </c>
      <c r="M64" s="328">
        <f>IFERROR(ROUNDUP(VLOOKUP(F64,Accesorio!A:E,IF(L64&gt;5,L64-2,L64),)*E64/IF(L64&gt;5,1.21,1),0)," ")</f>
        <v>12000</v>
      </c>
      <c r="N64" s="329" t="str">
        <f>IFERROR(VLOOKUP(F64,Accesorio!A:C,3,),"")</f>
        <v>TPU SAM. A04 SILICONA C/MARCA</v>
      </c>
    </row>
    <row r="65" spans="1:14">
      <c r="A65" s="254">
        <v>45823</v>
      </c>
      <c r="B65" s="104" t="s">
        <v>7818</v>
      </c>
      <c r="C65" s="105"/>
      <c r="D65" s="106">
        <v>5000</v>
      </c>
      <c r="E65" s="259">
        <v>1</v>
      </c>
      <c r="F65" s="260" t="s">
        <v>8047</v>
      </c>
      <c r="G65" s="104" t="s">
        <v>7810</v>
      </c>
      <c r="H65" s="104" t="s">
        <v>7811</v>
      </c>
      <c r="I65" s="106"/>
      <c r="J65" s="108" t="s">
        <v>7822</v>
      </c>
      <c r="K65" s="109"/>
      <c r="L65" s="110">
        <v>5</v>
      </c>
      <c r="M65" s="328">
        <f>IFERROR(ROUNDUP(VLOOKUP(F65,Accesorio!A:E,IF(L65&gt;5,L65-2,L65),)*E65/IF(L65&gt;5,1.21,1),0)," ")</f>
        <v>5000</v>
      </c>
      <c r="N65" s="329" t="str">
        <f>IFERROR(VLOOKUP(F65,Accesorio!A:C,3,),"")</f>
        <v>TPU SAM. A15 TRANS</v>
      </c>
    </row>
    <row r="66" spans="1:14">
      <c r="A66" s="254">
        <v>45824</v>
      </c>
      <c r="B66" s="104" t="s">
        <v>7818</v>
      </c>
      <c r="C66" s="105"/>
      <c r="D66" s="106">
        <v>14000</v>
      </c>
      <c r="E66" s="222">
        <v>1</v>
      </c>
      <c r="F66" s="225" t="s">
        <v>7313</v>
      </c>
      <c r="G66" s="104" t="s">
        <v>7810</v>
      </c>
      <c r="H66" s="104" t="s">
        <v>7811</v>
      </c>
      <c r="I66" s="106"/>
      <c r="J66" s="108" t="s">
        <v>7846</v>
      </c>
      <c r="K66" s="109"/>
      <c r="L66" s="110">
        <v>5</v>
      </c>
      <c r="M66" s="328">
        <f>IFERROR(ROUNDUP(VLOOKUP(F66,Accesorio!A:E,IF(L66&gt;5,L66-2,L66),)*E66/IF(L66&gt;5,1.21,1),0)," ")</f>
        <v>14000</v>
      </c>
      <c r="N66" s="329" t="str">
        <f>IFERROR(VLOOKUP(F66,Accesorio!A:C,3,),"")</f>
        <v>TPU SAM. A06 TRANS CLEAR PREMIUM REF</v>
      </c>
    </row>
    <row r="67" spans="1:14">
      <c r="A67" s="254">
        <v>45824</v>
      </c>
      <c r="B67" s="104" t="s">
        <v>7818</v>
      </c>
      <c r="C67" s="105"/>
      <c r="D67" s="106">
        <v>7500</v>
      </c>
      <c r="E67" s="222">
        <v>1</v>
      </c>
      <c r="F67" s="225" t="s">
        <v>2734</v>
      </c>
      <c r="G67" s="104" t="s">
        <v>7825</v>
      </c>
      <c r="H67" s="104" t="s">
        <v>7827</v>
      </c>
      <c r="I67" s="106">
        <v>579</v>
      </c>
      <c r="J67" s="108" t="s">
        <v>290</v>
      </c>
      <c r="K67" s="109"/>
      <c r="L67" s="110">
        <v>5</v>
      </c>
      <c r="M67" s="328">
        <f>IFERROR(ROUNDUP(VLOOKUP(F67,Accesorio!A:E,IF(L67&gt;5,L67-2,L67),)*E67/IF(L67&gt;5,1.21,1),0)," ")</f>
        <v>7500</v>
      </c>
      <c r="N67" s="329" t="str">
        <f>IFERROR(VLOOKUP(F67,Accesorio!A:C,3,),"")</f>
        <v>HIDROGEL FILMINAS CLEAR 180X120</v>
      </c>
    </row>
    <row r="68" spans="1:14">
      <c r="A68" s="254">
        <v>45824</v>
      </c>
      <c r="B68" s="104" t="s">
        <v>7818</v>
      </c>
      <c r="C68" s="105"/>
      <c r="D68" s="106">
        <v>6000</v>
      </c>
      <c r="E68" s="259">
        <v>1</v>
      </c>
      <c r="F68" s="260" t="s">
        <v>7724</v>
      </c>
      <c r="G68" s="104" t="s">
        <v>7810</v>
      </c>
      <c r="H68" s="104" t="s">
        <v>7811</v>
      </c>
      <c r="I68" s="106"/>
      <c r="J68" s="108" t="s">
        <v>7846</v>
      </c>
      <c r="K68" s="109"/>
      <c r="L68" s="110">
        <v>5</v>
      </c>
      <c r="M68" s="328">
        <f>IFERROR(ROUNDUP(VLOOKUP(F68,Accesorio!A:E,IF(L68&gt;5,L68-2,L68),)*E68/IF(L68&gt;5,1.21,1),0)," ")</f>
        <v>6000</v>
      </c>
      <c r="N68" s="329" t="str">
        <f>IFERROR(VLOOKUP(F68,Accesorio!A:C,3,),"")</f>
        <v>TPU MOT. G13/G13SE/G23 PUFFER IMP.</v>
      </c>
    </row>
    <row r="69" spans="1:14">
      <c r="A69" s="254">
        <v>45824</v>
      </c>
      <c r="B69" s="104" t="s">
        <v>7818</v>
      </c>
      <c r="C69" s="105"/>
      <c r="D69" s="106">
        <v>8000</v>
      </c>
      <c r="E69" s="222">
        <v>1</v>
      </c>
      <c r="F69" s="225" t="s">
        <v>8049</v>
      </c>
      <c r="G69" s="104" t="s">
        <v>7810</v>
      </c>
      <c r="H69" s="104" t="s">
        <v>7811</v>
      </c>
      <c r="I69" s="106"/>
      <c r="J69" s="108" t="s">
        <v>290</v>
      </c>
      <c r="K69" s="109"/>
      <c r="L69" s="110">
        <v>5</v>
      </c>
      <c r="M69" s="328">
        <f>IFERROR(ROUNDUP(VLOOKUP(F69,Accesorio!A:E,IF(L69&gt;5,L69-2,L69),)*E69/IF(L69&gt;5,1.21,1),0)," ")</f>
        <v>8000</v>
      </c>
      <c r="N69" s="329" t="str">
        <f>IFERROR(VLOOKUP(F69,Accesorio!A:C,3,),"")</f>
        <v>AUR. ML SOUL S89 AMARILLO</v>
      </c>
    </row>
    <row r="70" spans="1:14">
      <c r="A70" s="254">
        <v>45824</v>
      </c>
      <c r="B70" s="104" t="s">
        <v>7818</v>
      </c>
      <c r="C70" s="105"/>
      <c r="D70" s="106">
        <v>14000</v>
      </c>
      <c r="E70" s="222">
        <v>1</v>
      </c>
      <c r="F70" s="225" t="s">
        <v>7311</v>
      </c>
      <c r="G70" s="104" t="s">
        <v>7825</v>
      </c>
      <c r="H70" s="104" t="s">
        <v>7933</v>
      </c>
      <c r="I70" s="106">
        <v>580</v>
      </c>
      <c r="J70" s="108" t="s">
        <v>7846</v>
      </c>
      <c r="K70" s="109"/>
      <c r="L70" s="110">
        <v>5</v>
      </c>
      <c r="M70" s="328">
        <f>IFERROR(ROUNDUP(VLOOKUP(F70,Accesorio!A:E,IF(L70&gt;5,L70-2,L70),)*E70/IF(L70&gt;5,1.21,1),0)," ")</f>
        <v>14000</v>
      </c>
      <c r="N70" s="329" t="str">
        <f>IFERROR(VLOOKUP(F70,Accesorio!A:C,3,),"")</f>
        <v>TPU MOT. G85 TRANS CLEAR PREMIUM REF</v>
      </c>
    </row>
    <row r="71" spans="1:14">
      <c r="A71" s="254">
        <v>45826</v>
      </c>
      <c r="B71" s="104" t="s">
        <v>7818</v>
      </c>
      <c r="C71" s="105"/>
      <c r="D71" s="106">
        <v>7500</v>
      </c>
      <c r="E71" s="222">
        <v>1</v>
      </c>
      <c r="F71" s="225" t="s">
        <v>2734</v>
      </c>
      <c r="G71" s="104" t="s">
        <v>7825</v>
      </c>
      <c r="H71" s="104" t="s">
        <v>7827</v>
      </c>
      <c r="I71" s="106">
        <v>581</v>
      </c>
      <c r="J71" s="108" t="s">
        <v>290</v>
      </c>
      <c r="K71" s="109"/>
      <c r="L71" s="110">
        <v>5</v>
      </c>
      <c r="M71" s="328">
        <f>IFERROR(ROUNDUP(VLOOKUP(F71,Accesorio!A:E,IF(L71&gt;5,L71-2,L71),)*E71/IF(L71&gt;5,1.21,1),0)," ")</f>
        <v>7500</v>
      </c>
      <c r="N71" s="329" t="str">
        <f>IFERROR(VLOOKUP(F71,Accesorio!A:C,3,),"")</f>
        <v>HIDROGEL FILMINAS CLEAR 180X120</v>
      </c>
    </row>
    <row r="72" spans="1:14">
      <c r="A72" s="254">
        <v>45826</v>
      </c>
      <c r="B72" s="104" t="s">
        <v>7818</v>
      </c>
      <c r="C72" s="105"/>
      <c r="D72" s="106">
        <v>4500</v>
      </c>
      <c r="E72" s="222">
        <v>1</v>
      </c>
      <c r="F72" s="225" t="s">
        <v>6867</v>
      </c>
      <c r="G72" s="104" t="s">
        <v>7810</v>
      </c>
      <c r="H72" s="104" t="s">
        <v>7811</v>
      </c>
      <c r="I72" s="106"/>
      <c r="J72" s="108" t="s">
        <v>290</v>
      </c>
      <c r="K72" s="109"/>
      <c r="L72" s="110">
        <v>5</v>
      </c>
      <c r="M72" s="328">
        <f>IFERROR(ROUNDUP(VLOOKUP(F72,Accesorio!A:E,IF(L72&gt;5,L72-2,L72),)*E72/IF(L72&gt;5,1.21,1),0)," ")</f>
        <v>4500</v>
      </c>
      <c r="N72" s="329" t="str">
        <f>IFERROR(VLOOKUP(F72,Accesorio!A:C,3,),"")</f>
        <v>GLASS XIAOMI REDMI 10C</v>
      </c>
    </row>
    <row r="73" spans="1:14">
      <c r="A73" s="254">
        <v>45826</v>
      </c>
      <c r="B73" s="104" t="s">
        <v>7818</v>
      </c>
      <c r="C73" s="105"/>
      <c r="D73" s="106">
        <v>5500</v>
      </c>
      <c r="E73" s="222">
        <v>1</v>
      </c>
      <c r="F73" s="225" t="s">
        <v>7451</v>
      </c>
      <c r="G73" s="104" t="s">
        <v>7810</v>
      </c>
      <c r="H73" s="104" t="s">
        <v>7811</v>
      </c>
      <c r="I73" s="106"/>
      <c r="J73" s="108" t="s">
        <v>290</v>
      </c>
      <c r="K73" s="109"/>
      <c r="L73" s="110">
        <v>5</v>
      </c>
      <c r="M73" s="328">
        <f>IFERROR(ROUNDUP(VLOOKUP(F73,Accesorio!A:E,IF(L73&gt;5,L73-2,L73),)*E73/IF(L73&gt;5,1.21,1),0)," ")</f>
        <v>5500</v>
      </c>
      <c r="N73" s="329" t="str">
        <f>IFERROR(VLOOKUP(F73,Accesorio!A:C,3,),"")</f>
        <v>GLASS FULL XIAOMI REDMI 14C</v>
      </c>
    </row>
    <row r="74" spans="1:14">
      <c r="A74" s="254">
        <v>45828</v>
      </c>
      <c r="B74" s="104" t="s">
        <v>8121</v>
      </c>
      <c r="C74" s="266"/>
      <c r="D74" s="267"/>
      <c r="E74" s="487">
        <v>-2</v>
      </c>
      <c r="F74" s="488" t="s">
        <v>1967</v>
      </c>
      <c r="G74" s="107"/>
      <c r="H74" s="107"/>
      <c r="I74" s="107"/>
      <c r="J74" s="269" t="s">
        <v>7865</v>
      </c>
      <c r="K74" s="109"/>
      <c r="L74" s="110">
        <v>5</v>
      </c>
      <c r="M74" s="328">
        <f>IFERROR(ROUNDUP(VLOOKUP(F74,Accesorio!A:E,IF(L74&gt;5,L74-2,L74),)*E74/IF(L74&gt;5,1.21,1),0)," ")</f>
        <v>-11000</v>
      </c>
      <c r="N74" s="329" t="str">
        <f>IFERROR(VLOOKUP(F74,Accesorio!A:C,3,),"")</f>
        <v>GLASS FULL MOT. E13</v>
      </c>
    </row>
    <row r="75" spans="1:14">
      <c r="A75" s="254">
        <v>45828</v>
      </c>
      <c r="B75" s="104" t="s">
        <v>8121</v>
      </c>
      <c r="C75" s="266"/>
      <c r="D75" s="267"/>
      <c r="E75" s="487">
        <v>2</v>
      </c>
      <c r="F75" s="488" t="s">
        <v>6527</v>
      </c>
      <c r="G75" s="107"/>
      <c r="H75" s="107"/>
      <c r="I75" s="107"/>
      <c r="J75" s="269" t="s">
        <v>7865</v>
      </c>
      <c r="K75" s="109"/>
      <c r="L75" s="110">
        <v>5</v>
      </c>
      <c r="M75" s="328">
        <f>IFERROR(ROUNDUP(VLOOKUP(F75,Accesorio!A:E,IF(L75&gt;5,L75-2,L75),)*E75/IF(L75&gt;5,1.21,1),0)," ")</f>
        <v>11000</v>
      </c>
      <c r="N75" s="329" t="str">
        <f>IFERROR(VLOOKUP(F75,Accesorio!A:C,3,),"")</f>
        <v>GLASS FULL MOT. G04 / G24</v>
      </c>
    </row>
    <row r="76" spans="1:14">
      <c r="A76" s="254">
        <v>45828</v>
      </c>
      <c r="B76" s="104" t="s">
        <v>8121</v>
      </c>
      <c r="C76" s="111"/>
      <c r="D76" s="270"/>
      <c r="E76" s="489">
        <v>2</v>
      </c>
      <c r="F76" s="490" t="s">
        <v>5283</v>
      </c>
      <c r="G76" s="104"/>
      <c r="H76" s="104"/>
      <c r="I76" s="107"/>
      <c r="J76" s="271" t="s">
        <v>7865</v>
      </c>
      <c r="K76" s="109"/>
      <c r="L76" s="110">
        <v>5</v>
      </c>
      <c r="M76" s="328">
        <f>IFERROR(ROUNDUP(VLOOKUP(F76,Accesorio!A:E,IF(L76&gt;5,L76-2,L76),)*E76/IF(L76&gt;5,1.21,1),0)," ")</f>
        <v>9000</v>
      </c>
      <c r="N76" s="329" t="str">
        <f>IFERROR(VLOOKUP(F76,Accesorio!A:C,3,),"")</f>
        <v>TPU SAM. A33 DIS. NAC.</v>
      </c>
    </row>
    <row r="77" spans="1:14">
      <c r="A77" s="254">
        <v>45828</v>
      </c>
      <c r="B77" s="104" t="s">
        <v>8121</v>
      </c>
      <c r="C77" s="111"/>
      <c r="D77" s="270"/>
      <c r="E77" s="489">
        <v>-2</v>
      </c>
      <c r="F77" s="490" t="s">
        <v>5287</v>
      </c>
      <c r="G77" s="104"/>
      <c r="H77" s="104"/>
      <c r="I77" s="107"/>
      <c r="J77" s="271" t="s">
        <v>7865</v>
      </c>
      <c r="K77" s="109"/>
      <c r="L77" s="110">
        <v>5</v>
      </c>
      <c r="M77" s="328">
        <f>IFERROR(ROUNDUP(VLOOKUP(F77,Accesorio!A:E,IF(L77&gt;5,L77-2,L77),)*E77/IF(L77&gt;5,1.21,1),0)," ")</f>
        <v>-9000</v>
      </c>
      <c r="N77" s="329" t="str">
        <f>IFERROR(VLOOKUP(F77,Accesorio!A:C,3,),"")</f>
        <v xml:space="preserve">TPU SAM. A33 NAC. LISO </v>
      </c>
    </row>
    <row r="78" spans="1:14">
      <c r="A78" s="254">
        <v>45828</v>
      </c>
      <c r="B78" s="104" t="s">
        <v>8121</v>
      </c>
      <c r="C78" s="272"/>
      <c r="D78" s="273"/>
      <c r="E78" s="489">
        <v>-1</v>
      </c>
      <c r="F78" s="490" t="s">
        <v>4960</v>
      </c>
      <c r="G78" s="104"/>
      <c r="H78" s="104"/>
      <c r="I78" s="107"/>
      <c r="J78" s="104" t="s">
        <v>7865</v>
      </c>
      <c r="K78" s="109"/>
      <c r="L78" s="110">
        <v>5</v>
      </c>
      <c r="M78" s="328">
        <f>IFERROR(ROUNDUP(VLOOKUP(F78,Accesorio!A:E,IF(L78&gt;5,L78-2,L78),)*E78/IF(L78&gt;5,1.21,1),0)," ")</f>
        <v>-4500</v>
      </c>
      <c r="N78" s="329" t="str">
        <f>IFERROR(VLOOKUP(F78,Accesorio!A:C,3,),"")</f>
        <v>TPU SAM. A13 DIS. NAC.</v>
      </c>
    </row>
    <row r="79" spans="1:14">
      <c r="A79" s="254">
        <v>45828</v>
      </c>
      <c r="B79" s="104" t="s">
        <v>8121</v>
      </c>
      <c r="C79" s="272"/>
      <c r="D79" s="273"/>
      <c r="E79" s="489">
        <v>1</v>
      </c>
      <c r="F79" s="490" t="s">
        <v>4970</v>
      </c>
      <c r="G79" s="104"/>
      <c r="H79" s="104"/>
      <c r="I79" s="107"/>
      <c r="J79" s="104" t="s">
        <v>7865</v>
      </c>
      <c r="K79" s="109"/>
      <c r="L79" s="110">
        <v>5</v>
      </c>
      <c r="M79" s="328">
        <f>IFERROR(ROUNDUP(VLOOKUP(F79,Accesorio!A:E,IF(L79&gt;5,L79-2,L79),)*E79/IF(L79&gt;5,1.21,1),0)," ")</f>
        <v>4500</v>
      </c>
      <c r="N79" s="329" t="str">
        <f>IFERROR(VLOOKUP(F79,Accesorio!A:C,3,),"")</f>
        <v>TPU SAM. A13 NAC. LISO BRILLO</v>
      </c>
    </row>
    <row r="80" spans="1:14">
      <c r="A80" s="254">
        <v>45828</v>
      </c>
      <c r="B80" s="104" t="s">
        <v>8121</v>
      </c>
      <c r="C80" s="266"/>
      <c r="D80" s="274"/>
      <c r="E80" s="489">
        <v>1</v>
      </c>
      <c r="F80" s="488" t="s">
        <v>3887</v>
      </c>
      <c r="G80" s="104"/>
      <c r="H80" s="104"/>
      <c r="I80" s="107"/>
      <c r="J80" s="108" t="s">
        <v>7865</v>
      </c>
      <c r="K80" s="109"/>
      <c r="L80" s="110">
        <v>5</v>
      </c>
      <c r="M80" s="328">
        <f>IFERROR(ROUNDUP(VLOOKUP(F80,Accesorio!A:E,IF(L80&gt;5,L80-2,L80),)*E80/IF(L80&gt;5,1.21,1),0)," ")</f>
        <v>4500</v>
      </c>
      <c r="N80" s="329" t="str">
        <f>IFERROR(VLOOKUP(F80,Accesorio!A:C,3,),"")</f>
        <v>TPU MOT. E13 PUFFER CASE</v>
      </c>
    </row>
    <row r="81" spans="1:14">
      <c r="A81" s="254">
        <v>45828</v>
      </c>
      <c r="B81" s="104" t="s">
        <v>8121</v>
      </c>
      <c r="C81" s="266"/>
      <c r="D81" s="274"/>
      <c r="E81" s="489">
        <v>-1</v>
      </c>
      <c r="F81" s="490" t="s">
        <v>3889</v>
      </c>
      <c r="G81" s="104"/>
      <c r="H81" s="104"/>
      <c r="I81" s="107"/>
      <c r="J81" s="108" t="s">
        <v>7865</v>
      </c>
      <c r="K81" s="109"/>
      <c r="L81" s="110">
        <v>5</v>
      </c>
      <c r="M81" s="328">
        <f>IFERROR(ROUNDUP(VLOOKUP(F81,Accesorio!A:E,IF(L81&gt;5,L81-2,L81),)*E81/IF(L81&gt;5,1.21,1),0)," ")</f>
        <v>-4500</v>
      </c>
      <c r="N81" s="329" t="str">
        <f>IFERROR(VLOOKUP(F81,Accesorio!A:C,3,),"")</f>
        <v>TPU MOT. E13 PUFFER CASE DIS.</v>
      </c>
    </row>
    <row r="82" spans="1:14">
      <c r="A82" s="254">
        <v>45828</v>
      </c>
      <c r="B82" s="104" t="s">
        <v>8121</v>
      </c>
      <c r="C82" s="105"/>
      <c r="D82" s="106"/>
      <c r="E82" s="489">
        <v>1</v>
      </c>
      <c r="F82" s="490" t="s">
        <v>2497</v>
      </c>
      <c r="G82" s="104"/>
      <c r="H82" s="104"/>
      <c r="I82" s="107"/>
      <c r="J82" s="108" t="s">
        <v>7865</v>
      </c>
      <c r="K82" s="109"/>
      <c r="L82" s="110">
        <v>5</v>
      </c>
      <c r="M82" s="328">
        <f>IFERROR(ROUNDUP(VLOOKUP(F82,Accesorio!A:E,IF(L82&gt;5,L82-2,L82),)*E82/IF(L82&gt;5,1.21,1),0)," ")</f>
        <v>4500</v>
      </c>
      <c r="N82" s="329" t="str">
        <f>IFERROR(VLOOKUP(F82,Accesorio!A:C,3,),"")</f>
        <v>GLASS SAM. A14</v>
      </c>
    </row>
    <row r="83" spans="1:14">
      <c r="A83" s="254">
        <v>45828</v>
      </c>
      <c r="B83" s="104" t="s">
        <v>8121</v>
      </c>
      <c r="C83" s="105"/>
      <c r="D83" s="106"/>
      <c r="E83" s="489">
        <v>-1</v>
      </c>
      <c r="F83" s="490" t="s">
        <v>6502</v>
      </c>
      <c r="G83" s="104"/>
      <c r="H83" s="104"/>
      <c r="I83" s="107"/>
      <c r="J83" s="108" t="s">
        <v>7865</v>
      </c>
      <c r="K83" s="109"/>
      <c r="L83" s="110">
        <v>5</v>
      </c>
      <c r="M83" s="328">
        <f>IFERROR(ROUNDUP(VLOOKUP(F83,Accesorio!A:E,IF(L83&gt;5,L83-2,L83),)*E83/IF(L83&gt;5,1.21,1),0)," ")</f>
        <v>-4500</v>
      </c>
      <c r="N83" s="329" t="str">
        <f>IFERROR(VLOOKUP(F83,Accesorio!A:C,3,),"")</f>
        <v>GLASS SAM. A54</v>
      </c>
    </row>
    <row r="84" spans="1:14">
      <c r="A84" s="254">
        <v>45828</v>
      </c>
      <c r="B84" s="104" t="s">
        <v>8121</v>
      </c>
      <c r="C84" s="105"/>
      <c r="D84" s="106"/>
      <c r="E84" s="489">
        <v>-1</v>
      </c>
      <c r="F84" s="488" t="s">
        <v>6099</v>
      </c>
      <c r="G84" s="104"/>
      <c r="H84" s="104"/>
      <c r="I84" s="107"/>
      <c r="J84" s="108" t="s">
        <v>7865</v>
      </c>
      <c r="K84" s="109"/>
      <c r="L84" s="110">
        <v>5</v>
      </c>
      <c r="M84" s="328">
        <f>IFERROR(ROUNDUP(VLOOKUP(F84,Accesorio!A:E,IF(L84&gt;5,L84-2,L84),)*E84/IF(L84&gt;5,1.21,1),0)," ")</f>
        <v>-4500</v>
      </c>
      <c r="N84" s="329" t="str">
        <f>IFERROR(VLOOKUP(F84,Accesorio!A:C,3,),"")</f>
        <v>GLASS SAM. A05 / A05S / A06</v>
      </c>
    </row>
    <row r="85" spans="1:14">
      <c r="A85" s="254">
        <v>45828</v>
      </c>
      <c r="B85" s="104" t="s">
        <v>8121</v>
      </c>
      <c r="C85" s="105"/>
      <c r="D85" s="106"/>
      <c r="E85" s="489">
        <v>1</v>
      </c>
      <c r="F85" s="490" t="s">
        <v>6373</v>
      </c>
      <c r="G85" s="104"/>
      <c r="H85" s="104"/>
      <c r="I85" s="106"/>
      <c r="J85" s="108" t="s">
        <v>7865</v>
      </c>
      <c r="K85" s="109"/>
      <c r="L85" s="110">
        <v>5</v>
      </c>
      <c r="M85" s="328">
        <f>IFERROR(ROUNDUP(VLOOKUP(F85,Accesorio!A:E,IF(L85&gt;5,L85-2,L85),)*E85/IF(L85&gt;5,1.21,1),0)," ")</f>
        <v>5000</v>
      </c>
      <c r="N85" s="329" t="str">
        <f>IFERROR(VLOOKUP(F85,Accesorio!A:C,3,),"")</f>
        <v>GLASS SAM. A05 / A05S / A06</v>
      </c>
    </row>
    <row r="86" spans="1:14">
      <c r="A86" s="254">
        <v>45828</v>
      </c>
      <c r="B86" s="104" t="s">
        <v>8121</v>
      </c>
      <c r="C86" s="105"/>
      <c r="D86" s="106"/>
      <c r="E86" s="489">
        <v>1</v>
      </c>
      <c r="F86" s="490" t="s">
        <v>4804</v>
      </c>
      <c r="G86" s="104"/>
      <c r="H86" s="104"/>
      <c r="I86" s="106"/>
      <c r="J86" s="108" t="s">
        <v>7865</v>
      </c>
      <c r="K86" s="109"/>
      <c r="L86" s="110">
        <v>5</v>
      </c>
      <c r="M86" s="328">
        <f>IFERROR(ROUNDUP(VLOOKUP(F86,Accesorio!A:E,IF(L86&gt;5,L86-2,L86),)*E86/IF(L86&gt;5,1.21,1),0)," ")</f>
        <v>3000</v>
      </c>
      <c r="N86" s="329" t="str">
        <f>IFERROR(VLOOKUP(F86,Accesorio!A:C,3,),"")</f>
        <v>TPU SAM. A04 ONDAS</v>
      </c>
    </row>
    <row r="87" spans="1:14">
      <c r="A87" s="254">
        <v>45828</v>
      </c>
      <c r="B87" s="104" t="s">
        <v>8121</v>
      </c>
      <c r="C87" s="105"/>
      <c r="D87" s="106"/>
      <c r="E87" s="489">
        <v>-1</v>
      </c>
      <c r="F87" s="488" t="s">
        <v>4839</v>
      </c>
      <c r="G87" s="104"/>
      <c r="H87" s="104"/>
      <c r="I87" s="106"/>
      <c r="J87" s="108" t="s">
        <v>7865</v>
      </c>
      <c r="K87" s="109"/>
      <c r="L87" s="110">
        <v>5</v>
      </c>
      <c r="M87" s="328">
        <f>IFERROR(ROUNDUP(VLOOKUP(F87,Accesorio!A:E,IF(L87&gt;5,L87-2,L87),)*E87/IF(L87&gt;5,1.21,1),0)," ")</f>
        <v>-4000</v>
      </c>
      <c r="N87" s="329" t="str">
        <f>IFERROR(VLOOKUP(F87,Accesorio!A:C,3,),"")</f>
        <v>TPU SAM. A04E PUFFER IMP.</v>
      </c>
    </row>
    <row r="88" spans="1:14">
      <c r="A88" s="254">
        <v>45828</v>
      </c>
      <c r="B88" s="104" t="s">
        <v>8121</v>
      </c>
      <c r="C88" s="105"/>
      <c r="D88" s="106"/>
      <c r="E88" s="489">
        <v>1</v>
      </c>
      <c r="F88" s="490" t="s">
        <v>4869</v>
      </c>
      <c r="G88" s="104"/>
      <c r="H88" s="104"/>
      <c r="I88" s="106"/>
      <c r="J88" s="108" t="s">
        <v>7865</v>
      </c>
      <c r="K88" s="109"/>
      <c r="L88" s="110">
        <v>5</v>
      </c>
      <c r="M88" s="328">
        <f>IFERROR(ROUNDUP(VLOOKUP(F88,Accesorio!A:E,IF(L88&gt;5,L88-2,L88),)*E88/IF(L88&gt;5,1.21,1),0)," ")</f>
        <v>6000</v>
      </c>
      <c r="N88" s="329" t="str">
        <f>IFERROR(VLOOKUP(F88,Accesorio!A:C,3,),"")</f>
        <v>TPU SAM. A05 BUBBLE</v>
      </c>
    </row>
    <row r="89" spans="1:14">
      <c r="A89" s="254">
        <v>45828</v>
      </c>
      <c r="B89" s="104" t="s">
        <v>8121</v>
      </c>
      <c r="C89" s="105"/>
      <c r="D89" s="106"/>
      <c r="E89" s="489">
        <v>-1</v>
      </c>
      <c r="F89" s="490" t="s">
        <v>4871</v>
      </c>
      <c r="G89" s="104"/>
      <c r="H89" s="104"/>
      <c r="I89" s="106"/>
      <c r="J89" s="108" t="s">
        <v>7865</v>
      </c>
      <c r="K89" s="109"/>
      <c r="L89" s="110">
        <v>5</v>
      </c>
      <c r="M89" s="328">
        <f>IFERROR(ROUNDUP(VLOOKUP(F89,Accesorio!A:E,IF(L89&gt;5,L89-2,L89),)*E89/IF(L89&gt;5,1.21,1),0)," ")</f>
        <v>-3500</v>
      </c>
      <c r="N89" s="329" t="str">
        <f>IFERROR(VLOOKUP(F89,Accesorio!A:C,3,),"")</f>
        <v>TPU SAM. A05 ONDAS</v>
      </c>
    </row>
    <row r="90" spans="1:14">
      <c r="A90" s="254">
        <v>45828</v>
      </c>
      <c r="B90" s="104" t="s">
        <v>8121</v>
      </c>
      <c r="C90" s="105"/>
      <c r="D90" s="106"/>
      <c r="E90" s="489">
        <v>-1</v>
      </c>
      <c r="F90" s="490" t="s">
        <v>5298</v>
      </c>
      <c r="G90" s="107"/>
      <c r="H90" s="107"/>
      <c r="I90" s="107"/>
      <c r="J90" s="108" t="s">
        <v>7865</v>
      </c>
      <c r="K90" s="109"/>
      <c r="L90" s="110">
        <v>5</v>
      </c>
      <c r="M90" s="328">
        <f>IFERROR(ROUNDUP(VLOOKUP(F90,Accesorio!A:E,IF(L90&gt;5,L90-2,L90),)*E90/IF(L90&gt;5,1.21,1),0)," ")</f>
        <v>-4000</v>
      </c>
      <c r="N90" s="329" t="str">
        <f>IFERROR(VLOOKUP(F90,Accesorio!A:C,3,),"")</f>
        <v>TPU SAM. A33 SILICONA NAC.</v>
      </c>
    </row>
    <row r="91" spans="1:14">
      <c r="A91" s="254">
        <v>45828</v>
      </c>
      <c r="B91" s="104" t="s">
        <v>8121</v>
      </c>
      <c r="C91" s="105"/>
      <c r="D91" s="106"/>
      <c r="E91" s="489">
        <v>1</v>
      </c>
      <c r="F91" s="490" t="s">
        <v>6683</v>
      </c>
      <c r="G91" s="107"/>
      <c r="H91" s="107"/>
      <c r="I91" s="107"/>
      <c r="J91" s="108" t="s">
        <v>7865</v>
      </c>
      <c r="K91" s="109"/>
      <c r="L91" s="110">
        <v>5</v>
      </c>
      <c r="M91" s="328">
        <f>IFERROR(ROUNDUP(VLOOKUP(F91,Accesorio!A:E,IF(L91&gt;5,L91-2,L91),)*E91/IF(L91&gt;5,1.21,1),0)," ")</f>
        <v>7500</v>
      </c>
      <c r="N91" s="329" t="str">
        <f>IFERROR(VLOOKUP(F91,Accesorio!A:C,3,),"")</f>
        <v>TPU SAM. A35 SILICONA FELPA</v>
      </c>
    </row>
    <row r="92" spans="1:14">
      <c r="A92" s="254">
        <v>45828</v>
      </c>
      <c r="B92" s="104" t="s">
        <v>8121</v>
      </c>
      <c r="C92" s="105"/>
      <c r="D92" s="106"/>
      <c r="E92" s="484">
        <v>1</v>
      </c>
      <c r="F92" s="485" t="s">
        <v>7284</v>
      </c>
      <c r="G92" s="107"/>
      <c r="H92" s="107"/>
      <c r="I92" s="107"/>
      <c r="J92" s="108" t="s">
        <v>7865</v>
      </c>
      <c r="K92" s="109"/>
      <c r="L92" s="110">
        <v>5</v>
      </c>
      <c r="M92" s="328">
        <f>IFERROR(ROUNDUP(VLOOKUP(F92,Accesorio!A:E,IF(L92&gt;5,L92-2,L92),)*E92/IF(L92&gt;5,1.21,1),0)," ")</f>
        <v>5500</v>
      </c>
      <c r="N92" s="329" t="str">
        <f>IFERROR(VLOOKUP(F92,Accesorio!A:C,3,),"")</f>
        <v>GLASS MOT. G04 / G24</v>
      </c>
    </row>
    <row r="93" spans="1:14">
      <c r="A93" s="254">
        <v>45828</v>
      </c>
      <c r="B93" s="104" t="s">
        <v>8121</v>
      </c>
      <c r="C93" s="105"/>
      <c r="D93" s="106"/>
      <c r="E93" s="484">
        <v>2</v>
      </c>
      <c r="F93" s="485" t="s">
        <v>2328</v>
      </c>
      <c r="G93" s="107"/>
      <c r="H93" s="107"/>
      <c r="I93" s="107"/>
      <c r="J93" s="108" t="s">
        <v>7865</v>
      </c>
      <c r="K93" s="109"/>
      <c r="L93" s="110">
        <v>5</v>
      </c>
      <c r="M93" s="328">
        <f>IFERROR(ROUNDUP(VLOOKUP(F93,Accesorio!A:E,IF(L93&gt;5,L93-2,L93),)*E93/IF(L93&gt;5,1.21,1),0)," ")</f>
        <v>9000</v>
      </c>
      <c r="N93" s="329" t="str">
        <f>IFERROR(VLOOKUP(F93,Accesorio!A:C,3,),"")</f>
        <v>GLASS MOT. G14</v>
      </c>
    </row>
    <row r="94" spans="1:14">
      <c r="A94" s="254">
        <v>45828</v>
      </c>
      <c r="B94" s="104" t="s">
        <v>8121</v>
      </c>
      <c r="C94" s="105"/>
      <c r="D94" s="106"/>
      <c r="E94" s="484">
        <v>2</v>
      </c>
      <c r="F94" s="485" t="s">
        <v>2392</v>
      </c>
      <c r="G94" s="107"/>
      <c r="H94" s="107"/>
      <c r="I94" s="107"/>
      <c r="J94" s="108" t="s">
        <v>7865</v>
      </c>
      <c r="K94" s="109"/>
      <c r="L94" s="110">
        <v>5</v>
      </c>
      <c r="M94" s="328">
        <f>IFERROR(ROUNDUP(VLOOKUP(F94,Accesorio!A:E,IF(L94&gt;5,L94-2,L94),)*E94/IF(L94&gt;5,1.21,1),0)," ")</f>
        <v>9000</v>
      </c>
      <c r="N94" s="329" t="str">
        <f>IFERROR(VLOOKUP(F94,Accesorio!A:C,3,),"")</f>
        <v>GLASS MOT. G84</v>
      </c>
    </row>
    <row r="95" spans="1:14">
      <c r="A95" s="254">
        <v>45828</v>
      </c>
      <c r="B95" s="104" t="s">
        <v>8121</v>
      </c>
      <c r="C95" s="105"/>
      <c r="D95" s="106"/>
      <c r="E95" s="484">
        <v>1</v>
      </c>
      <c r="F95" s="485" t="s">
        <v>1930</v>
      </c>
      <c r="G95" s="107"/>
      <c r="H95" s="107"/>
      <c r="I95" s="107"/>
      <c r="J95" s="108" t="s">
        <v>7865</v>
      </c>
      <c r="K95" s="109"/>
      <c r="L95" s="110">
        <v>5</v>
      </c>
      <c r="M95" s="328">
        <f>IFERROR(ROUNDUP(VLOOKUP(F95,Accesorio!A:E,IF(L95&gt;5,L95-2,L95),)*E95/IF(L95&gt;5,1.21,1),0)," ")</f>
        <v>5500</v>
      </c>
      <c r="N95" s="329" t="str">
        <f>IFERROR(VLOOKUP(F95,Accesorio!A:C,3,),"")</f>
        <v>GLASS FULL IPH 14 PRO</v>
      </c>
    </row>
    <row r="96" spans="1:14">
      <c r="A96" s="254">
        <v>45828</v>
      </c>
      <c r="B96" s="104" t="s">
        <v>8121</v>
      </c>
      <c r="C96" s="105"/>
      <c r="D96" s="106"/>
      <c r="E96" s="484">
        <v>1</v>
      </c>
      <c r="F96" s="485" t="s">
        <v>6852</v>
      </c>
      <c r="G96" s="107"/>
      <c r="H96" s="107"/>
      <c r="I96" s="107"/>
      <c r="J96" s="108" t="s">
        <v>7865</v>
      </c>
      <c r="K96" s="109"/>
      <c r="L96" s="110">
        <v>5</v>
      </c>
      <c r="M96" s="328">
        <f>IFERROR(ROUNDUP(VLOOKUP(F96,Accesorio!A:E,IF(L96&gt;5,L96-2,L96),)*E96/IF(L96&gt;5,1.21,1),0)," ")</f>
        <v>5500</v>
      </c>
      <c r="N96" s="329" t="str">
        <f>IFERROR(VLOOKUP(F96,Accesorio!A:C,3,),"")</f>
        <v>GLASS FULL XIAOMI REDMI NOTE 13</v>
      </c>
    </row>
    <row r="97" spans="1:14">
      <c r="A97" s="254">
        <v>45828</v>
      </c>
      <c r="B97" s="104" t="s">
        <v>8121</v>
      </c>
      <c r="C97" s="278"/>
      <c r="D97" s="279"/>
      <c r="E97" s="484">
        <v>1</v>
      </c>
      <c r="F97" s="485" t="s">
        <v>841</v>
      </c>
      <c r="G97" s="280"/>
      <c r="H97" s="280"/>
      <c r="I97" s="280"/>
      <c r="J97" s="108" t="s">
        <v>7865</v>
      </c>
      <c r="K97" s="109"/>
      <c r="L97" s="110">
        <v>5</v>
      </c>
      <c r="M97" s="328">
        <f>IFERROR(ROUNDUP(VLOOKUP(F97,Accesorio!A:E,IF(L97&gt;5,L97-2,L97),)*E97/IF(L97&gt;5,1.21,1),0)," ")</f>
        <v>6000</v>
      </c>
      <c r="N97" s="329" t="str">
        <f>IFERROR(VLOOKUP(F97,Accesorio!A:C,3,),"")</f>
        <v>CAR. PARED MICRO 2A KOSMO</v>
      </c>
    </row>
    <row r="98" spans="1:14">
      <c r="A98" s="254">
        <v>45828</v>
      </c>
      <c r="B98" s="104" t="s">
        <v>8121</v>
      </c>
      <c r="C98" s="278"/>
      <c r="D98" s="279"/>
      <c r="E98" s="484">
        <v>1</v>
      </c>
      <c r="F98" s="485" t="s">
        <v>7454</v>
      </c>
      <c r="G98" s="280"/>
      <c r="H98" s="280"/>
      <c r="I98" s="280"/>
      <c r="J98" s="108" t="s">
        <v>7865</v>
      </c>
      <c r="K98" s="109"/>
      <c r="L98" s="110">
        <v>5</v>
      </c>
      <c r="M98" s="328">
        <f>IFERROR(ROUNDUP(VLOOKUP(F98,Accesorio!A:E,IF(L98&gt;5,L98-2,L98),)*E98/IF(L98&gt;5,1.21,1),0)," ")</f>
        <v>7500</v>
      </c>
      <c r="N98" s="329" t="str">
        <f>IFERROR(VLOOKUP(F98,Accesorio!A:C,3,),"")</f>
        <v>HIDROGEL FILMINAS zCORTADA CLEAR 180X120</v>
      </c>
    </row>
    <row r="99" spans="1:14">
      <c r="A99" s="254">
        <v>45828</v>
      </c>
      <c r="B99" s="104" t="s">
        <v>8121</v>
      </c>
      <c r="C99" s="278"/>
      <c r="D99" s="279"/>
      <c r="E99" s="484">
        <v>1</v>
      </c>
      <c r="F99" s="485" t="s">
        <v>6146</v>
      </c>
      <c r="G99" s="280"/>
      <c r="H99" s="280"/>
      <c r="I99" s="280"/>
      <c r="J99" s="108" t="s">
        <v>7865</v>
      </c>
      <c r="K99" s="109"/>
      <c r="L99" s="110">
        <v>5</v>
      </c>
      <c r="M99" s="328">
        <f>IFERROR(ROUNDUP(VLOOKUP(F99,Accesorio!A:E,IF(L99&gt;5,L99-2,L99),)*E99/IF(L99&gt;5,1.21,1),0)," ")</f>
        <v>8500</v>
      </c>
      <c r="N99" s="329" t="str">
        <f>IFERROR(VLOOKUP(F99,Accesorio!A:C,3,),"")</f>
        <v>CABLE TIPO C A TIPO C 1MTS 30W CAB-TCTC</v>
      </c>
    </row>
    <row r="100" spans="1:14">
      <c r="A100" s="254">
        <v>45828</v>
      </c>
      <c r="B100" s="104" t="s">
        <v>8121</v>
      </c>
      <c r="C100" s="281"/>
      <c r="D100" s="270"/>
      <c r="E100" s="484">
        <v>1</v>
      </c>
      <c r="F100" s="486" t="s">
        <v>7407</v>
      </c>
      <c r="G100" s="271"/>
      <c r="H100" s="271"/>
      <c r="I100" s="271"/>
      <c r="J100" s="108" t="s">
        <v>7865</v>
      </c>
      <c r="K100" s="109"/>
      <c r="L100" s="110">
        <v>5</v>
      </c>
      <c r="M100" s="328">
        <f>IFERROR(ROUNDUP(VLOOKUP(F100,Accesorio!A:E,IF(L100&gt;5,L100-2,L100),)*E100/IF(L100&gt;5,1.21,1),0)," ")</f>
        <v>9500</v>
      </c>
      <c r="N100" s="329" t="str">
        <f>IFERROR(VLOOKUP(F100,Accesorio!A:C,3,),"")</f>
        <v>CABLE TIPO C 1MTS 6.0A TREQA</v>
      </c>
    </row>
    <row r="101" spans="1:14">
      <c r="A101" s="254">
        <v>45828</v>
      </c>
      <c r="B101" s="104" t="s">
        <v>8121</v>
      </c>
      <c r="C101" s="281"/>
      <c r="D101" s="270"/>
      <c r="E101" s="484">
        <v>2</v>
      </c>
      <c r="F101" s="486" t="s">
        <v>858</v>
      </c>
      <c r="G101" s="271"/>
      <c r="H101" s="271"/>
      <c r="I101" s="271"/>
      <c r="J101" s="108" t="s">
        <v>7865</v>
      </c>
      <c r="K101" s="109"/>
      <c r="L101" s="110">
        <v>5</v>
      </c>
      <c r="M101" s="328">
        <f>IFERROR(ROUNDUP(VLOOKUP(F101,Accesorio!A:E,IF(L101&gt;5,L101-2,L101),)*E101/IF(L101&gt;5,1.21,1),0)," ")</f>
        <v>14000</v>
      </c>
      <c r="N101" s="329" t="str">
        <f>IFERROR(VLOOKUP(F101,Accesorio!A:C,3,),"")</f>
        <v>CAR. PARED TIPO C 2A KOSMO</v>
      </c>
    </row>
    <row r="102" spans="1:14">
      <c r="A102" s="254">
        <v>45828</v>
      </c>
      <c r="B102" s="104" t="s">
        <v>8121</v>
      </c>
      <c r="C102" s="281"/>
      <c r="D102" s="270"/>
      <c r="E102" s="484">
        <v>2</v>
      </c>
      <c r="F102" s="486" t="s">
        <v>6520</v>
      </c>
      <c r="G102" s="271"/>
      <c r="H102" s="271"/>
      <c r="I102" s="271"/>
      <c r="J102" s="108" t="s">
        <v>7865</v>
      </c>
      <c r="K102" s="109"/>
      <c r="L102" s="110">
        <v>5</v>
      </c>
      <c r="M102" s="328">
        <f>IFERROR(ROUNDUP(VLOOKUP(F102,Accesorio!A:E,IF(L102&gt;5,L102-2,L102),)*E102/IF(L102&gt;5,1.21,1),0)," ")</f>
        <v>14000</v>
      </c>
      <c r="N102" s="329" t="str">
        <f>IFERROR(VLOOKUP(F102,Accesorio!A:C,3,),"")</f>
        <v>GLASS CERAMICA SAM. A15 / A25 / A34 100D</v>
      </c>
    </row>
    <row r="103" spans="1:14">
      <c r="A103" s="254">
        <v>45828</v>
      </c>
      <c r="B103" s="104" t="s">
        <v>8121</v>
      </c>
      <c r="C103" s="281"/>
      <c r="D103" s="270"/>
      <c r="E103" s="482">
        <v>-1</v>
      </c>
      <c r="F103" s="483" t="s">
        <v>7325</v>
      </c>
      <c r="G103" s="271"/>
      <c r="H103" s="271"/>
      <c r="I103" s="271"/>
      <c r="J103" s="108" t="s">
        <v>7865</v>
      </c>
      <c r="K103" s="109"/>
      <c r="L103" s="110">
        <v>5</v>
      </c>
      <c r="M103" s="328">
        <f>IFERROR(ROUNDUP(VLOOKUP(F103,Accesorio!A:E,IF(L103&gt;5,L103-2,L103),)*E103/IF(L103&gt;5,1.21,1),0)," ")</f>
        <v>-13500</v>
      </c>
      <c r="N103" s="329" t="str">
        <f>IFERROR(VLOOKUP(F103,Accesorio!A:C,3,),"")</f>
        <v>CAR. PARED CABEZAL USB-C +USB 7.8A IBEK IB-586</v>
      </c>
    </row>
    <row r="104" spans="1:14">
      <c r="A104" s="254">
        <v>45828</v>
      </c>
      <c r="B104" s="104" t="s">
        <v>8121</v>
      </c>
      <c r="C104" s="281"/>
      <c r="D104" s="270"/>
      <c r="E104" s="482">
        <v>-2</v>
      </c>
      <c r="F104" s="483" t="s">
        <v>5042</v>
      </c>
      <c r="G104" s="271"/>
      <c r="H104" s="271"/>
      <c r="I104" s="271"/>
      <c r="J104" s="108" t="s">
        <v>7865</v>
      </c>
      <c r="K104" s="109"/>
      <c r="L104" s="110">
        <v>5</v>
      </c>
      <c r="M104" s="328">
        <f>IFERROR(ROUNDUP(VLOOKUP(F104,Accesorio!A:E,IF(L104&gt;5,L104-2,L104),)*E104/IF(L104&gt;5,1.21,1),0)," ")</f>
        <v>-10000</v>
      </c>
      <c r="N104" s="329" t="str">
        <f>IFERROR(VLOOKUP(F104,Accesorio!A:C,3,),"")</f>
        <v>TPU SAM. A15 TRANS</v>
      </c>
    </row>
    <row r="105" spans="1:14">
      <c r="A105" s="254">
        <v>45828</v>
      </c>
      <c r="B105" s="104" t="s">
        <v>8121</v>
      </c>
      <c r="C105" s="281"/>
      <c r="D105" s="270"/>
      <c r="E105" s="482">
        <v>-1</v>
      </c>
      <c r="F105" s="483" t="s">
        <v>586</v>
      </c>
      <c r="G105" s="271"/>
      <c r="H105" s="271"/>
      <c r="I105" s="271"/>
      <c r="J105" s="269" t="s">
        <v>7865</v>
      </c>
      <c r="K105" s="109"/>
      <c r="L105" s="110">
        <v>5</v>
      </c>
      <c r="M105" s="328">
        <f>IFERROR(ROUNDUP(VLOOKUP(F105,Accesorio!A:E,IF(L105&gt;5,L105-2,L105),)*E105/IF(L105&gt;5,1.21,1),0)," ")</f>
        <v>-7500</v>
      </c>
      <c r="N105" s="329" t="str">
        <f>IFERROR(VLOOKUP(F105,Accesorio!A:C,3,),"")</f>
        <v>CABLE ADAP. RCA (AUDIO/VIDEO) 3,5MM</v>
      </c>
    </row>
    <row r="106" spans="1:14">
      <c r="A106" s="254">
        <v>45828</v>
      </c>
      <c r="B106" s="104" t="s">
        <v>8121</v>
      </c>
      <c r="C106" s="281"/>
      <c r="D106" s="270"/>
      <c r="E106" s="482">
        <v>-1</v>
      </c>
      <c r="F106" s="483" t="s">
        <v>6172</v>
      </c>
      <c r="G106" s="271"/>
      <c r="H106" s="271"/>
      <c r="I106" s="271"/>
      <c r="J106" s="269" t="s">
        <v>7865</v>
      </c>
      <c r="K106" s="109"/>
      <c r="L106" s="110">
        <v>5</v>
      </c>
      <c r="M106" s="328">
        <f>IFERROR(ROUNDUP(VLOOKUP(F106,Accesorio!A:E,IF(L106&gt;5,L106-2,L106),)*E106/IF(L106&gt;5,1.21,1),0)," ")</f>
        <v>-5500</v>
      </c>
      <c r="N106" s="329" t="str">
        <f>IFERROR(VLOOKUP(F106,Accesorio!A:C,3,),"")</f>
        <v>GLASS FULL SAM. A05 / A05S / A06 MATTE</v>
      </c>
    </row>
    <row r="107" spans="1:14">
      <c r="A107" s="254">
        <v>45828</v>
      </c>
      <c r="B107" s="104" t="s">
        <v>8121</v>
      </c>
      <c r="C107" s="281"/>
      <c r="D107" s="270"/>
      <c r="E107" s="482">
        <v>-1</v>
      </c>
      <c r="F107" s="483" t="s">
        <v>3130</v>
      </c>
      <c r="G107" s="271"/>
      <c r="H107" s="271"/>
      <c r="I107" s="271"/>
      <c r="J107" s="269" t="s">
        <v>7865</v>
      </c>
      <c r="K107" s="109"/>
      <c r="L107" s="110">
        <v>5</v>
      </c>
      <c r="M107" s="328">
        <f>IFERROR(ROUNDUP(VLOOKUP(F107,Accesorio!A:E,IF(L107&gt;5,L107-2,L107),)*E107/IF(L107&gt;5,1.21,1),0)," ")</f>
        <v>-5000</v>
      </c>
      <c r="N107" s="329" t="str">
        <f>IFERROR(VLOOKUP(F107,Accesorio!A:C,3,),"")</f>
        <v>SOPORTE POP SOCKET PIEDRAS</v>
      </c>
    </row>
    <row r="108" spans="1:14">
      <c r="A108" s="254">
        <v>45828</v>
      </c>
      <c r="B108" s="104" t="s">
        <v>7818</v>
      </c>
      <c r="C108" s="105"/>
      <c r="D108" s="106">
        <v>15000</v>
      </c>
      <c r="E108" s="222">
        <v>2</v>
      </c>
      <c r="F108" s="225" t="s">
        <v>6393</v>
      </c>
      <c r="G108" s="104" t="s">
        <v>7825</v>
      </c>
      <c r="H108" s="104" t="s">
        <v>7827</v>
      </c>
      <c r="I108" s="106">
        <v>585</v>
      </c>
      <c r="J108" s="108" t="s">
        <v>290</v>
      </c>
      <c r="K108" s="109"/>
      <c r="L108" s="110">
        <v>5</v>
      </c>
      <c r="M108" s="328">
        <f>IFERROR(ROUNDUP(VLOOKUP(F108,Accesorio!A:E,IF(L108&gt;5,L108-2,L108),)*E108/IF(L108&gt;5,1.21,1),0)," ")</f>
        <v>15000</v>
      </c>
      <c r="N108" s="329" t="str">
        <f>IFERROR(VLOOKUP(F108,Accesorio!A:C,3,),"")</f>
        <v>TPU SAM. A15 SILICONA FELPA</v>
      </c>
    </row>
    <row r="109" spans="1:14">
      <c r="A109" s="254">
        <v>45829</v>
      </c>
      <c r="B109" s="104" t="s">
        <v>7818</v>
      </c>
      <c r="C109" s="105"/>
      <c r="D109" s="41">
        <v>9500</v>
      </c>
      <c r="E109" s="222">
        <v>1</v>
      </c>
      <c r="F109" s="225" t="s">
        <v>7483</v>
      </c>
      <c r="G109" s="104" t="s">
        <v>7825</v>
      </c>
      <c r="H109" s="104" t="s">
        <v>7827</v>
      </c>
      <c r="I109" s="106">
        <v>586</v>
      </c>
      <c r="J109" s="108" t="s">
        <v>290</v>
      </c>
      <c r="K109" s="109"/>
      <c r="L109" s="110">
        <v>5</v>
      </c>
      <c r="M109" s="328">
        <f>IFERROR(ROUNDUP(VLOOKUP(F109,Accesorio!A:E,IF(L109&gt;5,L109-2,L109),)*E109/IF(L109&gt;5,1.21,1),0)," ")</f>
        <v>9500</v>
      </c>
      <c r="N109" s="329" t="str">
        <f>IFERROR(VLOOKUP(F109,Accesorio!A:C,3,),"")</f>
        <v>TPU IPH 11 / XR MAGNETICO TRANS COLORES</v>
      </c>
    </row>
    <row r="110" spans="1:14">
      <c r="A110" s="254">
        <v>45829</v>
      </c>
      <c r="B110" s="104" t="s">
        <v>7818</v>
      </c>
      <c r="C110" s="40"/>
      <c r="D110" s="41">
        <v>9500</v>
      </c>
      <c r="E110" s="224">
        <v>1</v>
      </c>
      <c r="F110" s="226" t="s">
        <v>5293</v>
      </c>
      <c r="G110" s="104" t="s">
        <v>7825</v>
      </c>
      <c r="H110" s="104" t="s">
        <v>7827</v>
      </c>
      <c r="I110" s="106">
        <v>587</v>
      </c>
      <c r="J110" s="108" t="s">
        <v>290</v>
      </c>
      <c r="K110" s="109"/>
      <c r="L110" s="110">
        <v>5</v>
      </c>
      <c r="M110" s="328">
        <f>IFERROR(ROUNDUP(VLOOKUP(F110,Accesorio!A:E,IF(L110&gt;5,L110-2,L110),)*E110/IF(L110&gt;5,1.21,1),0)," ")</f>
        <v>9500</v>
      </c>
      <c r="N110" s="329" t="str">
        <f>IFERROR(VLOOKUP(F110,Accesorio!A:C,3,),"")</f>
        <v>TPU SAM. A33 REF SOFT</v>
      </c>
    </row>
    <row r="111" spans="1:14">
      <c r="A111" s="254">
        <v>45829</v>
      </c>
      <c r="B111" s="104" t="s">
        <v>7818</v>
      </c>
      <c r="C111" s="261"/>
      <c r="D111" s="262">
        <v>4500</v>
      </c>
      <c r="E111" s="224">
        <v>1</v>
      </c>
      <c r="F111" s="225" t="s">
        <v>8122</v>
      </c>
      <c r="G111" s="104" t="s">
        <v>7825</v>
      </c>
      <c r="H111" s="104" t="s">
        <v>7827</v>
      </c>
      <c r="I111" s="107">
        <v>588</v>
      </c>
      <c r="J111" s="108" t="s">
        <v>290</v>
      </c>
      <c r="K111" s="109"/>
      <c r="L111" s="110">
        <v>5</v>
      </c>
      <c r="M111" s="328">
        <f>IFERROR(ROUNDUP(VLOOKUP(F111,Accesorio!A:E,IF(L111&gt;5,L111-2,L111),)*E111/IF(L111&gt;5,1.21,1),0)," ")</f>
        <v>4500</v>
      </c>
      <c r="N111" s="329" t="str">
        <f>IFERROR(VLOOKUP(F111,Accesorio!A:C,3,),"")</f>
        <v>GLASS MOT. E20/E40</v>
      </c>
    </row>
    <row r="112" spans="1:14">
      <c r="A112" s="254">
        <v>45829</v>
      </c>
      <c r="B112" s="104" t="s">
        <v>7818</v>
      </c>
      <c r="C112" s="261"/>
      <c r="D112" s="262">
        <v>5500</v>
      </c>
      <c r="E112" s="224">
        <v>1</v>
      </c>
      <c r="F112" s="225" t="s">
        <v>6804</v>
      </c>
      <c r="G112" s="104" t="s">
        <v>7825</v>
      </c>
      <c r="H112" s="104" t="s">
        <v>7827</v>
      </c>
      <c r="I112" s="107">
        <v>588</v>
      </c>
      <c r="J112" s="108" t="s">
        <v>290</v>
      </c>
      <c r="K112" s="109"/>
      <c r="L112" s="110">
        <v>5</v>
      </c>
      <c r="M112" s="328">
        <f>IFERROR(ROUNDUP(VLOOKUP(F112,Accesorio!A:E,IF(L112&gt;5,L112-2,L112),)*E112/IF(L112&gt;5,1.21,1),0)," ")</f>
        <v>5500</v>
      </c>
      <c r="N112" s="329" t="str">
        <f>IFERROR(VLOOKUP(F112,Accesorio!A:C,3,),"")</f>
        <v>CAR. PARED CABEZAL USB - 2A KOSMO</v>
      </c>
    </row>
    <row r="113" spans="1:14">
      <c r="A113" s="254">
        <v>45829</v>
      </c>
      <c r="B113" s="104" t="s">
        <v>7818</v>
      </c>
      <c r="C113" s="261"/>
      <c r="D113" s="262">
        <v>7000</v>
      </c>
      <c r="E113" s="224">
        <v>1</v>
      </c>
      <c r="F113" s="225" t="s">
        <v>8123</v>
      </c>
      <c r="G113" s="104" t="s">
        <v>7825</v>
      </c>
      <c r="H113" s="104" t="s">
        <v>7827</v>
      </c>
      <c r="I113" s="107">
        <v>588</v>
      </c>
      <c r="J113" s="108" t="s">
        <v>290</v>
      </c>
      <c r="K113" s="109"/>
      <c r="L113" s="110">
        <v>5</v>
      </c>
      <c r="M113" s="328">
        <f>IFERROR(ROUNDUP(VLOOKUP(F113,Accesorio!A:E,IF(L113&gt;5,L113-2,L113),)*E113/IF(L113&gt;5,1.21,1),0)," ")</f>
        <v>7000</v>
      </c>
      <c r="N113" s="329" t="str">
        <f>IFERROR(VLOOKUP(F113,Accesorio!A:C,3,),"")</f>
        <v>TPU SAM. A14 PUFFER IMP. CORAZONES</v>
      </c>
    </row>
    <row r="114" spans="1:14">
      <c r="A114" s="254">
        <v>45829</v>
      </c>
      <c r="B114" s="104" t="s">
        <v>7818</v>
      </c>
      <c r="C114" s="40"/>
      <c r="D114" s="41">
        <v>15000</v>
      </c>
      <c r="E114" s="224">
        <v>1</v>
      </c>
      <c r="F114" s="226" t="s">
        <v>2767</v>
      </c>
      <c r="G114" s="104" t="s">
        <v>7810</v>
      </c>
      <c r="H114" s="104" t="s">
        <v>7811</v>
      </c>
      <c r="I114" s="42"/>
      <c r="J114" s="108" t="s">
        <v>290</v>
      </c>
      <c r="K114" s="44"/>
      <c r="L114" s="110">
        <v>5</v>
      </c>
      <c r="M114" s="328">
        <f>IFERROR(ROUNDUP(VLOOKUP(F114,Accesorio!A:E,IF(L114&gt;5,L114-2,L114),)*E114/IF(L114&gt;5,1.21,1),0)," ")</f>
        <v>15000</v>
      </c>
      <c r="N114" s="329" t="str">
        <f>IFERROR(VLOOKUP(F114,Accesorio!A:C,3,),"")</f>
        <v>MEMORIA MICROSD 32GB C10 MAXELL</v>
      </c>
    </row>
    <row r="115" spans="1:14">
      <c r="A115" s="254">
        <v>45829</v>
      </c>
      <c r="B115" s="104" t="s">
        <v>7818</v>
      </c>
      <c r="C115" s="263"/>
      <c r="D115" s="264">
        <v>5500</v>
      </c>
      <c r="E115" s="265">
        <v>1</v>
      </c>
      <c r="F115" s="225" t="s">
        <v>8131</v>
      </c>
      <c r="G115" s="104" t="s">
        <v>7810</v>
      </c>
      <c r="H115" s="104" t="s">
        <v>7811</v>
      </c>
      <c r="I115" s="107"/>
      <c r="J115" s="108" t="s">
        <v>290</v>
      </c>
      <c r="K115" s="109"/>
      <c r="L115" s="110">
        <v>5</v>
      </c>
      <c r="M115" s="328">
        <f>IFERROR(ROUNDUP(VLOOKUP(F115,Accesorio!A:E,IF(L115&gt;5,L115-2,L115),)*E115/IF(L115&gt;5,1.21,1),0)," ")</f>
        <v>5500</v>
      </c>
      <c r="N115" s="329" t="str">
        <f>IFERROR(VLOOKUP(F115,Accesorio!A:C,3,),"")</f>
        <v>GLASS FULL MOT. G05 / E15</v>
      </c>
    </row>
    <row r="116" spans="1:14" ht="13.5" customHeight="1">
      <c r="A116" s="254">
        <v>45829</v>
      </c>
      <c r="B116" s="104" t="s">
        <v>7818</v>
      </c>
      <c r="C116" s="266"/>
      <c r="D116" s="267">
        <v>7500</v>
      </c>
      <c r="E116" s="265">
        <v>1</v>
      </c>
      <c r="F116" s="268" t="s">
        <v>2734</v>
      </c>
      <c r="G116" s="104" t="s">
        <v>7810</v>
      </c>
      <c r="H116" s="104" t="s">
        <v>7811</v>
      </c>
      <c r="I116" s="107"/>
      <c r="J116" s="269" t="s">
        <v>290</v>
      </c>
      <c r="K116" s="109"/>
      <c r="L116" s="110">
        <v>5</v>
      </c>
      <c r="M116" s="328">
        <f>IFERROR(ROUNDUP(VLOOKUP(F116,Accesorio!A:E,IF(L116&gt;5,L116-2,L116),)*E116/IF(L116&gt;5,1.21,1),0)," ")</f>
        <v>7500</v>
      </c>
      <c r="N116" s="329" t="str">
        <f>IFERROR(VLOOKUP(F116,Accesorio!A:C,3,),"")</f>
        <v>HIDROGEL FILMINAS CLEAR 180X120</v>
      </c>
    </row>
    <row r="117" spans="1:14">
      <c r="A117" s="254">
        <v>45830</v>
      </c>
      <c r="B117" s="104" t="s">
        <v>7818</v>
      </c>
      <c r="C117" s="272"/>
      <c r="D117" s="273">
        <v>5000</v>
      </c>
      <c r="E117" s="222">
        <v>1</v>
      </c>
      <c r="F117" s="268" t="s">
        <v>8136</v>
      </c>
      <c r="G117" s="104" t="s">
        <v>7810</v>
      </c>
      <c r="H117" s="104" t="s">
        <v>7811</v>
      </c>
      <c r="I117" s="107"/>
      <c r="J117" s="271" t="s">
        <v>7822</v>
      </c>
      <c r="K117" s="109"/>
      <c r="L117" s="110">
        <v>5</v>
      </c>
      <c r="M117" s="328">
        <f>IFERROR(ROUNDUP(VLOOKUP(F117,Accesorio!A:E,IF(L117&gt;5,L117-2,L117),)*E117/IF(L117&gt;5,1.21,1),0)," ")</f>
        <v>5000</v>
      </c>
      <c r="N117" s="329" t="str">
        <f>IFERROR(VLOOKUP(F117,Accesorio!A:C,3,),"")</f>
        <v>TPU MOT. G05 / E15 TRANS</v>
      </c>
    </row>
    <row r="118" spans="1:14">
      <c r="A118" s="254">
        <v>45830</v>
      </c>
      <c r="B118" s="104" t="s">
        <v>7818</v>
      </c>
      <c r="C118" s="266"/>
      <c r="D118" s="274">
        <v>5000</v>
      </c>
      <c r="E118" s="222">
        <v>1</v>
      </c>
      <c r="F118" s="268" t="s">
        <v>7722</v>
      </c>
      <c r="G118" s="104" t="s">
        <v>7810</v>
      </c>
      <c r="H118" s="104" t="s">
        <v>7811</v>
      </c>
      <c r="I118" s="107"/>
      <c r="J118" s="104" t="s">
        <v>7822</v>
      </c>
      <c r="K118" s="109"/>
      <c r="L118" s="110">
        <v>5</v>
      </c>
      <c r="M118" s="328">
        <f>IFERROR(ROUNDUP(VLOOKUP(F118,Accesorio!A:E,IF(L118&gt;5,L118-2,L118),)*E118/IF(L118&gt;5,1.21,1),0)," ")</f>
        <v>5000</v>
      </c>
      <c r="N118" s="329" t="str">
        <f>IFERROR(VLOOKUP(F118,Accesorio!A:C,3,),"")</f>
        <v>TPU MOT. G05 / E15 TRANS</v>
      </c>
    </row>
    <row r="119" spans="1:14">
      <c r="A119" s="254">
        <v>45830</v>
      </c>
      <c r="B119" s="104" t="s">
        <v>7818</v>
      </c>
      <c r="C119" s="105"/>
      <c r="D119" s="106">
        <v>5500</v>
      </c>
      <c r="E119" s="222">
        <v>1</v>
      </c>
      <c r="F119" s="275" t="s">
        <v>7646</v>
      </c>
      <c r="G119" s="104" t="s">
        <v>7810</v>
      </c>
      <c r="H119" s="104" t="s">
        <v>7811</v>
      </c>
      <c r="I119" s="107"/>
      <c r="J119" s="108" t="s">
        <v>7822</v>
      </c>
      <c r="K119" s="109"/>
      <c r="L119" s="110">
        <v>5</v>
      </c>
      <c r="M119" s="328">
        <f>IFERROR(ROUNDUP(VLOOKUP(F119,Accesorio!A:E,IF(L119&gt;5,L119-2,L119),)*E119/IF(L119&gt;5,1.21,1),0)," ")</f>
        <v>5500</v>
      </c>
      <c r="N119" s="329" t="str">
        <f>IFERROR(VLOOKUP(F119,Accesorio!A:C,3,),"")</f>
        <v>GLASS FULL MOT. G05 / E15</v>
      </c>
    </row>
    <row r="120" spans="1:14">
      <c r="A120" s="254">
        <v>45830</v>
      </c>
      <c r="B120" s="104" t="s">
        <v>7818</v>
      </c>
      <c r="C120" s="105"/>
      <c r="D120" s="106">
        <v>9500</v>
      </c>
      <c r="E120" s="222">
        <v>1</v>
      </c>
      <c r="F120" s="276" t="s">
        <v>4229</v>
      </c>
      <c r="G120" s="104" t="s">
        <v>7825</v>
      </c>
      <c r="H120" s="104" t="s">
        <v>7827</v>
      </c>
      <c r="I120" s="107">
        <v>589</v>
      </c>
      <c r="J120" s="108" t="s">
        <v>7846</v>
      </c>
      <c r="K120" s="109"/>
      <c r="L120" s="110">
        <v>5</v>
      </c>
      <c r="M120" s="328">
        <f>IFERROR(ROUNDUP(VLOOKUP(F120,Accesorio!A:E,IF(L120&gt;5,L120-2,L120),)*E120/IF(L120&gt;5,1.21,1),0)," ")</f>
        <v>9500</v>
      </c>
      <c r="N120" s="329" t="str">
        <f>IFERROR(VLOOKUP(F120,Accesorio!A:C,3,),"")</f>
        <v>TPU MOT. G22/E32 RUBBER</v>
      </c>
    </row>
    <row r="121" spans="1:14">
      <c r="A121" s="254">
        <v>45830</v>
      </c>
      <c r="B121" s="104" t="s">
        <v>7818</v>
      </c>
      <c r="C121" s="105"/>
      <c r="D121" s="106">
        <v>4000</v>
      </c>
      <c r="E121" s="222">
        <v>1</v>
      </c>
      <c r="F121" s="277" t="s">
        <v>4742</v>
      </c>
      <c r="G121" s="104" t="s">
        <v>7810</v>
      </c>
      <c r="H121" s="104" t="s">
        <v>7811</v>
      </c>
      <c r="I121" s="106"/>
      <c r="J121" s="108" t="s">
        <v>7846</v>
      </c>
      <c r="K121" s="109"/>
      <c r="L121" s="110">
        <v>5</v>
      </c>
      <c r="M121" s="328">
        <f>IFERROR(ROUNDUP(VLOOKUP(F121,Accesorio!A:E,IF(L121&gt;5,L121-2,L121),)*E121/IF(L121&gt;5,1.21,1),0)," ")</f>
        <v>4000</v>
      </c>
      <c r="N121" s="329" t="str">
        <f>IFERROR(VLOOKUP(F121,Accesorio!A:C,3,),"")</f>
        <v>TPU SAM. A03 DIS. NAC.</v>
      </c>
    </row>
    <row r="122" spans="1:14">
      <c r="A122" s="254">
        <v>45830</v>
      </c>
      <c r="B122" s="104" t="s">
        <v>7818</v>
      </c>
      <c r="C122" s="105"/>
      <c r="D122" s="106">
        <v>7000</v>
      </c>
      <c r="E122" s="222">
        <v>1</v>
      </c>
      <c r="F122" s="268" t="s">
        <v>7400</v>
      </c>
      <c r="G122" s="104" t="s">
        <v>7810</v>
      </c>
      <c r="H122" s="104" t="s">
        <v>7811</v>
      </c>
      <c r="I122" s="106"/>
      <c r="J122" s="108" t="s">
        <v>7846</v>
      </c>
      <c r="K122" s="109"/>
      <c r="L122" s="110">
        <v>5</v>
      </c>
      <c r="M122" s="328">
        <f>IFERROR(ROUNDUP(VLOOKUP(F122,Accesorio!A:E,IF(L122&gt;5,L122-2,L122),)*E122/IF(L122&gt;5,1.21,1),0)," ")</f>
        <v>7000</v>
      </c>
      <c r="N122" s="329" t="str">
        <f>IFERROR(VLOOKUP(F122,Accesorio!A:C,3,),"")</f>
        <v>TPU XIAOMI REDMI 14C BORDER COLOR SOFT</v>
      </c>
    </row>
    <row r="123" spans="1:14">
      <c r="A123" s="254">
        <v>45830</v>
      </c>
      <c r="B123" s="104" t="s">
        <v>7818</v>
      </c>
      <c r="C123" s="281"/>
      <c r="D123" s="270">
        <v>7500</v>
      </c>
      <c r="E123" s="222">
        <v>1</v>
      </c>
      <c r="F123" s="268" t="s">
        <v>2734</v>
      </c>
      <c r="G123" s="104" t="s">
        <v>7810</v>
      </c>
      <c r="H123" s="104" t="s">
        <v>7811</v>
      </c>
      <c r="I123" s="271"/>
      <c r="J123" s="108" t="s">
        <v>7846</v>
      </c>
      <c r="K123" s="109"/>
      <c r="L123" s="110">
        <v>5</v>
      </c>
      <c r="M123" s="328">
        <f>IFERROR(ROUNDUP(VLOOKUP(F123,Accesorio!A:E,IF(L123&gt;5,L123-2,L123),)*E123/IF(L123&gt;5,1.21,1),0)," ")</f>
        <v>7500</v>
      </c>
      <c r="N123" s="329" t="str">
        <f>IFERROR(VLOOKUP(F123,Accesorio!A:C,3,),"")</f>
        <v>HIDROGEL FILMINAS CLEAR 180X120</v>
      </c>
    </row>
    <row r="124" spans="1:14">
      <c r="A124" s="254">
        <v>45830</v>
      </c>
      <c r="B124" s="104" t="s">
        <v>7818</v>
      </c>
      <c r="C124" s="272"/>
      <c r="D124" s="273">
        <v>7500</v>
      </c>
      <c r="E124" s="222">
        <v>1</v>
      </c>
      <c r="F124" s="268" t="s">
        <v>2734</v>
      </c>
      <c r="G124" s="104" t="s">
        <v>7810</v>
      </c>
      <c r="H124" s="104" t="s">
        <v>7811</v>
      </c>
      <c r="I124" s="107"/>
      <c r="J124" s="108" t="s">
        <v>7846</v>
      </c>
      <c r="K124" s="109"/>
      <c r="L124" s="110">
        <v>5</v>
      </c>
      <c r="M124" s="328">
        <f>IFERROR(ROUNDUP(VLOOKUP(F124,Accesorio!A:E,IF(L124&gt;5,L124-2,L124),)*E124/IF(L124&gt;5,1.21,1),0)," ")</f>
        <v>7500</v>
      </c>
      <c r="N124" s="329" t="str">
        <f>IFERROR(VLOOKUP(F124,Accesorio!A:C,3,),"")</f>
        <v>HIDROGEL FILMINAS CLEAR 180X120</v>
      </c>
    </row>
    <row r="125" spans="1:14">
      <c r="A125" s="254">
        <v>45830</v>
      </c>
      <c r="B125" s="104" t="s">
        <v>7818</v>
      </c>
      <c r="C125" s="266"/>
      <c r="D125" s="274">
        <v>10500</v>
      </c>
      <c r="E125" s="222">
        <v>1</v>
      </c>
      <c r="F125" s="268" t="s">
        <v>7720</v>
      </c>
      <c r="G125" s="104" t="s">
        <v>7810</v>
      </c>
      <c r="H125" s="104" t="s">
        <v>7811</v>
      </c>
      <c r="I125" s="106"/>
      <c r="J125" s="108" t="s">
        <v>7846</v>
      </c>
      <c r="K125" s="109"/>
      <c r="L125" s="110">
        <v>5</v>
      </c>
      <c r="M125" s="328">
        <f>IFERROR(ROUNDUP(VLOOKUP(F125,Accesorio!A:E,IF(L125&gt;5,L125-2,L125),)*E125/IF(L125&gt;5,1.21,1),0)," ")</f>
        <v>10500</v>
      </c>
      <c r="N125" s="329" t="str">
        <f>IFERROR(VLOOKUP(F125,Accesorio!A:C,3,),"")</f>
        <v>TPU MOT. G05 / E15 SILICONA FELPA C/ BRILLO Y CORREA</v>
      </c>
    </row>
    <row r="126" spans="1:14">
      <c r="A126" s="254">
        <v>45831</v>
      </c>
      <c r="B126" s="104" t="s">
        <v>7818</v>
      </c>
      <c r="C126" s="105"/>
      <c r="D126" s="106">
        <v>7500</v>
      </c>
      <c r="E126" s="222">
        <v>1</v>
      </c>
      <c r="F126" s="268" t="s">
        <v>2734</v>
      </c>
      <c r="G126" s="104" t="s">
        <v>7825</v>
      </c>
      <c r="H126" s="271" t="s">
        <v>7827</v>
      </c>
      <c r="I126" s="271">
        <v>590</v>
      </c>
      <c r="J126" s="271" t="s">
        <v>7846</v>
      </c>
      <c r="K126" s="109"/>
      <c r="L126" s="110">
        <v>5</v>
      </c>
      <c r="M126" s="328">
        <f>IFERROR(ROUNDUP(VLOOKUP(F126,Accesorio!A:E,IF(L126&gt;5,L126-2,L126),)*E126/IF(L126&gt;5,1.21,1),0)," ")</f>
        <v>7500</v>
      </c>
      <c r="N126" s="329" t="str">
        <f>IFERROR(VLOOKUP(F126,Accesorio!A:C,3,),"")</f>
        <v>HIDROGEL FILMINAS CLEAR 180X120</v>
      </c>
    </row>
    <row r="127" spans="1:14">
      <c r="A127" s="254">
        <v>45831</v>
      </c>
      <c r="B127" s="104" t="s">
        <v>7818</v>
      </c>
      <c r="C127" s="105"/>
      <c r="D127" s="106">
        <v>8500</v>
      </c>
      <c r="E127" s="222">
        <v>1</v>
      </c>
      <c r="F127" s="268" t="s">
        <v>3471</v>
      </c>
      <c r="G127" s="104" t="s">
        <v>7825</v>
      </c>
      <c r="H127" s="271" t="s">
        <v>7827</v>
      </c>
      <c r="I127" s="271">
        <v>590</v>
      </c>
      <c r="J127" s="271" t="s">
        <v>7846</v>
      </c>
      <c r="K127" s="109"/>
      <c r="L127" s="110">
        <v>5</v>
      </c>
      <c r="M127" s="328">
        <f>IFERROR(ROUNDUP(VLOOKUP(F127,Accesorio!A:E,IF(L127&gt;5,L127-2,L127),)*E127/IF(L127&gt;5,1.21,1),0)," ")</f>
        <v>8500</v>
      </c>
      <c r="N127" s="329" t="str">
        <f>IFERROR(VLOOKUP(F127,Accesorio!A:C,3,),"")</f>
        <v>TPU IPH 7/8 PLUS DIAMON</v>
      </c>
    </row>
    <row r="128" spans="1:14">
      <c r="A128" s="254">
        <v>45831</v>
      </c>
      <c r="B128" s="104" t="s">
        <v>7818</v>
      </c>
      <c r="C128" s="105"/>
      <c r="D128" s="106">
        <v>5500</v>
      </c>
      <c r="E128" s="222">
        <v>1</v>
      </c>
      <c r="F128" s="277" t="s">
        <v>7437</v>
      </c>
      <c r="G128" s="104" t="s">
        <v>7810</v>
      </c>
      <c r="H128" s="271" t="s">
        <v>7811</v>
      </c>
      <c r="I128" s="271"/>
      <c r="J128" s="271" t="s">
        <v>290</v>
      </c>
      <c r="K128" s="109"/>
      <c r="L128" s="110">
        <v>5</v>
      </c>
      <c r="M128" s="328">
        <f>IFERROR(ROUNDUP(VLOOKUP(F128,Accesorio!A:E,IF(L128&gt;5,L128-2,L128),)*E128/IF(L128&gt;5,1.21,1),0)," ")</f>
        <v>5500</v>
      </c>
      <c r="N128" s="329" t="str">
        <f>IFERROR(VLOOKUP(F128,Accesorio!A:C,3,),"")</f>
        <v>GLASS FULL MOT. G35</v>
      </c>
    </row>
    <row r="129" spans="1:14">
      <c r="A129" s="254">
        <v>45831</v>
      </c>
      <c r="B129" s="104" t="s">
        <v>7818</v>
      </c>
      <c r="C129" s="105"/>
      <c r="D129" s="106">
        <v>7000</v>
      </c>
      <c r="E129" s="222">
        <v>1</v>
      </c>
      <c r="F129" s="260" t="s">
        <v>6170</v>
      </c>
      <c r="G129" s="104" t="s">
        <v>7810</v>
      </c>
      <c r="H129" s="271" t="s">
        <v>7811</v>
      </c>
      <c r="I129" s="271"/>
      <c r="J129" s="104" t="s">
        <v>290</v>
      </c>
      <c r="K129" s="109"/>
      <c r="L129" s="110">
        <v>5</v>
      </c>
      <c r="M129" s="328">
        <f>IFERROR(ROUNDUP(VLOOKUP(F129,Accesorio!A:E,IF(L129&gt;5,L129-2,L129),)*E129/IF(L129&gt;5,1.21,1),0)," ")</f>
        <v>7000</v>
      </c>
      <c r="N129" s="329" t="str">
        <f>IFERROR(VLOOKUP(F129,Accesorio!A:C,3,),"")</f>
        <v>GLASS CERAMICA MOT. E22/E22i - 100D</v>
      </c>
    </row>
    <row r="130" spans="1:14">
      <c r="A130" s="254">
        <v>45832</v>
      </c>
      <c r="B130" s="104" t="s">
        <v>7818</v>
      </c>
      <c r="C130" s="266"/>
      <c r="D130" s="274">
        <v>9500</v>
      </c>
      <c r="E130" s="222">
        <v>1</v>
      </c>
      <c r="F130" s="268" t="s">
        <v>8168</v>
      </c>
      <c r="G130" s="104" t="s">
        <v>7810</v>
      </c>
      <c r="H130" s="271" t="s">
        <v>7811</v>
      </c>
      <c r="I130" s="271"/>
      <c r="J130" s="271" t="s">
        <v>290</v>
      </c>
      <c r="K130" s="258"/>
      <c r="L130" s="110">
        <v>5</v>
      </c>
      <c r="M130" s="328">
        <f>IFERROR(ROUNDUP(VLOOKUP(F130,Accesorio!A:E,IF(L130&gt;5,L130-2,L130),)*E130/IF(L130&gt;5,1.21,1),0)," ")</f>
        <v>9500</v>
      </c>
      <c r="N130" s="329" t="str">
        <f>IFERROR(VLOOKUP(F130,Accesorio!A:C,3,),"")</f>
        <v>TPU MOT. G15 SILICONA FELPA</v>
      </c>
    </row>
    <row r="131" spans="1:14">
      <c r="A131" s="254">
        <v>45832</v>
      </c>
      <c r="B131" s="104" t="s">
        <v>7818</v>
      </c>
      <c r="C131" s="281"/>
      <c r="D131" s="270">
        <v>4500</v>
      </c>
      <c r="E131" s="222">
        <v>1</v>
      </c>
      <c r="F131" s="260" t="s">
        <v>6101</v>
      </c>
      <c r="G131" s="104" t="s">
        <v>7825</v>
      </c>
      <c r="H131" s="271" t="s">
        <v>7827</v>
      </c>
      <c r="I131" s="271">
        <v>591</v>
      </c>
      <c r="J131" s="269" t="s">
        <v>290</v>
      </c>
      <c r="K131" s="109"/>
      <c r="L131" s="110">
        <v>5</v>
      </c>
      <c r="M131" s="328">
        <f>IFERROR(ROUNDUP(VLOOKUP(F131,Accesorio!A:E,IF(L131&gt;5,L131-2,L131),)*E131/IF(L131&gt;5,1.21,1),0)," ")</f>
        <v>4500</v>
      </c>
      <c r="N131" s="329" t="str">
        <f>IFERROR(VLOOKUP(F131,Accesorio!A:C,3,),"")</f>
        <v>GLASS SAM. A15 / A25 / A34</v>
      </c>
    </row>
    <row r="132" spans="1:14">
      <c r="A132" s="254">
        <v>45832</v>
      </c>
      <c r="B132" s="104" t="s">
        <v>7818</v>
      </c>
      <c r="C132" s="281"/>
      <c r="D132" s="270">
        <v>7500</v>
      </c>
      <c r="E132" s="222">
        <v>1</v>
      </c>
      <c r="F132" s="260" t="s">
        <v>2734</v>
      </c>
      <c r="G132" s="104" t="s">
        <v>7825</v>
      </c>
      <c r="H132" s="271" t="s">
        <v>7827</v>
      </c>
      <c r="I132" s="271">
        <v>591</v>
      </c>
      <c r="J132" s="269" t="s">
        <v>290</v>
      </c>
      <c r="K132" s="109"/>
      <c r="L132" s="110">
        <v>5</v>
      </c>
      <c r="M132" s="328">
        <f>IFERROR(ROUNDUP(VLOOKUP(F132,Accesorio!A:E,IF(L132&gt;5,L132-2,L132),)*E132/IF(L132&gt;5,1.21,1),0)," ")</f>
        <v>7500</v>
      </c>
      <c r="N132" s="329" t="str">
        <f>IFERROR(VLOOKUP(F132,Accesorio!A:C,3,),"")</f>
        <v>HIDROGEL FILMINAS CLEAR 180X120</v>
      </c>
    </row>
    <row r="133" spans="1:14">
      <c r="A133" s="254">
        <v>45832</v>
      </c>
      <c r="B133" s="104" t="s">
        <v>7818</v>
      </c>
      <c r="C133" s="281"/>
      <c r="D133" s="270">
        <v>5500</v>
      </c>
      <c r="E133" s="259">
        <v>1</v>
      </c>
      <c r="F133" s="268" t="s">
        <v>7437</v>
      </c>
      <c r="G133" s="271" t="s">
        <v>7810</v>
      </c>
      <c r="H133" s="271" t="s">
        <v>7811</v>
      </c>
      <c r="I133" s="271"/>
      <c r="J133" s="271" t="s">
        <v>290</v>
      </c>
      <c r="K133" s="109"/>
      <c r="L133" s="110">
        <v>5</v>
      </c>
      <c r="M133" s="328">
        <f>IFERROR(ROUNDUP(VLOOKUP(F133,Accesorio!A:E,IF(L133&gt;5,L133-2,L133),)*E133/IF(L133&gt;5,1.21,1),0)," ")</f>
        <v>5500</v>
      </c>
      <c r="N133" s="329" t="str">
        <f>IFERROR(VLOOKUP(F133,Accesorio!A:C,3,),"")</f>
        <v>GLASS FULL MOT. G35</v>
      </c>
    </row>
    <row r="134" spans="1:14">
      <c r="A134" s="254">
        <v>45833</v>
      </c>
      <c r="B134" s="104" t="s">
        <v>7818</v>
      </c>
      <c r="C134" s="281"/>
      <c r="D134" s="270">
        <v>5500</v>
      </c>
      <c r="E134" s="259">
        <v>1</v>
      </c>
      <c r="F134" s="268" t="s">
        <v>7441</v>
      </c>
      <c r="G134" s="271" t="s">
        <v>7810</v>
      </c>
      <c r="H134" s="271" t="s">
        <v>7811</v>
      </c>
      <c r="I134" s="271"/>
      <c r="J134" s="271" t="s">
        <v>290</v>
      </c>
      <c r="K134" s="109"/>
      <c r="L134" s="110">
        <v>5</v>
      </c>
      <c r="M134" s="328">
        <f>IFERROR(ROUNDUP(VLOOKUP(F134,Accesorio!A:E,IF(L134&gt;5,L134-2,L134),)*E134/IF(L134&gt;5,1.21,1),0)," ")</f>
        <v>5500</v>
      </c>
      <c r="N134" s="329" t="str">
        <f>IFERROR(VLOOKUP(F134,Accesorio!A:C,3,),"")</f>
        <v>GLASS FULL SAM. A36</v>
      </c>
    </row>
    <row r="135" spans="1:14">
      <c r="A135" s="254">
        <v>45834</v>
      </c>
      <c r="B135" s="104" t="s">
        <v>7818</v>
      </c>
      <c r="C135" s="281"/>
      <c r="D135" s="270">
        <v>14000</v>
      </c>
      <c r="E135" s="259">
        <v>1</v>
      </c>
      <c r="F135" s="225" t="s">
        <v>3331</v>
      </c>
      <c r="G135" s="271" t="s">
        <v>7810</v>
      </c>
      <c r="H135" s="271" t="s">
        <v>7811</v>
      </c>
      <c r="I135" s="271"/>
      <c r="J135" s="271" t="s">
        <v>7846</v>
      </c>
      <c r="K135" s="109"/>
      <c r="L135" s="110">
        <v>5</v>
      </c>
      <c r="M135" s="328">
        <f>IFERROR(ROUNDUP(VLOOKUP(F135,Accesorio!A:E,IF(L135&gt;5,L135-2,L135),)*E135/IF(L135&gt;5,1.21,1),0)," ")</f>
        <v>14000</v>
      </c>
      <c r="N135" s="329" t="str">
        <f>IFERROR(VLOOKUP(F135,Accesorio!A:C,3,),"")</f>
        <v>TPU IPH 14 PRO MAX SILICONA C/MARCA</v>
      </c>
    </row>
    <row r="136" spans="1:14">
      <c r="A136" s="254">
        <v>45834</v>
      </c>
      <c r="B136" s="104" t="s">
        <v>7818</v>
      </c>
      <c r="C136" s="281"/>
      <c r="D136" s="270">
        <v>7500</v>
      </c>
      <c r="E136" s="259">
        <v>1</v>
      </c>
      <c r="F136" s="268" t="s">
        <v>2734</v>
      </c>
      <c r="G136" s="271" t="s">
        <v>7825</v>
      </c>
      <c r="H136" s="271" t="s">
        <v>7933</v>
      </c>
      <c r="I136" s="271">
        <v>594</v>
      </c>
      <c r="J136" s="271" t="s">
        <v>7822</v>
      </c>
      <c r="K136" s="109"/>
      <c r="L136" s="110">
        <v>5</v>
      </c>
      <c r="M136" s="328">
        <f>IFERROR(ROUNDUP(VLOOKUP(F136,Accesorio!A:E,IF(L136&gt;5,L136-2,L136),)*E136/IF(L136&gt;5,1.21,1),0)," ")</f>
        <v>7500</v>
      </c>
      <c r="N136" s="329" t="str">
        <f>IFERROR(VLOOKUP(F136,Accesorio!A:C,3,),"")</f>
        <v>HIDROGEL FILMINAS CLEAR 180X120</v>
      </c>
    </row>
    <row r="137" spans="1:14">
      <c r="A137" s="572">
        <v>45834</v>
      </c>
      <c r="B137" s="574" t="s">
        <v>8314</v>
      </c>
      <c r="C137" s="575" t="s">
        <v>8317</v>
      </c>
      <c r="D137" s="578"/>
      <c r="E137" s="582">
        <v>-1</v>
      </c>
      <c r="F137" s="584" t="s">
        <v>8189</v>
      </c>
      <c r="G137" s="578"/>
      <c r="H137" s="578"/>
      <c r="I137" s="578"/>
      <c r="J137" s="578" t="s">
        <v>8313</v>
      </c>
      <c r="K137" s="258"/>
      <c r="L137" s="110">
        <v>5</v>
      </c>
      <c r="M137" s="328">
        <f>IFERROR(ROUNDUP(VLOOKUP(F137,Accesorio!A:E,IF(L137&gt;5,L137-2,L137),)*E137/IF(L137&gt;5,1.21,1),0)," ")</f>
        <v>-7500</v>
      </c>
      <c r="N137" s="329" t="str">
        <f>IFERROR(VLOOKUP(F137,Accesorio!A:C,3,),"")</f>
        <v>TPU IPH 16 BORDER DIFUMADO REF</v>
      </c>
    </row>
    <row r="138" spans="1:14">
      <c r="A138" s="572">
        <v>45834</v>
      </c>
      <c r="B138" s="574" t="s">
        <v>8314</v>
      </c>
      <c r="C138" s="577" t="s">
        <v>8317</v>
      </c>
      <c r="D138" s="574"/>
      <c r="E138" s="583">
        <v>-1</v>
      </c>
      <c r="F138" s="571" t="s">
        <v>8191</v>
      </c>
      <c r="G138" s="578"/>
      <c r="H138" s="578"/>
      <c r="I138" s="578"/>
      <c r="J138" s="578" t="s">
        <v>8313</v>
      </c>
      <c r="K138" s="109"/>
      <c r="L138" s="110">
        <v>5</v>
      </c>
      <c r="M138" s="328">
        <f>IFERROR(ROUNDUP(VLOOKUP(F138,Accesorio!A:E,IF(L138&gt;5,L138-2,L138),)*E138/IF(L138&gt;5,1.21,1),0)," ")</f>
        <v>-7500</v>
      </c>
      <c r="N138" s="329" t="str">
        <f>IFERROR(VLOOKUP(F138,Accesorio!A:C,3,),"")</f>
        <v>TPU IPH 16 PRO BORDER DIFUMADO REF</v>
      </c>
    </row>
    <row r="139" spans="1:14">
      <c r="A139" s="572">
        <v>45834</v>
      </c>
      <c r="B139" s="574" t="s">
        <v>8314</v>
      </c>
      <c r="C139" s="577" t="s">
        <v>8317</v>
      </c>
      <c r="D139" s="574"/>
      <c r="E139" s="583">
        <v>-1</v>
      </c>
      <c r="F139" s="571" t="s">
        <v>6919</v>
      </c>
      <c r="G139" s="578"/>
      <c r="H139" s="578"/>
      <c r="I139" s="578"/>
      <c r="J139" s="578" t="s">
        <v>8313</v>
      </c>
      <c r="K139" s="109"/>
      <c r="L139" s="110">
        <v>5</v>
      </c>
      <c r="M139" s="328">
        <f>IFERROR(ROUNDUP(VLOOKUP(F139,Accesorio!A:E,IF(L139&gt;5,L139-2,L139),)*E139/IF(L139&gt;5,1.21,1),0)," ")</f>
        <v>-18000</v>
      </c>
      <c r="N139" s="329" t="str">
        <f>IFERROR(VLOOKUP(F139,Accesorio!A:C,3,),"")</f>
        <v>TPU IPH 16 MAGNETICO TRANS</v>
      </c>
    </row>
    <row r="140" spans="1:14">
      <c r="A140" s="572">
        <v>45834</v>
      </c>
      <c r="B140" s="574" t="s">
        <v>8314</v>
      </c>
      <c r="C140" s="577" t="s">
        <v>8317</v>
      </c>
      <c r="D140" s="574"/>
      <c r="E140" s="583">
        <v>-1</v>
      </c>
      <c r="F140" s="571" t="s">
        <v>7311</v>
      </c>
      <c r="G140" s="574"/>
      <c r="H140" s="574"/>
      <c r="I140" s="574"/>
      <c r="J140" s="574" t="s">
        <v>8313</v>
      </c>
      <c r="K140" s="109"/>
      <c r="L140" s="110">
        <v>5</v>
      </c>
      <c r="M140" s="328">
        <f>IFERROR(ROUNDUP(VLOOKUP(F140,Accesorio!A:E,IF(L140&gt;5,L140-2,L140),)*E140/IF(L140&gt;5,1.21,1),0)," ")</f>
        <v>-14000</v>
      </c>
      <c r="N140" s="329" t="str">
        <f>IFERROR(VLOOKUP(F140,Accesorio!A:C,3,),"")</f>
        <v>TPU MOT. G85 TRANS CLEAR PREMIUM REF</v>
      </c>
    </row>
    <row r="141" spans="1:14">
      <c r="A141" s="572">
        <v>45834</v>
      </c>
      <c r="B141" s="574" t="s">
        <v>8314</v>
      </c>
      <c r="C141" s="577" t="s">
        <v>8317</v>
      </c>
      <c r="D141" s="574"/>
      <c r="E141" s="583">
        <v>-1</v>
      </c>
      <c r="F141" s="571" t="s">
        <v>8205</v>
      </c>
      <c r="G141" s="574"/>
      <c r="H141" s="574"/>
      <c r="I141" s="574"/>
      <c r="J141" s="574" t="s">
        <v>8313</v>
      </c>
      <c r="K141" s="109"/>
      <c r="L141" s="110">
        <v>5</v>
      </c>
      <c r="M141" s="328">
        <f>IFERROR(ROUNDUP(VLOOKUP(F141,Accesorio!A:E,IF(L141&gt;5,L141-2,L141),)*E141/IF(L141&gt;5,1.21,1),0)," ")</f>
        <v>-9500</v>
      </c>
      <c r="N141" s="329" t="str">
        <f>IFERROR(VLOOKUP(F141,Accesorio!A:C,3,),"")</f>
        <v>TPU IPH 16 PRO MAX MAGNETICO TRANS COLORES</v>
      </c>
    </row>
    <row r="142" spans="1:14">
      <c r="A142" s="572">
        <v>45834</v>
      </c>
      <c r="B142" s="574" t="s">
        <v>8314</v>
      </c>
      <c r="C142" s="577" t="s">
        <v>8317</v>
      </c>
      <c r="D142" s="574"/>
      <c r="E142" s="583">
        <v>-1</v>
      </c>
      <c r="F142" s="585" t="s">
        <v>8195</v>
      </c>
      <c r="G142" s="574"/>
      <c r="H142" s="574"/>
      <c r="I142" s="574"/>
      <c r="J142" s="574" t="s">
        <v>8313</v>
      </c>
      <c r="K142" s="109"/>
      <c r="L142" s="110">
        <v>5</v>
      </c>
      <c r="M142" s="328">
        <f>IFERROR(ROUNDUP(VLOOKUP(F142,Accesorio!A:E,IF(L142&gt;5,L142-2,L142),)*E142/IF(L142&gt;5,1.21,1),0)," ")</f>
        <v>-10000</v>
      </c>
      <c r="N142" s="329" t="str">
        <f>IFERROR(VLOOKUP(F142,Accesorio!A:C,3,),"")</f>
        <v>TPU SAM. S25 SILICONA FELPA (AAA)</v>
      </c>
    </row>
    <row r="143" spans="1:14">
      <c r="A143" s="572">
        <v>45834</v>
      </c>
      <c r="B143" s="574" t="s">
        <v>8314</v>
      </c>
      <c r="C143" s="577" t="s">
        <v>8317</v>
      </c>
      <c r="D143" s="574"/>
      <c r="E143" s="583">
        <v>-1</v>
      </c>
      <c r="F143" s="571" t="s">
        <v>8197</v>
      </c>
      <c r="G143" s="574"/>
      <c r="H143" s="574"/>
      <c r="I143" s="574"/>
      <c r="J143" s="574" t="s">
        <v>8313</v>
      </c>
      <c r="K143" s="109"/>
      <c r="L143" s="110">
        <v>5</v>
      </c>
      <c r="M143" s="328">
        <f>IFERROR(ROUNDUP(VLOOKUP(F143,Accesorio!A:E,IF(L143&gt;5,L143-2,L143),)*E143/IF(L143&gt;5,1.21,1),0)," ")</f>
        <v>-10000</v>
      </c>
      <c r="N143" s="329" t="str">
        <f>IFERROR(VLOOKUP(F143,Accesorio!A:C,3,),"")</f>
        <v>TPU SAM. S25 PLUS SILICONA FELPA (AAA)</v>
      </c>
    </row>
    <row r="144" spans="1:14">
      <c r="A144" s="572">
        <v>45834</v>
      </c>
      <c r="B144" s="574" t="s">
        <v>8314</v>
      </c>
      <c r="C144" s="577" t="s">
        <v>8317</v>
      </c>
      <c r="D144" s="574"/>
      <c r="E144" s="583">
        <v>-1</v>
      </c>
      <c r="F144" s="571" t="s">
        <v>6979</v>
      </c>
      <c r="G144" s="574"/>
      <c r="H144" s="574"/>
      <c r="I144" s="574"/>
      <c r="J144" s="574" t="s">
        <v>8313</v>
      </c>
      <c r="K144" s="109"/>
      <c r="L144" s="110">
        <v>5</v>
      </c>
      <c r="M144" s="328">
        <f>IFERROR(ROUNDUP(VLOOKUP(F144,Accesorio!A:E,IF(L144&gt;5,L144-2,L144),)*E144/IF(L144&gt;5,1.21,1),0)," ")</f>
        <v>-7500</v>
      </c>
      <c r="N144" s="329" t="str">
        <f>IFERROR(VLOOKUP(F144,Accesorio!A:C,3,),"")</f>
        <v>TPU XIAOMI NOTE 13 5G SILICONA FELPA</v>
      </c>
    </row>
    <row r="145" spans="1:14">
      <c r="A145" s="572">
        <v>45834</v>
      </c>
      <c r="B145" s="574" t="s">
        <v>8314</v>
      </c>
      <c r="C145" s="575" t="s">
        <v>8317</v>
      </c>
      <c r="D145" s="578"/>
      <c r="E145" s="583">
        <v>-2</v>
      </c>
      <c r="F145" s="584" t="s">
        <v>7483</v>
      </c>
      <c r="G145" s="578"/>
      <c r="H145" s="578"/>
      <c r="I145" s="578"/>
      <c r="J145" s="574" t="s">
        <v>8313</v>
      </c>
      <c r="K145" s="109"/>
      <c r="L145" s="110">
        <v>5</v>
      </c>
      <c r="M145" s="328">
        <f>IFERROR(ROUNDUP(VLOOKUP(F145,Accesorio!A:E,IF(L145&gt;5,L145-2,L145),)*E145/IF(L145&gt;5,1.21,1),0)," ")</f>
        <v>-19000</v>
      </c>
      <c r="N145" s="329" t="str">
        <f>IFERROR(VLOOKUP(F145,Accesorio!A:C,3,),"")</f>
        <v>TPU IPH 11 / XR MAGNETICO TRANS COLORES</v>
      </c>
    </row>
    <row r="146" spans="1:14">
      <c r="A146" s="569">
        <v>45834</v>
      </c>
      <c r="B146" s="570" t="s">
        <v>8314</v>
      </c>
      <c r="C146" s="571" t="s">
        <v>8317</v>
      </c>
      <c r="D146" s="570"/>
      <c r="E146" s="570">
        <v>-2</v>
      </c>
      <c r="F146" s="571" t="s">
        <v>7371</v>
      </c>
      <c r="G146" s="570"/>
      <c r="H146" s="570"/>
      <c r="I146" s="570"/>
      <c r="J146" s="570" t="s">
        <v>8313</v>
      </c>
      <c r="K146" s="109"/>
      <c r="L146" s="110">
        <v>5</v>
      </c>
      <c r="M146" s="328">
        <f>IFERROR(ROUNDUP(VLOOKUP(F146,Accesorio!A:E,IF(L146&gt;5,L146-2,L146),)*E146/IF(L146&gt;5,1.21,1),0)," ")</f>
        <v>-21000</v>
      </c>
      <c r="N146" s="329" t="str">
        <f>IFERROR(VLOOKUP(F146,Accesorio!A:C,3,),"")</f>
        <v>TPU SAM. A06 SILICONA FELPA C/ BRILLO Y CORREA</v>
      </c>
    </row>
    <row r="147" spans="1:14">
      <c r="A147" s="569">
        <v>45834</v>
      </c>
      <c r="B147" s="570" t="s">
        <v>8314</v>
      </c>
      <c r="C147" s="571" t="s">
        <v>8317</v>
      </c>
      <c r="D147" s="570"/>
      <c r="E147" s="570">
        <v>-3</v>
      </c>
      <c r="F147" s="571" t="s">
        <v>7728</v>
      </c>
      <c r="G147" s="570"/>
      <c r="H147" s="570"/>
      <c r="I147" s="570"/>
      <c r="J147" s="570" t="s">
        <v>8313</v>
      </c>
      <c r="K147" s="109"/>
      <c r="L147" s="110">
        <v>5</v>
      </c>
      <c r="M147" s="328">
        <f>IFERROR(ROUNDUP(VLOOKUP(F147,Accesorio!A:E,IF(L147&gt;5,L147-2,L147),)*E147/IF(L147&gt;5,1.21,1),0)," ")</f>
        <v>-28500</v>
      </c>
      <c r="N147" s="329" t="str">
        <f>IFERROR(VLOOKUP(F147,Accesorio!A:C,3,),"")</f>
        <v>TPU MOT. G15 SILICONA FELPA</v>
      </c>
    </row>
    <row r="148" spans="1:14">
      <c r="A148" s="569">
        <v>45834</v>
      </c>
      <c r="B148" s="570" t="s">
        <v>8314</v>
      </c>
      <c r="C148" s="571" t="s">
        <v>8317</v>
      </c>
      <c r="D148" s="570"/>
      <c r="E148" s="570">
        <v>-1</v>
      </c>
      <c r="F148" s="571" t="s">
        <v>8193</v>
      </c>
      <c r="G148" s="570"/>
      <c r="H148" s="570"/>
      <c r="I148" s="570"/>
      <c r="J148" s="570" t="s">
        <v>8313</v>
      </c>
      <c r="K148" s="109"/>
      <c r="L148" s="110">
        <v>5</v>
      </c>
      <c r="M148" s="328">
        <f>IFERROR(ROUNDUP(VLOOKUP(F148,Accesorio!A:E,IF(L148&gt;5,L148-2,L148),)*E148/IF(L148&gt;5,1.21,1),0)," ")</f>
        <v>-7500</v>
      </c>
      <c r="N148" s="329" t="str">
        <f>IFERROR(VLOOKUP(F148,Accesorio!A:C,3,),"")</f>
        <v>TPU IPH 16 PRO MAX BORDER DIFUMADO REF</v>
      </c>
    </row>
    <row r="149" spans="1:14">
      <c r="A149" s="569">
        <v>45834</v>
      </c>
      <c r="B149" s="570" t="s">
        <v>8314</v>
      </c>
      <c r="C149" s="571" t="s">
        <v>8317</v>
      </c>
      <c r="D149" s="570"/>
      <c r="E149" s="570">
        <v>-1</v>
      </c>
      <c r="F149" s="571" t="s">
        <v>7791</v>
      </c>
      <c r="G149" s="570"/>
      <c r="H149" s="570"/>
      <c r="I149" s="570"/>
      <c r="J149" s="570" t="s">
        <v>8313</v>
      </c>
      <c r="K149" s="109"/>
      <c r="L149" s="110">
        <v>5</v>
      </c>
      <c r="M149" s="328">
        <f>IFERROR(ROUNDUP(VLOOKUP(F149,Accesorio!A:E,IF(L149&gt;5,L149-2,L149),)*E149/IF(L149&gt;5,1.21,1),0)," ")</f>
        <v>-7500</v>
      </c>
      <c r="N149" s="329" t="str">
        <f>IFERROR(VLOOKUP(F149,Accesorio!A:C,3,),"")</f>
        <v>TPU XIAOMI REDMI 14C BORDER DIFUMADO REF</v>
      </c>
    </row>
    <row r="150" spans="1:14">
      <c r="A150" s="569">
        <v>45834</v>
      </c>
      <c r="B150" s="574" t="s">
        <v>8314</v>
      </c>
      <c r="C150" s="577" t="s">
        <v>8317</v>
      </c>
      <c r="D150" s="574"/>
      <c r="E150" s="583">
        <v>-2</v>
      </c>
      <c r="F150" s="571" t="s">
        <v>7380</v>
      </c>
      <c r="G150" s="574"/>
      <c r="H150" s="578"/>
      <c r="I150" s="578"/>
      <c r="J150" s="574" t="s">
        <v>8313</v>
      </c>
      <c r="K150" s="109"/>
      <c r="L150" s="110">
        <v>5</v>
      </c>
      <c r="M150" s="328">
        <f>IFERROR(ROUNDUP(VLOOKUP(F150,Accesorio!A:E,IF(L150&gt;5,L150-2,L150),)*E150/IF(L150&gt;5,1.21,1),0)," ")</f>
        <v>-14000</v>
      </c>
      <c r="N150" s="329" t="str">
        <f>IFERROR(VLOOKUP(F150,Accesorio!A:C,3,),"")</f>
        <v>TPU SAM. A15 BORDER COLOR SOFT</v>
      </c>
    </row>
    <row r="151" spans="1:14">
      <c r="A151" s="569">
        <v>45834</v>
      </c>
      <c r="B151" s="574" t="s">
        <v>8314</v>
      </c>
      <c r="C151" s="577" t="s">
        <v>8317</v>
      </c>
      <c r="D151" s="574"/>
      <c r="E151" s="583">
        <v>-1</v>
      </c>
      <c r="F151" s="571" t="s">
        <v>8199</v>
      </c>
      <c r="G151" s="574"/>
      <c r="H151" s="578"/>
      <c r="I151" s="578"/>
      <c r="J151" s="574" t="s">
        <v>8313</v>
      </c>
      <c r="K151" s="109"/>
      <c r="L151" s="110">
        <v>5</v>
      </c>
      <c r="M151" s="328">
        <f>IFERROR(ROUNDUP(VLOOKUP(F151,Accesorio!A:E,IF(L151&gt;5,L151-2,L151),)*E151/IF(L151&gt;5,1.21,1),0)," ")</f>
        <v>-10000</v>
      </c>
      <c r="N151" s="329" t="str">
        <f>IFERROR(VLOOKUP(F151,Accesorio!A:C,3,),"")</f>
        <v>TPU SAM. S25 ULTRA SILICONA FELPA (AAA)</v>
      </c>
    </row>
    <row r="152" spans="1:14">
      <c r="A152" s="569">
        <v>45834</v>
      </c>
      <c r="B152" s="570" t="s">
        <v>8314</v>
      </c>
      <c r="C152" s="571" t="s">
        <v>8317</v>
      </c>
      <c r="D152" s="570"/>
      <c r="E152" s="570">
        <v>-4</v>
      </c>
      <c r="F152" s="571" t="s">
        <v>7400</v>
      </c>
      <c r="G152" s="570"/>
      <c r="H152" s="570"/>
      <c r="I152" s="570"/>
      <c r="J152" s="570" t="s">
        <v>8313</v>
      </c>
      <c r="K152" s="109"/>
      <c r="L152" s="110">
        <v>5</v>
      </c>
      <c r="M152" s="328">
        <f>IFERROR(ROUNDUP(VLOOKUP(F152,Accesorio!A:E,IF(L152&gt;5,L152-2,L152),)*E152/IF(L152&gt;5,1.21,1),0)," ")</f>
        <v>-28000</v>
      </c>
      <c r="N152" s="329" t="str">
        <f>IFERROR(VLOOKUP(F152,Accesorio!A:C,3,),"")</f>
        <v>TPU XIAOMI REDMI 14C BORDER COLOR SOFT</v>
      </c>
    </row>
    <row r="153" spans="1:14">
      <c r="A153" s="569">
        <v>45834</v>
      </c>
      <c r="B153" s="570" t="s">
        <v>8314</v>
      </c>
      <c r="C153" s="571" t="s">
        <v>8317</v>
      </c>
      <c r="D153" s="570"/>
      <c r="E153" s="570">
        <v>-1</v>
      </c>
      <c r="F153" s="571" t="s">
        <v>8085</v>
      </c>
      <c r="G153" s="570"/>
      <c r="H153" s="570"/>
      <c r="I153" s="570"/>
      <c r="J153" s="570" t="s">
        <v>8313</v>
      </c>
      <c r="K153" s="109"/>
      <c r="L153" s="110">
        <v>5</v>
      </c>
      <c r="M153" s="328">
        <f>IFERROR(ROUNDUP(VLOOKUP(F153,Accesorio!A:E,IF(L153&gt;5,L153-2,L153),)*E153/IF(L153&gt;5,1.21,1),0)," ")</f>
        <v>-5500</v>
      </c>
      <c r="N153" s="329" t="str">
        <f>IFERROR(VLOOKUP(F153,Accesorio!A:C,3,),"")</f>
        <v>TPU SAM. A15 TRANS COLORES</v>
      </c>
    </row>
    <row r="154" spans="1:14">
      <c r="A154" s="569">
        <v>45834</v>
      </c>
      <c r="B154" s="570" t="s">
        <v>8314</v>
      </c>
      <c r="C154" s="571" t="s">
        <v>8317</v>
      </c>
      <c r="D154" s="570"/>
      <c r="E154" s="570">
        <v>-5</v>
      </c>
      <c r="F154" s="571" t="s">
        <v>3353</v>
      </c>
      <c r="G154" s="570"/>
      <c r="H154" s="570"/>
      <c r="I154" s="570"/>
      <c r="J154" s="570" t="s">
        <v>8313</v>
      </c>
      <c r="K154" s="109"/>
      <c r="L154" s="110">
        <v>5</v>
      </c>
      <c r="M154" s="328">
        <f>IFERROR(ROUNDUP(VLOOKUP(F154,Accesorio!A:E,IF(L154&gt;5,L154-2,L154),)*E154/IF(L154&gt;5,1.21,1),0)," ")</f>
        <v>-42500</v>
      </c>
      <c r="N154" s="329" t="str">
        <f>IFERROR(VLOOKUP(F154,Accesorio!A:C,3,),"")</f>
        <v>TPU IPH 14 / 13 TRANS</v>
      </c>
    </row>
    <row r="155" spans="1:14">
      <c r="A155" s="569">
        <v>45834</v>
      </c>
      <c r="B155" s="570" t="s">
        <v>8314</v>
      </c>
      <c r="C155" s="571" t="s">
        <v>8317</v>
      </c>
      <c r="D155" s="570"/>
      <c r="E155" s="570">
        <v>-2</v>
      </c>
      <c r="F155" s="571" t="s">
        <v>3347</v>
      </c>
      <c r="G155" s="570"/>
      <c r="H155" s="570"/>
      <c r="I155" s="570"/>
      <c r="J155" s="570" t="s">
        <v>8313</v>
      </c>
      <c r="K155" s="109"/>
      <c r="L155" s="110">
        <v>5</v>
      </c>
      <c r="M155" s="328">
        <f>IFERROR(ROUNDUP(VLOOKUP(F155,Accesorio!A:E,IF(L155&gt;5,L155-2,L155),)*E155/IF(L155&gt;5,1.21,1),0)," ")</f>
        <v>-28000</v>
      </c>
      <c r="N155" s="329" t="str">
        <f>IFERROR(VLOOKUP(F155,Accesorio!A:C,3,),"")</f>
        <v>TPU IPH 14 / 13 SILICONA C/MARCA</v>
      </c>
    </row>
    <row r="156" spans="1:14">
      <c r="A156" s="569">
        <v>45834</v>
      </c>
      <c r="B156" s="570" t="s">
        <v>8314</v>
      </c>
      <c r="C156" s="571" t="s">
        <v>8317</v>
      </c>
      <c r="D156" s="570"/>
      <c r="E156" s="570">
        <v>-2</v>
      </c>
      <c r="F156" s="571" t="s">
        <v>3349</v>
      </c>
      <c r="G156" s="570"/>
      <c r="H156" s="570"/>
      <c r="I156" s="570"/>
      <c r="J156" s="570" t="s">
        <v>8313</v>
      </c>
      <c r="K156" s="258"/>
      <c r="L156" s="110">
        <v>5</v>
      </c>
      <c r="M156" s="328">
        <f>IFERROR(ROUNDUP(VLOOKUP(F156,Accesorio!A:E,IF(L156&gt;5,L156-2,L156),)*E156/IF(L156&gt;5,1.21,1),0)," ")</f>
        <v>-23000</v>
      </c>
      <c r="N156" s="329" t="str">
        <f>IFERROR(VLOOKUP(F156,Accesorio!A:C,3,),"")</f>
        <v>TPU IPH 14 / 13 SILICONA FELPA</v>
      </c>
    </row>
    <row r="157" spans="1:14">
      <c r="A157" s="569">
        <v>45834</v>
      </c>
      <c r="B157" s="570" t="s">
        <v>8314</v>
      </c>
      <c r="C157" s="571" t="s">
        <v>8317</v>
      </c>
      <c r="D157" s="570"/>
      <c r="E157" s="570">
        <v>-3</v>
      </c>
      <c r="F157" s="571" t="s">
        <v>7637</v>
      </c>
      <c r="G157" s="570"/>
      <c r="H157" s="570"/>
      <c r="I157" s="570"/>
      <c r="J157" s="570" t="s">
        <v>8313</v>
      </c>
      <c r="K157" s="109"/>
      <c r="L157" s="110">
        <v>5</v>
      </c>
      <c r="M157" s="328">
        <f>IFERROR(ROUNDUP(VLOOKUP(F157,Accesorio!A:E,IF(L157&gt;5,L157-2,L157),)*E157/IF(L157&gt;5,1.21,1),0)," ")</f>
        <v>-22500</v>
      </c>
      <c r="N157" s="329" t="str">
        <f>IFERROR(VLOOKUP(F157,Accesorio!A:C,3,),"")</f>
        <v>CAR. PARED TIPO C 2.75A - USB+CABLE KOSMO</v>
      </c>
    </row>
    <row r="158" spans="1:14">
      <c r="A158" s="569">
        <v>45834</v>
      </c>
      <c r="B158" s="570" t="s">
        <v>8314</v>
      </c>
      <c r="C158" s="571" t="s">
        <v>8317</v>
      </c>
      <c r="D158" s="570"/>
      <c r="E158" s="570">
        <v>-2</v>
      </c>
      <c r="F158" s="571" t="s">
        <v>8237</v>
      </c>
      <c r="G158" s="570"/>
      <c r="H158" s="570"/>
      <c r="I158" s="570"/>
      <c r="J158" s="570" t="s">
        <v>8313</v>
      </c>
      <c r="K158" s="109"/>
      <c r="L158" s="110">
        <v>5</v>
      </c>
      <c r="M158" s="328">
        <f>IFERROR(ROUNDUP(VLOOKUP(F158,Accesorio!A:E,IF(L158&gt;5,L158-2,L158),)*E158/IF(L158&gt;5,1.21,1),0)," ")</f>
        <v>-48000</v>
      </c>
      <c r="N158" s="329" t="str">
        <f>IFERROR(VLOOKUP(F158,Accesorio!A:C,3,),"")</f>
        <v>CAR. PARED CABEZAL USB-C 3A 25W SAM. OR.</v>
      </c>
    </row>
    <row r="159" spans="1:14">
      <c r="A159" s="569">
        <v>45834</v>
      </c>
      <c r="B159" s="570" t="s">
        <v>8314</v>
      </c>
      <c r="C159" s="571" t="s">
        <v>8317</v>
      </c>
      <c r="D159" s="570"/>
      <c r="E159" s="570">
        <v>-1</v>
      </c>
      <c r="F159" s="571" t="s">
        <v>8217</v>
      </c>
      <c r="G159" s="570"/>
      <c r="H159" s="570"/>
      <c r="I159" s="570"/>
      <c r="J159" s="570" t="s">
        <v>8313</v>
      </c>
      <c r="K159" s="109"/>
      <c r="L159" s="110">
        <v>5</v>
      </c>
      <c r="M159" s="328">
        <f>IFERROR(ROUNDUP(VLOOKUP(F159,Accesorio!A:E,IF(L159&gt;5,L159-2,L159),)*E159/IF(L159&gt;5,1.21,1),0)," ")</f>
        <v>-25000</v>
      </c>
      <c r="N159" s="329" t="str">
        <f>IFERROR(VLOOKUP(F159,Accesorio!A:C,3,),"")</f>
        <v>AUR. BT DEPOR. VINCHA OWS PRO</v>
      </c>
    </row>
    <row r="160" spans="1:14">
      <c r="A160" s="569">
        <v>45834</v>
      </c>
      <c r="B160" s="570" t="s">
        <v>8314</v>
      </c>
      <c r="C160" s="571" t="s">
        <v>8317</v>
      </c>
      <c r="D160" s="570"/>
      <c r="E160" s="570">
        <v>-2</v>
      </c>
      <c r="F160" s="571" t="s">
        <v>7411</v>
      </c>
      <c r="G160" s="570"/>
      <c r="H160" s="570"/>
      <c r="I160" s="570"/>
      <c r="J160" s="570" t="s">
        <v>8313</v>
      </c>
      <c r="K160" s="109"/>
      <c r="L160" s="110">
        <v>5</v>
      </c>
      <c r="M160" s="328">
        <f>IFERROR(ROUNDUP(VLOOKUP(F160,Accesorio!A:E,IF(L160&gt;5,L160-2,L160),)*E160/IF(L160&gt;5,1.21,1),0)," ")</f>
        <v>-64000</v>
      </c>
      <c r="N160" s="329" t="str">
        <f>IFERROR(VLOOKUP(F160,Accesorio!A:C,3,),"")</f>
        <v>CAR. INALAMBRICO MAGNETICO USB-C APPLE A2140</v>
      </c>
    </row>
    <row r="161" spans="1:14">
      <c r="A161" s="569">
        <v>45834</v>
      </c>
      <c r="B161" s="570" t="s">
        <v>8314</v>
      </c>
      <c r="C161" s="571" t="s">
        <v>8317</v>
      </c>
      <c r="D161" s="570"/>
      <c r="E161" s="570">
        <v>-1</v>
      </c>
      <c r="F161" s="571" t="s">
        <v>7539</v>
      </c>
      <c r="G161" s="570"/>
      <c r="H161" s="570"/>
      <c r="I161" s="570"/>
      <c r="J161" s="570" t="s">
        <v>8313</v>
      </c>
      <c r="K161" s="109"/>
      <c r="L161" s="110">
        <v>5</v>
      </c>
      <c r="M161" s="328">
        <f>IFERROR(ROUNDUP(VLOOKUP(F161,Accesorio!A:E,IF(L161&gt;5,L161-2,L161),)*E161/IF(L161&gt;5,1.21,1),0)," ")</f>
        <v>-14000</v>
      </c>
      <c r="N161" s="329" t="str">
        <f>IFERROR(VLOOKUP(F161,Accesorio!A:C,3,),"")</f>
        <v>CAR. AUTO TIPO C - USB-C 20W+USB 5.1A</v>
      </c>
    </row>
    <row r="162" spans="1:14">
      <c r="A162" s="569">
        <v>45834</v>
      </c>
      <c r="B162" s="570" t="s">
        <v>8314</v>
      </c>
      <c r="C162" s="571" t="s">
        <v>8317</v>
      </c>
      <c r="D162" s="570"/>
      <c r="E162" s="570">
        <v>-3</v>
      </c>
      <c r="F162" s="571" t="s">
        <v>809</v>
      </c>
      <c r="G162" s="570"/>
      <c r="H162" s="570"/>
      <c r="I162" s="570"/>
      <c r="J162" s="570" t="s">
        <v>8313</v>
      </c>
      <c r="K162" s="109"/>
      <c r="L162" s="110">
        <v>5</v>
      </c>
      <c r="M162" s="328">
        <f>IFERROR(ROUNDUP(VLOOKUP(F162,Accesorio!A:E,IF(L162&gt;5,L162-2,L162),)*E162/IF(L162&gt;5,1.21,1),0)," ")</f>
        <v>-55500</v>
      </c>
      <c r="N162" s="329" t="str">
        <f>IFERROR(VLOOKUP(F162,Accesorio!A:C,3,),"")</f>
        <v>CAR. PARED CABEZAL USB-C - 20W 3A KOSMIC</v>
      </c>
    </row>
    <row r="163" spans="1:14">
      <c r="A163" s="569">
        <v>45834</v>
      </c>
      <c r="B163" s="570" t="s">
        <v>8314</v>
      </c>
      <c r="C163" s="571" t="s">
        <v>8317</v>
      </c>
      <c r="D163" s="570"/>
      <c r="E163" s="570">
        <v>-1</v>
      </c>
      <c r="F163" s="571" t="s">
        <v>8231</v>
      </c>
      <c r="G163" s="570"/>
      <c r="H163" s="570"/>
      <c r="I163" s="570"/>
      <c r="J163" s="570" t="s">
        <v>8313</v>
      </c>
      <c r="K163" s="109"/>
      <c r="L163" s="110">
        <v>5</v>
      </c>
      <c r="M163" s="328">
        <f>IFERROR(ROUNDUP(VLOOKUP(F163,Accesorio!A:E,IF(L163&gt;5,L163-2,L163),)*E163/IF(L163&gt;5,1.21,1),0)," ")</f>
        <v>-27000</v>
      </c>
      <c r="N163" s="329" t="str">
        <f>IFERROR(VLOOKUP(F163,Accesorio!A:C,3,),"")</f>
        <v>MEMORIA MICROSD 128GB HIKSEMI</v>
      </c>
    </row>
    <row r="164" spans="1:14">
      <c r="A164" s="569">
        <v>45834</v>
      </c>
      <c r="B164" s="570" t="s">
        <v>8314</v>
      </c>
      <c r="C164" s="571" t="s">
        <v>8317</v>
      </c>
      <c r="D164" s="570"/>
      <c r="E164" s="570">
        <v>-2</v>
      </c>
      <c r="F164" s="571" t="s">
        <v>6746</v>
      </c>
      <c r="G164" s="570"/>
      <c r="H164" s="570"/>
      <c r="I164" s="570"/>
      <c r="J164" s="570" t="s">
        <v>8313</v>
      </c>
      <c r="K164" s="109"/>
      <c r="L164" s="110">
        <v>5</v>
      </c>
      <c r="M164" s="328">
        <f>IFERROR(ROUNDUP(VLOOKUP(F164,Accesorio!A:E,IF(L164&gt;5,L164-2,L164),)*E164/IF(L164&gt;5,1.21,1),0)," ")</f>
        <v>-38000</v>
      </c>
      <c r="N164" s="329" t="str">
        <f>IFERROR(VLOOKUP(F164,Accesorio!A:C,3,),"")</f>
        <v>MEMORIA MICROSD 64GB C10 LEXAR</v>
      </c>
    </row>
    <row r="165" spans="1:14">
      <c r="A165" s="569">
        <v>45834</v>
      </c>
      <c r="B165" s="570" t="s">
        <v>8314</v>
      </c>
      <c r="C165" s="571" t="s">
        <v>8317</v>
      </c>
      <c r="D165" s="570"/>
      <c r="E165" s="570">
        <v>-1</v>
      </c>
      <c r="F165" s="571" t="s">
        <v>7589</v>
      </c>
      <c r="G165" s="570"/>
      <c r="H165" s="570"/>
      <c r="I165" s="570"/>
      <c r="J165" s="570" t="s">
        <v>8313</v>
      </c>
      <c r="K165" s="109"/>
      <c r="L165" s="110">
        <v>5</v>
      </c>
      <c r="M165" s="328">
        <f>IFERROR(ROUNDUP(VLOOKUP(F165,Accesorio!A:E,IF(L165&gt;5,L165-2,L165),)*E165/IF(L165&gt;5,1.21,1),0)," ")</f>
        <v>-7000</v>
      </c>
      <c r="N165" s="329" t="str">
        <f>IFERROR(VLOOKUP(F165,Accesorio!A:C,3,),"")</f>
        <v>CABLE TIPO C A LIGHTNING IPH 7 1MTS IBEK 5.0A</v>
      </c>
    </row>
    <row r="166" spans="1:14">
      <c r="A166" s="569">
        <v>45834</v>
      </c>
      <c r="B166" s="570" t="s">
        <v>8314</v>
      </c>
      <c r="C166" s="571" t="s">
        <v>8317</v>
      </c>
      <c r="D166" s="570"/>
      <c r="E166" s="570">
        <v>-1</v>
      </c>
      <c r="F166" s="571" t="s">
        <v>802</v>
      </c>
      <c r="G166" s="570"/>
      <c r="H166" s="570"/>
      <c r="I166" s="570"/>
      <c r="J166" s="570" t="s">
        <v>8313</v>
      </c>
      <c r="K166" s="109"/>
      <c r="L166" s="110">
        <v>5</v>
      </c>
      <c r="M166" s="328">
        <f>IFERROR(ROUNDUP(VLOOKUP(F166,Accesorio!A:E,IF(L166&gt;5,L166-2,L166),)*E166/IF(L166&gt;5,1.21,1),0)," ")</f>
        <v>-2500</v>
      </c>
      <c r="N166" s="329" t="str">
        <f>IFERROR(VLOOKUP(F166,Accesorio!A:C,3,),"")</f>
        <v>CAR. PARED - ADAPTADOR INTERNACIONAL</v>
      </c>
    </row>
    <row r="167" spans="1:14">
      <c r="A167" s="569">
        <v>45834</v>
      </c>
      <c r="B167" s="570" t="s">
        <v>8314</v>
      </c>
      <c r="C167" s="571" t="s">
        <v>8317</v>
      </c>
      <c r="D167" s="570"/>
      <c r="E167" s="570">
        <v>-3</v>
      </c>
      <c r="F167" s="571" t="s">
        <v>6840</v>
      </c>
      <c r="G167" s="570"/>
      <c r="H167" s="570"/>
      <c r="I167" s="570"/>
      <c r="J167" s="570" t="s">
        <v>8313</v>
      </c>
      <c r="K167" s="109"/>
      <c r="L167" s="110">
        <v>5</v>
      </c>
      <c r="M167" s="328">
        <f>IFERROR(ROUNDUP(VLOOKUP(F167,Accesorio!A:E,IF(L167&gt;5,L167-2,L167),)*E167/IF(L167&gt;5,1.21,1),0)," ")</f>
        <v>-16500</v>
      </c>
      <c r="N167" s="329" t="str">
        <f>IFERROR(VLOOKUP(F167,Accesorio!A:C,3,),"")</f>
        <v>GLASS FULL SAM. A35</v>
      </c>
    </row>
    <row r="168" spans="1:14">
      <c r="A168" s="569">
        <v>45834</v>
      </c>
      <c r="B168" s="570" t="s">
        <v>8314</v>
      </c>
      <c r="C168" s="571" t="s">
        <v>8317</v>
      </c>
      <c r="D168" s="570"/>
      <c r="E168" s="570">
        <v>-1</v>
      </c>
      <c r="F168" s="571" t="s">
        <v>8173</v>
      </c>
      <c r="G168" s="570"/>
      <c r="H168" s="570"/>
      <c r="I168" s="570"/>
      <c r="J168" s="570" t="s">
        <v>8313</v>
      </c>
      <c r="K168" s="109"/>
      <c r="L168" s="110">
        <v>5</v>
      </c>
      <c r="M168" s="328">
        <f>IFERROR(ROUNDUP(VLOOKUP(F168,Accesorio!A:E,IF(L168&gt;5,L168-2,L168),)*E168/IF(L168&gt;5,1.21,1),0)," ")</f>
        <v>-5500</v>
      </c>
      <c r="N168" s="329" t="str">
        <f>IFERROR(VLOOKUP(F168,Accesorio!A:C,3,),"")</f>
        <v>GLASS FULL IPH 16</v>
      </c>
    </row>
    <row r="169" spans="1:14">
      <c r="A169" s="569">
        <v>45834</v>
      </c>
      <c r="B169" s="570" t="s">
        <v>8314</v>
      </c>
      <c r="C169" s="571" t="s">
        <v>8317</v>
      </c>
      <c r="D169" s="570"/>
      <c r="E169" s="570">
        <v>-2</v>
      </c>
      <c r="F169" s="571" t="s">
        <v>6527</v>
      </c>
      <c r="G169" s="570"/>
      <c r="H169" s="570"/>
      <c r="I169" s="570"/>
      <c r="J169" s="570" t="s">
        <v>8313</v>
      </c>
      <c r="K169" s="112"/>
      <c r="L169" s="110">
        <v>5</v>
      </c>
      <c r="M169" s="328">
        <f>IFERROR(ROUNDUP(VLOOKUP(F169,Accesorio!A:E,IF(L169&gt;5,L169-2,L169),)*E169/IF(L169&gt;5,1.21,1),0)," ")</f>
        <v>-11000</v>
      </c>
      <c r="N169" s="329" t="str">
        <f>IFERROR(VLOOKUP(F169,Accesorio!A:C,3,),"")</f>
        <v>GLASS FULL MOT. G04 / G24</v>
      </c>
    </row>
    <row r="170" spans="1:14">
      <c r="A170" s="569">
        <v>45834</v>
      </c>
      <c r="B170" s="570" t="s">
        <v>8314</v>
      </c>
      <c r="C170" s="571" t="s">
        <v>8317</v>
      </c>
      <c r="D170" s="570"/>
      <c r="E170" s="570">
        <v>-1</v>
      </c>
      <c r="F170" s="571" t="s">
        <v>7447</v>
      </c>
      <c r="G170" s="570"/>
      <c r="H170" s="570"/>
      <c r="I170" s="570"/>
      <c r="J170" s="570" t="s">
        <v>8313</v>
      </c>
      <c r="K170" s="109"/>
      <c r="L170" s="110">
        <v>5</v>
      </c>
      <c r="M170" s="328">
        <f>IFERROR(ROUNDUP(VLOOKUP(F170,Accesorio!A:E,IF(L170&gt;5,L170-2,L170),)*E170/IF(L170&gt;5,1.21,1),0)," ")</f>
        <v>-5500</v>
      </c>
      <c r="N170" s="329" t="str">
        <f>IFERROR(VLOOKUP(F170,Accesorio!A:C,3,),"")</f>
        <v>GLASS FULL SAM. S25 PLUS</v>
      </c>
    </row>
    <row r="171" spans="1:14">
      <c r="A171" s="569">
        <v>45834</v>
      </c>
      <c r="B171" s="570" t="s">
        <v>8314</v>
      </c>
      <c r="C171" s="571" t="s">
        <v>8317</v>
      </c>
      <c r="D171" s="570"/>
      <c r="E171" s="570">
        <v>-1</v>
      </c>
      <c r="F171" s="571" t="s">
        <v>7449</v>
      </c>
      <c r="G171" s="570"/>
      <c r="H171" s="570"/>
      <c r="I171" s="570"/>
      <c r="J171" s="570" t="s">
        <v>8313</v>
      </c>
      <c r="K171" s="112"/>
      <c r="L171" s="110">
        <v>5</v>
      </c>
      <c r="M171" s="328">
        <f>IFERROR(ROUNDUP(VLOOKUP(F171,Accesorio!A:E,IF(L171&gt;5,L171-2,L171),)*E171/IF(L171&gt;5,1.21,1),0)," ")</f>
        <v>-5500</v>
      </c>
      <c r="N171" s="329" t="str">
        <f>IFERROR(VLOOKUP(F171,Accesorio!A:C,3,),"")</f>
        <v>GLASS FULL SAM. S25 ULTRA</v>
      </c>
    </row>
    <row r="172" spans="1:14">
      <c r="A172" s="569">
        <v>45834</v>
      </c>
      <c r="B172" s="570" t="s">
        <v>8314</v>
      </c>
      <c r="C172" s="571" t="s">
        <v>8317</v>
      </c>
      <c r="D172" s="570"/>
      <c r="E172" s="570">
        <v>-1</v>
      </c>
      <c r="F172" s="571" t="s">
        <v>6842</v>
      </c>
      <c r="G172" s="570"/>
      <c r="H172" s="570"/>
      <c r="I172" s="570"/>
      <c r="J172" s="570" t="s">
        <v>8313</v>
      </c>
      <c r="K172" s="109"/>
      <c r="L172" s="110">
        <v>5</v>
      </c>
      <c r="M172" s="328">
        <f>IFERROR(ROUNDUP(VLOOKUP(F172,Accesorio!A:E,IF(L172&gt;5,L172-2,L172),)*E172/IF(L172&gt;5,1.21,1),0)," ")</f>
        <v>-5500</v>
      </c>
      <c r="N172" s="329" t="str">
        <f>IFERROR(VLOOKUP(F172,Accesorio!A:C,3,),"")</f>
        <v>GLASS FULL SAM. A54</v>
      </c>
    </row>
    <row r="173" spans="1:14">
      <c r="A173" s="569">
        <v>45834</v>
      </c>
      <c r="B173" s="570" t="s">
        <v>8314</v>
      </c>
      <c r="C173" s="571" t="s">
        <v>8317</v>
      </c>
      <c r="D173" s="570"/>
      <c r="E173" s="570">
        <v>-2</v>
      </c>
      <c r="F173" s="571" t="s">
        <v>6832</v>
      </c>
      <c r="G173" s="570"/>
      <c r="H173" s="570"/>
      <c r="I173" s="570"/>
      <c r="J173" s="570" t="s">
        <v>8313</v>
      </c>
      <c r="K173" s="109"/>
      <c r="L173" s="110">
        <v>5</v>
      </c>
      <c r="M173" s="328">
        <f>IFERROR(ROUNDUP(VLOOKUP(F173,Accesorio!A:E,IF(L173&gt;5,L173-2,L173),)*E173/IF(L173&gt;5,1.21,1),0)," ")</f>
        <v>-16000</v>
      </c>
      <c r="N173" s="329" t="str">
        <f>IFERROR(VLOOKUP(F173,Accesorio!A:C,3,),"")</f>
        <v>GLASS FULL MOT. E14</v>
      </c>
    </row>
    <row r="174" spans="1:14">
      <c r="A174" s="569">
        <v>45834</v>
      </c>
      <c r="B174" s="570" t="s">
        <v>8314</v>
      </c>
      <c r="C174" s="571" t="s">
        <v>8317</v>
      </c>
      <c r="D174" s="570"/>
      <c r="E174" s="570">
        <v>-1</v>
      </c>
      <c r="F174" s="571" t="s">
        <v>7655</v>
      </c>
      <c r="G174" s="570"/>
      <c r="H174" s="570"/>
      <c r="I174" s="570"/>
      <c r="J174" s="570" t="s">
        <v>8313</v>
      </c>
      <c r="K174" s="109"/>
      <c r="L174" s="110">
        <v>5</v>
      </c>
      <c r="M174" s="328">
        <f>IFERROR(ROUNDUP(VLOOKUP(F174,Accesorio!A:E,IF(L174&gt;5,L174-2,L174),)*E174/IF(L174&gt;5,1.21,1),0)," ")</f>
        <v>-5500</v>
      </c>
      <c r="N174" s="329" t="str">
        <f>IFERROR(VLOOKUP(F174,Accesorio!A:C,3,),"")</f>
        <v>GLASS FULL SAM. A56</v>
      </c>
    </row>
    <row r="175" spans="1:14">
      <c r="A175" s="569">
        <v>45834</v>
      </c>
      <c r="B175" s="570" t="s">
        <v>8314</v>
      </c>
      <c r="C175" s="571" t="s">
        <v>8317</v>
      </c>
      <c r="D175" s="570"/>
      <c r="E175" s="570">
        <v>-1</v>
      </c>
      <c r="F175" s="571" t="s">
        <v>7280</v>
      </c>
      <c r="G175" s="570"/>
      <c r="H175" s="570"/>
      <c r="I175" s="570"/>
      <c r="J175" s="570" t="s">
        <v>8313</v>
      </c>
      <c r="K175" s="109"/>
      <c r="L175" s="110">
        <v>5</v>
      </c>
      <c r="M175" s="328">
        <f>IFERROR(ROUNDUP(VLOOKUP(F175,Accesorio!A:E,IF(L175&gt;5,L175-2,L175),)*E175/IF(L175&gt;5,1.21,1),0)," ")</f>
        <v>-5500</v>
      </c>
      <c r="N175" s="329" t="str">
        <f>IFERROR(VLOOKUP(F175,Accesorio!A:C,3,),"")</f>
        <v>GLASS FULL SAM. A15 / A25 / A34 PRIVACY</v>
      </c>
    </row>
    <row r="176" spans="1:14">
      <c r="A176" s="569">
        <v>45834</v>
      </c>
      <c r="B176" s="570" t="s">
        <v>8314</v>
      </c>
      <c r="C176" s="571" t="s">
        <v>8317</v>
      </c>
      <c r="D176" s="570"/>
      <c r="E176" s="570">
        <v>-1</v>
      </c>
      <c r="F176" s="571" t="s">
        <v>8183</v>
      </c>
      <c r="G176" s="570"/>
      <c r="H176" s="570"/>
      <c r="I176" s="570"/>
      <c r="J176" s="570" t="s">
        <v>8313</v>
      </c>
      <c r="K176" s="112"/>
      <c r="L176" s="110">
        <v>5</v>
      </c>
      <c r="M176" s="328">
        <f>IFERROR(ROUNDUP(VLOOKUP(F176,Accesorio!A:E,IF(L176&gt;5,L176-2,L176),)*E176/IF(L176&gt;5,1.21,1),0)," ")</f>
        <v>-5500</v>
      </c>
      <c r="N176" s="329" t="str">
        <f>IFERROR(VLOOKUP(F176,Accesorio!A:C,3,),"")</f>
        <v>GLASS FULL SAM. A55 PRIVACY</v>
      </c>
    </row>
    <row r="177" spans="1:14">
      <c r="A177" s="569">
        <v>45834</v>
      </c>
      <c r="B177" s="570" t="s">
        <v>8314</v>
      </c>
      <c r="C177" s="571" t="s">
        <v>8317</v>
      </c>
      <c r="D177" s="570"/>
      <c r="E177" s="570">
        <v>-1</v>
      </c>
      <c r="F177" s="571" t="s">
        <v>7441</v>
      </c>
      <c r="G177" s="570"/>
      <c r="H177" s="570"/>
      <c r="I177" s="570"/>
      <c r="J177" s="570" t="s">
        <v>8313</v>
      </c>
      <c r="K177" s="109"/>
      <c r="L177" s="110">
        <v>5</v>
      </c>
      <c r="M177" s="328">
        <f>IFERROR(ROUNDUP(VLOOKUP(F177,Accesorio!A:E,IF(L177&gt;5,L177-2,L177),)*E177/IF(L177&gt;5,1.21,1),0)," ")</f>
        <v>-5500</v>
      </c>
      <c r="N177" s="329" t="str">
        <f>IFERROR(VLOOKUP(F177,Accesorio!A:C,3,),"")</f>
        <v>GLASS FULL SAM. A36</v>
      </c>
    </row>
    <row r="178" spans="1:14">
      <c r="A178" s="569">
        <v>45834</v>
      </c>
      <c r="B178" s="570" t="s">
        <v>8314</v>
      </c>
      <c r="C178" s="571" t="s">
        <v>8317</v>
      </c>
      <c r="D178" s="570"/>
      <c r="E178" s="570">
        <v>-1</v>
      </c>
      <c r="F178" s="571" t="s">
        <v>8177</v>
      </c>
      <c r="G178" s="570"/>
      <c r="H178" s="570"/>
      <c r="I178" s="570"/>
      <c r="J178" s="570" t="s">
        <v>8313</v>
      </c>
      <c r="K178" s="112"/>
      <c r="L178" s="110">
        <v>5</v>
      </c>
      <c r="M178" s="328">
        <f>IFERROR(ROUNDUP(VLOOKUP(F178,Accesorio!A:E,IF(L178&gt;5,L178-2,L178),)*E178/IF(L178&gt;5,1.21,1),0)," ")</f>
        <v>-5500</v>
      </c>
      <c r="N178" s="329" t="str">
        <f>IFERROR(VLOOKUP(F178,Accesorio!A:C,3,),"")</f>
        <v>GLASS FULL IPH 16 PRO MAX</v>
      </c>
    </row>
    <row r="179" spans="1:14">
      <c r="A179" s="569">
        <v>45834</v>
      </c>
      <c r="B179" s="570" t="s">
        <v>8314</v>
      </c>
      <c r="C179" s="571" t="s">
        <v>8317</v>
      </c>
      <c r="D179" s="570"/>
      <c r="E179" s="570">
        <v>-1</v>
      </c>
      <c r="F179" s="571" t="s">
        <v>8175</v>
      </c>
      <c r="G179" s="570"/>
      <c r="H179" s="570"/>
      <c r="I179" s="570"/>
      <c r="J179" s="570" t="s">
        <v>8313</v>
      </c>
      <c r="K179" s="109"/>
      <c r="L179" s="110">
        <v>5</v>
      </c>
      <c r="M179" s="328">
        <f>IFERROR(ROUNDUP(VLOOKUP(F179,Accesorio!A:E,IF(L179&gt;5,L179-2,L179),)*E179/IF(L179&gt;5,1.21,1),0)," ")</f>
        <v>-5500</v>
      </c>
      <c r="N179" s="329" t="str">
        <f>IFERROR(VLOOKUP(F179,Accesorio!A:C,3,),"")</f>
        <v>GLASS FULL IPH 16 PRO</v>
      </c>
    </row>
    <row r="180" spans="1:14">
      <c r="A180" s="569">
        <v>45834</v>
      </c>
      <c r="B180" s="570" t="s">
        <v>8314</v>
      </c>
      <c r="C180" s="571" t="s">
        <v>8317</v>
      </c>
      <c r="D180" s="570"/>
      <c r="E180" s="570">
        <v>-2</v>
      </c>
      <c r="F180" s="571" t="s">
        <v>7439</v>
      </c>
      <c r="G180" s="570"/>
      <c r="H180" s="570"/>
      <c r="I180" s="570"/>
      <c r="J180" s="570" t="s">
        <v>8313</v>
      </c>
      <c r="K180" s="109"/>
      <c r="L180" s="110">
        <v>5</v>
      </c>
      <c r="M180" s="328">
        <f>IFERROR(ROUNDUP(VLOOKUP(F180,Accesorio!A:E,IF(L180&gt;5,L180-2,L180),)*E180/IF(L180&gt;5,1.21,1),0)," ")</f>
        <v>-11000</v>
      </c>
      <c r="N180" s="329" t="str">
        <f>IFERROR(VLOOKUP(F180,Accesorio!A:C,3,),"")</f>
        <v>GLASS FULL MOT. G75</v>
      </c>
    </row>
    <row r="181" spans="1:14">
      <c r="A181" s="569">
        <v>45834</v>
      </c>
      <c r="B181" s="570" t="s">
        <v>8314</v>
      </c>
      <c r="C181" s="571" t="s">
        <v>8317</v>
      </c>
      <c r="D181" s="570"/>
      <c r="E181" s="570">
        <v>-2</v>
      </c>
      <c r="F181" s="571" t="s">
        <v>2001</v>
      </c>
      <c r="G181" s="570"/>
      <c r="H181" s="570"/>
      <c r="I181" s="570"/>
      <c r="J181" s="570" t="s">
        <v>8313</v>
      </c>
      <c r="K181" s="109"/>
      <c r="L181" s="110">
        <v>5</v>
      </c>
      <c r="M181" s="328">
        <f>IFERROR(ROUNDUP(VLOOKUP(F181,Accesorio!A:E,IF(L181&gt;5,L181-2,L181),)*E181/IF(L181&gt;5,1.21,1),0)," ")</f>
        <v>-11000</v>
      </c>
      <c r="N181" s="329" t="str">
        <f>IFERROR(VLOOKUP(F181,Accesorio!A:C,3,),"")</f>
        <v>GLASS FULL MOT. G52 / G82</v>
      </c>
    </row>
    <row r="182" spans="1:14">
      <c r="A182" s="569">
        <v>45834</v>
      </c>
      <c r="B182" s="570" t="s">
        <v>8314</v>
      </c>
      <c r="C182" s="571" t="s">
        <v>8317</v>
      </c>
      <c r="D182" s="570"/>
      <c r="E182" s="570">
        <v>-1</v>
      </c>
      <c r="F182" s="571" t="s">
        <v>1930</v>
      </c>
      <c r="G182" s="570"/>
      <c r="H182" s="570"/>
      <c r="I182" s="570"/>
      <c r="J182" s="570" t="s">
        <v>8313</v>
      </c>
      <c r="K182" s="109"/>
      <c r="L182" s="110">
        <v>5</v>
      </c>
      <c r="M182" s="328">
        <f>IFERROR(ROUNDUP(VLOOKUP(F182,Accesorio!A:E,IF(L182&gt;5,L182-2,L182),)*E182/IF(L182&gt;5,1.21,1),0)," ")</f>
        <v>-5500</v>
      </c>
      <c r="N182" s="329" t="str">
        <f>IFERROR(VLOOKUP(F182,Accesorio!A:C,3,),"")</f>
        <v>GLASS FULL IPH 14 PRO</v>
      </c>
    </row>
    <row r="183" spans="1:14">
      <c r="A183" s="569">
        <v>45834</v>
      </c>
      <c r="B183" s="570" t="s">
        <v>8314</v>
      </c>
      <c r="C183" s="571" t="s">
        <v>8317</v>
      </c>
      <c r="D183" s="570"/>
      <c r="E183" s="570">
        <v>-50</v>
      </c>
      <c r="F183" s="571" t="s">
        <v>2734</v>
      </c>
      <c r="G183" s="570"/>
      <c r="H183" s="570"/>
      <c r="I183" s="570"/>
      <c r="J183" s="570" t="s">
        <v>8313</v>
      </c>
      <c r="K183" s="109"/>
      <c r="L183" s="110">
        <v>5</v>
      </c>
      <c r="M183" s="328">
        <f>IFERROR(ROUNDUP(VLOOKUP(F183,Accesorio!A:E,IF(L183&gt;5,L183-2,L183),)*E183/IF(L183&gt;5,1.21,1),0)," ")</f>
        <v>-375000</v>
      </c>
      <c r="N183" s="329" t="str">
        <f>IFERROR(VLOOKUP(F183,Accesorio!A:C,3,),"")</f>
        <v>HIDROGEL FILMINAS CLEAR 180X120</v>
      </c>
    </row>
    <row r="184" spans="1:14">
      <c r="A184" s="569">
        <v>45834</v>
      </c>
      <c r="B184" s="570" t="s">
        <v>8314</v>
      </c>
      <c r="C184" s="571" t="s">
        <v>8317</v>
      </c>
      <c r="D184" s="570"/>
      <c r="E184" s="570">
        <v>-1</v>
      </c>
      <c r="F184" s="571" t="s">
        <v>7445</v>
      </c>
      <c r="G184" s="570"/>
      <c r="H184" s="570"/>
      <c r="I184" s="570"/>
      <c r="J184" s="570" t="s">
        <v>8313</v>
      </c>
      <c r="K184" s="44"/>
      <c r="L184" s="110">
        <v>5</v>
      </c>
      <c r="M184" s="328">
        <f>IFERROR(ROUNDUP(VLOOKUP(F184,Accesorio!A:E,IF(L184&gt;5,L184-2,L184),)*E184/IF(L184&gt;5,1.21,1),0)," ")</f>
        <v>-5500</v>
      </c>
      <c r="N184" s="329" t="str">
        <f>IFERROR(VLOOKUP(F184,Accesorio!A:C,3,),"")</f>
        <v>GLASS FULL SAM. S25</v>
      </c>
    </row>
    <row r="185" spans="1:14">
      <c r="A185" s="573">
        <v>45837</v>
      </c>
      <c r="B185" s="391" t="s">
        <v>7818</v>
      </c>
      <c r="C185" s="260"/>
      <c r="D185" s="581">
        <v>4000</v>
      </c>
      <c r="E185" s="581">
        <v>1</v>
      </c>
      <c r="F185" s="260" t="s">
        <v>5275</v>
      </c>
      <c r="G185" s="391" t="s">
        <v>7810</v>
      </c>
      <c r="H185" s="391" t="s">
        <v>7811</v>
      </c>
      <c r="I185" s="391"/>
      <c r="J185" s="391" t="s">
        <v>290</v>
      </c>
      <c r="K185" s="109"/>
      <c r="L185" s="110">
        <v>5</v>
      </c>
      <c r="M185" s="328">
        <f>IFERROR(ROUNDUP(VLOOKUP(F185,Accesorio!A:E,IF(L185&gt;5,L185-2,L185),)*E185/IF(L185&gt;5,1.21,1),0)," ")</f>
        <v>4000</v>
      </c>
      <c r="N185" s="329" t="str">
        <f>IFERROR(VLOOKUP(F185,Accesorio!A:C,3,),"")</f>
        <v>TPU SAM. A32 4G SILICONA NAC.</v>
      </c>
    </row>
    <row r="186" spans="1:14">
      <c r="A186" s="573">
        <v>45837</v>
      </c>
      <c r="B186" s="391" t="s">
        <v>7818</v>
      </c>
      <c r="C186" s="260"/>
      <c r="D186" s="581">
        <v>5500</v>
      </c>
      <c r="E186" s="581">
        <v>1</v>
      </c>
      <c r="F186" s="260" t="s">
        <v>1989</v>
      </c>
      <c r="G186" s="391" t="s">
        <v>7810</v>
      </c>
      <c r="H186" s="391" t="s">
        <v>7811</v>
      </c>
      <c r="I186" s="391"/>
      <c r="J186" s="391" t="s">
        <v>290</v>
      </c>
      <c r="K186" s="109"/>
      <c r="L186" s="110">
        <v>5</v>
      </c>
      <c r="M186" s="328">
        <f>IFERROR(ROUNDUP(VLOOKUP(F186,Accesorio!A:E,IF(L186&gt;5,L186-2,L186),)*E186/IF(L186&gt;5,1.21,1),0)," ")</f>
        <v>5500</v>
      </c>
      <c r="N186" s="329" t="str">
        <f>IFERROR(VLOOKUP(F186,Accesorio!A:C,3,),"")</f>
        <v>GLASS FULL MOT. G14</v>
      </c>
    </row>
    <row r="187" spans="1:14">
      <c r="A187" s="573">
        <v>45837</v>
      </c>
      <c r="B187" s="391" t="s">
        <v>7818</v>
      </c>
      <c r="C187" s="260"/>
      <c r="D187" s="581">
        <v>14000</v>
      </c>
      <c r="E187" s="581">
        <v>1</v>
      </c>
      <c r="F187" s="225" t="s">
        <v>8283</v>
      </c>
      <c r="G187" s="391" t="s">
        <v>7810</v>
      </c>
      <c r="H187" s="391" t="s">
        <v>7811</v>
      </c>
      <c r="I187" s="391"/>
      <c r="J187" s="391" t="s">
        <v>290</v>
      </c>
      <c r="K187" s="109"/>
      <c r="L187" s="110">
        <v>5</v>
      </c>
      <c r="M187" s="328">
        <f>IFERROR(ROUNDUP(VLOOKUP(F187,Accesorio!A:E,IF(L187&gt;5,L187-2,L187),)*E187/IF(L187&gt;5,1.21,1),0)," ")</f>
        <v>14000</v>
      </c>
      <c r="N187" s="329" t="str">
        <f>IFERROR(VLOOKUP(F187,Accesorio!A:C,3,),"")</f>
        <v>TPU SAM. A16 COMBO REF</v>
      </c>
    </row>
    <row r="188" spans="1:14">
      <c r="A188" s="573">
        <v>45837</v>
      </c>
      <c r="B188" s="391" t="s">
        <v>7818</v>
      </c>
      <c r="C188" s="260"/>
      <c r="D188" s="580">
        <v>15000</v>
      </c>
      <c r="E188" s="581">
        <v>1</v>
      </c>
      <c r="F188" s="225" t="s">
        <v>7597</v>
      </c>
      <c r="G188" s="391" t="s">
        <v>7825</v>
      </c>
      <c r="H188" s="391" t="s">
        <v>7933</v>
      </c>
      <c r="I188" s="391">
        <v>595</v>
      </c>
      <c r="J188" s="391" t="s">
        <v>7822</v>
      </c>
      <c r="K188" s="109"/>
      <c r="L188" s="110">
        <v>5</v>
      </c>
      <c r="M188" s="328">
        <f>IFERROR(ROUNDUP(VLOOKUP(F188,Accesorio!A:E,IF(L188&gt;5,L188-2,L188),)*E188/IF(L188&gt;5,1.21,1),0)," ")</f>
        <v>15000</v>
      </c>
      <c r="N188" s="329" t="str">
        <f>IFERROR(VLOOKUP(F188,Accesorio!A:C,3,),"")</f>
        <v>MEMORIA MICROSD 32GB V10 HIKSEMI</v>
      </c>
    </row>
    <row r="189" spans="1:14">
      <c r="A189" s="573">
        <v>45837</v>
      </c>
      <c r="B189" s="391" t="s">
        <v>7818</v>
      </c>
      <c r="C189" s="260"/>
      <c r="D189" s="581">
        <v>5500</v>
      </c>
      <c r="E189" s="277">
        <v>1</v>
      </c>
      <c r="F189" s="260" t="s">
        <v>7648</v>
      </c>
      <c r="G189" s="391" t="s">
        <v>7825</v>
      </c>
      <c r="H189" s="391" t="s">
        <v>7933</v>
      </c>
      <c r="I189" s="391">
        <v>595</v>
      </c>
      <c r="J189" s="391" t="s">
        <v>7822</v>
      </c>
      <c r="K189" s="109"/>
      <c r="L189" s="110">
        <v>5</v>
      </c>
      <c r="M189" s="328">
        <f>IFERROR(ROUNDUP(VLOOKUP(F189,Accesorio!A:E,IF(L189&gt;5,L189-2,L189),)*E189/IF(L189&gt;5,1.21,1),0)," ")</f>
        <v>5500</v>
      </c>
      <c r="N189" s="329" t="str">
        <f>IFERROR(VLOOKUP(F189,Accesorio!A:C,3,),"")</f>
        <v>GLASS FULL MOT. G05 / E15</v>
      </c>
    </row>
    <row r="190" spans="1:14">
      <c r="A190" s="573">
        <v>45837</v>
      </c>
      <c r="B190" s="391" t="s">
        <v>7818</v>
      </c>
      <c r="C190" s="576"/>
      <c r="D190" s="579">
        <v>5000</v>
      </c>
      <c r="E190" s="581">
        <v>1</v>
      </c>
      <c r="F190" s="576" t="s">
        <v>8047</v>
      </c>
      <c r="G190" s="586" t="s">
        <v>7825</v>
      </c>
      <c r="H190" s="586" t="s">
        <v>7933</v>
      </c>
      <c r="I190" s="586">
        <v>595</v>
      </c>
      <c r="J190" s="587" t="s">
        <v>7822</v>
      </c>
      <c r="K190" s="109"/>
      <c r="L190" s="110">
        <v>5</v>
      </c>
      <c r="M190" s="328">
        <f>IFERROR(ROUNDUP(VLOOKUP(F190,Accesorio!A:E,IF(L190&gt;5,L190-2,L190),)*E190/IF(L190&gt;5,1.21,1),0)," ")</f>
        <v>5000</v>
      </c>
      <c r="N190" s="329" t="str">
        <f>IFERROR(VLOOKUP(F190,Accesorio!A:C,3,),"")</f>
        <v>TPU SAM. A15 TRANS</v>
      </c>
    </row>
    <row r="191" spans="1:14">
      <c r="A191" s="573">
        <v>45837</v>
      </c>
      <c r="B191" s="391" t="s">
        <v>7818</v>
      </c>
      <c r="C191" s="576"/>
      <c r="D191" s="579">
        <v>2500</v>
      </c>
      <c r="E191" s="581">
        <v>1</v>
      </c>
      <c r="F191" s="260" t="s">
        <v>6754</v>
      </c>
      <c r="G191" s="586" t="s">
        <v>7810</v>
      </c>
      <c r="H191" s="586" t="s">
        <v>7811</v>
      </c>
      <c r="I191" s="586"/>
      <c r="J191" s="587" t="s">
        <v>7822</v>
      </c>
      <c r="K191" s="109"/>
      <c r="L191" s="110">
        <v>5</v>
      </c>
      <c r="M191" s="328">
        <f>IFERROR(ROUNDUP(VLOOKUP(F191,Accesorio!A:E,IF(L191&gt;5,L191-2,L191),)*E191/IF(L191&gt;5,1.21,1),0)," ")</f>
        <v>2500</v>
      </c>
      <c r="N191" s="329" t="str">
        <f>IFERROR(VLOOKUP(F191,Accesorio!A:C,3,),"")</f>
        <v>SOPORTE POP SOCKET METALICO</v>
      </c>
    </row>
    <row r="192" spans="1:14">
      <c r="A192" s="573">
        <v>45837</v>
      </c>
      <c r="B192" s="391" t="s">
        <v>7818</v>
      </c>
      <c r="C192" s="576"/>
      <c r="D192" s="579">
        <v>7500</v>
      </c>
      <c r="E192" s="581">
        <v>1</v>
      </c>
      <c r="F192" s="225" t="s">
        <v>6393</v>
      </c>
      <c r="G192" s="586" t="s">
        <v>7810</v>
      </c>
      <c r="H192" s="586" t="s">
        <v>7811</v>
      </c>
      <c r="I192" s="586"/>
      <c r="J192" s="587" t="s">
        <v>7822</v>
      </c>
      <c r="K192" s="109"/>
      <c r="L192" s="110">
        <v>5</v>
      </c>
      <c r="M192" s="328">
        <f>IFERROR(ROUNDUP(VLOOKUP(F192,Accesorio!A:E,IF(L192&gt;5,L192-2,L192),)*E192/IF(L192&gt;5,1.21,1),0)," ")</f>
        <v>7500</v>
      </c>
      <c r="N192" s="329" t="str">
        <f>IFERROR(VLOOKUP(F192,Accesorio!A:C,3,),"")</f>
        <v>TPU SAM. A15 SILICONA FELPA</v>
      </c>
    </row>
    <row r="193" spans="1:14">
      <c r="A193" s="573">
        <v>45837</v>
      </c>
      <c r="B193" s="391" t="s">
        <v>7818</v>
      </c>
      <c r="C193" s="576"/>
      <c r="D193" s="579">
        <v>5500</v>
      </c>
      <c r="E193" s="581">
        <v>1</v>
      </c>
      <c r="F193" s="260" t="s">
        <v>2053</v>
      </c>
      <c r="G193" s="586" t="s">
        <v>7810</v>
      </c>
      <c r="H193" s="586" t="s">
        <v>7811</v>
      </c>
      <c r="I193" s="586"/>
      <c r="J193" s="587" t="s">
        <v>7822</v>
      </c>
      <c r="K193" s="109"/>
      <c r="L193" s="110">
        <v>5</v>
      </c>
      <c r="M193" s="328">
        <f>IFERROR(ROUNDUP(VLOOKUP(F193,Accesorio!A:E,IF(L193&gt;5,L193-2,L193),)*E193/IF(L193&gt;5,1.21,1),0)," ")</f>
        <v>5500</v>
      </c>
      <c r="N193" s="329" t="str">
        <f>IFERROR(VLOOKUP(F193,Accesorio!A:C,3,),"")</f>
        <v>GLASS FULL SAM. A15 / A25 / A34</v>
      </c>
    </row>
    <row r="194" spans="1:14">
      <c r="A194" s="569">
        <v>45838</v>
      </c>
      <c r="B194" s="570" t="s">
        <v>8314</v>
      </c>
      <c r="C194" s="571" t="s">
        <v>8312</v>
      </c>
      <c r="D194" s="570"/>
      <c r="E194" s="570">
        <v>-4</v>
      </c>
      <c r="F194" s="571" t="s">
        <v>7491</v>
      </c>
      <c r="G194" s="570"/>
      <c r="H194" s="570"/>
      <c r="I194" s="570"/>
      <c r="J194" s="570" t="s">
        <v>8313</v>
      </c>
      <c r="K194" s="109"/>
      <c r="L194" s="110">
        <v>5</v>
      </c>
      <c r="M194" s="328">
        <f>IFERROR(ROUNDUP(VLOOKUP(F194,Accesorio!A:E,IF(L194&gt;5,L194-2,L194),)*E194/IF(L194&gt;5,1.21,1),0)," ")</f>
        <v>-38000</v>
      </c>
      <c r="N194" s="329" t="str">
        <f>IFERROR(VLOOKUP(F194,Accesorio!A:C,3,),"")</f>
        <v>TPU IPH 14 / 13 MAGNETICO TRANS COLORES</v>
      </c>
    </row>
    <row r="195" spans="1:14">
      <c r="A195" s="569">
        <v>45838</v>
      </c>
      <c r="B195" s="570" t="s">
        <v>8314</v>
      </c>
      <c r="C195" s="571" t="s">
        <v>8312</v>
      </c>
      <c r="D195" s="570"/>
      <c r="E195" s="570">
        <v>-2</v>
      </c>
      <c r="F195" s="571" t="s">
        <v>7569</v>
      </c>
      <c r="G195" s="570"/>
      <c r="H195" s="570"/>
      <c r="I195" s="570"/>
      <c r="J195" s="570" t="s">
        <v>8313</v>
      </c>
      <c r="K195" s="109"/>
      <c r="L195" s="110">
        <v>5</v>
      </c>
      <c r="M195" s="328">
        <f>IFERROR(ROUNDUP(VLOOKUP(F195,Accesorio!A:E,IF(L195&gt;5,L195-2,L195),)*E195/IF(L195&gt;5,1.21,1),0)," ")</f>
        <v>-32000</v>
      </c>
      <c r="N195" s="329" t="str">
        <f>IFERROR(VLOOKUP(F195,Accesorio!A:C,3,),"")</f>
        <v>TPU IPH 14 / 13 MAGNETICO TRANS BRILLO</v>
      </c>
    </row>
    <row r="196" spans="1:14">
      <c r="A196" s="569">
        <v>45838</v>
      </c>
      <c r="B196" s="570" t="s">
        <v>8314</v>
      </c>
      <c r="C196" s="571" t="s">
        <v>8312</v>
      </c>
      <c r="D196" s="570"/>
      <c r="E196" s="570">
        <v>-2</v>
      </c>
      <c r="F196" s="571" t="s">
        <v>8268</v>
      </c>
      <c r="G196" s="570"/>
      <c r="H196" s="570"/>
      <c r="I196" s="570"/>
      <c r="J196" s="570" t="s">
        <v>8313</v>
      </c>
      <c r="K196" s="109"/>
      <c r="L196" s="110">
        <v>5</v>
      </c>
      <c r="M196" s="328">
        <f>IFERROR(ROUNDUP(VLOOKUP(F196,Accesorio!A:E,IF(L196&gt;5,L196-2,L196),)*E196/IF(L196&gt;5,1.21,1),0)," ")</f>
        <v>-9000</v>
      </c>
      <c r="N196" s="329" t="str">
        <f>IFERROR(VLOOKUP(F196,Accesorio!A:C,3,),"")</f>
        <v>SOPORTE ARO MAGNETICO SILICONA</v>
      </c>
    </row>
    <row r="197" spans="1:14">
      <c r="A197" s="569">
        <v>45838</v>
      </c>
      <c r="B197" s="570" t="s">
        <v>8314</v>
      </c>
      <c r="C197" s="571" t="s">
        <v>8312</v>
      </c>
      <c r="D197" s="570"/>
      <c r="E197" s="570">
        <v>-1</v>
      </c>
      <c r="F197" s="571" t="s">
        <v>8272</v>
      </c>
      <c r="G197" s="570"/>
      <c r="H197" s="570"/>
      <c r="I197" s="570"/>
      <c r="J197" s="570" t="s">
        <v>8313</v>
      </c>
      <c r="K197" s="109"/>
      <c r="L197" s="110">
        <v>5</v>
      </c>
      <c r="M197" s="328">
        <f>IFERROR(ROUNDUP(VLOOKUP(F197,Accesorio!A:E,IF(L197&gt;5,L197-2,L197),)*E197/IF(L197&gt;5,1.21,1),0)," ")</f>
        <v>-5000</v>
      </c>
      <c r="N197" s="329" t="str">
        <f>IFERROR(VLOOKUP(F197,Accesorio!A:C,3,),"")</f>
        <v>TPU SAM. A06 REF SOFT</v>
      </c>
    </row>
    <row r="198" spans="1:14">
      <c r="A198" s="569">
        <v>45838</v>
      </c>
      <c r="B198" s="391" t="s">
        <v>8315</v>
      </c>
      <c r="C198" s="260"/>
      <c r="D198" s="581">
        <v>2855</v>
      </c>
      <c r="E198" s="277">
        <v>1</v>
      </c>
      <c r="F198" s="268" t="s">
        <v>2734</v>
      </c>
      <c r="G198" s="391"/>
      <c r="H198" s="391"/>
      <c r="I198" s="391"/>
      <c r="J198" s="587" t="s">
        <v>7846</v>
      </c>
      <c r="K198" s="109"/>
      <c r="L198" s="110">
        <v>4</v>
      </c>
      <c r="M198" s="328">
        <f>IFERROR(ROUNDUP(VLOOKUP(F198,Accesorio!A:E,IF(L198&gt;5,L198-2,L198),)*E198/IF(L198&gt;5,1.21,1),0)," ")</f>
        <v>2855</v>
      </c>
      <c r="N198" s="329" t="str">
        <f>IFERROR(VLOOKUP(F198,Accesorio!A:C,3,),"")</f>
        <v>HIDROGEL FILMINAS CLEAR 180X120</v>
      </c>
    </row>
    <row r="199" spans="1:14">
      <c r="A199" s="569">
        <v>45838</v>
      </c>
      <c r="B199" s="391" t="s">
        <v>8315</v>
      </c>
      <c r="C199" s="576"/>
      <c r="D199" s="579">
        <v>2855</v>
      </c>
      <c r="E199" s="581">
        <v>1</v>
      </c>
      <c r="F199" s="268" t="s">
        <v>2734</v>
      </c>
      <c r="G199" s="586"/>
      <c r="H199" s="391"/>
      <c r="I199" s="391"/>
      <c r="J199" s="587" t="s">
        <v>7846</v>
      </c>
      <c r="K199" s="109"/>
      <c r="L199" s="110">
        <v>4</v>
      </c>
      <c r="M199" s="328">
        <f>IFERROR(ROUNDUP(VLOOKUP(F199,Accesorio!A:E,IF(L199&gt;5,L199-2,L199),)*E199/IF(L199&gt;5,1.21,1),0)," ")</f>
        <v>2855</v>
      </c>
      <c r="N199" s="329" t="str">
        <f>IFERROR(VLOOKUP(F199,Accesorio!A:C,3,),"")</f>
        <v>HIDROGEL FILMINAS CLEAR 180X120</v>
      </c>
    </row>
    <row r="200" spans="1:14">
      <c r="A200" s="296"/>
      <c r="B200" s="286"/>
      <c r="C200" s="284"/>
      <c r="D200" s="283"/>
      <c r="E200" s="291"/>
      <c r="F200" s="255"/>
      <c r="G200" s="286"/>
      <c r="H200" s="286"/>
      <c r="I200" s="286"/>
      <c r="J200" s="286"/>
      <c r="K200" s="109"/>
      <c r="L200" s="110">
        <v>5</v>
      </c>
      <c r="M200" s="328" t="str">
        <f>IFERROR(ROUNDUP(VLOOKUP(F200,Accesorio!A:E,IF(L200&gt;5,L200-2,L200),)*E200/IF(L200&gt;5,1.21,1),0)," ")</f>
        <v xml:space="preserve"> </v>
      </c>
      <c r="N200" s="329" t="str">
        <f>IFERROR(VLOOKUP(F200,Accesorio!A:C,3,),"")</f>
        <v/>
      </c>
    </row>
    <row r="201" spans="1:14">
      <c r="A201" s="296"/>
      <c r="B201" s="286"/>
      <c r="C201" s="284"/>
      <c r="D201" s="283"/>
      <c r="E201" s="283"/>
      <c r="F201" s="284"/>
      <c r="G201" s="286"/>
      <c r="H201" s="286"/>
      <c r="I201" s="286"/>
      <c r="J201" s="286"/>
      <c r="K201" s="112"/>
      <c r="L201" s="110">
        <v>5</v>
      </c>
      <c r="M201" s="328" t="str">
        <f>IFERROR(ROUNDUP(VLOOKUP(F201,Accesorio!A:E,IF(L201&gt;5,L201-2,L201),)*E201/IF(L201&gt;5,1.21,1),0)," ")</f>
        <v xml:space="preserve"> </v>
      </c>
      <c r="N201" s="329" t="str">
        <f>IFERROR(VLOOKUP(F201,Accesorio!A:C,3,),"")</f>
        <v/>
      </c>
    </row>
    <row r="202" spans="1:14">
      <c r="A202" s="296"/>
      <c r="B202" s="104"/>
      <c r="C202" s="284"/>
      <c r="D202" s="283"/>
      <c r="E202" s="222"/>
      <c r="F202" s="225"/>
      <c r="G202" s="297"/>
      <c r="H202" s="297"/>
      <c r="I202" s="286"/>
      <c r="J202" s="297"/>
      <c r="K202" s="109"/>
      <c r="L202" s="110">
        <v>5</v>
      </c>
      <c r="M202" s="328" t="str">
        <f>IFERROR(ROUNDUP(VLOOKUP(F202,Accesorio!A:E,IF(L202&gt;5,L202-2,L202),)*E202/IF(L202&gt;5,1.21,1),0)," ")</f>
        <v xml:space="preserve"> </v>
      </c>
      <c r="N202" s="329" t="str">
        <f>IFERROR(VLOOKUP(F202,Accesorio!A:C,3,),"")</f>
        <v/>
      </c>
    </row>
    <row r="203" spans="1:14">
      <c r="A203" s="296"/>
      <c r="B203" s="286"/>
      <c r="C203" s="287"/>
      <c r="D203" s="288"/>
      <c r="E203" s="222"/>
      <c r="F203" s="225"/>
      <c r="G203" s="286"/>
      <c r="H203" s="286"/>
      <c r="I203" s="286"/>
      <c r="J203" s="297"/>
      <c r="K203" s="109"/>
      <c r="L203" s="110">
        <v>5</v>
      </c>
      <c r="M203" s="328" t="str">
        <f>IFERROR(ROUNDUP(VLOOKUP(F203,Accesorio!A:E,IF(L203&gt;5,L203-2,L203),)*E203/IF(L203&gt;5,1.21,1),0)," ")</f>
        <v xml:space="preserve"> </v>
      </c>
      <c r="N203" s="329" t="str">
        <f>IFERROR(VLOOKUP(F203,Accesorio!A:C,3,),"")</f>
        <v/>
      </c>
    </row>
    <row r="204" spans="1:14">
      <c r="A204" s="296"/>
      <c r="B204" s="286"/>
      <c r="C204" s="287"/>
      <c r="D204" s="288"/>
      <c r="E204" s="259"/>
      <c r="F204" s="225"/>
      <c r="G204" s="289"/>
      <c r="H204" s="289"/>
      <c r="I204" s="286"/>
      <c r="J204" s="104"/>
      <c r="K204" s="109"/>
      <c r="L204" s="110">
        <v>5</v>
      </c>
      <c r="M204" s="328" t="str">
        <f>IFERROR(ROUNDUP(VLOOKUP(F204,Accesorio!A:E,IF(L204&gt;5,L204-2,L204),)*E204/IF(L204&gt;5,1.21,1),0)," ")</f>
        <v xml:space="preserve"> </v>
      </c>
      <c r="N204" s="329" t="str">
        <f>IFERROR(VLOOKUP(F204,Accesorio!A:C,3,),"")</f>
        <v/>
      </c>
    </row>
    <row r="205" spans="1:14">
      <c r="A205" s="296"/>
      <c r="B205" s="286"/>
      <c r="C205" s="287"/>
      <c r="D205" s="288"/>
      <c r="E205" s="298"/>
      <c r="F205" s="295"/>
      <c r="G205" s="289"/>
      <c r="H205" s="289"/>
      <c r="I205" s="289"/>
      <c r="J205" s="108"/>
      <c r="K205" s="109"/>
      <c r="L205" s="110">
        <v>5</v>
      </c>
      <c r="M205" s="328" t="str">
        <f>IFERROR(ROUNDUP(VLOOKUP(F205,Accesorio!A:E,IF(L205&gt;5,L205-2,L205),)*E205/IF(L205&gt;5,1.21,1),0)," ")</f>
        <v xml:space="preserve"> </v>
      </c>
      <c r="N205" s="329" t="str">
        <f>IFERROR(VLOOKUP(F205,Accesorio!A:C,3,),"")</f>
        <v/>
      </c>
    </row>
    <row r="206" spans="1:14">
      <c r="A206" s="296"/>
      <c r="B206" s="286"/>
      <c r="C206" s="287"/>
      <c r="D206" s="288"/>
      <c r="E206" s="224"/>
      <c r="F206" s="226"/>
      <c r="G206" s="289"/>
      <c r="H206" s="289"/>
      <c r="I206" s="289"/>
      <c r="J206" s="108"/>
      <c r="K206" s="109"/>
      <c r="L206" s="110">
        <v>5</v>
      </c>
      <c r="M206" s="328" t="str">
        <f>IFERROR(ROUNDUP(VLOOKUP(F206,Accesorio!A:E,IF(L206&gt;5,L206-2,L206),)*E206/IF(L206&gt;5,1.21,1),0)," ")</f>
        <v xml:space="preserve"> </v>
      </c>
      <c r="N206" s="329" t="str">
        <f>IFERROR(VLOOKUP(F206,Accesorio!A:C,3,),"")</f>
        <v/>
      </c>
    </row>
    <row r="207" spans="1:14">
      <c r="A207" s="296"/>
      <c r="B207" s="286"/>
      <c r="C207" s="287"/>
      <c r="D207" s="288"/>
      <c r="E207" s="259"/>
      <c r="F207" s="260"/>
      <c r="G207" s="289"/>
      <c r="H207" s="289"/>
      <c r="I207" s="289"/>
      <c r="J207" s="108"/>
      <c r="K207" s="109"/>
      <c r="L207" s="110">
        <v>5</v>
      </c>
      <c r="M207" s="328" t="str">
        <f>IFERROR(ROUNDUP(VLOOKUP(F207,Accesorio!A:E,IF(L207&gt;5,L207-2,L207),)*E207/IF(L207&gt;5,1.21,1),0)," ")</f>
        <v xml:space="preserve"> </v>
      </c>
      <c r="N207" s="329" t="str">
        <f>IFERROR(VLOOKUP(F207,Accesorio!A:C,3,),"")</f>
        <v/>
      </c>
    </row>
    <row r="208" spans="1:14">
      <c r="A208" s="296"/>
      <c r="B208" s="286"/>
      <c r="C208" s="287"/>
      <c r="D208" s="288"/>
      <c r="E208" s="222"/>
      <c r="F208" s="225"/>
      <c r="G208" s="289"/>
      <c r="H208" s="289"/>
      <c r="I208" s="289"/>
      <c r="J208" s="108"/>
      <c r="K208" s="109"/>
      <c r="L208" s="110">
        <v>5</v>
      </c>
      <c r="M208" s="328" t="str">
        <f>IFERROR(ROUNDUP(VLOOKUP(F208,Accesorio!A:E,IF(L208&gt;5,L208-2,L208),)*E208/IF(L208&gt;5,1.21,1),0)," ")</f>
        <v xml:space="preserve"> </v>
      </c>
      <c r="N208" s="329" t="str">
        <f>IFERROR(VLOOKUP(F208,Accesorio!A:C,3,),"")</f>
        <v/>
      </c>
    </row>
    <row r="209" spans="1:14">
      <c r="A209" s="296"/>
      <c r="B209" s="286"/>
      <c r="C209" s="287"/>
      <c r="D209" s="262"/>
      <c r="E209" s="291"/>
      <c r="F209" s="255"/>
      <c r="G209" s="289"/>
      <c r="H209" s="289"/>
      <c r="I209" s="289"/>
      <c r="J209" s="108"/>
      <c r="K209" s="109"/>
      <c r="L209" s="110">
        <v>5</v>
      </c>
      <c r="M209" s="328" t="str">
        <f>IFERROR(ROUNDUP(VLOOKUP(F209,Accesorio!A:E,IF(L209&gt;5,L209-2,L209),)*E209/IF(L209&gt;5,1.21,1),0)," ")</f>
        <v xml:space="preserve"> </v>
      </c>
      <c r="N209" s="329" t="str">
        <f>IFERROR(VLOOKUP(F209,Accesorio!A:C,3,),"")</f>
        <v/>
      </c>
    </row>
    <row r="210" spans="1:14">
      <c r="A210" s="296"/>
      <c r="B210" s="286"/>
      <c r="C210" s="287"/>
      <c r="D210" s="299"/>
      <c r="E210" s="291"/>
      <c r="F210" s="255"/>
      <c r="G210" s="289"/>
      <c r="H210" s="289"/>
      <c r="I210" s="289"/>
      <c r="J210" s="108"/>
      <c r="K210" s="109"/>
      <c r="L210" s="110">
        <v>5</v>
      </c>
      <c r="M210" s="328" t="str">
        <f>IFERROR(ROUNDUP(VLOOKUP(F210,Accesorio!A:E,IF(L210&gt;5,L210-2,L210),)*E210/IF(L210&gt;5,1.21,1),0)," ")</f>
        <v xml:space="preserve"> </v>
      </c>
      <c r="N210" s="329" t="str">
        <f>IFERROR(VLOOKUP(F210,Accesorio!A:C,3,),"")</f>
        <v/>
      </c>
    </row>
    <row r="211" spans="1:14">
      <c r="A211" s="296"/>
      <c r="B211" s="286"/>
      <c r="C211" s="287"/>
      <c r="D211" s="283"/>
      <c r="E211" s="283"/>
      <c r="F211" s="255"/>
      <c r="G211" s="289"/>
      <c r="H211" s="289"/>
      <c r="I211" s="289"/>
      <c r="J211" s="108"/>
      <c r="K211" s="109"/>
      <c r="L211" s="110">
        <v>5</v>
      </c>
      <c r="M211" s="328" t="str">
        <f>IFERROR(ROUNDUP(VLOOKUP(F211,Accesorio!A:E,IF(L211&gt;5,L211-2,L211),)*E211/IF(L211&gt;5,1.21,1),0)," ")</f>
        <v xml:space="preserve"> </v>
      </c>
      <c r="N211" s="329" t="str">
        <f>IFERROR(VLOOKUP(F211,Accesorio!A:C,3,),"")</f>
        <v/>
      </c>
    </row>
    <row r="212" spans="1:14">
      <c r="A212" s="296"/>
      <c r="B212" s="286"/>
      <c r="C212" s="287"/>
      <c r="D212" s="262"/>
      <c r="E212" s="259"/>
      <c r="F212" s="260"/>
      <c r="G212" s="289"/>
      <c r="H212" s="289"/>
      <c r="I212" s="289"/>
      <c r="J212" s="108"/>
      <c r="K212" s="109"/>
      <c r="L212" s="110">
        <v>5</v>
      </c>
      <c r="M212" s="328" t="str">
        <f>IFERROR(ROUNDUP(VLOOKUP(F212,Accesorio!A:E,IF(L212&gt;5,L212-2,L212),)*E212/IF(L212&gt;5,1.21,1),0)," ")</f>
        <v xml:space="preserve"> </v>
      </c>
      <c r="N212" s="329" t="str">
        <f>IFERROR(VLOOKUP(F212,Accesorio!A:C,3,),"")</f>
        <v/>
      </c>
    </row>
    <row r="213" spans="1:14">
      <c r="A213" s="296"/>
      <c r="B213" s="286"/>
      <c r="C213" s="287"/>
      <c r="D213" s="273"/>
      <c r="E213" s="259"/>
      <c r="F213" s="260"/>
      <c r="G213" s="289"/>
      <c r="H213" s="289"/>
      <c r="I213" s="289"/>
      <c r="J213" s="108"/>
      <c r="K213" s="109"/>
      <c r="L213" s="110">
        <v>5</v>
      </c>
      <c r="M213" s="328" t="str">
        <f>IFERROR(ROUNDUP(VLOOKUP(F213,Accesorio!A:E,IF(L213&gt;5,L213-2,L213),)*E213/IF(L213&gt;5,1.21,1),0)," ")</f>
        <v xml:space="preserve"> </v>
      </c>
      <c r="N213" s="329" t="str">
        <f>IFERROR(VLOOKUP(F213,Accesorio!A:C,3,),"")</f>
        <v/>
      </c>
    </row>
    <row r="214" spans="1:14">
      <c r="A214" s="296"/>
      <c r="B214" s="286"/>
      <c r="C214" s="287"/>
      <c r="D214" s="283"/>
      <c r="E214" s="283"/>
      <c r="F214" s="260"/>
      <c r="G214" s="289"/>
      <c r="H214" s="289"/>
      <c r="I214" s="289"/>
      <c r="J214" s="108"/>
      <c r="K214" s="109"/>
      <c r="L214" s="110">
        <v>5</v>
      </c>
      <c r="M214" s="328" t="str">
        <f>IFERROR(ROUNDUP(VLOOKUP(F214,Accesorio!A:E,IF(L214&gt;5,L214-2,L214),)*E214/IF(L214&gt;5,1.21,1),0)," ")</f>
        <v xml:space="preserve"> </v>
      </c>
      <c r="N214" s="329" t="str">
        <f>IFERROR(VLOOKUP(F214,Accesorio!A:C,3,),"")</f>
        <v/>
      </c>
    </row>
    <row r="215" spans="1:14">
      <c r="A215" s="296"/>
      <c r="B215" s="286"/>
      <c r="C215" s="287"/>
      <c r="D215" s="288"/>
      <c r="E215" s="223"/>
      <c r="F215" s="225"/>
      <c r="G215" s="289"/>
      <c r="H215" s="289"/>
      <c r="I215" s="289"/>
      <c r="J215" s="108"/>
      <c r="K215" s="109"/>
      <c r="L215" s="110">
        <v>5</v>
      </c>
      <c r="M215" s="328" t="str">
        <f>IFERROR(ROUNDUP(VLOOKUP(F215,Accesorio!A:E,IF(L215&gt;5,L215-2,L215),)*E215/IF(L215&gt;5,1.21,1),0)," ")</f>
        <v xml:space="preserve"> </v>
      </c>
      <c r="N215" s="329" t="str">
        <f>IFERROR(VLOOKUP(F215,Accesorio!A:C,3,),"")</f>
        <v/>
      </c>
    </row>
    <row r="216" spans="1:14">
      <c r="A216" s="296"/>
      <c r="B216" s="286"/>
      <c r="C216" s="287"/>
      <c r="D216" s="288"/>
      <c r="E216" s="283"/>
      <c r="F216" s="284"/>
      <c r="G216" s="289"/>
      <c r="H216" s="289"/>
      <c r="I216" s="289"/>
      <c r="J216" s="108"/>
      <c r="K216" s="109"/>
      <c r="L216" s="110">
        <v>5</v>
      </c>
      <c r="M216" s="328" t="str">
        <f>IFERROR(ROUNDUP(VLOOKUP(F216,Accesorio!A:E,IF(L216&gt;5,L216-2,L216),)*E216/IF(L216&gt;5,1.21,1),0)," ")</f>
        <v xml:space="preserve"> </v>
      </c>
      <c r="N216" s="329" t="str">
        <f>IFERROR(VLOOKUP(F216,Accesorio!A:C,3,),"")</f>
        <v/>
      </c>
    </row>
    <row r="217" spans="1:14">
      <c r="A217" s="296"/>
      <c r="B217" s="286"/>
      <c r="C217" s="287"/>
      <c r="D217" s="288"/>
      <c r="E217" s="291"/>
      <c r="F217" s="285"/>
      <c r="G217" s="289"/>
      <c r="H217" s="289"/>
      <c r="I217" s="289"/>
      <c r="J217" s="108"/>
      <c r="K217" s="109"/>
      <c r="L217" s="110">
        <v>5</v>
      </c>
      <c r="M217" s="328" t="str">
        <f>IFERROR(ROUNDUP(VLOOKUP(F217,Accesorio!A:E,IF(L217&gt;5,L217-2,L217),)*E217/IF(L217&gt;5,1.21,1),0)," ")</f>
        <v xml:space="preserve"> </v>
      </c>
      <c r="N217" s="329" t="str">
        <f>IFERROR(VLOOKUP(F217,Accesorio!A:C,3,),"")</f>
        <v/>
      </c>
    </row>
    <row r="218" spans="1:14">
      <c r="A218" s="292"/>
      <c r="B218" s="286"/>
      <c r="C218" s="284"/>
      <c r="D218" s="288"/>
      <c r="E218" s="291"/>
      <c r="F218" s="255"/>
      <c r="G218" s="289"/>
      <c r="H218" s="289"/>
      <c r="I218" s="289"/>
      <c r="J218" s="108"/>
      <c r="K218" s="109"/>
      <c r="L218" s="110">
        <v>5</v>
      </c>
      <c r="M218" s="328" t="str">
        <f>IFERROR(ROUNDUP(VLOOKUP(F218,Accesorio!A:E,IF(L218&gt;5,L218-2,L218),)*E218/IF(L218&gt;5,1.21,1),0)," ")</f>
        <v xml:space="preserve"> </v>
      </c>
      <c r="N218" s="329" t="str">
        <f>IFERROR(VLOOKUP(F218,Accesorio!A:C,3,),"")</f>
        <v/>
      </c>
    </row>
    <row r="219" spans="1:14">
      <c r="A219" s="292"/>
      <c r="B219" s="286"/>
      <c r="C219" s="284"/>
      <c r="D219" s="288"/>
      <c r="E219" s="291"/>
      <c r="F219" s="284"/>
      <c r="G219" s="289"/>
      <c r="H219" s="289"/>
      <c r="I219" s="289"/>
      <c r="J219" s="108"/>
      <c r="K219" s="109"/>
      <c r="L219" s="110">
        <v>5</v>
      </c>
      <c r="M219" s="328" t="str">
        <f>IFERROR(ROUNDUP(VLOOKUP(F219,Accesorio!A:E,IF(L219&gt;5,L219-2,L219),)*E219/IF(L219&gt;5,1.21,1),0)," ")</f>
        <v xml:space="preserve"> </v>
      </c>
      <c r="N219" s="329" t="str">
        <f>IFERROR(VLOOKUP(F219,Accesorio!A:C,3,),"")</f>
        <v/>
      </c>
    </row>
    <row r="220" spans="1:14">
      <c r="A220" s="292"/>
      <c r="B220" s="286"/>
      <c r="C220" s="284"/>
      <c r="D220" s="288"/>
      <c r="E220" s="291"/>
      <c r="F220" s="255"/>
      <c r="G220" s="289"/>
      <c r="H220" s="289"/>
      <c r="I220" s="289"/>
      <c r="J220" s="108"/>
      <c r="K220" s="109"/>
      <c r="L220" s="110">
        <v>5</v>
      </c>
      <c r="M220" s="328" t="str">
        <f>IFERROR(ROUNDUP(VLOOKUP(F220,Accesorio!A:E,IF(L220&gt;5,L220-2,L220),)*E220/IF(L220&gt;5,1.21,1),0)," ")</f>
        <v xml:space="preserve"> </v>
      </c>
      <c r="N220" s="329" t="str">
        <f>IFERROR(VLOOKUP(F220,Accesorio!A:C,3,),"")</f>
        <v/>
      </c>
    </row>
    <row r="221" spans="1:14">
      <c r="A221" s="292"/>
      <c r="B221" s="286"/>
      <c r="C221" s="284"/>
      <c r="D221" s="288"/>
      <c r="E221" s="291"/>
      <c r="F221" s="255"/>
      <c r="G221" s="289"/>
      <c r="H221" s="289"/>
      <c r="I221" s="107"/>
      <c r="J221" s="108"/>
      <c r="K221" s="109"/>
      <c r="L221" s="110">
        <v>5</v>
      </c>
      <c r="M221" s="328" t="str">
        <f>IFERROR(ROUNDUP(VLOOKUP(F221,Accesorio!A:E,IF(L221&gt;5,L221-2,L221),)*E221/IF(L221&gt;5,1.21,1),0)," ")</f>
        <v xml:space="preserve"> </v>
      </c>
      <c r="N221" s="329" t="str">
        <f>IFERROR(VLOOKUP(F221,Accesorio!A:C,3,),"")</f>
        <v/>
      </c>
    </row>
    <row r="222" spans="1:14">
      <c r="A222" s="292"/>
      <c r="B222" s="286"/>
      <c r="C222" s="284"/>
      <c r="D222" s="288"/>
      <c r="E222" s="291"/>
      <c r="F222" s="255"/>
      <c r="G222" s="289"/>
      <c r="H222" s="289"/>
      <c r="I222" s="107"/>
      <c r="J222" s="108"/>
      <c r="K222" s="109"/>
      <c r="L222" s="110">
        <v>5</v>
      </c>
      <c r="M222" s="328" t="str">
        <f>IFERROR(ROUNDUP(VLOOKUP(F222,Accesorio!A:E,IF(L222&gt;5,L222-2,L222),)*E222/IF(L222&gt;5,1.21,1),0)," ")</f>
        <v xml:space="preserve"> </v>
      </c>
      <c r="N222" s="329" t="str">
        <f>IFERROR(VLOOKUP(F222,Accesorio!A:C,3,),"")</f>
        <v/>
      </c>
    </row>
    <row r="223" spans="1:14">
      <c r="A223" s="296"/>
      <c r="B223" s="286"/>
      <c r="C223" s="287"/>
      <c r="D223" s="288"/>
      <c r="E223" s="288"/>
      <c r="F223" s="255"/>
      <c r="G223" s="289"/>
      <c r="H223" s="289"/>
      <c r="I223" s="289"/>
      <c r="J223" s="108"/>
      <c r="K223" s="109"/>
      <c r="L223" s="110">
        <v>5</v>
      </c>
      <c r="M223" s="328" t="str">
        <f>IFERROR(ROUNDUP(VLOOKUP(F223,Accesorio!A:E,IF(L223&gt;5,L223-2,L223),)*E223/IF(L223&gt;5,1.21,1),0)," ")</f>
        <v xml:space="preserve"> </v>
      </c>
      <c r="N223" s="329" t="str">
        <f>IFERROR(VLOOKUP(F223,Accesorio!A:C,3,),"")</f>
        <v/>
      </c>
    </row>
    <row r="224" spans="1:14">
      <c r="A224" s="296"/>
      <c r="B224" s="286"/>
      <c r="C224" s="284"/>
      <c r="D224" s="288"/>
      <c r="E224" s="288"/>
      <c r="F224" s="284"/>
      <c r="G224" s="289"/>
      <c r="H224" s="289"/>
      <c r="I224" s="289"/>
      <c r="J224" s="108"/>
      <c r="K224" s="109"/>
      <c r="L224" s="110">
        <v>5</v>
      </c>
      <c r="M224" s="328" t="str">
        <f>IFERROR(ROUNDUP(VLOOKUP(F224,Accesorio!A:E,IF(L224&gt;5,L224-2,L224),)*E224/IF(L224&gt;5,1.21,1),0)," ")</f>
        <v xml:space="preserve"> </v>
      </c>
      <c r="N224" s="329" t="str">
        <f>IFERROR(VLOOKUP(F224,Accesorio!A:C,3,),"")</f>
        <v/>
      </c>
    </row>
    <row r="225" spans="1:14">
      <c r="A225" s="296"/>
      <c r="B225" s="286"/>
      <c r="C225" s="284"/>
      <c r="D225" s="283"/>
      <c r="E225" s="283"/>
      <c r="F225" s="284"/>
      <c r="G225" s="289"/>
      <c r="H225" s="289"/>
      <c r="I225" s="289"/>
      <c r="J225" s="108"/>
      <c r="K225" s="109"/>
      <c r="L225" s="110">
        <v>5</v>
      </c>
      <c r="M225" s="328" t="str">
        <f>IFERROR(ROUNDUP(VLOOKUP(F225,Accesorio!A:E,IF(L225&gt;5,L225-2,L225),)*E225/IF(L225&gt;5,1.21,1),0)," ")</f>
        <v xml:space="preserve"> </v>
      </c>
      <c r="N225" s="329" t="str">
        <f>IFERROR(VLOOKUP(F225,Accesorio!A:C,3,),"")</f>
        <v/>
      </c>
    </row>
    <row r="226" spans="1:14">
      <c r="A226" s="296"/>
      <c r="B226" s="286"/>
      <c r="C226" s="284"/>
      <c r="D226" s="283"/>
      <c r="E226" s="283"/>
      <c r="F226" s="284"/>
      <c r="G226" s="289"/>
      <c r="H226" s="289"/>
      <c r="I226" s="289"/>
      <c r="J226" s="108"/>
      <c r="K226" s="109"/>
      <c r="L226" s="110">
        <v>5</v>
      </c>
      <c r="M226" s="328" t="str">
        <f>IFERROR(ROUNDUP(VLOOKUP(F226,Accesorio!A:E,IF(L226&gt;5,L226-2,L226),)*E226/IF(L226&gt;5,1.21,1),0)," ")</f>
        <v xml:space="preserve"> </v>
      </c>
      <c r="N226" s="329" t="str">
        <f>IFERROR(VLOOKUP(F226,Accesorio!A:C,3,),"")</f>
        <v/>
      </c>
    </row>
    <row r="227" spans="1:14">
      <c r="A227" s="296"/>
      <c r="B227" s="286"/>
      <c r="C227" s="284"/>
      <c r="D227" s="283"/>
      <c r="E227" s="283"/>
      <c r="F227" s="255"/>
      <c r="G227" s="289"/>
      <c r="H227" s="289"/>
      <c r="I227" s="289"/>
      <c r="J227" s="108"/>
      <c r="K227" s="109"/>
      <c r="L227" s="110">
        <v>5</v>
      </c>
      <c r="M227" s="328" t="str">
        <f>IFERROR(ROUNDUP(VLOOKUP(F227,Accesorio!A:E,IF(L227&gt;5,L227-2,L227),)*E227/IF(L227&gt;5,1.21,1),0)," ")</f>
        <v xml:space="preserve"> </v>
      </c>
      <c r="N227" s="329" t="str">
        <f>IFERROR(VLOOKUP(F227,Accesorio!A:C,3,),"")</f>
        <v/>
      </c>
    </row>
    <row r="228" spans="1:14">
      <c r="A228" s="296"/>
      <c r="B228" s="286"/>
      <c r="C228" s="287"/>
      <c r="D228" s="283"/>
      <c r="E228" s="288"/>
      <c r="F228" s="287"/>
      <c r="G228" s="289"/>
      <c r="H228" s="289"/>
      <c r="I228" s="289"/>
      <c r="J228" s="108"/>
      <c r="K228" s="109"/>
      <c r="L228" s="110">
        <v>5</v>
      </c>
      <c r="M228" s="328" t="str">
        <f>IFERROR(ROUNDUP(VLOOKUP(F228,Accesorio!A:E,IF(L228&gt;5,L228-2,L228),)*E228/IF(L228&gt;5,1.21,1),0)," ")</f>
        <v xml:space="preserve"> </v>
      </c>
      <c r="N228" s="329" t="str">
        <f>IFERROR(VLOOKUP(F228,Accesorio!A:C,3,),"")</f>
        <v/>
      </c>
    </row>
    <row r="229" spans="1:14">
      <c r="A229" s="296"/>
      <c r="B229" s="286"/>
      <c r="C229" s="284"/>
      <c r="D229" s="283"/>
      <c r="E229" s="288"/>
      <c r="F229" s="287"/>
      <c r="G229" s="289"/>
      <c r="H229" s="289"/>
      <c r="I229" s="289"/>
      <c r="J229" s="108"/>
      <c r="K229" s="109"/>
      <c r="L229" s="110">
        <v>5</v>
      </c>
      <c r="M229" s="328" t="str">
        <f>IFERROR(ROUNDUP(VLOOKUP(F229,Accesorio!A:E,IF(L229&gt;5,L229-2,L229),)*E229/IF(L229&gt;5,1.21,1),0)," ")</f>
        <v xml:space="preserve"> </v>
      </c>
      <c r="N229" s="329" t="str">
        <f>IFERROR(VLOOKUP(F229,Accesorio!A:C,3,),"")</f>
        <v/>
      </c>
    </row>
    <row r="230" spans="1:14">
      <c r="A230" s="254"/>
      <c r="B230" s="104"/>
      <c r="C230" s="287"/>
      <c r="D230" s="288"/>
      <c r="E230" s="291"/>
      <c r="F230" s="255"/>
      <c r="G230" s="289"/>
      <c r="H230" s="289"/>
      <c r="I230" s="289"/>
      <c r="J230" s="108"/>
      <c r="K230" s="109"/>
      <c r="L230" s="110">
        <v>5</v>
      </c>
      <c r="M230" s="328" t="str">
        <f>IFERROR(ROUNDUP(VLOOKUP(F230,Accesorio!A:E,IF(L230&gt;5,L230-2,L230),)*E230/IF(L230&gt;5,1.21,1),0)," ")</f>
        <v xml:space="preserve"> </v>
      </c>
      <c r="N230" s="329" t="str">
        <f>IFERROR(VLOOKUP(F230,Accesorio!A:C,3,),"")</f>
        <v/>
      </c>
    </row>
    <row r="231" spans="1:14">
      <c r="A231" s="296"/>
      <c r="B231" s="286"/>
      <c r="C231" s="287"/>
      <c r="D231" s="288"/>
      <c r="E231" s="288"/>
      <c r="F231" s="284"/>
      <c r="G231" s="289"/>
      <c r="H231" s="289"/>
      <c r="I231" s="289"/>
      <c r="J231" s="108"/>
      <c r="K231" s="109"/>
      <c r="L231" s="110">
        <v>5</v>
      </c>
      <c r="M231" s="328" t="str">
        <f>IFERROR(ROUNDUP(VLOOKUP(F231,Accesorio!A:E,IF(L231&gt;5,L231-2,L231),)*E231/IF(L231&gt;5,1.21,1),0)," ")</f>
        <v xml:space="preserve"> </v>
      </c>
      <c r="N231" s="329" t="str">
        <f>IFERROR(VLOOKUP(F231,Accesorio!A:C,3,),"")</f>
        <v/>
      </c>
    </row>
    <row r="232" spans="1:14">
      <c r="A232" s="296"/>
      <c r="B232" s="286"/>
      <c r="C232" s="287"/>
      <c r="D232" s="288"/>
      <c r="E232" s="288"/>
      <c r="F232" s="287"/>
      <c r="G232" s="289"/>
      <c r="H232" s="283"/>
      <c r="I232" s="289"/>
      <c r="J232" s="108"/>
      <c r="K232" s="109"/>
      <c r="L232" s="110">
        <v>5</v>
      </c>
      <c r="M232" s="328" t="str">
        <f>IFERROR(ROUNDUP(VLOOKUP(F232,Accesorio!A:E,IF(L232&gt;5,L232-2,L232),)*E232/IF(L232&gt;5,1.21,1),0)," ")</f>
        <v xml:space="preserve"> </v>
      </c>
      <c r="N232" s="329" t="str">
        <f>IFERROR(VLOOKUP(F232,Accesorio!A:C,3,),"")</f>
        <v/>
      </c>
    </row>
    <row r="233" spans="1:14">
      <c r="A233" s="296"/>
      <c r="B233" s="286"/>
      <c r="C233" s="287"/>
      <c r="D233" s="288"/>
      <c r="E233" s="288"/>
      <c r="F233" s="255"/>
      <c r="G233" s="289"/>
      <c r="H233" s="283"/>
      <c r="I233" s="289"/>
      <c r="J233" s="108"/>
      <c r="K233" s="109"/>
      <c r="L233" s="110">
        <v>5</v>
      </c>
      <c r="M233" s="328" t="str">
        <f>IFERROR(ROUNDUP(VLOOKUP(F233,Accesorio!A:E,IF(L233&gt;5,L233-2,L233),)*E233/IF(L233&gt;5,1.21,1),0)," ")</f>
        <v xml:space="preserve"> </v>
      </c>
      <c r="N233" s="329" t="str">
        <f>IFERROR(VLOOKUP(F233,Accesorio!A:C,3,),"")</f>
        <v/>
      </c>
    </row>
    <row r="234" spans="1:14">
      <c r="A234" s="296"/>
      <c r="B234" s="286"/>
      <c r="C234" s="287"/>
      <c r="D234" s="288"/>
      <c r="E234" s="291"/>
      <c r="F234" s="255"/>
      <c r="G234" s="289"/>
      <c r="H234" s="283"/>
      <c r="I234" s="289"/>
      <c r="J234" s="290"/>
      <c r="K234" s="109"/>
      <c r="L234" s="110">
        <v>5</v>
      </c>
      <c r="M234" s="328" t="str">
        <f>IFERROR(ROUNDUP(VLOOKUP(F234,Accesorio!A:E,IF(L234&gt;5,L234-2,L234),)*E234/IF(L234&gt;5,1.21,1),0)," ")</f>
        <v xml:space="preserve"> </v>
      </c>
      <c r="N234" s="329" t="str">
        <f>IFERROR(VLOOKUP(F234,Accesorio!A:C,3,),"")</f>
        <v/>
      </c>
    </row>
    <row r="235" spans="1:14">
      <c r="A235" s="296"/>
      <c r="B235" s="286"/>
      <c r="C235" s="287"/>
      <c r="D235" s="288"/>
      <c r="E235" s="291"/>
      <c r="F235" s="284"/>
      <c r="G235" s="289"/>
      <c r="H235" s="283"/>
      <c r="I235" s="289"/>
      <c r="J235" s="290"/>
      <c r="K235" s="109"/>
      <c r="L235" s="110">
        <v>5</v>
      </c>
      <c r="M235" s="328" t="str">
        <f>IFERROR(ROUNDUP(VLOOKUP(F235,Accesorio!A:E,IF(L235&gt;5,L235-2,L235),)*E235/IF(L235&gt;5,1.21,1),0)," ")</f>
        <v xml:space="preserve"> </v>
      </c>
      <c r="N235" s="329" t="str">
        <f>IFERROR(VLOOKUP(F235,Accesorio!A:C,3,),"")</f>
        <v/>
      </c>
    </row>
    <row r="236" spans="1:14">
      <c r="A236" s="292"/>
      <c r="B236" s="286"/>
      <c r="C236" s="287"/>
      <c r="D236" s="288"/>
      <c r="E236" s="291"/>
      <c r="F236" s="255"/>
      <c r="G236" s="289"/>
      <c r="H236" s="283"/>
      <c r="I236" s="289"/>
      <c r="J236" s="290"/>
      <c r="K236" s="109"/>
      <c r="L236" s="110">
        <v>5</v>
      </c>
      <c r="M236" s="328" t="str">
        <f>IFERROR(ROUNDUP(VLOOKUP(F236,Accesorio!A:E,IF(L236&gt;5,L236-2,L236),)*E236/IF(L236&gt;5,1.21,1),0)," ")</f>
        <v xml:space="preserve"> </v>
      </c>
      <c r="N236" s="329" t="str">
        <f>IFERROR(VLOOKUP(F236,Accesorio!A:C,3,),"")</f>
        <v/>
      </c>
    </row>
    <row r="237" spans="1:14">
      <c r="A237" s="296"/>
      <c r="B237" s="286"/>
      <c r="C237" s="287"/>
      <c r="D237" s="288"/>
      <c r="E237" s="291"/>
      <c r="F237" s="255"/>
      <c r="G237" s="289"/>
      <c r="H237" s="289"/>
      <c r="I237" s="289"/>
      <c r="J237" s="290"/>
      <c r="K237" s="109"/>
      <c r="L237" s="110">
        <v>5</v>
      </c>
      <c r="M237" s="328" t="str">
        <f>IFERROR(ROUNDUP(VLOOKUP(F237,Accesorio!A:E,IF(L237&gt;5,L237-2,L237),)*E237/IF(L237&gt;5,1.21,1),0)," ")</f>
        <v xml:space="preserve"> </v>
      </c>
      <c r="N237" s="329" t="str">
        <f>IFERROR(VLOOKUP(F237,Accesorio!A:C,3,),"")</f>
        <v/>
      </c>
    </row>
    <row r="238" spans="1:14">
      <c r="A238" s="296"/>
      <c r="B238" s="286"/>
      <c r="C238" s="287"/>
      <c r="D238" s="288"/>
      <c r="E238" s="291"/>
      <c r="F238" s="255"/>
      <c r="G238" s="289"/>
      <c r="H238" s="289"/>
      <c r="I238" s="289"/>
      <c r="J238" s="290"/>
      <c r="K238" s="109"/>
      <c r="L238" s="110">
        <v>5</v>
      </c>
      <c r="M238" s="328" t="str">
        <f>IFERROR(ROUNDUP(VLOOKUP(F238,Accesorio!A:E,IF(L238&gt;5,L238-2,L238),)*E238/IF(L238&gt;5,1.21,1),0)," ")</f>
        <v xml:space="preserve"> </v>
      </c>
      <c r="N238" s="329" t="str">
        <f>IFERROR(VLOOKUP(F238,Accesorio!A:C,3,),"")</f>
        <v/>
      </c>
    </row>
    <row r="239" spans="1:14">
      <c r="A239" s="296"/>
      <c r="B239" s="286"/>
      <c r="C239" s="287"/>
      <c r="D239" s="288"/>
      <c r="E239" s="288"/>
      <c r="F239" s="287"/>
      <c r="G239" s="289"/>
      <c r="H239" s="283"/>
      <c r="I239" s="289"/>
      <c r="J239" s="290"/>
      <c r="K239" s="109"/>
      <c r="L239" s="110">
        <v>5</v>
      </c>
      <c r="M239" s="328" t="str">
        <f>IFERROR(ROUNDUP(VLOOKUP(F239,Accesorio!A:E,IF(L239&gt;5,L239-2,L239),)*E239/IF(L239&gt;5,1.21,1),0)," ")</f>
        <v xml:space="preserve"> </v>
      </c>
      <c r="N239" s="329" t="str">
        <f>IFERROR(VLOOKUP(F239,Accesorio!A:C,3,),"")</f>
        <v/>
      </c>
    </row>
    <row r="240" spans="1:14">
      <c r="A240" s="296"/>
      <c r="B240" s="286"/>
      <c r="C240" s="287"/>
      <c r="D240" s="288"/>
      <c r="E240" s="291"/>
      <c r="F240" s="255"/>
      <c r="G240" s="289"/>
      <c r="H240" s="289"/>
      <c r="I240" s="289"/>
      <c r="J240" s="290"/>
      <c r="K240" s="109"/>
      <c r="L240" s="110">
        <v>5</v>
      </c>
      <c r="M240" s="328" t="str">
        <f>IFERROR(ROUNDUP(VLOOKUP(F240,Accesorio!A:E,IF(L240&gt;5,L240-2,L240),)*E240/IF(L240&gt;5,1.21,1),0)," ")</f>
        <v xml:space="preserve"> </v>
      </c>
      <c r="N240" s="329" t="str">
        <f>IFERROR(VLOOKUP(F240,Accesorio!A:C,3,),"")</f>
        <v/>
      </c>
    </row>
    <row r="241" spans="1:14">
      <c r="A241" s="296"/>
      <c r="B241" s="286"/>
      <c r="C241" s="287"/>
      <c r="D241" s="288"/>
      <c r="E241" s="288"/>
      <c r="F241" s="287"/>
      <c r="G241" s="289"/>
      <c r="H241" s="289"/>
      <c r="I241" s="289"/>
      <c r="J241" s="290"/>
      <c r="K241" s="109"/>
      <c r="L241" s="110">
        <v>5</v>
      </c>
      <c r="M241" s="328" t="str">
        <f>IFERROR(ROUNDUP(VLOOKUP(F241,Accesorio!A:E,IF(L241&gt;5,L241-2,L241),)*E241/IF(L241&gt;5,1.21,1),0)," ")</f>
        <v xml:space="preserve"> </v>
      </c>
      <c r="N241" s="329" t="str">
        <f>IFERROR(VLOOKUP(F241,Accesorio!A:C,3,),"")</f>
        <v/>
      </c>
    </row>
    <row r="242" spans="1:14">
      <c r="A242" s="296"/>
      <c r="B242" s="286"/>
      <c r="C242" s="287"/>
      <c r="D242" s="288"/>
      <c r="E242" s="291"/>
      <c r="F242" s="255"/>
      <c r="G242" s="289"/>
      <c r="H242" s="289"/>
      <c r="I242" s="289"/>
      <c r="J242" s="290"/>
      <c r="K242" s="109"/>
      <c r="L242" s="110">
        <v>5</v>
      </c>
      <c r="M242" s="328" t="str">
        <f>IFERROR(ROUNDUP(VLOOKUP(F242,Accesorio!A:E,IF(L242&gt;5,L242-2,L242),)*E242/IF(L242&gt;5,1.21,1),0)," ")</f>
        <v xml:space="preserve"> </v>
      </c>
      <c r="N242" s="329" t="str">
        <f>IFERROR(VLOOKUP(F242,Accesorio!A:C,3,),"")</f>
        <v/>
      </c>
    </row>
    <row r="243" spans="1:14">
      <c r="A243" s="292"/>
      <c r="B243" s="286"/>
      <c r="C243" s="284"/>
      <c r="D243" s="288"/>
      <c r="E243" s="291"/>
      <c r="F243" s="255"/>
      <c r="G243" s="289"/>
      <c r="H243" s="289"/>
      <c r="I243" s="289"/>
      <c r="J243" s="290"/>
      <c r="K243" s="109"/>
      <c r="L243" s="110">
        <v>5</v>
      </c>
      <c r="M243" s="328" t="str">
        <f>IFERROR(ROUNDUP(VLOOKUP(F243,Accesorio!A:E,IF(L243&gt;5,L243-2,L243),)*E243/IF(L243&gt;5,1.21,1),0)," ")</f>
        <v xml:space="preserve"> </v>
      </c>
      <c r="N243" s="329" t="str">
        <f>IFERROR(VLOOKUP(F243,Accesorio!A:C,3,),"")</f>
        <v/>
      </c>
    </row>
    <row r="244" spans="1:14">
      <c r="A244" s="293"/>
      <c r="B244" s="294"/>
      <c r="C244" s="40"/>
      <c r="D244" s="41"/>
      <c r="E244" s="224"/>
      <c r="F244" s="226"/>
      <c r="G244" s="42"/>
      <c r="H244" s="39"/>
      <c r="I244" s="42"/>
      <c r="J244" s="43"/>
      <c r="K244" s="44"/>
      <c r="L244" s="110">
        <v>5</v>
      </c>
      <c r="M244" s="328" t="str">
        <f>IFERROR(ROUNDUP(VLOOKUP(F244,Accesorio!A:E,IF(L244&gt;5,L244-2,L244),)*E244/IF(L244&gt;5,1.21,1),0)," ")</f>
        <v xml:space="preserve"> </v>
      </c>
      <c r="N244" s="329" t="str">
        <f>IFERROR(VLOOKUP(F244,Accesorio!A:C,3,),"")</f>
        <v/>
      </c>
    </row>
    <row r="245" spans="1:14">
      <c r="A245" s="254"/>
      <c r="B245" s="104"/>
      <c r="C245" s="105"/>
      <c r="D245" s="106"/>
      <c r="E245" s="223"/>
      <c r="F245" s="260"/>
      <c r="G245" s="104"/>
      <c r="H245" s="104"/>
      <c r="I245" s="107"/>
      <c r="J245" s="108"/>
      <c r="K245" s="109"/>
      <c r="L245" s="110">
        <v>5</v>
      </c>
      <c r="M245" s="328" t="str">
        <f>IFERROR(ROUNDUP(VLOOKUP(F245,Accesorio!A:E,IF(L245&gt;5,L245-2,L245),)*E245/IF(L245&gt;5,1.21,1),0)," ")</f>
        <v xml:space="preserve"> </v>
      </c>
      <c r="N245" s="329" t="str">
        <f>IFERROR(VLOOKUP(F245,Accesorio!A:C,3,),"")</f>
        <v/>
      </c>
    </row>
    <row r="246" spans="1:14">
      <c r="A246" s="254"/>
      <c r="B246" s="104"/>
      <c r="C246" s="105"/>
      <c r="D246" s="106"/>
      <c r="E246" s="222"/>
      <c r="F246" s="225"/>
      <c r="G246" s="104"/>
      <c r="H246" s="256"/>
      <c r="I246" s="107"/>
      <c r="J246" s="108"/>
      <c r="K246" s="109"/>
      <c r="L246" s="110">
        <v>5</v>
      </c>
      <c r="M246" s="328" t="str">
        <f>IFERROR(ROUNDUP(VLOOKUP(F246,Accesorio!A:E,IF(L246&gt;5,L246-2,L246),)*E246/IF(L246&gt;5,1.21,1),0)," ")</f>
        <v xml:space="preserve"> </v>
      </c>
      <c r="N246" s="329" t="str">
        <f>IFERROR(VLOOKUP(F246,Accesorio!A:C,3,),"")</f>
        <v/>
      </c>
    </row>
    <row r="247" spans="1:14">
      <c r="A247" s="254"/>
      <c r="B247" s="104"/>
      <c r="C247" s="105"/>
      <c r="D247" s="106"/>
      <c r="E247" s="222"/>
      <c r="F247" s="260"/>
      <c r="G247" s="104"/>
      <c r="H247" s="104"/>
      <c r="I247" s="107"/>
      <c r="J247" s="108"/>
      <c r="K247" s="112"/>
      <c r="L247" s="110">
        <v>5</v>
      </c>
      <c r="M247" s="328" t="str">
        <f>IFERROR(ROUNDUP(VLOOKUP(F247,Accesorio!A:E,IF(L247&gt;5,L247-2,L247),)*E247/IF(L247&gt;5,1.21,1),0)," ")</f>
        <v xml:space="preserve"> </v>
      </c>
      <c r="N247" s="329" t="str">
        <f>IFERROR(VLOOKUP(F247,Accesorio!A:C,3,),"")</f>
        <v/>
      </c>
    </row>
    <row r="248" spans="1:14">
      <c r="A248" s="254"/>
      <c r="B248" s="104"/>
      <c r="C248" s="105"/>
      <c r="D248" s="106"/>
      <c r="E248" s="223"/>
      <c r="F248" s="260"/>
      <c r="G248" s="104"/>
      <c r="H248" s="256"/>
      <c r="I248" s="107"/>
      <c r="J248" s="108"/>
      <c r="K248" s="109"/>
      <c r="L248" s="110">
        <v>5</v>
      </c>
      <c r="M248" s="328" t="str">
        <f>IFERROR(ROUNDUP(VLOOKUP(F248,Accesorio!A:E,IF(L248&gt;5,L248-2,L248),)*E248/IF(L248&gt;5,1.21,1),0)," ")</f>
        <v xml:space="preserve"> </v>
      </c>
      <c r="N248" s="329" t="str">
        <f>IFERROR(VLOOKUP(F248,Accesorio!A:C,3,),"")</f>
        <v/>
      </c>
    </row>
    <row r="249" spans="1:14">
      <c r="A249" s="254"/>
      <c r="B249" s="104"/>
      <c r="C249" s="105"/>
      <c r="D249" s="106"/>
      <c r="E249" s="223"/>
      <c r="F249" s="260"/>
      <c r="G249" s="104"/>
      <c r="H249" s="256"/>
      <c r="I249" s="107"/>
      <c r="J249" s="108"/>
      <c r="K249" s="109"/>
      <c r="L249" s="110">
        <v>5</v>
      </c>
      <c r="M249" s="328" t="str">
        <f>IFERROR(ROUNDUP(VLOOKUP(F249,Accesorio!A:E,IF(L249&gt;5,L249-2,L249),)*E249/IF(L249&gt;5,1.21,1),0)," ")</f>
        <v xml:space="preserve"> </v>
      </c>
      <c r="N249" s="329" t="str">
        <f>IFERROR(VLOOKUP(F249,Accesorio!A:C,3,),"")</f>
        <v/>
      </c>
    </row>
    <row r="250" spans="1:14">
      <c r="A250" s="254"/>
      <c r="B250" s="104"/>
      <c r="C250" s="105"/>
      <c r="D250" s="106"/>
      <c r="E250" s="222"/>
      <c r="F250" s="260"/>
      <c r="G250" s="104"/>
      <c r="H250" s="104"/>
      <c r="I250" s="107"/>
      <c r="J250" s="108"/>
      <c r="K250" s="112"/>
      <c r="L250" s="110">
        <v>5</v>
      </c>
      <c r="M250" s="328" t="str">
        <f>IFERROR(ROUNDUP(VLOOKUP(F250,Accesorio!A:E,IF(L250&gt;5,L250-2,L250),)*E250/IF(L250&gt;5,1.21,1),0)," ")</f>
        <v xml:space="preserve"> </v>
      </c>
      <c r="N250" s="329" t="str">
        <f>IFERROR(VLOOKUP(F250,Accesorio!A:C,3,),"")</f>
        <v/>
      </c>
    </row>
    <row r="251" spans="1:14">
      <c r="A251" s="254"/>
      <c r="B251" s="104"/>
      <c r="C251" s="105"/>
      <c r="D251" s="106"/>
      <c r="G251" s="104"/>
      <c r="H251" s="104"/>
      <c r="I251" s="107"/>
      <c r="J251" s="108"/>
      <c r="K251" s="109"/>
      <c r="L251" s="110">
        <v>5</v>
      </c>
      <c r="M251" s="328" t="str">
        <f>IFERROR(ROUNDUP(VLOOKUP(F251,Accesorio!A:E,IF(L251&gt;5,L251-2,L251),)*E251/IF(L251&gt;5,1.21,1),0)," ")</f>
        <v xml:space="preserve"> </v>
      </c>
      <c r="N251" s="329" t="str">
        <f>IFERROR(VLOOKUP(F251,Accesorio!A:C,3,),"")</f>
        <v/>
      </c>
    </row>
    <row r="252" spans="1:14">
      <c r="A252" s="254"/>
      <c r="B252" s="104"/>
      <c r="C252" s="105"/>
      <c r="D252" s="106"/>
      <c r="E252" s="223"/>
      <c r="F252" s="260"/>
      <c r="G252" s="104"/>
      <c r="H252" s="104"/>
      <c r="I252" s="107"/>
      <c r="J252" s="108"/>
      <c r="K252" s="109"/>
      <c r="L252" s="110">
        <v>5</v>
      </c>
      <c r="M252" s="328" t="str">
        <f>IFERROR(ROUNDUP(VLOOKUP(F252,Accesorio!A:E,IF(L252&gt;5,L252-2,L252),)*E252/IF(L252&gt;5,1.21,1),0)," ")</f>
        <v xml:space="preserve"> </v>
      </c>
      <c r="N252" s="329" t="str">
        <f>IFERROR(VLOOKUP(F252,Accesorio!A:C,3,),"")</f>
        <v/>
      </c>
    </row>
    <row r="253" spans="1:14">
      <c r="A253" s="254"/>
      <c r="B253" s="104"/>
      <c r="C253" s="105"/>
      <c r="D253" s="256"/>
      <c r="E253" s="222"/>
      <c r="F253" s="255"/>
      <c r="G253" s="104"/>
      <c r="H253" s="104"/>
      <c r="I253" s="107"/>
      <c r="J253" s="108"/>
      <c r="K253" s="109"/>
      <c r="L253" s="110">
        <v>5</v>
      </c>
      <c r="M253" s="328" t="str">
        <f>IFERROR(ROUNDUP(VLOOKUP(F253,Accesorio!A:E,IF(L253&gt;5,L253-2,L253),)*E253/IF(L253&gt;5,1.21,1),0)," ")</f>
        <v xml:space="preserve"> </v>
      </c>
      <c r="N253" s="329" t="str">
        <f>IFERROR(VLOOKUP(F253,Accesorio!A:C,3,),"")</f>
        <v/>
      </c>
    </row>
    <row r="254" spans="1:14">
      <c r="A254" s="254"/>
      <c r="B254" s="104"/>
      <c r="C254" s="105"/>
      <c r="D254" s="106"/>
      <c r="E254" s="224"/>
      <c r="F254" s="302"/>
      <c r="G254" s="104"/>
      <c r="H254" s="104"/>
      <c r="I254" s="107"/>
      <c r="J254" s="108"/>
      <c r="K254" s="109"/>
      <c r="L254" s="110">
        <v>5</v>
      </c>
      <c r="M254" s="328" t="str">
        <f>IFERROR(ROUNDUP(VLOOKUP(F254,Accesorio!A:E,IF(L254&gt;5,L254-2,L254),)*E254/IF(L254&gt;5,1.21,1),0)," ")</f>
        <v xml:space="preserve"> </v>
      </c>
      <c r="N254" s="329" t="str">
        <f>IFERROR(VLOOKUP(F254,Accesorio!A:C,3,),"")</f>
        <v/>
      </c>
    </row>
    <row r="255" spans="1:14">
      <c r="A255" s="254"/>
      <c r="B255" s="104"/>
      <c r="C255" s="105"/>
      <c r="D255" s="106"/>
      <c r="E255" s="222"/>
      <c r="F255" s="260"/>
      <c r="G255" s="104"/>
      <c r="H255" s="104"/>
      <c r="I255" s="107"/>
      <c r="J255" s="108"/>
      <c r="K255" s="109"/>
      <c r="L255" s="110">
        <v>5</v>
      </c>
      <c r="M255" s="328" t="str">
        <f>IFERROR(ROUNDUP(VLOOKUP(F255,Accesorio!A:E,IF(L255&gt;5,L255-2,L255),)*E255/IF(L255&gt;5,1.21,1),0)," ")</f>
        <v xml:space="preserve"> </v>
      </c>
      <c r="N255" s="329" t="str">
        <f>IFERROR(VLOOKUP(F255,Accesorio!A:C,3,),"")</f>
        <v/>
      </c>
    </row>
    <row r="256" spans="1:14">
      <c r="A256" s="38"/>
      <c r="B256" s="39"/>
      <c r="C256" s="40"/>
      <c r="D256" s="41"/>
      <c r="E256" s="224"/>
      <c r="F256" s="226"/>
      <c r="G256" s="39"/>
      <c r="H256" s="39"/>
      <c r="I256" s="42"/>
      <c r="J256" s="43"/>
      <c r="K256" s="44"/>
      <c r="L256" s="110">
        <v>5</v>
      </c>
      <c r="M256" s="328" t="str">
        <f>IFERROR(ROUNDUP(VLOOKUP(F256,Accesorio!A:E,IF(L256&gt;5,L256-2,L256),)*E256/IF(L256&gt;5,1.21,1),0)," ")</f>
        <v xml:space="preserve"> </v>
      </c>
      <c r="N256" s="329" t="str">
        <f>IFERROR(VLOOKUP(F256,Accesorio!A:C,3,),"")</f>
        <v/>
      </c>
    </row>
    <row r="257" spans="1:14">
      <c r="A257" s="38"/>
      <c r="B257" s="39"/>
      <c r="C257" s="40"/>
      <c r="D257" s="41"/>
      <c r="E257" s="224"/>
      <c r="F257" s="226"/>
      <c r="G257" s="39"/>
      <c r="H257" s="39"/>
      <c r="I257" s="42"/>
      <c r="J257" s="43"/>
      <c r="K257" s="44"/>
      <c r="L257" s="110">
        <v>5</v>
      </c>
      <c r="M257" s="328" t="str">
        <f>IFERROR(ROUNDUP(VLOOKUP(F257,Accesorio!A:E,IF(L257&gt;5,L257-2,L257),)*E257/IF(L257&gt;5,1.21,1),0)," ")</f>
        <v xml:space="preserve"> </v>
      </c>
      <c r="N257" s="329" t="str">
        <f>IFERROR(VLOOKUP(F257,Accesorio!A:C,3,),"")</f>
        <v/>
      </c>
    </row>
    <row r="258" spans="1:14">
      <c r="A258" s="103"/>
      <c r="B258" s="104"/>
      <c r="C258" s="105"/>
      <c r="D258" s="106"/>
      <c r="E258" s="222"/>
      <c r="F258" s="225"/>
      <c r="G258" s="104"/>
      <c r="H258" s="104"/>
      <c r="I258" s="107"/>
      <c r="J258" s="108"/>
      <c r="K258" s="109"/>
      <c r="L258" s="110">
        <v>5</v>
      </c>
      <c r="M258" s="328" t="str">
        <f>IFERROR(ROUNDUP(VLOOKUP(F258,Accesorio!A:E,IF(L258&gt;5,L258-2,L258),)*E258/IF(L258&gt;5,1.21,1),0)," ")</f>
        <v xml:space="preserve"> </v>
      </c>
      <c r="N258" s="329" t="str">
        <f>IFERROR(VLOOKUP(F258,Accesorio!A:C,3,),"")</f>
        <v/>
      </c>
    </row>
    <row r="259" spans="1:14">
      <c r="A259" s="254"/>
      <c r="B259" s="104"/>
      <c r="C259" s="105"/>
      <c r="D259" s="106"/>
      <c r="E259" s="222"/>
      <c r="F259" s="225"/>
      <c r="G259" s="104"/>
      <c r="H259" s="104"/>
      <c r="I259" s="107"/>
      <c r="J259" s="108"/>
      <c r="K259" s="109"/>
      <c r="L259" s="110">
        <v>5</v>
      </c>
      <c r="M259" s="328" t="str">
        <f>IFERROR(ROUNDUP(VLOOKUP(F259,Accesorio!A:E,IF(L259&gt;5,L259-2,L259),)*E259/IF(L259&gt;5,1.21,1),0)," ")</f>
        <v xml:space="preserve"> </v>
      </c>
      <c r="N259" s="329" t="str">
        <f>IFERROR(VLOOKUP(F259,Accesorio!A:C,3,),"")</f>
        <v/>
      </c>
    </row>
    <row r="260" spans="1:14">
      <c r="A260" s="254"/>
      <c r="B260" s="104"/>
      <c r="C260" s="105"/>
      <c r="D260" s="106"/>
      <c r="E260" s="222"/>
      <c r="F260" s="225"/>
      <c r="G260" s="104"/>
      <c r="H260" s="104"/>
      <c r="I260" s="107"/>
      <c r="J260" s="108"/>
      <c r="K260" s="109"/>
      <c r="L260" s="110">
        <v>5</v>
      </c>
      <c r="M260" s="328" t="str">
        <f>IFERROR(ROUNDUP(VLOOKUP(F260,Accesorio!A:E,IF(L260&gt;5,L260-2,L260),)*E260/IF(L260&gt;5,1.21,1),0)," ")</f>
        <v xml:space="preserve"> </v>
      </c>
      <c r="N260" s="329" t="str">
        <f>IFERROR(VLOOKUP(F260,Accesorio!A:C,3,),"")</f>
        <v/>
      </c>
    </row>
    <row r="261" spans="1:14">
      <c r="A261" s="303"/>
      <c r="B261" s="39"/>
      <c r="C261" s="304"/>
      <c r="D261" s="305"/>
      <c r="E261" s="224"/>
      <c r="F261" s="226"/>
      <c r="G261" s="39"/>
      <c r="H261" s="39"/>
      <c r="I261" s="39"/>
      <c r="J261" s="43"/>
      <c r="K261" s="306"/>
      <c r="L261" s="110">
        <v>5</v>
      </c>
      <c r="M261" s="328" t="str">
        <f>IFERROR(ROUNDUP(VLOOKUP(F261,Accesorio!A:E,IF(L261&gt;5,L261-2,L261),)*E261/IF(L261&gt;5,1.21,1),0)," ")</f>
        <v xml:space="preserve"> </v>
      </c>
      <c r="N261" s="329" t="str">
        <f>IFERROR(VLOOKUP(F261,Accesorio!A:C,3,),"")</f>
        <v/>
      </c>
    </row>
    <row r="262" spans="1:14">
      <c r="A262" s="38"/>
      <c r="B262" s="39"/>
      <c r="C262" s="40"/>
      <c r="D262" s="41"/>
      <c r="E262" s="224"/>
      <c r="F262" s="226"/>
      <c r="G262" s="39"/>
      <c r="H262" s="39"/>
      <c r="I262" s="42"/>
      <c r="J262" s="43"/>
      <c r="K262" s="44"/>
      <c r="L262" s="110">
        <v>5</v>
      </c>
      <c r="M262" s="328" t="str">
        <f>IFERROR(ROUNDUP(VLOOKUP(F262,Accesorio!A:E,IF(L262&gt;5,L262-2,L262),)*E262/IF(L262&gt;5,1.21,1),0)," ")</f>
        <v xml:space="preserve"> </v>
      </c>
      <c r="N262" s="329" t="str">
        <f>IFERROR(VLOOKUP(F262,Accesorio!A:C,3,),"")</f>
        <v/>
      </c>
    </row>
    <row r="263" spans="1:14">
      <c r="A263" s="38"/>
      <c r="B263" s="39"/>
      <c r="C263" s="40"/>
      <c r="D263" s="41"/>
      <c r="E263" s="224"/>
      <c r="F263" s="226"/>
      <c r="G263" s="39"/>
      <c r="H263" s="39"/>
      <c r="I263" s="42"/>
      <c r="J263" s="43"/>
      <c r="K263" s="44"/>
      <c r="L263" s="110">
        <v>5</v>
      </c>
      <c r="M263" s="328" t="str">
        <f>IFERROR(ROUNDUP(VLOOKUP(F263,Accesorio!A:E,IF(L263&gt;5,L263-2,L263),)*E263/IF(L263&gt;5,1.21,1),0)," ")</f>
        <v xml:space="preserve"> </v>
      </c>
      <c r="N263" s="329" t="str">
        <f>IFERROR(VLOOKUP(F263,Accesorio!A:C,3,),"")</f>
        <v/>
      </c>
    </row>
    <row r="264" spans="1:14">
      <c r="A264" s="103"/>
      <c r="B264" s="104"/>
      <c r="C264" s="105"/>
      <c r="D264" s="106"/>
      <c r="E264" s="222"/>
      <c r="F264" s="225"/>
      <c r="G264" s="104"/>
      <c r="H264" s="104"/>
      <c r="I264" s="107"/>
      <c r="J264" s="108"/>
      <c r="K264" s="109"/>
      <c r="L264" s="110">
        <v>5</v>
      </c>
      <c r="M264" s="328" t="str">
        <f>IFERROR(ROUNDUP(VLOOKUP(F264,Accesorio!A:E,IF(L264&gt;5,L264-2,L264),)*E264/IF(L264&gt;5,1.21,1),0)," ")</f>
        <v xml:space="preserve"> </v>
      </c>
      <c r="N264" s="329" t="str">
        <f>IFERROR(VLOOKUP(F264,Accesorio!A:C,3,),"")</f>
        <v/>
      </c>
    </row>
    <row r="265" spans="1:14">
      <c r="A265" s="103"/>
      <c r="B265" s="104"/>
      <c r="C265" s="105"/>
      <c r="D265" s="106"/>
      <c r="E265" s="222"/>
      <c r="F265" s="260"/>
      <c r="G265" s="104"/>
      <c r="H265" s="104"/>
      <c r="I265" s="107"/>
      <c r="J265" s="108"/>
      <c r="K265" s="109"/>
      <c r="L265" s="110">
        <v>5</v>
      </c>
      <c r="M265" s="328" t="str">
        <f>IFERROR(ROUNDUP(VLOOKUP(F265,Accesorio!A:E,IF(L265&gt;5,L265-2,L265),)*E265/IF(L265&gt;5,1.21,1),0)," ")</f>
        <v xml:space="preserve"> </v>
      </c>
      <c r="N265" s="329" t="str">
        <f>IFERROR(VLOOKUP(F265,Accesorio!A:C,3,),"")</f>
        <v/>
      </c>
    </row>
    <row r="266" spans="1:14">
      <c r="A266" s="103"/>
      <c r="B266" s="104"/>
      <c r="C266" s="105"/>
      <c r="D266" s="106"/>
      <c r="E266" s="307"/>
      <c r="F266" s="253"/>
      <c r="G266" s="104"/>
      <c r="H266" s="104"/>
      <c r="I266" s="107"/>
      <c r="J266" s="108"/>
      <c r="K266" s="109"/>
      <c r="L266" s="110">
        <v>5</v>
      </c>
      <c r="M266" s="328" t="str">
        <f>IFERROR(ROUNDUP(VLOOKUP(F266,Accesorio!A:E,IF(L266&gt;5,L266-2,L266),)*E266/IF(L266&gt;5,1.21,1),0)," ")</f>
        <v xml:space="preserve"> </v>
      </c>
      <c r="N266" s="329" t="str">
        <f>IFERROR(VLOOKUP(F266,Accesorio!A:C,3,),"")</f>
        <v/>
      </c>
    </row>
    <row r="267" spans="1:14">
      <c r="A267" s="308"/>
      <c r="B267" s="104"/>
      <c r="C267" s="287"/>
      <c r="D267" s="106"/>
      <c r="E267" s="288"/>
      <c r="F267" s="260"/>
      <c r="G267" s="104"/>
      <c r="H267" s="104"/>
      <c r="I267" s="107"/>
      <c r="J267" s="108"/>
      <c r="K267" s="109"/>
      <c r="L267" s="110">
        <v>5</v>
      </c>
      <c r="M267" s="328" t="str">
        <f>IFERROR(ROUNDUP(VLOOKUP(F267,Accesorio!A:E,IF(L267&gt;5,L267-2,L267),)*E267/IF(L267&gt;5,1.21,1),0)," ")</f>
        <v xml:space="preserve"> </v>
      </c>
      <c r="N267" s="329" t="str">
        <f>IFERROR(VLOOKUP(F267,Accesorio!A:C,3,),"")</f>
        <v/>
      </c>
    </row>
    <row r="268" spans="1:14">
      <c r="A268" s="103"/>
      <c r="B268" s="104"/>
      <c r="C268" s="105"/>
      <c r="D268" s="106"/>
      <c r="E268" s="223"/>
      <c r="F268" s="225"/>
      <c r="G268" s="104"/>
      <c r="H268" s="104"/>
      <c r="I268" s="107"/>
      <c r="J268" s="108"/>
      <c r="K268" s="109"/>
      <c r="L268" s="110">
        <v>5</v>
      </c>
      <c r="M268" s="328" t="str">
        <f>IFERROR(ROUNDUP(VLOOKUP(F268,Accesorio!A:E,IF(L268&gt;5,L268-2,L268),)*E268/IF(L268&gt;5,1.21,1),0)," ")</f>
        <v xml:space="preserve"> </v>
      </c>
      <c r="N268" s="329" t="str">
        <f>IFERROR(VLOOKUP(F268,Accesorio!A:C,3,),"")</f>
        <v/>
      </c>
    </row>
    <row r="269" spans="1:14">
      <c r="A269" s="103"/>
      <c r="B269" s="104"/>
      <c r="C269" s="105"/>
      <c r="D269" s="106"/>
      <c r="E269" s="222"/>
      <c r="F269" s="260"/>
      <c r="G269" s="39"/>
      <c r="H269" s="39"/>
      <c r="I269" s="107"/>
      <c r="J269" s="108"/>
      <c r="K269" s="112"/>
      <c r="L269" s="110">
        <v>5</v>
      </c>
      <c r="M269" s="328" t="str">
        <f>IFERROR(ROUNDUP(VLOOKUP(F269,Accesorio!A:E,IF(L269&gt;5,L269-2,L269),)*E269/IF(L269&gt;5,1.21,1),0)," ")</f>
        <v xml:space="preserve"> </v>
      </c>
      <c r="N269" s="329" t="str">
        <f>IFERROR(VLOOKUP(F269,Accesorio!A:C,3,),"")</f>
        <v/>
      </c>
    </row>
    <row r="270" spans="1:14">
      <c r="A270" s="103"/>
      <c r="B270" s="104"/>
      <c r="C270" s="105"/>
      <c r="D270" s="106"/>
      <c r="E270" s="222"/>
      <c r="F270" s="225"/>
      <c r="G270" s="39"/>
      <c r="H270" s="39"/>
      <c r="I270" s="107"/>
      <c r="J270" s="108"/>
      <c r="K270" s="109"/>
      <c r="L270" s="110">
        <v>5</v>
      </c>
      <c r="M270" s="328" t="str">
        <f>IFERROR(ROUNDUP(VLOOKUP(F270,Accesorio!A:E,IF(L270&gt;5,L270-2,L270),)*E270/IF(L270&gt;5,1.21,1),0)," ")</f>
        <v xml:space="preserve"> </v>
      </c>
      <c r="N270" s="329" t="str">
        <f>IFERROR(VLOOKUP(F270,Accesorio!A:C,3,),"")</f>
        <v/>
      </c>
    </row>
    <row r="271" spans="1:14">
      <c r="A271" s="103"/>
      <c r="B271" s="104"/>
      <c r="C271" s="105"/>
      <c r="D271" s="106"/>
      <c r="E271" s="222"/>
      <c r="F271" s="225"/>
      <c r="G271" s="39"/>
      <c r="H271" s="39"/>
      <c r="I271" s="107"/>
      <c r="J271" s="108"/>
      <c r="K271" s="109"/>
      <c r="L271" s="110">
        <v>5</v>
      </c>
      <c r="M271" s="328" t="str">
        <f>IFERROR(ROUNDUP(VLOOKUP(F271,Accesorio!A:E,IF(L271&gt;5,L271-2,L271),)*E271/IF(L271&gt;5,1.21,1),0)," ")</f>
        <v xml:space="preserve"> </v>
      </c>
      <c r="N271" s="329" t="str">
        <f>IFERROR(VLOOKUP(F271,Accesorio!A:C,3,),"")</f>
        <v/>
      </c>
    </row>
    <row r="272" spans="1:14">
      <c r="A272" s="103"/>
      <c r="B272" s="104"/>
      <c r="C272" s="105"/>
      <c r="D272" s="106"/>
      <c r="E272" s="222"/>
      <c r="F272" s="260"/>
      <c r="G272" s="39"/>
      <c r="H272" s="39"/>
      <c r="I272" s="107"/>
      <c r="J272" s="108"/>
      <c r="K272" s="109"/>
      <c r="L272" s="110">
        <v>5</v>
      </c>
      <c r="M272" s="328" t="str">
        <f>IFERROR(ROUNDUP(VLOOKUP(F272,Accesorio!A:E,IF(L272&gt;5,L272-2,L272),)*E272/IF(L272&gt;5,1.21,1),0)," ")</f>
        <v xml:space="preserve"> </v>
      </c>
      <c r="N272" s="329" t="str">
        <f>IFERROR(VLOOKUP(F272,Accesorio!A:C,3,),"")</f>
        <v/>
      </c>
    </row>
    <row r="273" spans="1:14">
      <c r="A273" s="103"/>
      <c r="B273" s="104"/>
      <c r="C273" s="105"/>
      <c r="D273" s="106"/>
      <c r="E273" s="222"/>
      <c r="F273" s="225"/>
      <c r="G273" s="39"/>
      <c r="H273" s="39"/>
      <c r="I273" s="107"/>
      <c r="J273" s="108"/>
      <c r="K273" s="109"/>
      <c r="L273" s="110">
        <v>5</v>
      </c>
      <c r="M273" s="328" t="str">
        <f>IFERROR(ROUNDUP(VLOOKUP(F273,Accesorio!A:E,IF(L273&gt;5,L273-2,L273),)*E273/IF(L273&gt;5,1.21,1),0)," ")</f>
        <v xml:space="preserve"> </v>
      </c>
      <c r="N273" s="329" t="str">
        <f>IFERROR(VLOOKUP(F273,Accesorio!A:C,3,),"")</f>
        <v/>
      </c>
    </row>
    <row r="274" spans="1:14">
      <c r="A274" s="103"/>
      <c r="B274" s="104"/>
      <c r="C274" s="105"/>
      <c r="D274" s="106"/>
      <c r="E274" s="222"/>
      <c r="F274" s="225"/>
      <c r="G274" s="104"/>
      <c r="H274" s="104"/>
      <c r="I274" s="107"/>
      <c r="J274" s="108"/>
      <c r="K274" s="109"/>
      <c r="L274" s="110">
        <v>5</v>
      </c>
      <c r="M274" s="328" t="str">
        <f>IFERROR(ROUNDUP(VLOOKUP(F274,Accesorio!A:E,IF(L274&gt;5,L274-2,L274),)*E274/IF(L274&gt;5,1.21,1),0)," ")</f>
        <v xml:space="preserve"> </v>
      </c>
      <c r="N274" s="329" t="str">
        <f>IFERROR(VLOOKUP(F274,Accesorio!A:C,3,),"")</f>
        <v/>
      </c>
    </row>
    <row r="275" spans="1:14">
      <c r="A275" s="103"/>
      <c r="B275" s="104"/>
      <c r="C275" s="105"/>
      <c r="D275" s="106"/>
      <c r="E275" s="222"/>
      <c r="F275" s="225"/>
      <c r="G275" s="104"/>
      <c r="H275" s="104"/>
      <c r="I275" s="107"/>
      <c r="J275" s="108"/>
      <c r="K275" s="109"/>
      <c r="L275" s="110">
        <v>5</v>
      </c>
      <c r="M275" s="328" t="str">
        <f>IFERROR(ROUNDUP(VLOOKUP(F275,Accesorio!A:E,IF(L275&gt;5,L275-2,L275),)*E275/IF(L275&gt;5,1.21,1),0)," ")</f>
        <v xml:space="preserve"> </v>
      </c>
      <c r="N275" s="329" t="str">
        <f>IFERROR(VLOOKUP(F275,Accesorio!A:C,3,),"")</f>
        <v/>
      </c>
    </row>
    <row r="276" spans="1:14">
      <c r="A276" s="103"/>
      <c r="B276" s="104"/>
      <c r="C276" s="105"/>
      <c r="D276" s="106"/>
      <c r="E276" s="222"/>
      <c r="F276" s="260"/>
      <c r="G276" s="104"/>
      <c r="H276" s="104"/>
      <c r="I276" s="107"/>
      <c r="J276" s="108"/>
      <c r="K276" s="112"/>
      <c r="L276" s="110">
        <v>5</v>
      </c>
      <c r="M276" s="328" t="str">
        <f>IFERROR(ROUNDUP(VLOOKUP(F276,Accesorio!A:E,IF(L276&gt;5,L276-2,L276),)*E276/IF(L276&gt;5,1.21,1),0)," ")</f>
        <v xml:space="preserve"> </v>
      </c>
      <c r="N276" s="329" t="str">
        <f>IFERROR(VLOOKUP(F276,Accesorio!A:C,3,),"")</f>
        <v/>
      </c>
    </row>
    <row r="277" spans="1:14">
      <c r="A277" s="103"/>
      <c r="B277" s="104"/>
      <c r="C277" s="105"/>
      <c r="D277" s="106"/>
      <c r="E277" s="222"/>
      <c r="F277" s="225"/>
      <c r="G277" s="107"/>
      <c r="H277" s="107"/>
      <c r="I277" s="107"/>
      <c r="J277" s="108"/>
      <c r="K277" s="109"/>
      <c r="L277" s="110">
        <v>5</v>
      </c>
      <c r="M277" s="328" t="str">
        <f>IFERROR(ROUNDUP(VLOOKUP(F277,Accesorio!A:E,IF(L277&gt;5,L277-2,L277),)*E277/IF(L277&gt;5,1.21,1),0)," ")</f>
        <v xml:space="preserve"> </v>
      </c>
      <c r="N277" s="329" t="str">
        <f>IFERROR(VLOOKUP(F277,Accesorio!A:C,3,),"")</f>
        <v/>
      </c>
    </row>
    <row r="278" spans="1:14">
      <c r="A278" s="103"/>
      <c r="B278" s="104"/>
      <c r="C278" s="105"/>
      <c r="D278" s="106"/>
      <c r="E278" s="222"/>
      <c r="F278" s="225"/>
      <c r="G278" s="107"/>
      <c r="H278" s="107"/>
      <c r="I278" s="107"/>
      <c r="J278" s="108"/>
      <c r="K278" s="109"/>
      <c r="L278" s="110">
        <v>5</v>
      </c>
      <c r="M278" s="328" t="str">
        <f>IFERROR(ROUNDUP(VLOOKUP(F278,Accesorio!A:E,IF(L278&gt;5,L278-2,L278),)*E278/IF(L278&gt;5,1.21,1),0)," ")</f>
        <v xml:space="preserve"> </v>
      </c>
      <c r="N278" s="329" t="str">
        <f>IFERROR(VLOOKUP(F278,Accesorio!A:C,3,),"")</f>
        <v/>
      </c>
    </row>
    <row r="279" spans="1:14">
      <c r="A279" s="103"/>
      <c r="B279" s="104"/>
      <c r="C279" s="105"/>
      <c r="D279" s="106"/>
      <c r="E279" s="222"/>
      <c r="F279" s="225"/>
      <c r="G279" s="104"/>
      <c r="H279" s="104"/>
      <c r="I279" s="107"/>
      <c r="J279" s="108"/>
      <c r="K279" s="109"/>
      <c r="L279" s="110">
        <v>5</v>
      </c>
      <c r="M279" s="328" t="str">
        <f>IFERROR(ROUNDUP(VLOOKUP(F279,Accesorio!A:E,IF(L279&gt;5,L279-2,L279),)*E279/IF(L279&gt;5,1.21,1),0)," ")</f>
        <v xml:space="preserve"> </v>
      </c>
      <c r="N279" s="329" t="str">
        <f>IFERROR(VLOOKUP(F279,Accesorio!A:C,3,),"")</f>
        <v/>
      </c>
    </row>
    <row r="280" spans="1:14">
      <c r="A280" s="103"/>
      <c r="B280" s="104"/>
      <c r="C280" s="105"/>
      <c r="D280" s="106"/>
      <c r="E280" s="222"/>
      <c r="F280" s="225"/>
      <c r="G280" s="104"/>
      <c r="H280" s="104"/>
      <c r="I280" s="107"/>
      <c r="J280" s="108"/>
      <c r="K280" s="109"/>
      <c r="L280" s="110">
        <v>5</v>
      </c>
      <c r="M280" s="328" t="str">
        <f>IFERROR(ROUNDUP(VLOOKUP(F280,Accesorio!A:E,IF(L280&gt;5,L280-2,L280),)*E280/IF(L280&gt;5,1.21,1),0)," ")</f>
        <v xml:space="preserve"> </v>
      </c>
      <c r="N280" s="329" t="str">
        <f>IFERROR(VLOOKUP(F280,Accesorio!A:C,3,),"")</f>
        <v/>
      </c>
    </row>
    <row r="281" spans="1:14">
      <c r="A281" s="103"/>
      <c r="B281" s="104"/>
      <c r="C281" s="105"/>
      <c r="D281" s="106"/>
      <c r="E281" s="222"/>
      <c r="F281" s="225"/>
      <c r="G281" s="104"/>
      <c r="H281" s="104"/>
      <c r="I281" s="107"/>
      <c r="J281" s="108"/>
      <c r="K281" s="109"/>
      <c r="L281" s="110">
        <v>5</v>
      </c>
      <c r="M281" s="328" t="str">
        <f>IFERROR(ROUNDUP(VLOOKUP(F281,Accesorio!A:E,IF(L281&gt;5,L281-2,L281),)*E281/IF(L281&gt;5,1.21,1),0)," ")</f>
        <v xml:space="preserve"> </v>
      </c>
      <c r="N281" s="329" t="str">
        <f>IFERROR(VLOOKUP(F281,Accesorio!A:C,3,),"")</f>
        <v/>
      </c>
    </row>
    <row r="282" spans="1:14">
      <c r="A282" s="103"/>
      <c r="B282" s="104"/>
      <c r="C282" s="105"/>
      <c r="D282" s="106"/>
      <c r="E282" s="222"/>
      <c r="F282" s="285"/>
      <c r="G282" s="104"/>
      <c r="H282" s="104"/>
      <c r="I282" s="107"/>
      <c r="J282" s="108"/>
      <c r="K282" s="109"/>
      <c r="L282" s="110">
        <v>5</v>
      </c>
      <c r="M282" s="328" t="str">
        <f>IFERROR(ROUNDUP(VLOOKUP(F282,Accesorio!A:E,IF(L282&gt;5,L282-2,L282),)*E282/IF(L282&gt;5,1.21,1),0)," ")</f>
        <v xml:space="preserve"> </v>
      </c>
      <c r="N282" s="329" t="str">
        <f>IFERROR(VLOOKUP(F282,Accesorio!A:C,3,),"")</f>
        <v/>
      </c>
    </row>
    <row r="283" spans="1:14">
      <c r="A283" s="103"/>
      <c r="B283" s="104"/>
      <c r="C283" s="105"/>
      <c r="D283" s="106"/>
      <c r="E283" s="222"/>
      <c r="F283" s="225"/>
      <c r="G283" s="104"/>
      <c r="H283" s="104"/>
      <c r="I283" s="107"/>
      <c r="J283" s="108"/>
      <c r="K283" s="109"/>
      <c r="L283" s="110">
        <v>5</v>
      </c>
      <c r="M283" s="328" t="str">
        <f>IFERROR(ROUNDUP(VLOOKUP(F283,Accesorio!A:E,IF(L283&gt;5,L283-2,L283),)*E283/IF(L283&gt;5,1.21,1),0)," ")</f>
        <v xml:space="preserve"> </v>
      </c>
      <c r="N283" s="329" t="str">
        <f>IFERROR(VLOOKUP(F283,Accesorio!A:C,3,),"")</f>
        <v/>
      </c>
    </row>
    <row r="284" spans="1:14">
      <c r="A284" s="103"/>
      <c r="B284" s="104"/>
      <c r="C284" s="105"/>
      <c r="D284" s="106"/>
      <c r="E284" s="222"/>
      <c r="F284" s="285"/>
      <c r="G284" s="104"/>
      <c r="H284" s="104"/>
      <c r="I284" s="107"/>
      <c r="J284" s="108"/>
      <c r="K284" s="109"/>
      <c r="L284" s="110">
        <v>5</v>
      </c>
      <c r="M284" s="328" t="str">
        <f>IFERROR(ROUNDUP(VLOOKUP(F284,Accesorio!A:E,IF(L284&gt;5,L284-2,L284),)*E284/IF(L284&gt;5,1.21,1),0)," ")</f>
        <v xml:space="preserve"> </v>
      </c>
      <c r="N284" s="329" t="str">
        <f>IFERROR(VLOOKUP(F284,Accesorio!A:C,3,),"")</f>
        <v/>
      </c>
    </row>
    <row r="285" spans="1:14">
      <c r="A285" s="103"/>
      <c r="B285" s="104"/>
      <c r="C285" s="105"/>
      <c r="D285" s="106"/>
      <c r="E285" s="222"/>
      <c r="F285" s="225"/>
      <c r="G285" s="104"/>
      <c r="H285" s="104"/>
      <c r="I285" s="107"/>
      <c r="J285" s="108"/>
      <c r="K285" s="109"/>
      <c r="L285" s="110">
        <v>5</v>
      </c>
      <c r="M285" s="328" t="str">
        <f>IFERROR(ROUNDUP(VLOOKUP(F285,Accesorio!A:E,IF(L285&gt;5,L285-2,L285),)*E285/IF(L285&gt;5,1.21,1),0)," ")</f>
        <v xml:space="preserve"> </v>
      </c>
      <c r="N285" s="329" t="str">
        <f>IFERROR(VLOOKUP(F285,Accesorio!A:C,3,),"")</f>
        <v/>
      </c>
    </row>
    <row r="286" spans="1:14">
      <c r="A286" s="38"/>
      <c r="B286" s="39"/>
      <c r="C286" s="40"/>
      <c r="D286" s="41"/>
      <c r="E286" s="224"/>
      <c r="F286" s="226"/>
      <c r="G286" s="39"/>
      <c r="H286" s="39"/>
      <c r="I286" s="42"/>
      <c r="J286" s="43"/>
      <c r="K286" s="44"/>
      <c r="L286" s="110">
        <v>5</v>
      </c>
      <c r="M286" s="328" t="str">
        <f>IFERROR(ROUNDUP(VLOOKUP(F286,Accesorio!A:E,IF(L286&gt;5,L286-2,L286),)*E286/IF(L286&gt;5,1.21,1),0)," ")</f>
        <v xml:space="preserve"> </v>
      </c>
      <c r="N286" s="329" t="str">
        <f>IFERROR(VLOOKUP(F286,Accesorio!A:C,3,),"")</f>
        <v/>
      </c>
    </row>
    <row r="287" spans="1:14">
      <c r="A287" s="38"/>
      <c r="B287" s="39"/>
      <c r="C287" s="40"/>
      <c r="D287" s="41"/>
      <c r="E287" s="224"/>
      <c r="F287" s="226"/>
      <c r="G287" s="39"/>
      <c r="H287" s="39"/>
      <c r="I287" s="42"/>
      <c r="J287" s="43"/>
      <c r="K287" s="44"/>
      <c r="L287" s="110">
        <v>5</v>
      </c>
      <c r="M287" s="328" t="str">
        <f>IFERROR(ROUNDUP(VLOOKUP(F287,Accesorio!A:E,IF(L287&gt;5,L287-2,L287),)*E287/IF(L287&gt;5,1.21,1),0)," ")</f>
        <v xml:space="preserve"> </v>
      </c>
      <c r="N287" s="329" t="str">
        <f>IFERROR(VLOOKUP(F287,Accesorio!A:C,3,),"")</f>
        <v/>
      </c>
    </row>
    <row r="288" spans="1:14">
      <c r="A288" s="38"/>
      <c r="B288" s="39"/>
      <c r="C288" s="40"/>
      <c r="D288" s="41"/>
      <c r="E288" s="224"/>
      <c r="F288" s="226"/>
      <c r="G288" s="39"/>
      <c r="H288" s="39"/>
      <c r="I288" s="42"/>
      <c r="J288" s="43"/>
      <c r="K288" s="44"/>
      <c r="L288" s="110">
        <v>5</v>
      </c>
      <c r="M288" s="328" t="str">
        <f>IFERROR(ROUNDUP(VLOOKUP(F288,Accesorio!A:E,IF(L288&gt;5,L288-2,L288),)*E288/IF(L288&gt;5,1.21,1),0)," ")</f>
        <v xml:space="preserve"> </v>
      </c>
      <c r="N288" s="329" t="str">
        <f>IFERROR(VLOOKUP(F288,Accesorio!A:C,3,),"")</f>
        <v/>
      </c>
    </row>
    <row r="289" spans="1:14">
      <c r="A289" s="309"/>
      <c r="B289" s="294"/>
      <c r="C289" s="302"/>
      <c r="D289" s="310"/>
      <c r="E289" s="224"/>
      <c r="F289" s="311"/>
      <c r="G289" s="294"/>
      <c r="H289" s="294"/>
      <c r="I289" s="312"/>
      <c r="J289" s="313"/>
      <c r="K289" s="314"/>
      <c r="L289" s="110">
        <v>5</v>
      </c>
      <c r="M289" s="328" t="str">
        <f>IFERROR(ROUNDUP(VLOOKUP(F289,Accesorio!A:E,IF(L289&gt;5,L289-2,L289),)*E289/IF(L289&gt;5,1.21,1),0)," ")</f>
        <v xml:space="preserve"> </v>
      </c>
      <c r="N289" s="329" t="str">
        <f>IFERROR(VLOOKUP(F289,Accesorio!A:C,3,),"")</f>
        <v/>
      </c>
    </row>
    <row r="290" spans="1:14">
      <c r="A290" s="38"/>
      <c r="B290" s="39"/>
      <c r="C290" s="40"/>
      <c r="D290" s="41"/>
      <c r="E290" s="224"/>
      <c r="F290" s="226"/>
      <c r="G290" s="39"/>
      <c r="H290" s="39"/>
      <c r="I290" s="42"/>
      <c r="J290" s="43"/>
      <c r="K290" s="44"/>
      <c r="L290" s="110">
        <v>5</v>
      </c>
      <c r="M290" s="328" t="str">
        <f>IFERROR(ROUNDUP(VLOOKUP(F290,Accesorio!A:E,IF(L290&gt;5,L290-2,L290),)*E290/IF(L290&gt;5,1.21,1),0)," ")</f>
        <v xml:space="preserve"> </v>
      </c>
      <c r="N290" s="329" t="str">
        <f>IFERROR(VLOOKUP(F290,Accesorio!A:C,3,),"")</f>
        <v/>
      </c>
    </row>
    <row r="291" spans="1:14">
      <c r="A291" s="38"/>
      <c r="B291" s="39"/>
      <c r="C291" s="40"/>
      <c r="D291" s="41"/>
      <c r="E291" s="224"/>
      <c r="F291" s="315"/>
      <c r="G291" s="39"/>
      <c r="H291" s="39"/>
      <c r="I291" s="42"/>
      <c r="J291" s="43"/>
      <c r="K291" s="306"/>
      <c r="L291" s="110">
        <v>5</v>
      </c>
      <c r="M291" s="328" t="str">
        <f>IFERROR(ROUNDUP(VLOOKUP(F291,Accesorio!A:E,IF(L291&gt;5,L291-2,L291),)*E291/IF(L291&gt;5,1.21,1),0)," ")</f>
        <v xml:space="preserve"> </v>
      </c>
      <c r="N291" s="329" t="str">
        <f>IFERROR(VLOOKUP(F291,Accesorio!A:C,3,),"")</f>
        <v/>
      </c>
    </row>
    <row r="292" spans="1:14">
      <c r="A292" s="309"/>
      <c r="B292" s="294"/>
      <c r="C292" s="302"/>
      <c r="D292" s="310"/>
      <c r="E292" s="224"/>
      <c r="F292" s="311"/>
      <c r="G292" s="294"/>
      <c r="H292" s="294"/>
      <c r="I292" s="312"/>
      <c r="J292" s="313"/>
      <c r="K292" s="314"/>
      <c r="L292" s="110">
        <v>5</v>
      </c>
      <c r="M292" s="328" t="str">
        <f>IFERROR(ROUNDUP(VLOOKUP(F292,Accesorio!A:E,IF(L292&gt;5,L292-2,L292),)*E292/IF(L292&gt;5,1.21,1),0)," ")</f>
        <v xml:space="preserve"> </v>
      </c>
      <c r="N292" s="329" t="str">
        <f>IFERROR(VLOOKUP(F292,Accesorio!A:C,3,),"")</f>
        <v/>
      </c>
    </row>
    <row r="293" spans="1:14">
      <c r="A293" s="38"/>
      <c r="B293" s="39"/>
      <c r="C293" s="40"/>
      <c r="D293" s="41"/>
      <c r="E293" s="224"/>
      <c r="F293" s="316"/>
      <c r="G293" s="39"/>
      <c r="H293" s="39"/>
      <c r="I293" s="42"/>
      <c r="J293" s="43"/>
      <c r="K293" s="44"/>
      <c r="L293" s="110">
        <v>5</v>
      </c>
      <c r="M293" s="328" t="str">
        <f>IFERROR(ROUNDUP(VLOOKUP(F293,Accesorio!A:E,IF(L293&gt;5,L293-2,L293),)*E293/IF(L293&gt;5,1.21,1),0)," ")</f>
        <v xml:space="preserve"> </v>
      </c>
      <c r="N293" s="329" t="str">
        <f>IFERROR(VLOOKUP(F293,Accesorio!A:C,3,),"")</f>
        <v/>
      </c>
    </row>
    <row r="294" spans="1:14">
      <c r="A294" s="38"/>
      <c r="B294" s="39"/>
      <c r="C294" s="40"/>
      <c r="D294" s="41"/>
      <c r="E294" s="224"/>
      <c r="F294" s="226"/>
      <c r="G294" s="39"/>
      <c r="H294" s="39"/>
      <c r="I294" s="42"/>
      <c r="J294" s="43"/>
      <c r="K294" s="44"/>
      <c r="L294" s="110">
        <v>5</v>
      </c>
      <c r="M294" s="328" t="str">
        <f>IFERROR(ROUNDUP(VLOOKUP(F294,Accesorio!A:E,IF(L294&gt;5,L294-2,L294),)*E294/IF(L294&gt;5,1.21,1),0)," ")</f>
        <v xml:space="preserve"> </v>
      </c>
      <c r="N294" s="329" t="str">
        <f>IFERROR(VLOOKUP(F294,Accesorio!A:C,3,),"")</f>
        <v/>
      </c>
    </row>
    <row r="295" spans="1:14">
      <c r="A295" s="309"/>
      <c r="B295" s="294"/>
      <c r="C295" s="302"/>
      <c r="D295" s="310"/>
      <c r="E295" s="224"/>
      <c r="F295" s="311"/>
      <c r="G295" s="294"/>
      <c r="H295" s="294"/>
      <c r="I295" s="312"/>
      <c r="J295" s="313"/>
      <c r="K295" s="314"/>
      <c r="L295" s="110">
        <v>5</v>
      </c>
      <c r="M295" s="328" t="str">
        <f>IFERROR(ROUNDUP(VLOOKUP(F295,Accesorio!A:E,IF(L295&gt;5,L295-2,L295),)*E295/IF(L295&gt;5,1.21,1),0)," ")</f>
        <v xml:space="preserve"> </v>
      </c>
      <c r="N295" s="329" t="str">
        <f>IFERROR(VLOOKUP(F295,Accesorio!A:C,3,),"")</f>
        <v/>
      </c>
    </row>
    <row r="296" spans="1:14">
      <c r="A296" s="308"/>
      <c r="B296" s="286"/>
      <c r="C296" s="284"/>
      <c r="D296" s="288"/>
      <c r="E296" s="317"/>
      <c r="F296" s="318"/>
      <c r="G296" s="289"/>
      <c r="H296" s="289"/>
      <c r="I296" s="289"/>
      <c r="J296" s="290"/>
      <c r="K296" s="289"/>
      <c r="L296" s="110">
        <v>5</v>
      </c>
      <c r="M296" s="328" t="str">
        <f>IFERROR(ROUNDUP(VLOOKUP(F296,Accesorio!A:E,IF(L296&gt;5,L296-2,L296),)*E296/IF(L296&gt;5,1.21,1),0)," ")</f>
        <v xml:space="preserve"> </v>
      </c>
      <c r="N296" s="329" t="str">
        <f>IFERROR(VLOOKUP(F296,Accesorio!A:C,3,),"")</f>
        <v/>
      </c>
    </row>
    <row r="297" spans="1:14">
      <c r="A297" s="308"/>
      <c r="B297" s="286"/>
      <c r="C297" s="284"/>
      <c r="D297" s="288"/>
      <c r="E297" s="317"/>
      <c r="F297" s="319"/>
      <c r="G297" s="289"/>
      <c r="H297" s="289"/>
      <c r="I297" s="289"/>
      <c r="J297" s="290"/>
      <c r="K297" s="289"/>
      <c r="L297" s="110">
        <v>5</v>
      </c>
      <c r="M297" s="328" t="str">
        <f>IFERROR(ROUNDUP(VLOOKUP(F297,Accesorio!A:E,IF(L297&gt;5,L297-2,L297),)*E297/IF(L297&gt;5,1.21,1),0)," ")</f>
        <v xml:space="preserve"> </v>
      </c>
      <c r="N297" s="329" t="str">
        <f>IFERROR(VLOOKUP(F297,Accesorio!A:C,3,),"")</f>
        <v/>
      </c>
    </row>
    <row r="298" spans="1:14">
      <c r="A298" s="308"/>
      <c r="B298" s="286"/>
      <c r="C298" s="287"/>
      <c r="D298" s="288"/>
      <c r="E298" s="288"/>
      <c r="F298" s="282"/>
      <c r="G298" s="286"/>
      <c r="H298" s="286"/>
      <c r="I298" s="289"/>
      <c r="J298" s="290"/>
      <c r="K298" s="289"/>
      <c r="L298" s="110">
        <v>5</v>
      </c>
      <c r="M298" s="328" t="str">
        <f>IFERROR(ROUNDUP(VLOOKUP(F298,Accesorio!A:E,IF(L298&gt;5,L298-2,L298),)*E298/IF(L298&gt;5,1.21,1),0)," ")</f>
        <v xml:space="preserve"> </v>
      </c>
      <c r="N298" s="329" t="str">
        <f>IFERROR(VLOOKUP(F298,Accesorio!A:C,3,),"")</f>
        <v/>
      </c>
    </row>
    <row r="299" spans="1:14">
      <c r="A299" s="309"/>
      <c r="B299" s="294"/>
      <c r="C299" s="287"/>
      <c r="D299" s="288"/>
      <c r="E299" s="288"/>
      <c r="F299" s="255"/>
      <c r="G299" s="286"/>
      <c r="H299" s="286"/>
      <c r="I299" s="289"/>
      <c r="J299" s="290"/>
      <c r="K299" s="289"/>
      <c r="L299" s="110">
        <v>5</v>
      </c>
      <c r="M299" s="328" t="str">
        <f>IFERROR(ROUNDUP(VLOOKUP(F299,Accesorio!A:E,IF(L299&gt;5,L299-2,L299),)*E299/IF(L299&gt;5,1.21,1),0)," ")</f>
        <v xml:space="preserve"> </v>
      </c>
      <c r="N299" s="329" t="str">
        <f>IFERROR(VLOOKUP(F299,Accesorio!A:C,3,),"")</f>
        <v/>
      </c>
    </row>
    <row r="300" spans="1:14">
      <c r="A300" s="309"/>
      <c r="B300" s="294"/>
      <c r="C300" s="287"/>
      <c r="D300" s="288"/>
      <c r="E300" s="288"/>
      <c r="F300" s="255"/>
      <c r="G300" s="286"/>
      <c r="H300" s="286"/>
      <c r="I300" s="289"/>
      <c r="J300" s="290"/>
      <c r="K300" s="289"/>
      <c r="L300" s="110">
        <v>5</v>
      </c>
      <c r="M300" s="328" t="str">
        <f>IFERROR(ROUNDUP(VLOOKUP(F300,Accesorio!A:E,IF(L300&gt;5,L300-2,L300),)*E300/IF(L300&gt;5,1.21,1),0)," ")</f>
        <v xml:space="preserve"> </v>
      </c>
      <c r="N300" s="329" t="str">
        <f>IFERROR(VLOOKUP(F300,Accesorio!A:C,3,),"")</f>
        <v/>
      </c>
    </row>
    <row r="301" spans="1:14">
      <c r="A301" s="309"/>
      <c r="B301" s="294"/>
      <c r="C301" s="287"/>
      <c r="D301" s="288"/>
      <c r="E301" s="288"/>
      <c r="F301" s="284"/>
      <c r="G301" s="294"/>
      <c r="H301" s="294"/>
      <c r="I301" s="289"/>
      <c r="J301" s="290"/>
      <c r="K301" s="289"/>
      <c r="L301" s="110">
        <v>5</v>
      </c>
      <c r="M301" s="328" t="str">
        <f>IFERROR(ROUNDUP(VLOOKUP(F301,Accesorio!A:E,IF(L301&gt;5,L301-2,L301),)*E301/IF(L301&gt;5,1.21,1),0)," ")</f>
        <v xml:space="preserve"> </v>
      </c>
      <c r="N301" s="329" t="str">
        <f>IFERROR(VLOOKUP(F301,Accesorio!A:C,3,),"")</f>
        <v/>
      </c>
    </row>
    <row r="302" spans="1:14">
      <c r="A302" s="309"/>
      <c r="B302" s="294"/>
      <c r="C302" s="287"/>
      <c r="D302" s="288"/>
      <c r="E302" s="288"/>
      <c r="F302" s="284"/>
      <c r="G302" s="294"/>
      <c r="H302" s="294"/>
      <c r="I302" s="289"/>
      <c r="J302" s="290"/>
      <c r="K302" s="289"/>
      <c r="L302" s="110">
        <v>5</v>
      </c>
      <c r="M302" s="328" t="str">
        <f>IFERROR(ROUNDUP(VLOOKUP(F302,Accesorio!A:E,IF(L302&gt;5,L302-2,L302),)*E302/IF(L302&gt;5,1.21,1),0)," ")</f>
        <v xml:space="preserve"> </v>
      </c>
      <c r="N302" s="329" t="str">
        <f>IFERROR(VLOOKUP(F302,Accesorio!A:C,3,),"")</f>
        <v/>
      </c>
    </row>
    <row r="303" spans="1:14">
      <c r="A303" s="309"/>
      <c r="B303" s="294"/>
      <c r="C303" s="111"/>
      <c r="D303" s="106"/>
      <c r="E303" s="223"/>
      <c r="F303" s="260"/>
      <c r="G303" s="39"/>
      <c r="H303" s="39"/>
      <c r="I303" s="107"/>
      <c r="J303" s="108"/>
      <c r="K303" s="109"/>
      <c r="L303" s="110">
        <v>5</v>
      </c>
      <c r="M303" s="328" t="str">
        <f>IFERROR(ROUNDUP(VLOOKUP(F303,Accesorio!A:E,IF(L303&gt;5,L303-2,L303),)*E303/IF(L303&gt;5,1.21,1),0)," ")</f>
        <v xml:space="preserve"> </v>
      </c>
      <c r="N303" s="329" t="str">
        <f>IFERROR(VLOOKUP(F303,Accesorio!A:C,3,),"")</f>
        <v/>
      </c>
    </row>
    <row r="304" spans="1:14">
      <c r="A304" s="309"/>
      <c r="B304" s="294"/>
      <c r="C304" s="105"/>
      <c r="D304" s="106"/>
      <c r="E304" s="223"/>
      <c r="F304" s="260"/>
      <c r="G304" s="39"/>
      <c r="H304" s="39"/>
      <c r="I304" s="107"/>
      <c r="J304" s="108"/>
      <c r="K304" s="109"/>
      <c r="L304" s="110">
        <v>5</v>
      </c>
      <c r="M304" s="328" t="str">
        <f>IFERROR(ROUNDUP(VLOOKUP(F304,Accesorio!A:E,IF(L304&gt;5,L304-2,L304),)*E304/IF(L304&gt;5,1.21,1),0)," ")</f>
        <v xml:space="preserve"> </v>
      </c>
      <c r="N304" s="329" t="str">
        <f>IFERROR(VLOOKUP(F304,Accesorio!A:C,3,),"")</f>
        <v/>
      </c>
    </row>
    <row r="305" spans="1:14">
      <c r="A305" s="320"/>
      <c r="B305" s="286"/>
      <c r="C305" s="284"/>
      <c r="D305" s="286"/>
      <c r="E305" s="286"/>
      <c r="F305" s="284"/>
      <c r="G305" s="286"/>
      <c r="H305" s="286"/>
      <c r="I305" s="286"/>
      <c r="J305" s="286"/>
      <c r="K305" s="109"/>
      <c r="L305" s="110">
        <v>5</v>
      </c>
      <c r="M305" s="328" t="str">
        <f>IFERROR(ROUNDUP(VLOOKUP(F305,Accesorio!A:E,IF(L305&gt;5,L305-2,L305),)*E305/IF(L305&gt;5,1.21,1),0)," ")</f>
        <v xml:space="preserve"> </v>
      </c>
      <c r="N305" s="329" t="str">
        <f>IFERROR(VLOOKUP(F305,Accesorio!A:C,3,),"")</f>
        <v/>
      </c>
    </row>
    <row r="306" spans="1:14">
      <c r="A306" s="320"/>
      <c r="B306" s="286"/>
      <c r="C306" s="284"/>
      <c r="D306" s="286"/>
      <c r="E306" s="286"/>
      <c r="F306" s="284"/>
      <c r="G306" s="286"/>
      <c r="H306" s="286"/>
      <c r="I306" s="286"/>
      <c r="J306" s="286"/>
      <c r="K306" s="109"/>
      <c r="L306" s="110">
        <v>5</v>
      </c>
      <c r="M306" s="328" t="str">
        <f>IFERROR(ROUNDUP(VLOOKUP(F306,Accesorio!A:E,IF(L306&gt;5,L306-2,L306),)*E306/IF(L306&gt;5,1.21,1),0)," ")</f>
        <v xml:space="preserve"> </v>
      </c>
      <c r="N306" s="329" t="str">
        <f>IFERROR(VLOOKUP(F306,Accesorio!A:C,3,),"")</f>
        <v/>
      </c>
    </row>
    <row r="307" spans="1:14">
      <c r="A307" s="320"/>
      <c r="B307" s="286"/>
      <c r="C307" s="284"/>
      <c r="D307" s="286"/>
      <c r="E307" s="286"/>
      <c r="F307" s="284"/>
      <c r="G307" s="286"/>
      <c r="H307" s="286"/>
      <c r="I307" s="286"/>
      <c r="J307" s="286"/>
      <c r="K307" s="109"/>
      <c r="L307" s="110">
        <v>5</v>
      </c>
      <c r="M307" s="328" t="str">
        <f>IFERROR(ROUNDUP(VLOOKUP(F307,Accesorio!A:E,IF(L307&gt;5,L307-2,L307),)*E307/IF(L307&gt;5,1.21,1),0)," ")</f>
        <v xml:space="preserve"> </v>
      </c>
      <c r="N307" s="329" t="str">
        <f>IFERROR(VLOOKUP(F307,Accesorio!A:C,3,),"")</f>
        <v/>
      </c>
    </row>
    <row r="308" spans="1:14">
      <c r="A308" s="320"/>
      <c r="B308" s="286"/>
      <c r="C308" s="284"/>
      <c r="D308" s="286"/>
      <c r="E308" s="286"/>
      <c r="F308" s="284"/>
      <c r="G308" s="286"/>
      <c r="H308" s="286"/>
      <c r="I308" s="286"/>
      <c r="J308" s="286"/>
      <c r="K308" s="109"/>
      <c r="L308" s="110">
        <v>5</v>
      </c>
      <c r="M308" s="328" t="str">
        <f>IFERROR(ROUNDUP(VLOOKUP(F308,Accesorio!A:E,IF(L308&gt;5,L308-2,L308),)*E308/IF(L308&gt;5,1.21,1),0)," ")</f>
        <v xml:space="preserve"> </v>
      </c>
      <c r="N308" s="329" t="str">
        <f>IFERROR(VLOOKUP(F308,Accesorio!A:C,3,),"")</f>
        <v/>
      </c>
    </row>
    <row r="309" spans="1:14">
      <c r="A309" s="320"/>
      <c r="B309" s="286"/>
      <c r="C309" s="284"/>
      <c r="D309" s="286"/>
      <c r="E309" s="286"/>
      <c r="F309" s="284"/>
      <c r="G309" s="286"/>
      <c r="H309" s="286"/>
      <c r="I309" s="286"/>
      <c r="J309" s="286"/>
      <c r="K309" s="109"/>
      <c r="L309" s="110">
        <v>5</v>
      </c>
      <c r="M309" s="328" t="str">
        <f>IFERROR(ROUNDUP(VLOOKUP(F309,Accesorio!A:E,IF(L309&gt;5,L309-2,L309),)*E309/IF(L309&gt;5,1.21,1),0)," ")</f>
        <v xml:space="preserve"> </v>
      </c>
      <c r="N309" s="329" t="str">
        <f>IFERROR(VLOOKUP(F309,Accesorio!A:C,3,),"")</f>
        <v/>
      </c>
    </row>
    <row r="310" spans="1:14">
      <c r="A310" s="320"/>
      <c r="B310" s="286"/>
      <c r="C310" s="284"/>
      <c r="D310" s="286"/>
      <c r="E310" s="286"/>
      <c r="F310" s="284"/>
      <c r="G310" s="286"/>
      <c r="H310" s="286"/>
      <c r="I310" s="286"/>
      <c r="J310" s="286"/>
      <c r="K310" s="109"/>
      <c r="L310" s="110">
        <v>5</v>
      </c>
      <c r="M310" s="328" t="str">
        <f>IFERROR(ROUNDUP(VLOOKUP(F310,Accesorio!A:E,IF(L310&gt;5,L310-2,L310),)*E310/IF(L310&gt;5,1.21,1),0)," ")</f>
        <v xml:space="preserve"> </v>
      </c>
      <c r="N310" s="329" t="str">
        <f>IFERROR(VLOOKUP(F310,Accesorio!A:C,3,),"")</f>
        <v/>
      </c>
    </row>
    <row r="311" spans="1:14">
      <c r="A311" s="320"/>
      <c r="B311" s="286"/>
      <c r="C311" s="284"/>
      <c r="D311" s="286"/>
      <c r="E311" s="286"/>
      <c r="F311" s="284"/>
      <c r="G311" s="286"/>
      <c r="H311" s="286"/>
      <c r="I311" s="286"/>
      <c r="J311" s="286"/>
      <c r="K311" s="109"/>
      <c r="L311" s="110">
        <v>5</v>
      </c>
      <c r="M311" s="328" t="str">
        <f>IFERROR(ROUNDUP(VLOOKUP(F311,Accesorio!A:E,IF(L311&gt;5,L311-2,L311),)*E311/IF(L311&gt;5,1.21,1),0)," ")</f>
        <v xml:space="preserve"> </v>
      </c>
      <c r="N311" s="329" t="str">
        <f>IFERROR(VLOOKUP(F311,Accesorio!A:C,3,),"")</f>
        <v/>
      </c>
    </row>
    <row r="312" spans="1:14">
      <c r="A312" s="320"/>
      <c r="B312" s="286"/>
      <c r="C312" s="284"/>
      <c r="D312" s="286"/>
      <c r="E312" s="321"/>
      <c r="F312" s="322"/>
      <c r="G312" s="286"/>
      <c r="H312" s="286"/>
      <c r="I312" s="286"/>
      <c r="J312" s="286"/>
      <c r="K312" s="109"/>
      <c r="L312" s="110">
        <v>5</v>
      </c>
      <c r="M312" s="328" t="str">
        <f>IFERROR(ROUNDUP(VLOOKUP(F312,Accesorio!A:E,IF(L312&gt;5,L312-2,L312),)*E312/IF(L312&gt;5,1.21,1),0)," ")</f>
        <v xml:space="preserve"> </v>
      </c>
      <c r="N312" s="329" t="str">
        <f>IFERROR(VLOOKUP(F312,Accesorio!A:C,3,),"")</f>
        <v/>
      </c>
    </row>
    <row r="313" spans="1:14">
      <c r="A313" s="38"/>
      <c r="B313" s="294"/>
      <c r="C313" s="105"/>
      <c r="D313" s="106"/>
      <c r="E313" s="291"/>
      <c r="F313" s="295"/>
      <c r="G313" s="323"/>
      <c r="H313" s="104"/>
      <c r="I313" s="107"/>
      <c r="J313" s="108"/>
      <c r="K313" s="112"/>
      <c r="L313" s="110">
        <v>5</v>
      </c>
      <c r="M313" s="328" t="str">
        <f>IFERROR(ROUNDUP(VLOOKUP(F313,Accesorio!A:E,IF(L313&gt;5,L313-2,L313),)*E313/IF(L313&gt;5,1.21,1),0)," ")</f>
        <v xml:space="preserve"> </v>
      </c>
      <c r="N313" s="329" t="str">
        <f>IFERROR(VLOOKUP(F313,Accesorio!A:C,3,),"")</f>
        <v/>
      </c>
    </row>
    <row r="314" spans="1:14">
      <c r="A314" s="38"/>
      <c r="B314" s="294"/>
      <c r="C314" s="105"/>
      <c r="D314" s="106"/>
      <c r="E314" s="291"/>
      <c r="F314" s="255"/>
      <c r="G314" s="323"/>
      <c r="H314" s="104"/>
      <c r="I314" s="107"/>
      <c r="J314" s="108"/>
      <c r="K314" s="109"/>
      <c r="L314" s="110">
        <v>5</v>
      </c>
      <c r="M314" s="328" t="str">
        <f>IFERROR(ROUNDUP(VLOOKUP(F314,Accesorio!A:E,IF(L314&gt;5,L314-2,L314),)*E314/IF(L314&gt;5,1.21,1),0)," ")</f>
        <v xml:space="preserve"> </v>
      </c>
      <c r="N314" s="329" t="str">
        <f>IFERROR(VLOOKUP(F314,Accesorio!A:C,3,),"")</f>
        <v/>
      </c>
    </row>
    <row r="315" spans="1:14">
      <c r="A315" s="103"/>
      <c r="B315" s="286"/>
      <c r="C315" s="105"/>
      <c r="D315" s="106"/>
      <c r="E315" s="291"/>
      <c r="F315" s="255"/>
      <c r="G315" s="324"/>
      <c r="H315" s="107"/>
      <c r="I315" s="107"/>
      <c r="J315" s="108"/>
      <c r="K315" s="109"/>
      <c r="L315" s="110">
        <v>5</v>
      </c>
      <c r="M315" s="328" t="str">
        <f>IFERROR(ROUNDUP(VLOOKUP(F315,Accesorio!A:E,IF(L315&gt;5,L315-2,L315),)*E315/IF(L315&gt;5,1.21,1),0)," ")</f>
        <v xml:space="preserve"> </v>
      </c>
      <c r="N315" s="329" t="str">
        <f>IFERROR(VLOOKUP(F315,Accesorio!A:C,3,),"")</f>
        <v/>
      </c>
    </row>
    <row r="316" spans="1:14">
      <c r="A316" s="103"/>
      <c r="B316" s="286"/>
      <c r="C316" s="105"/>
      <c r="D316" s="106"/>
      <c r="E316" s="222"/>
      <c r="F316" s="225"/>
      <c r="G316" s="107"/>
      <c r="H316" s="107"/>
      <c r="I316" s="107"/>
      <c r="J316" s="108"/>
      <c r="K316" s="109"/>
      <c r="L316" s="110">
        <v>5</v>
      </c>
      <c r="M316" s="328" t="str">
        <f>IFERROR(ROUNDUP(VLOOKUP(F316,Accesorio!A:E,IF(L316&gt;5,L316-2,L316),)*E316/IF(L316&gt;5,1.21,1),0)," ")</f>
        <v xml:space="preserve"> </v>
      </c>
      <c r="N316" s="329" t="str">
        <f>IFERROR(VLOOKUP(F316,Accesorio!A:C,3,),"")</f>
        <v/>
      </c>
    </row>
    <row r="317" spans="1:14">
      <c r="A317" s="103"/>
      <c r="B317" s="286"/>
      <c r="C317" s="105"/>
      <c r="D317" s="106"/>
      <c r="E317" s="222"/>
      <c r="F317" s="225"/>
      <c r="G317" s="107"/>
      <c r="H317" s="107"/>
      <c r="I317" s="107"/>
      <c r="J317" s="108"/>
      <c r="K317" s="109"/>
      <c r="L317" s="110">
        <v>5</v>
      </c>
      <c r="M317" s="328" t="str">
        <f>IFERROR(ROUNDUP(VLOOKUP(F317,Accesorio!A:E,IF(L317&gt;5,L317-2,L317),)*E317/IF(L317&gt;5,1.21,1),0)," ")</f>
        <v xml:space="preserve"> </v>
      </c>
      <c r="N317" s="329" t="str">
        <f>IFERROR(VLOOKUP(F317,Accesorio!A:C,3,),"")</f>
        <v/>
      </c>
    </row>
    <row r="318" spans="1:14">
      <c r="A318" s="103"/>
      <c r="B318" s="286"/>
      <c r="C318" s="105"/>
      <c r="D318" s="106"/>
      <c r="E318" s="222"/>
      <c r="F318" s="225"/>
      <c r="G318" s="107"/>
      <c r="H318" s="107"/>
      <c r="I318" s="107"/>
      <c r="J318" s="108"/>
      <c r="K318" s="109"/>
      <c r="L318" s="110">
        <v>5</v>
      </c>
      <c r="M318" s="328" t="str">
        <f>IFERROR(ROUNDUP(VLOOKUP(F318,Accesorio!A:E,IF(L318&gt;5,L318-2,L318),)*E318/IF(L318&gt;5,1.21,1),0)," ")</f>
        <v xml:space="preserve"> </v>
      </c>
      <c r="N318" s="329" t="str">
        <f>IFERROR(VLOOKUP(F318,Accesorio!A:C,3,),"")</f>
        <v/>
      </c>
    </row>
    <row r="319" spans="1:14">
      <c r="A319" s="103"/>
      <c r="B319" s="286"/>
      <c r="C319" s="105"/>
      <c r="D319" s="106"/>
      <c r="E319" s="222"/>
      <c r="F319" s="225"/>
      <c r="G319" s="107"/>
      <c r="H319" s="107"/>
      <c r="I319" s="107"/>
      <c r="J319" s="108"/>
      <c r="K319" s="109"/>
      <c r="L319" s="110">
        <v>5</v>
      </c>
      <c r="M319" s="328" t="str">
        <f>IFERROR(ROUNDUP(VLOOKUP(F319,Accesorio!A:E,IF(L319&gt;5,L319-2,L319),)*E319/IF(L319&gt;5,1.21,1),0)," ")</f>
        <v xml:space="preserve"> </v>
      </c>
      <c r="N319" s="329" t="str">
        <f>IFERROR(VLOOKUP(F319,Accesorio!A:C,3,),"")</f>
        <v/>
      </c>
    </row>
    <row r="320" spans="1:14">
      <c r="A320" s="103"/>
      <c r="B320" s="286"/>
      <c r="C320" s="105"/>
      <c r="D320" s="106"/>
      <c r="E320" s="222"/>
      <c r="F320" s="225"/>
      <c r="G320" s="107"/>
      <c r="H320" s="107"/>
      <c r="I320" s="107"/>
      <c r="J320" s="108"/>
      <c r="K320" s="109"/>
      <c r="L320" s="110">
        <v>5</v>
      </c>
      <c r="M320" s="328" t="str">
        <f>IFERROR(ROUNDUP(VLOOKUP(F320,Accesorio!A:E,IF(L320&gt;5,L320-2,L320),)*E320/IF(L320&gt;5,1.21,1),0)," ")</f>
        <v xml:space="preserve"> </v>
      </c>
      <c r="N320" s="329" t="str">
        <f>IFERROR(VLOOKUP(F320,Accesorio!A:C,3,),"")</f>
        <v/>
      </c>
    </row>
    <row r="321" spans="1:14">
      <c r="A321" s="103"/>
      <c r="B321" s="286"/>
      <c r="C321" s="105"/>
      <c r="D321" s="106"/>
      <c r="E321" s="222"/>
      <c r="F321" s="225"/>
      <c r="G321" s="107"/>
      <c r="H321" s="107"/>
      <c r="I321" s="107"/>
      <c r="J321" s="108"/>
      <c r="K321" s="109"/>
      <c r="L321" s="110">
        <v>5</v>
      </c>
      <c r="M321" s="328" t="str">
        <f>IFERROR(ROUNDUP(VLOOKUP(F321,Accesorio!A:E,IF(L321&gt;5,L321-2,L321),)*E321/IF(L321&gt;5,1.21,1),0)," ")</f>
        <v xml:space="preserve"> </v>
      </c>
      <c r="N321" s="329" t="str">
        <f>IFERROR(VLOOKUP(F321,Accesorio!A:C,3,),"")</f>
        <v/>
      </c>
    </row>
    <row r="322" spans="1:14">
      <c r="A322" s="103"/>
      <c r="B322" s="286"/>
      <c r="C322" s="105"/>
      <c r="D322" s="106"/>
      <c r="E322" s="222"/>
      <c r="F322" s="225"/>
      <c r="G322" s="107"/>
      <c r="H322" s="107"/>
      <c r="I322" s="107"/>
      <c r="J322" s="108"/>
      <c r="K322" s="109"/>
      <c r="L322" s="110">
        <v>5</v>
      </c>
      <c r="M322" s="328" t="str">
        <f>IFERROR(ROUNDUP(VLOOKUP(F322,Accesorio!A:E,IF(L322&gt;5,L322-2,L322),)*E322/IF(L322&gt;5,1.21,1),0)," ")</f>
        <v xml:space="preserve"> </v>
      </c>
      <c r="N322" s="329" t="str">
        <f>IFERROR(VLOOKUP(F322,Accesorio!A:C,3,),"")</f>
        <v/>
      </c>
    </row>
    <row r="323" spans="1:14">
      <c r="A323" s="103"/>
      <c r="B323" s="286"/>
      <c r="C323" s="105"/>
      <c r="D323" s="106"/>
      <c r="E323" s="222"/>
      <c r="F323" s="225"/>
      <c r="G323" s="107"/>
      <c r="H323" s="107"/>
      <c r="I323" s="107"/>
      <c r="J323" s="108"/>
      <c r="K323" s="109"/>
      <c r="L323" s="110">
        <v>5</v>
      </c>
      <c r="M323" s="328" t="str">
        <f>IFERROR(ROUNDUP(VLOOKUP(F323,Accesorio!A:E,IF(L323&gt;5,L323-2,L323),)*E323/IF(L323&gt;5,1.21,1),0)," ")</f>
        <v xml:space="preserve"> </v>
      </c>
      <c r="N323" s="329" t="str">
        <f>IFERROR(VLOOKUP(F323,Accesorio!A:C,3,),"")</f>
        <v/>
      </c>
    </row>
    <row r="324" spans="1:14">
      <c r="A324" s="103"/>
      <c r="B324" s="286"/>
      <c r="C324" s="105"/>
      <c r="D324" s="106"/>
      <c r="E324" s="222"/>
      <c r="F324" s="225"/>
      <c r="G324" s="107"/>
      <c r="H324" s="107"/>
      <c r="I324" s="107"/>
      <c r="J324" s="108"/>
      <c r="K324" s="109"/>
      <c r="L324" s="110">
        <v>5</v>
      </c>
      <c r="M324" s="328" t="str">
        <f>IFERROR(ROUNDUP(VLOOKUP(F324,Accesorio!A:E,IF(L324&gt;5,L324-2,L324),)*E324/IF(L324&gt;5,1.21,1),0)," ")</f>
        <v xml:space="preserve"> </v>
      </c>
      <c r="N324" s="329" t="str">
        <f>IFERROR(VLOOKUP(F324,Accesorio!A:C,3,),"")</f>
        <v/>
      </c>
    </row>
    <row r="325" spans="1:14">
      <c r="A325" s="103"/>
      <c r="B325" s="286"/>
      <c r="C325" s="105"/>
      <c r="D325" s="106"/>
      <c r="E325" s="222"/>
      <c r="F325" s="225"/>
      <c r="G325" s="107"/>
      <c r="H325" s="107"/>
      <c r="I325" s="107"/>
      <c r="J325" s="108"/>
      <c r="K325" s="109"/>
      <c r="L325" s="110">
        <v>5</v>
      </c>
      <c r="M325" s="328" t="str">
        <f>IFERROR(ROUNDUP(VLOOKUP(F325,Accesorio!A:E,IF(L325&gt;5,L325-2,L325),)*E325/IF(L325&gt;5,1.21,1),0)," ")</f>
        <v xml:space="preserve"> </v>
      </c>
      <c r="N325" s="329" t="str">
        <f>IFERROR(VLOOKUP(F325,Accesorio!A:C,3,),"")</f>
        <v/>
      </c>
    </row>
    <row r="326" spans="1:14">
      <c r="A326" s="103"/>
      <c r="B326" s="286"/>
      <c r="C326" s="105"/>
      <c r="D326" s="106"/>
      <c r="E326" s="222"/>
      <c r="F326" s="225"/>
      <c r="G326" s="107"/>
      <c r="H326" s="107"/>
      <c r="I326" s="107"/>
      <c r="J326" s="108"/>
      <c r="K326" s="109"/>
      <c r="L326" s="110">
        <v>5</v>
      </c>
      <c r="M326" s="328" t="str">
        <f>IFERROR(ROUNDUP(VLOOKUP(F326,Accesorio!A:E,IF(L326&gt;5,L326-2,L326),)*E326/IF(L326&gt;5,1.21,1),0)," ")</f>
        <v xml:space="preserve"> </v>
      </c>
      <c r="N326" s="329" t="str">
        <f>IFERROR(VLOOKUP(F326,Accesorio!A:C,3,),"")</f>
        <v/>
      </c>
    </row>
    <row r="327" spans="1:14">
      <c r="A327" s="103"/>
      <c r="B327" s="286"/>
      <c r="C327" s="105"/>
      <c r="D327" s="106"/>
      <c r="E327" s="222"/>
      <c r="F327" s="225"/>
      <c r="G327" s="107"/>
      <c r="H327" s="107"/>
      <c r="I327" s="107"/>
      <c r="J327" s="108"/>
      <c r="K327" s="109"/>
      <c r="L327" s="110">
        <v>5</v>
      </c>
      <c r="M327" s="328" t="str">
        <f>IFERROR(ROUNDUP(VLOOKUP(F327,Accesorio!A:E,IF(L327&gt;5,L327-2,L327),)*E327/IF(L327&gt;5,1.21,1),0)," ")</f>
        <v xml:space="preserve"> </v>
      </c>
      <c r="N327" s="329" t="str">
        <f>IFERROR(VLOOKUP(F327,Accesorio!A:C,3,),"")</f>
        <v/>
      </c>
    </row>
    <row r="328" spans="1:14">
      <c r="A328" s="103"/>
      <c r="B328" s="286"/>
      <c r="C328" s="105"/>
      <c r="D328" s="106"/>
      <c r="E328" s="222"/>
      <c r="F328" s="225"/>
      <c r="G328" s="107"/>
      <c r="H328" s="107"/>
      <c r="I328" s="107"/>
      <c r="J328" s="108"/>
      <c r="K328" s="109"/>
      <c r="L328" s="110">
        <v>5</v>
      </c>
      <c r="M328" s="328" t="str">
        <f>IFERROR(ROUNDUP(VLOOKUP(F328,Accesorio!A:E,IF(L328&gt;5,L328-2,L328),)*E328/IF(L328&gt;5,1.21,1),0)," ")</f>
        <v xml:space="preserve"> </v>
      </c>
      <c r="N328" s="329" t="str">
        <f>IFERROR(VLOOKUP(F328,Accesorio!A:C,3,),"")</f>
        <v/>
      </c>
    </row>
    <row r="329" spans="1:14">
      <c r="A329" s="103"/>
      <c r="B329" s="286"/>
      <c r="C329" s="105"/>
      <c r="D329" s="106"/>
      <c r="E329" s="222"/>
      <c r="F329" s="225"/>
      <c r="G329" s="107"/>
      <c r="H329" s="107"/>
      <c r="I329" s="107"/>
      <c r="J329" s="108"/>
      <c r="K329" s="109"/>
      <c r="L329" s="110">
        <v>5</v>
      </c>
      <c r="M329" s="328" t="str">
        <f>IFERROR(ROUNDUP(VLOOKUP(F329,Accesorio!A:E,IF(L329&gt;5,L329-2,L329),)*E329/IF(L329&gt;5,1.21,1),0)," ")</f>
        <v xml:space="preserve"> </v>
      </c>
      <c r="N329" s="329" t="str">
        <f>IFERROR(VLOOKUP(F329,Accesorio!A:C,3,),"")</f>
        <v/>
      </c>
    </row>
    <row r="330" spans="1:14">
      <c r="A330" s="103"/>
      <c r="B330" s="104"/>
      <c r="C330" s="105"/>
      <c r="D330" s="106"/>
      <c r="E330" s="222"/>
      <c r="F330" s="225"/>
      <c r="G330" s="104"/>
      <c r="H330" s="104"/>
      <c r="I330" s="107"/>
      <c r="J330" s="108"/>
      <c r="K330" s="109"/>
      <c r="L330" s="110">
        <v>5</v>
      </c>
      <c r="M330" s="328" t="str">
        <f>IFERROR(ROUNDUP(VLOOKUP(F330,Accesorio!A:E,IF(L330&gt;5,L330-2,L330),)*E330/IF(L330&gt;5,1.21,1),0)," ")</f>
        <v xml:space="preserve"> </v>
      </c>
      <c r="N330" s="329" t="str">
        <f>IFERROR(VLOOKUP(F330,Accesorio!A:C,3,),"")</f>
        <v/>
      </c>
    </row>
    <row r="331" spans="1:14">
      <c r="A331" s="103"/>
      <c r="B331" s="104"/>
      <c r="C331" s="105"/>
      <c r="D331" s="106"/>
      <c r="E331" s="222"/>
      <c r="F331" s="285"/>
      <c r="G331" s="104"/>
      <c r="H331" s="104"/>
      <c r="I331" s="107"/>
      <c r="J331" s="108"/>
      <c r="K331" s="109"/>
      <c r="L331" s="110">
        <v>5</v>
      </c>
      <c r="M331" s="328" t="str">
        <f>IFERROR(ROUNDUP(VLOOKUP(F331,Accesorio!A:E,IF(L331&gt;5,L331-2,L331),)*E331/IF(L331&gt;5,1.21,1),0)," ")</f>
        <v xml:space="preserve"> </v>
      </c>
      <c r="N331" s="329" t="str">
        <f>IFERROR(VLOOKUP(F331,Accesorio!A:C,3,),"")</f>
        <v/>
      </c>
    </row>
    <row r="332" spans="1:14">
      <c r="A332" s="103"/>
      <c r="B332" s="104"/>
      <c r="C332" s="105"/>
      <c r="D332" s="106"/>
      <c r="E332" s="222"/>
      <c r="F332" s="225"/>
      <c r="G332" s="104"/>
      <c r="H332" s="104"/>
      <c r="I332" s="107"/>
      <c r="J332" s="108"/>
      <c r="K332" s="109"/>
      <c r="L332" s="110">
        <v>5</v>
      </c>
      <c r="M332" s="328" t="str">
        <f>IFERROR(ROUNDUP(VLOOKUP(F332,Accesorio!A:E,IF(L332&gt;5,L332-2,L332),)*E332/IF(L332&gt;5,1.21,1),0)," ")</f>
        <v xml:space="preserve"> </v>
      </c>
      <c r="N332" s="329" t="str">
        <f>IFERROR(VLOOKUP(F332,Accesorio!A:C,3,),"")</f>
        <v/>
      </c>
    </row>
    <row r="333" spans="1:14">
      <c r="A333" s="103"/>
      <c r="B333" s="104"/>
      <c r="C333" s="105"/>
      <c r="D333" s="106"/>
      <c r="E333" s="222"/>
      <c r="F333" s="225"/>
      <c r="G333" s="107"/>
      <c r="H333" s="107"/>
      <c r="I333" s="107"/>
      <c r="J333" s="108"/>
      <c r="K333" s="109"/>
      <c r="L333" s="110">
        <v>5</v>
      </c>
      <c r="M333" s="328" t="str">
        <f>IFERROR(ROUNDUP(VLOOKUP(F333,Accesorio!A:E,IF(L333&gt;5,L333-2,L333),)*E333/IF(L333&gt;5,1.21,1),0)," ")</f>
        <v xml:space="preserve"> </v>
      </c>
      <c r="N333" s="329" t="str">
        <f>IFERROR(VLOOKUP(F333,Accesorio!A:C,3,),"")</f>
        <v/>
      </c>
    </row>
    <row r="334" spans="1:14">
      <c r="A334" s="103"/>
      <c r="B334" s="104"/>
      <c r="C334" s="105"/>
      <c r="D334" s="106"/>
      <c r="E334" s="222"/>
      <c r="F334" s="225"/>
      <c r="G334" s="107"/>
      <c r="H334" s="107"/>
      <c r="I334" s="107"/>
      <c r="J334" s="108"/>
      <c r="K334" s="109"/>
      <c r="L334" s="110">
        <v>5</v>
      </c>
      <c r="M334" s="328" t="str">
        <f>IFERROR(ROUNDUP(VLOOKUP(F334,Accesorio!A:E,IF(L334&gt;5,L334-2,L334),)*E334/IF(L334&gt;5,1.21,1),0)," ")</f>
        <v xml:space="preserve"> </v>
      </c>
      <c r="N334" s="329" t="str">
        <f>IFERROR(VLOOKUP(F334,Accesorio!A:C,3,),"")</f>
        <v/>
      </c>
    </row>
    <row r="335" spans="1:14">
      <c r="A335" s="103"/>
      <c r="B335" s="104"/>
      <c r="C335" s="105"/>
      <c r="D335" s="106"/>
      <c r="E335" s="222"/>
      <c r="F335" s="225"/>
      <c r="G335" s="107"/>
      <c r="H335" s="107"/>
      <c r="I335" s="107"/>
      <c r="J335" s="108"/>
      <c r="K335" s="109"/>
      <c r="L335" s="110">
        <v>5</v>
      </c>
      <c r="M335" s="328" t="str">
        <f>IFERROR(ROUNDUP(VLOOKUP(F335,Accesorio!A:E,IF(L335&gt;5,L335-2,L335),)*E335/IF(L335&gt;5,1.21,1),0)," ")</f>
        <v xml:space="preserve"> </v>
      </c>
      <c r="N335" s="329" t="str">
        <f>IFERROR(VLOOKUP(F335,Accesorio!A:C,3,),"")</f>
        <v/>
      </c>
    </row>
    <row r="336" spans="1:14">
      <c r="A336" s="103"/>
      <c r="B336" s="104"/>
      <c r="C336" s="105"/>
      <c r="D336" s="106"/>
      <c r="E336" s="222"/>
      <c r="F336" s="225"/>
      <c r="G336" s="107"/>
      <c r="H336" s="107"/>
      <c r="I336" s="107"/>
      <c r="J336" s="108"/>
      <c r="K336" s="109"/>
      <c r="L336" s="110">
        <v>5</v>
      </c>
      <c r="M336" s="328" t="str">
        <f>IFERROR(ROUNDUP(VLOOKUP(F336,Accesorio!A:E,IF(L336&gt;5,L336-2,L336),)*E336/IF(L336&gt;5,1.21,1),0)," ")</f>
        <v xml:space="preserve"> </v>
      </c>
      <c r="N336" s="329" t="str">
        <f>IFERROR(VLOOKUP(F336,Accesorio!A:C,3,),"")</f>
        <v/>
      </c>
    </row>
    <row r="337" spans="1:14">
      <c r="A337" s="103"/>
      <c r="B337" s="104"/>
      <c r="C337" s="105"/>
      <c r="D337" s="106"/>
      <c r="E337" s="222"/>
      <c r="F337" s="225"/>
      <c r="G337" s="107"/>
      <c r="H337" s="107"/>
      <c r="I337" s="107"/>
      <c r="J337" s="108"/>
      <c r="K337" s="109"/>
      <c r="L337" s="110">
        <v>5</v>
      </c>
      <c r="M337" s="328" t="str">
        <f>IFERROR(ROUNDUP(VLOOKUP(F337,Accesorio!A:E,IF(L337&gt;5,L337-2,L337),)*E337/IF(L337&gt;5,1.21,1),0)," ")</f>
        <v xml:space="preserve"> </v>
      </c>
      <c r="N337" s="329" t="str">
        <f>IFERROR(VLOOKUP(F337,Accesorio!A:C,3,),"")</f>
        <v/>
      </c>
    </row>
    <row r="338" spans="1:14">
      <c r="A338" s="103"/>
      <c r="B338" s="104"/>
      <c r="C338" s="105"/>
      <c r="D338" s="106"/>
      <c r="E338" s="222"/>
      <c r="F338" s="225"/>
      <c r="G338" s="107"/>
      <c r="H338" s="107"/>
      <c r="I338" s="107"/>
      <c r="J338" s="108"/>
      <c r="K338" s="109"/>
      <c r="L338" s="110">
        <v>5</v>
      </c>
      <c r="M338" s="328" t="str">
        <f>IFERROR(ROUNDUP(VLOOKUP(F338,Accesorio!A:E,IF(L338&gt;5,L338-2,L338),)*E338/IF(L338&gt;5,1.21,1),0)," ")</f>
        <v xml:space="preserve"> </v>
      </c>
      <c r="N338" s="329" t="str">
        <f>IFERROR(VLOOKUP(F338,Accesorio!A:C,3,),"")</f>
        <v/>
      </c>
    </row>
    <row r="339" spans="1:14">
      <c r="A339" s="103"/>
      <c r="B339" s="104"/>
      <c r="C339" s="105"/>
      <c r="D339" s="106"/>
      <c r="E339" s="222"/>
      <c r="F339" s="225"/>
      <c r="G339" s="107"/>
      <c r="H339" s="107"/>
      <c r="I339" s="107"/>
      <c r="J339" s="108"/>
      <c r="K339" s="109"/>
      <c r="L339" s="110">
        <v>5</v>
      </c>
      <c r="M339" s="328" t="str">
        <f>IFERROR(ROUNDUP(VLOOKUP(F339,Accesorio!A:E,IF(L339&gt;5,L339-2,L339),)*E339/IF(L339&gt;5,1.21,1),0)," ")</f>
        <v xml:space="preserve"> </v>
      </c>
      <c r="N339" s="329" t="str">
        <f>IFERROR(VLOOKUP(F339,Accesorio!A:C,3,),"")</f>
        <v/>
      </c>
    </row>
    <row r="340" spans="1:14">
      <c r="A340" s="103"/>
      <c r="B340" s="104"/>
      <c r="C340" s="105"/>
      <c r="D340" s="106"/>
      <c r="E340" s="222"/>
      <c r="F340" s="225"/>
      <c r="G340" s="107"/>
      <c r="H340" s="107"/>
      <c r="I340" s="107"/>
      <c r="J340" s="108"/>
      <c r="K340" s="109"/>
      <c r="L340" s="110">
        <v>5</v>
      </c>
      <c r="M340" s="328" t="str">
        <f>IFERROR(ROUNDUP(VLOOKUP(F340,Accesorio!A:E,IF(L340&gt;5,L340-2,L340),)*E340/IF(L340&gt;5,1.21,1),0)," ")</f>
        <v xml:space="preserve"> </v>
      </c>
      <c r="N340" s="329" t="str">
        <f>IFERROR(VLOOKUP(F340,Accesorio!A:C,3,),"")</f>
        <v/>
      </c>
    </row>
    <row r="341" spans="1:14">
      <c r="A341" s="103"/>
      <c r="B341" s="104"/>
      <c r="C341" s="105"/>
      <c r="D341" s="106"/>
      <c r="E341" s="222"/>
      <c r="F341" s="225"/>
      <c r="G341" s="107"/>
      <c r="H341" s="107"/>
      <c r="I341" s="107"/>
      <c r="J341" s="108"/>
      <c r="K341" s="109"/>
      <c r="L341" s="110">
        <v>5</v>
      </c>
      <c r="M341" s="328" t="str">
        <f>IFERROR(ROUNDUP(VLOOKUP(F341,Accesorio!A:E,IF(L341&gt;5,L341-2,L341),)*E341/IF(L341&gt;5,1.21,1),0)," ")</f>
        <v xml:space="preserve"> </v>
      </c>
      <c r="N341" s="329" t="str">
        <f>IFERROR(VLOOKUP(F341,Accesorio!A:C,3,),"")</f>
        <v/>
      </c>
    </row>
    <row r="342" spans="1:14">
      <c r="A342" s="103"/>
      <c r="B342" s="104"/>
      <c r="C342" s="105"/>
      <c r="D342" s="106"/>
      <c r="E342" s="222"/>
      <c r="F342" s="225"/>
      <c r="G342" s="107"/>
      <c r="H342" s="107"/>
      <c r="I342" s="107"/>
      <c r="J342" s="108"/>
      <c r="K342" s="109"/>
      <c r="L342" s="110">
        <v>5</v>
      </c>
      <c r="M342" s="328" t="str">
        <f>IFERROR(ROUNDUP(VLOOKUP(F342,Accesorio!A:E,IF(L342&gt;5,L342-2,L342),)*E342/IF(L342&gt;5,1.21,1),0)," ")</f>
        <v xml:space="preserve"> </v>
      </c>
      <c r="N342" s="329" t="str">
        <f>IFERROR(VLOOKUP(F342,Accesorio!A:C,3,),"")</f>
        <v/>
      </c>
    </row>
    <row r="343" spans="1:14">
      <c r="A343" s="103"/>
      <c r="B343" s="104"/>
      <c r="C343" s="105"/>
      <c r="D343" s="106"/>
      <c r="E343" s="222"/>
      <c r="F343" s="225"/>
      <c r="G343" s="107"/>
      <c r="H343" s="107"/>
      <c r="I343" s="107"/>
      <c r="J343" s="108"/>
      <c r="K343" s="109"/>
      <c r="L343" s="110">
        <v>5</v>
      </c>
      <c r="M343" s="328" t="str">
        <f>IFERROR(ROUNDUP(VLOOKUP(F343,Accesorio!A:E,IF(L343&gt;5,L343-2,L343),)*E343/IF(L343&gt;5,1.21,1),0)," ")</f>
        <v xml:space="preserve"> </v>
      </c>
      <c r="N343" s="329" t="str">
        <f>IFERROR(VLOOKUP(F343,Accesorio!A:C,3,),"")</f>
        <v/>
      </c>
    </row>
    <row r="344" spans="1:14">
      <c r="A344" s="103"/>
      <c r="B344" s="104"/>
      <c r="C344" s="105"/>
      <c r="D344" s="106"/>
      <c r="E344" s="222"/>
      <c r="F344" s="225"/>
      <c r="G344" s="107"/>
      <c r="H344" s="107"/>
      <c r="I344" s="107"/>
      <c r="J344" s="108"/>
      <c r="K344" s="109"/>
      <c r="L344" s="110">
        <v>5</v>
      </c>
      <c r="M344" s="328" t="str">
        <f>IFERROR(ROUNDUP(VLOOKUP(F344,Accesorio!A:E,IF(L344&gt;5,L344-2,L344),)*E344/IF(L344&gt;5,1.21,1),0)," ")</f>
        <v xml:space="preserve"> </v>
      </c>
      <c r="N344" s="329" t="str">
        <f>IFERROR(VLOOKUP(F344,Accesorio!A:C,3,),"")</f>
        <v/>
      </c>
    </row>
    <row r="345" spans="1:14">
      <c r="A345" s="103"/>
      <c r="B345" s="104"/>
      <c r="C345" s="105"/>
      <c r="D345" s="106"/>
      <c r="E345" s="222"/>
      <c r="F345" s="225"/>
      <c r="G345" s="107"/>
      <c r="H345" s="107"/>
      <c r="I345" s="107"/>
      <c r="J345" s="108"/>
      <c r="K345" s="109"/>
      <c r="L345" s="110">
        <v>5</v>
      </c>
      <c r="M345" s="328" t="str">
        <f>IFERROR(ROUNDUP(VLOOKUP(F345,Accesorio!A:E,IF(L345&gt;5,L345-2,L345),)*E345/IF(L345&gt;5,1.21,1),0)," ")</f>
        <v xml:space="preserve"> </v>
      </c>
      <c r="N345" s="329" t="str">
        <f>IFERROR(VLOOKUP(F345,Accesorio!A:C,3,),"")</f>
        <v/>
      </c>
    </row>
    <row r="346" spans="1:14">
      <c r="A346" s="103"/>
      <c r="B346" s="104"/>
      <c r="C346" s="105"/>
      <c r="D346" s="106"/>
      <c r="E346" s="222"/>
      <c r="F346" s="225"/>
      <c r="G346" s="107"/>
      <c r="H346" s="107"/>
      <c r="I346" s="107"/>
      <c r="J346" s="108"/>
      <c r="K346" s="109"/>
      <c r="L346" s="110">
        <v>5</v>
      </c>
      <c r="M346" s="328" t="str">
        <f>IFERROR(ROUNDUP(VLOOKUP(F346,Accesorio!A:E,IF(L346&gt;5,L346-2,L346),)*E346/IF(L346&gt;5,1.21,1),0)," ")</f>
        <v xml:space="preserve"> </v>
      </c>
      <c r="N346" s="329" t="str">
        <f>IFERROR(VLOOKUP(F346,Accesorio!A:C,3,),"")</f>
        <v/>
      </c>
    </row>
    <row r="347" spans="1:14">
      <c r="A347" s="103"/>
      <c r="B347" s="104"/>
      <c r="C347" s="105"/>
      <c r="D347" s="106"/>
      <c r="E347" s="222"/>
      <c r="F347" s="225"/>
      <c r="G347" s="107"/>
      <c r="H347" s="107"/>
      <c r="I347" s="107"/>
      <c r="J347" s="108"/>
      <c r="K347" s="109"/>
      <c r="L347" s="110">
        <v>5</v>
      </c>
      <c r="M347" s="328" t="str">
        <f>IFERROR(ROUNDUP(VLOOKUP(F347,Accesorio!A:E,IF(L347&gt;5,L347-2,L347),)*E347/IF(L347&gt;5,1.21,1),0)," ")</f>
        <v xml:space="preserve"> </v>
      </c>
      <c r="N347" s="329" t="str">
        <f>IFERROR(VLOOKUP(F347,Accesorio!A:C,3,),"")</f>
        <v/>
      </c>
    </row>
    <row r="348" spans="1:14">
      <c r="A348" s="103"/>
      <c r="B348" s="104"/>
      <c r="C348" s="105"/>
      <c r="D348" s="106"/>
      <c r="E348" s="222"/>
      <c r="F348" s="225"/>
      <c r="G348" s="107"/>
      <c r="H348" s="107"/>
      <c r="I348" s="107"/>
      <c r="J348" s="108"/>
      <c r="K348" s="109"/>
      <c r="L348" s="110">
        <v>5</v>
      </c>
      <c r="M348" s="328" t="str">
        <f>IFERROR(ROUNDUP(VLOOKUP(F348,Accesorio!A:E,IF(L348&gt;5,L348-2,L348),)*E348/IF(L348&gt;5,1.21,1),0)," ")</f>
        <v xml:space="preserve"> </v>
      </c>
      <c r="N348" s="329" t="str">
        <f>IFERROR(VLOOKUP(F348,Accesorio!A:C,3,),"")</f>
        <v/>
      </c>
    </row>
    <row r="349" spans="1:14">
      <c r="A349" s="103"/>
      <c r="B349" s="104"/>
      <c r="C349" s="105"/>
      <c r="D349" s="106"/>
      <c r="E349" s="222"/>
      <c r="F349" s="225"/>
      <c r="G349" s="107"/>
      <c r="H349" s="107"/>
      <c r="I349" s="107"/>
      <c r="J349" s="108"/>
      <c r="K349" s="109"/>
      <c r="L349" s="110">
        <v>5</v>
      </c>
      <c r="M349" s="328" t="str">
        <f>IFERROR(ROUNDUP(VLOOKUP(F349,Accesorio!A:E,IF(L349&gt;5,L349-2,L349),)*E349/IF(L349&gt;5,1.21,1),0)," ")</f>
        <v xml:space="preserve"> </v>
      </c>
      <c r="N349" s="329" t="str">
        <f>IFERROR(VLOOKUP(F349,Accesorio!A:C,3,),"")</f>
        <v/>
      </c>
    </row>
    <row r="350" spans="1:14">
      <c r="A350" s="103"/>
      <c r="B350" s="104"/>
      <c r="C350" s="105"/>
      <c r="D350" s="106"/>
      <c r="E350" s="222"/>
      <c r="F350" s="225"/>
      <c r="G350" s="107"/>
      <c r="H350" s="107"/>
      <c r="I350" s="107"/>
      <c r="J350" s="108"/>
      <c r="K350" s="109"/>
      <c r="L350" s="110">
        <v>5</v>
      </c>
      <c r="M350" s="328" t="str">
        <f>IFERROR(ROUNDUP(VLOOKUP(F350,Accesorio!A:E,IF(L350&gt;5,L350-2,L350),)*E350/IF(L350&gt;5,1.21,1),0)," ")</f>
        <v xml:space="preserve"> </v>
      </c>
      <c r="N350" s="329" t="str">
        <f>IFERROR(VLOOKUP(F350,Accesorio!A:C,3,),"")</f>
        <v/>
      </c>
    </row>
    <row r="351" spans="1:14">
      <c r="A351" s="103"/>
      <c r="B351" s="104"/>
      <c r="C351" s="105"/>
      <c r="D351" s="106"/>
      <c r="E351" s="222"/>
      <c r="F351" s="225"/>
      <c r="G351" s="107"/>
      <c r="H351" s="107"/>
      <c r="I351" s="107"/>
      <c r="J351" s="108"/>
      <c r="K351" s="109"/>
      <c r="L351" s="110">
        <v>5</v>
      </c>
      <c r="M351" s="328" t="str">
        <f>IFERROR(ROUNDUP(VLOOKUP(F351,Accesorio!A:E,IF(L351&gt;5,L351-2,L351),)*E351/IF(L351&gt;5,1.21,1),0)," ")</f>
        <v xml:space="preserve"> </v>
      </c>
      <c r="N351" s="329" t="str">
        <f>IFERROR(VLOOKUP(F351,Accesorio!A:C,3,),"")</f>
        <v/>
      </c>
    </row>
    <row r="352" spans="1:14">
      <c r="A352" s="103"/>
      <c r="B352" s="104"/>
      <c r="C352" s="105"/>
      <c r="D352" s="106"/>
      <c r="E352" s="222"/>
      <c r="F352" s="225"/>
      <c r="G352" s="107"/>
      <c r="H352" s="107"/>
      <c r="I352" s="107"/>
      <c r="J352" s="108"/>
      <c r="K352" s="109"/>
      <c r="L352" s="110">
        <v>5</v>
      </c>
      <c r="M352" s="328" t="str">
        <f>IFERROR(ROUNDUP(VLOOKUP(F352,Accesorio!A:E,IF(L352&gt;5,L352-2,L352),)*E352/IF(L352&gt;5,1.21,1),0)," ")</f>
        <v xml:space="preserve"> </v>
      </c>
      <c r="N352" s="329" t="str">
        <f>IFERROR(VLOOKUP(F352,Accesorio!A:C,3,),"")</f>
        <v/>
      </c>
    </row>
    <row r="353" spans="1:14">
      <c r="A353" s="103"/>
      <c r="B353" s="104"/>
      <c r="C353" s="105"/>
      <c r="D353" s="106"/>
      <c r="E353" s="222"/>
      <c r="F353" s="225"/>
      <c r="G353" s="107"/>
      <c r="H353" s="107"/>
      <c r="I353" s="107"/>
      <c r="J353" s="108"/>
      <c r="K353" s="109"/>
      <c r="L353" s="110">
        <v>5</v>
      </c>
      <c r="M353" s="328" t="str">
        <f>IFERROR(ROUNDUP(VLOOKUP(F353,Accesorio!A:E,IF(L353&gt;5,L353-2,L353),)*E353/IF(L353&gt;5,1.21,1),0)," ")</f>
        <v xml:space="preserve"> </v>
      </c>
      <c r="N353" s="329" t="str">
        <f>IFERROR(VLOOKUP(F353,Accesorio!A:C,3,),"")</f>
        <v/>
      </c>
    </row>
    <row r="354" spans="1:14">
      <c r="A354" s="103"/>
      <c r="B354" s="104"/>
      <c r="C354" s="105"/>
      <c r="D354" s="106"/>
      <c r="E354" s="222"/>
      <c r="F354" s="225"/>
      <c r="G354" s="107"/>
      <c r="H354" s="107"/>
      <c r="I354" s="107"/>
      <c r="J354" s="108"/>
      <c r="K354" s="109"/>
      <c r="L354" s="110">
        <v>5</v>
      </c>
      <c r="M354" s="328" t="str">
        <f>IFERROR(ROUNDUP(VLOOKUP(F354,Accesorio!A:E,IF(L354&gt;5,L354-2,L354),)*E354/IF(L354&gt;5,1.21,1),0)," ")</f>
        <v xml:space="preserve"> </v>
      </c>
      <c r="N354" s="329" t="str">
        <f>IFERROR(VLOOKUP(F354,Accesorio!A:C,3,),"")</f>
        <v/>
      </c>
    </row>
    <row r="355" spans="1:14">
      <c r="A355" s="103"/>
      <c r="B355" s="104"/>
      <c r="C355" s="105"/>
      <c r="D355" s="106"/>
      <c r="E355" s="222"/>
      <c r="F355" s="225"/>
      <c r="G355" s="107"/>
      <c r="H355" s="107"/>
      <c r="I355" s="107"/>
      <c r="J355" s="108"/>
      <c r="K355" s="109"/>
      <c r="L355" s="110">
        <v>5</v>
      </c>
      <c r="M355" s="328" t="str">
        <f>IFERROR(ROUNDUP(VLOOKUP(F355,Accesorio!A:E,IF(L355&gt;5,L355-2,L355),)*E355/IF(L355&gt;5,1.21,1),0)," ")</f>
        <v xml:space="preserve"> </v>
      </c>
      <c r="N355" s="329" t="str">
        <f>IFERROR(VLOOKUP(F355,Accesorio!A:C,3,),"")</f>
        <v/>
      </c>
    </row>
    <row r="356" spans="1:14">
      <c r="A356" s="103"/>
      <c r="B356" s="104"/>
      <c r="C356" s="105"/>
      <c r="D356" s="106"/>
      <c r="E356" s="222"/>
      <c r="F356" s="225"/>
      <c r="G356" s="107"/>
      <c r="H356" s="107"/>
      <c r="I356" s="107"/>
      <c r="J356" s="108"/>
      <c r="K356" s="109"/>
      <c r="L356" s="110">
        <v>5</v>
      </c>
      <c r="M356" s="328" t="str">
        <f>IFERROR(ROUNDUP(VLOOKUP(F356,Accesorio!A:E,IF(L356&gt;5,L356-2,L356),)*E356/IF(L356&gt;5,1.21,1),0)," ")</f>
        <v xml:space="preserve"> </v>
      </c>
      <c r="N356" s="329" t="str">
        <f>IFERROR(VLOOKUP(F356,Accesorio!A:C,3,),"")</f>
        <v/>
      </c>
    </row>
    <row r="357" spans="1:14">
      <c r="A357" s="103"/>
      <c r="B357" s="104"/>
      <c r="C357" s="105"/>
      <c r="D357" s="106"/>
      <c r="E357" s="222"/>
      <c r="F357" s="225"/>
      <c r="G357" s="107"/>
      <c r="H357" s="107"/>
      <c r="I357" s="107"/>
      <c r="J357" s="108"/>
      <c r="K357" s="109"/>
      <c r="L357" s="110">
        <v>5</v>
      </c>
      <c r="M357" s="328" t="str">
        <f>IFERROR(ROUNDUP(VLOOKUP(F357,Accesorio!A:E,IF(L357&gt;5,L357-2,L357),)*E357/IF(L357&gt;5,1.21,1),0)," ")</f>
        <v xml:space="preserve"> </v>
      </c>
      <c r="N357" s="329" t="str">
        <f>IFERROR(VLOOKUP(F357,Accesorio!A:C,3,),"")</f>
        <v/>
      </c>
    </row>
    <row r="358" spans="1:14">
      <c r="A358" s="103"/>
      <c r="B358" s="104"/>
      <c r="C358" s="105"/>
      <c r="D358" s="106"/>
      <c r="E358" s="222"/>
      <c r="F358" s="225"/>
      <c r="G358" s="107"/>
      <c r="H358" s="107"/>
      <c r="I358" s="107"/>
      <c r="J358" s="108"/>
      <c r="K358" s="109"/>
      <c r="L358" s="110">
        <v>5</v>
      </c>
      <c r="M358" s="328" t="str">
        <f>IFERROR(ROUNDUP(VLOOKUP(F358,Accesorio!A:E,IF(L358&gt;5,L358-2,L358),)*E358/IF(L358&gt;5,1.21,1),0)," ")</f>
        <v xml:space="preserve"> </v>
      </c>
      <c r="N358" s="329" t="str">
        <f>IFERROR(VLOOKUP(F358,Accesorio!A:C,3,),"")</f>
        <v/>
      </c>
    </row>
    <row r="359" spans="1:14">
      <c r="A359" s="103"/>
      <c r="B359" s="104"/>
      <c r="C359" s="105"/>
      <c r="D359" s="106"/>
      <c r="E359" s="222"/>
      <c r="F359" s="225"/>
      <c r="G359" s="107"/>
      <c r="H359" s="107"/>
      <c r="I359" s="107"/>
      <c r="J359" s="108"/>
      <c r="K359" s="109"/>
      <c r="L359" s="110">
        <v>5</v>
      </c>
      <c r="M359" s="328" t="str">
        <f>IFERROR(ROUNDUP(VLOOKUP(F359,Accesorio!A:E,IF(L359&gt;5,L359-2,L359),)*E359/IF(L359&gt;5,1.21,1),0)," ")</f>
        <v xml:space="preserve"> </v>
      </c>
      <c r="N359" s="329" t="str">
        <f>IFERROR(VLOOKUP(F359,Accesorio!A:C,3,),"")</f>
        <v/>
      </c>
    </row>
    <row r="360" spans="1:14">
      <c r="A360" s="103"/>
      <c r="B360" s="104"/>
      <c r="C360" s="105"/>
      <c r="D360" s="106"/>
      <c r="E360" s="222"/>
      <c r="F360" s="225"/>
      <c r="G360" s="107"/>
      <c r="H360" s="107"/>
      <c r="I360" s="107"/>
      <c r="J360" s="108"/>
      <c r="K360" s="109"/>
      <c r="L360" s="110">
        <v>5</v>
      </c>
      <c r="M360" s="328" t="str">
        <f>IFERROR(ROUNDUP(VLOOKUP(F360,Accesorio!A:E,IF(L360&gt;5,L360-2,L360),)*E360/IF(L360&gt;5,1.21,1),0)," ")</f>
        <v xml:space="preserve"> </v>
      </c>
      <c r="N360" s="329" t="str">
        <f>IFERROR(VLOOKUP(F360,Accesorio!A:C,3,),"")</f>
        <v/>
      </c>
    </row>
    <row r="361" spans="1:14">
      <c r="A361" s="103"/>
      <c r="B361" s="104"/>
      <c r="C361" s="105"/>
      <c r="D361" s="106"/>
      <c r="E361" s="222"/>
      <c r="F361" s="225"/>
      <c r="G361" s="107"/>
      <c r="H361" s="107"/>
      <c r="I361" s="107"/>
      <c r="J361" s="108"/>
      <c r="K361" s="109"/>
      <c r="L361" s="110">
        <v>5</v>
      </c>
      <c r="M361" s="328" t="str">
        <f>IFERROR(ROUNDUP(VLOOKUP(F361,Accesorio!A:E,IF(L361&gt;5,L361-2,L361),)*E361/IF(L361&gt;5,1.21,1),0)," ")</f>
        <v xml:space="preserve"> </v>
      </c>
      <c r="N361" s="329" t="str">
        <f>IFERROR(VLOOKUP(F361,Accesorio!A:C,3,),"")</f>
        <v/>
      </c>
    </row>
    <row r="362" spans="1:14">
      <c r="A362" s="103"/>
      <c r="B362" s="104"/>
      <c r="C362" s="105"/>
      <c r="D362" s="106"/>
      <c r="E362" s="222"/>
      <c r="F362" s="225"/>
      <c r="G362" s="107"/>
      <c r="H362" s="107"/>
      <c r="I362" s="107"/>
      <c r="J362" s="108"/>
      <c r="K362" s="109"/>
      <c r="L362" s="110">
        <v>5</v>
      </c>
      <c r="M362" s="328" t="str">
        <f>IFERROR(ROUNDUP(VLOOKUP(F362,Accesorio!A:E,IF(L362&gt;5,L362-2,L362),)*E362/IF(L362&gt;5,1.21,1),0)," ")</f>
        <v xml:space="preserve"> </v>
      </c>
      <c r="N362" s="329" t="str">
        <f>IFERROR(VLOOKUP(F362,Accesorio!A:C,3,),"")</f>
        <v/>
      </c>
    </row>
    <row r="363" spans="1:14">
      <c r="A363" s="103"/>
      <c r="B363" s="104"/>
      <c r="C363" s="105"/>
      <c r="D363" s="106"/>
      <c r="E363" s="222"/>
      <c r="F363" s="225"/>
      <c r="G363" s="107"/>
      <c r="H363" s="107"/>
      <c r="I363" s="107"/>
      <c r="J363" s="108"/>
      <c r="K363" s="109"/>
      <c r="L363" s="110">
        <v>5</v>
      </c>
      <c r="M363" s="328" t="str">
        <f>IFERROR(ROUNDUP(VLOOKUP(F363,Accesorio!A:E,IF(L363&gt;5,L363-2,L363),)*E363/IF(L363&gt;5,1.21,1),0)," ")</f>
        <v xml:space="preserve"> </v>
      </c>
      <c r="N363" s="329" t="str">
        <f>IFERROR(VLOOKUP(F363,Accesorio!A:C,3,),"")</f>
        <v/>
      </c>
    </row>
    <row r="364" spans="1:14">
      <c r="A364" s="103"/>
      <c r="B364" s="104"/>
      <c r="C364" s="105"/>
      <c r="D364" s="106"/>
      <c r="E364" s="222"/>
      <c r="F364" s="225"/>
      <c r="G364" s="107"/>
      <c r="H364" s="107"/>
      <c r="I364" s="107"/>
      <c r="J364" s="108"/>
      <c r="K364" s="109"/>
      <c r="L364" s="110">
        <v>5</v>
      </c>
      <c r="M364" s="328" t="str">
        <f>IFERROR(ROUNDUP(VLOOKUP(F364,Accesorio!A:E,IF(L364&gt;5,L364-2,L364),)*E364/IF(L364&gt;5,1.21,1),0)," ")</f>
        <v xml:space="preserve"> </v>
      </c>
      <c r="N364" s="329" t="str">
        <f>IFERROR(VLOOKUP(F364,Accesorio!A:C,3,),"")</f>
        <v/>
      </c>
    </row>
    <row r="365" spans="1:14">
      <c r="A365" s="103"/>
      <c r="B365" s="104"/>
      <c r="C365" s="105"/>
      <c r="D365" s="106"/>
      <c r="E365" s="222"/>
      <c r="F365" s="225"/>
      <c r="G365" s="107"/>
      <c r="H365" s="107"/>
      <c r="I365" s="107"/>
      <c r="J365" s="108"/>
      <c r="K365" s="109"/>
      <c r="L365" s="110">
        <v>5</v>
      </c>
      <c r="M365" s="328" t="str">
        <f>IFERROR(ROUNDUP(VLOOKUP(F365,Accesorio!A:E,IF(L365&gt;5,L365-2,L365),)*E365/IF(L365&gt;5,1.21,1),0)," ")</f>
        <v xml:space="preserve"> </v>
      </c>
      <c r="N365" s="329" t="str">
        <f>IFERROR(VLOOKUP(F365,Accesorio!A:C,3,),"")</f>
        <v/>
      </c>
    </row>
    <row r="366" spans="1:14">
      <c r="A366" s="103"/>
      <c r="B366" s="104"/>
      <c r="C366" s="105"/>
      <c r="D366" s="106"/>
      <c r="E366" s="222"/>
      <c r="F366" s="225"/>
      <c r="G366" s="107"/>
      <c r="H366" s="107"/>
      <c r="I366" s="107"/>
      <c r="J366" s="108"/>
      <c r="K366" s="109"/>
      <c r="L366" s="110">
        <v>5</v>
      </c>
      <c r="M366" s="328" t="str">
        <f>IFERROR(ROUNDUP(VLOOKUP(F366,Accesorio!A:E,IF(L366&gt;5,L366-2,L366),)*E366/IF(L366&gt;5,1.21,1),0)," ")</f>
        <v xml:space="preserve"> </v>
      </c>
      <c r="N366" s="329" t="str">
        <f>IFERROR(VLOOKUP(F366,Accesorio!A:C,3,),"")</f>
        <v/>
      </c>
    </row>
    <row r="367" spans="1:14">
      <c r="A367" s="103"/>
      <c r="B367" s="104"/>
      <c r="C367" s="105"/>
      <c r="D367" s="106"/>
      <c r="E367" s="222"/>
      <c r="F367" s="225"/>
      <c r="G367" s="107"/>
      <c r="H367" s="107"/>
      <c r="I367" s="107"/>
      <c r="J367" s="108"/>
      <c r="K367" s="109"/>
      <c r="L367" s="110">
        <v>5</v>
      </c>
      <c r="M367" s="328" t="str">
        <f>IFERROR(ROUNDUP(VLOOKUP(F367,Accesorio!A:E,IF(L367&gt;5,L367-2,L367),)*E367/IF(L367&gt;5,1.21,1),0)," ")</f>
        <v xml:space="preserve"> </v>
      </c>
      <c r="N367" s="329" t="str">
        <f>IFERROR(VLOOKUP(F367,Accesorio!A:C,3,),"")</f>
        <v/>
      </c>
    </row>
    <row r="368" spans="1:14">
      <c r="A368" s="103"/>
      <c r="B368" s="104"/>
      <c r="C368" s="105"/>
      <c r="D368" s="106"/>
      <c r="E368" s="222"/>
      <c r="F368" s="225"/>
      <c r="G368" s="107"/>
      <c r="H368" s="107"/>
      <c r="I368" s="107"/>
      <c r="J368" s="108"/>
      <c r="K368" s="109"/>
      <c r="L368" s="110">
        <v>5</v>
      </c>
      <c r="M368" s="328" t="str">
        <f>IFERROR(ROUNDUP(VLOOKUP(F368,Accesorio!A:E,IF(L368&gt;5,L368-2,L368),)*E368/IF(L368&gt;5,1.21,1),0)," ")</f>
        <v xml:space="preserve"> </v>
      </c>
      <c r="N368" s="329" t="str">
        <f>IFERROR(VLOOKUP(F368,Accesorio!A:C,3,),"")</f>
        <v/>
      </c>
    </row>
    <row r="369" spans="1:14">
      <c r="A369" s="103"/>
      <c r="B369" s="104"/>
      <c r="C369" s="105"/>
      <c r="D369" s="106"/>
      <c r="E369" s="222"/>
      <c r="F369" s="225"/>
      <c r="G369" s="107"/>
      <c r="H369" s="107"/>
      <c r="I369" s="107"/>
      <c r="J369" s="108"/>
      <c r="K369" s="109"/>
      <c r="L369" s="110">
        <v>5</v>
      </c>
      <c r="M369" s="328" t="str">
        <f>IFERROR(ROUNDUP(VLOOKUP(F369,Accesorio!A:E,IF(L369&gt;5,L369-2,L369),)*E369/IF(L369&gt;5,1.21,1),0)," ")</f>
        <v xml:space="preserve"> </v>
      </c>
      <c r="N369" s="329" t="str">
        <f>IFERROR(VLOOKUP(F369,Accesorio!A:C,3,),"")</f>
        <v/>
      </c>
    </row>
    <row r="370" spans="1:14">
      <c r="A370" s="103"/>
      <c r="B370" s="104"/>
      <c r="C370" s="105"/>
      <c r="D370" s="106"/>
      <c r="E370" s="222"/>
      <c r="F370" s="225"/>
      <c r="G370" s="107"/>
      <c r="H370" s="107"/>
      <c r="I370" s="107"/>
      <c r="J370" s="108"/>
      <c r="K370" s="109"/>
      <c r="L370" s="110">
        <v>5</v>
      </c>
      <c r="M370" s="328" t="str">
        <f>IFERROR(ROUNDUP(VLOOKUP(F370,Accesorio!A:E,IF(L370&gt;5,L370-2,L370),)*E370/IF(L370&gt;5,1.21,1),0)," ")</f>
        <v xml:space="preserve"> </v>
      </c>
      <c r="N370" s="329" t="str">
        <f>IFERROR(VLOOKUP(F370,Accesorio!A:C,3,),"")</f>
        <v/>
      </c>
    </row>
    <row r="371" spans="1:14">
      <c r="A371" s="103"/>
      <c r="B371" s="104"/>
      <c r="C371" s="105"/>
      <c r="D371" s="106"/>
      <c r="E371" s="222"/>
      <c r="F371" s="225"/>
      <c r="G371" s="107"/>
      <c r="H371" s="107"/>
      <c r="I371" s="107"/>
      <c r="J371" s="108"/>
      <c r="K371" s="109"/>
      <c r="L371" s="110">
        <v>5</v>
      </c>
      <c r="M371" s="328" t="str">
        <f>IFERROR(ROUNDUP(VLOOKUP(F371,Accesorio!A:E,IF(L371&gt;5,L371-2,L371),)*E371/IF(L371&gt;5,1.21,1),0)," ")</f>
        <v xml:space="preserve"> </v>
      </c>
      <c r="N371" s="329" t="str">
        <f>IFERROR(VLOOKUP(F371,Accesorio!A:C,3,),"")</f>
        <v/>
      </c>
    </row>
    <row r="372" spans="1:14">
      <c r="A372" s="103"/>
      <c r="B372" s="104"/>
      <c r="C372" s="105"/>
      <c r="D372" s="106"/>
      <c r="E372" s="222"/>
      <c r="F372" s="225"/>
      <c r="G372" s="107"/>
      <c r="H372" s="107"/>
      <c r="I372" s="107"/>
      <c r="J372" s="108"/>
      <c r="K372" s="109"/>
      <c r="L372" s="110">
        <v>5</v>
      </c>
      <c r="M372" s="328" t="str">
        <f>IFERROR(ROUNDUP(VLOOKUP(F372,Accesorio!A:E,IF(L372&gt;5,L372-2,L372),)*E372/IF(L372&gt;5,1.21,1),0)," ")</f>
        <v xml:space="preserve"> </v>
      </c>
      <c r="N372" s="329" t="str">
        <f>IFERROR(VLOOKUP(F372,Accesorio!A:C,3,),"")</f>
        <v/>
      </c>
    </row>
    <row r="373" spans="1:14">
      <c r="A373" s="103"/>
      <c r="B373" s="104"/>
      <c r="C373" s="105"/>
      <c r="D373" s="106"/>
      <c r="E373" s="222"/>
      <c r="F373" s="225"/>
      <c r="G373" s="107"/>
      <c r="H373" s="107"/>
      <c r="I373" s="107"/>
      <c r="J373" s="108"/>
      <c r="K373" s="109"/>
      <c r="L373" s="110">
        <v>5</v>
      </c>
      <c r="M373" s="328" t="str">
        <f>IFERROR(ROUNDUP(VLOOKUP(F373,Accesorio!A:E,IF(L373&gt;5,L373-2,L373),)*E373/IF(L373&gt;5,1.21,1),0)," ")</f>
        <v xml:space="preserve"> </v>
      </c>
      <c r="N373" s="329" t="str">
        <f>IFERROR(VLOOKUP(F373,Accesorio!A:C,3,),"")</f>
        <v/>
      </c>
    </row>
    <row r="374" spans="1:14">
      <c r="A374" s="103"/>
      <c r="B374" s="104"/>
      <c r="C374" s="105"/>
      <c r="D374" s="106"/>
      <c r="E374" s="222"/>
      <c r="F374" s="225"/>
      <c r="G374" s="107"/>
      <c r="H374" s="107"/>
      <c r="I374" s="107"/>
      <c r="J374" s="108"/>
      <c r="K374" s="109"/>
      <c r="L374" s="110">
        <v>5</v>
      </c>
      <c r="M374" s="328" t="str">
        <f>IFERROR(ROUNDUP(VLOOKUP(F374,Accesorio!A:E,IF(L374&gt;5,L374-2,L374),)*E374/IF(L374&gt;5,1.21,1),0)," ")</f>
        <v xml:space="preserve"> </v>
      </c>
      <c r="N374" s="329" t="str">
        <f>IFERROR(VLOOKUP(F374,Accesorio!A:C,3,),"")</f>
        <v/>
      </c>
    </row>
    <row r="375" spans="1:14">
      <c r="A375" s="103"/>
      <c r="B375" s="104"/>
      <c r="C375" s="105"/>
      <c r="D375" s="106"/>
      <c r="E375" s="222"/>
      <c r="F375" s="225"/>
      <c r="G375" s="107"/>
      <c r="H375" s="107"/>
      <c r="I375" s="107"/>
      <c r="J375" s="108"/>
      <c r="K375" s="109"/>
      <c r="L375" s="110">
        <v>5</v>
      </c>
      <c r="M375" s="328" t="str">
        <f>IFERROR(ROUNDUP(VLOOKUP(F375,Accesorio!A:E,IF(L375&gt;5,L375-2,L375),)*E375/IF(L375&gt;5,1.21,1),0)," ")</f>
        <v xml:space="preserve"> </v>
      </c>
      <c r="N375" s="329" t="str">
        <f>IFERROR(VLOOKUP(F375,Accesorio!A:C,3,),"")</f>
        <v/>
      </c>
    </row>
    <row r="376" spans="1:14">
      <c r="A376" s="103"/>
      <c r="B376" s="104"/>
      <c r="C376" s="105"/>
      <c r="D376" s="106"/>
      <c r="E376" s="222"/>
      <c r="F376" s="225"/>
      <c r="G376" s="107"/>
      <c r="H376" s="107"/>
      <c r="I376" s="107"/>
      <c r="J376" s="108"/>
      <c r="K376" s="109"/>
      <c r="L376" s="110">
        <v>5</v>
      </c>
      <c r="M376" s="328" t="str">
        <f>IFERROR(ROUNDUP(VLOOKUP(F376,Accesorio!A:E,IF(L376&gt;5,L376-2,L376),)*E376/IF(L376&gt;5,1.21,1),0)," ")</f>
        <v xml:space="preserve"> </v>
      </c>
      <c r="N376" s="329" t="str">
        <f>IFERROR(VLOOKUP(F376,Accesorio!A:C,3,),"")</f>
        <v/>
      </c>
    </row>
    <row r="377" spans="1:14">
      <c r="A377" s="103"/>
      <c r="B377" s="104"/>
      <c r="C377" s="105"/>
      <c r="D377" s="106"/>
      <c r="E377" s="222"/>
      <c r="F377" s="225"/>
      <c r="G377" s="107"/>
      <c r="H377" s="107"/>
      <c r="I377" s="107"/>
      <c r="J377" s="108"/>
      <c r="K377" s="109"/>
      <c r="L377" s="110">
        <v>5</v>
      </c>
      <c r="M377" s="328" t="str">
        <f>IFERROR(ROUNDUP(VLOOKUP(F377,Accesorio!A:E,IF(L377&gt;5,L377-2,L377),)*E377/IF(L377&gt;5,1.21,1),0)," ")</f>
        <v xml:space="preserve"> </v>
      </c>
      <c r="N377" s="329" t="str">
        <f>IFERROR(VLOOKUP(F377,Accesorio!A:C,3,),"")</f>
        <v/>
      </c>
    </row>
    <row r="378" spans="1:14">
      <c r="A378" s="103"/>
      <c r="B378" s="104"/>
      <c r="C378" s="105"/>
      <c r="D378" s="106"/>
      <c r="E378" s="222"/>
      <c r="F378" s="225"/>
      <c r="G378" s="107"/>
      <c r="H378" s="107"/>
      <c r="I378" s="107"/>
      <c r="J378" s="108"/>
      <c r="K378" s="109"/>
      <c r="L378" s="110">
        <v>5</v>
      </c>
      <c r="M378" s="328" t="str">
        <f>IFERROR(ROUNDUP(VLOOKUP(F378,Accesorio!A:E,IF(L378&gt;5,L378-2,L378),)*E378/IF(L378&gt;5,1.21,1),0)," ")</f>
        <v xml:space="preserve"> </v>
      </c>
      <c r="N378" s="329" t="str">
        <f>IFERROR(VLOOKUP(F378,Accesorio!A:C,3,),"")</f>
        <v/>
      </c>
    </row>
    <row r="379" spans="1:14">
      <c r="A379" s="103"/>
      <c r="B379" s="104"/>
      <c r="C379" s="105"/>
      <c r="D379" s="106"/>
      <c r="E379" s="222"/>
      <c r="F379" s="225"/>
      <c r="G379" s="107"/>
      <c r="H379" s="107"/>
      <c r="I379" s="107"/>
      <c r="J379" s="108"/>
      <c r="K379" s="109"/>
      <c r="L379" s="110">
        <v>5</v>
      </c>
      <c r="M379" s="328" t="str">
        <f>IFERROR(ROUNDUP(VLOOKUP(F379,Accesorio!A:E,IF(L379&gt;5,L379-2,L379),)*E379/IF(L379&gt;5,1.21,1),0)," ")</f>
        <v xml:space="preserve"> </v>
      </c>
      <c r="N379" s="329" t="str">
        <f>IFERROR(VLOOKUP(F379,Accesorio!A:C,3,),"")</f>
        <v/>
      </c>
    </row>
    <row r="380" spans="1:14">
      <c r="A380" s="103"/>
      <c r="B380" s="104"/>
      <c r="C380" s="105"/>
      <c r="D380" s="106"/>
      <c r="E380" s="222"/>
      <c r="F380" s="225"/>
      <c r="G380" s="107"/>
      <c r="H380" s="107"/>
      <c r="I380" s="107"/>
      <c r="J380" s="108"/>
      <c r="K380" s="109"/>
      <c r="L380" s="110">
        <v>5</v>
      </c>
      <c r="M380" s="328" t="str">
        <f>IFERROR(ROUNDUP(VLOOKUP(F380,Accesorio!A:E,IF(L380&gt;5,L380-2,L380),)*E380/IF(L380&gt;5,1.21,1),0)," ")</f>
        <v xml:space="preserve"> </v>
      </c>
      <c r="N380" s="329" t="str">
        <f>IFERROR(VLOOKUP(F380,Accesorio!A:C,3,),"")</f>
        <v/>
      </c>
    </row>
    <row r="381" spans="1:14">
      <c r="A381" s="103"/>
      <c r="B381" s="104"/>
      <c r="C381" s="105"/>
      <c r="D381" s="106"/>
      <c r="E381" s="222"/>
      <c r="F381" s="225"/>
      <c r="G381" s="107"/>
      <c r="H381" s="107"/>
      <c r="I381" s="107"/>
      <c r="J381" s="108"/>
      <c r="K381" s="109"/>
      <c r="L381" s="110">
        <v>5</v>
      </c>
      <c r="M381" s="328" t="str">
        <f>IFERROR(ROUNDUP(VLOOKUP(F381,Accesorio!A:E,IF(L381&gt;5,L381-2,L381),)*E381/IF(L381&gt;5,1.21,1),0)," ")</f>
        <v xml:space="preserve"> </v>
      </c>
      <c r="N381" s="329" t="str">
        <f>IFERROR(VLOOKUP(F381,Accesorio!A:C,3,),"")</f>
        <v/>
      </c>
    </row>
    <row r="382" spans="1:14">
      <c r="A382" s="103"/>
      <c r="B382" s="104"/>
      <c r="C382" s="105"/>
      <c r="D382" s="106"/>
      <c r="E382" s="222"/>
      <c r="F382" s="225"/>
      <c r="G382" s="107"/>
      <c r="H382" s="107"/>
      <c r="I382" s="107"/>
      <c r="J382" s="108"/>
      <c r="K382" s="109"/>
      <c r="L382" s="110">
        <v>5</v>
      </c>
      <c r="M382" s="328" t="str">
        <f>IFERROR(ROUNDUP(VLOOKUP(F382,Accesorio!A:E,IF(L382&gt;5,L382-2,L382),)*E382/IF(L382&gt;5,1.21,1),0)," ")</f>
        <v xml:space="preserve"> </v>
      </c>
      <c r="N382" s="329" t="str">
        <f>IFERROR(VLOOKUP(F382,Accesorio!A:C,3,),"")</f>
        <v/>
      </c>
    </row>
    <row r="383" spans="1:14">
      <c r="A383" s="103"/>
      <c r="B383" s="104"/>
      <c r="C383" s="105"/>
      <c r="D383" s="106"/>
      <c r="E383" s="222"/>
      <c r="F383" s="225"/>
      <c r="G383" s="107"/>
      <c r="H383" s="107"/>
      <c r="I383" s="107"/>
      <c r="J383" s="108"/>
      <c r="K383" s="109"/>
      <c r="L383" s="110">
        <v>5</v>
      </c>
      <c r="M383" s="328" t="str">
        <f>IFERROR(ROUNDUP(VLOOKUP(F383,Accesorio!A:E,IF(L383&gt;5,L383-2,L383),)*E383/IF(L383&gt;5,1.21,1),0)," ")</f>
        <v xml:space="preserve"> </v>
      </c>
      <c r="N383" s="329" t="str">
        <f>IFERROR(VLOOKUP(F383,Accesorio!A:C,3,),"")</f>
        <v/>
      </c>
    </row>
    <row r="384" spans="1:14">
      <c r="A384" s="103"/>
      <c r="B384" s="104"/>
      <c r="C384" s="105"/>
      <c r="D384" s="106"/>
      <c r="E384" s="222"/>
      <c r="F384" s="225"/>
      <c r="G384" s="107"/>
      <c r="H384" s="107"/>
      <c r="I384" s="107"/>
      <c r="J384" s="108"/>
      <c r="K384" s="109"/>
      <c r="L384" s="110">
        <v>5</v>
      </c>
      <c r="M384" s="328" t="str">
        <f>IFERROR(ROUNDUP(VLOOKUP(F384,Accesorio!A:E,IF(L384&gt;5,L384-2,L384),)*E384/IF(L384&gt;5,1.21,1),0)," ")</f>
        <v xml:space="preserve"> </v>
      </c>
      <c r="N384" s="329" t="str">
        <f>IFERROR(VLOOKUP(F384,Accesorio!A:C,3,),"")</f>
        <v/>
      </c>
    </row>
    <row r="385" spans="1:14">
      <c r="A385" s="103"/>
      <c r="B385" s="104"/>
      <c r="C385" s="105"/>
      <c r="D385" s="106"/>
      <c r="E385" s="222"/>
      <c r="F385" s="225"/>
      <c r="G385" s="107"/>
      <c r="H385" s="107"/>
      <c r="I385" s="107"/>
      <c r="J385" s="108"/>
      <c r="K385" s="109"/>
      <c r="L385" s="110">
        <v>5</v>
      </c>
      <c r="M385" s="328" t="str">
        <f>IFERROR(ROUNDUP(VLOOKUP(F385,Accesorio!A:E,IF(L385&gt;5,L385-2,L385),)*E385/IF(L385&gt;5,1.21,1),0)," ")</f>
        <v xml:space="preserve"> </v>
      </c>
      <c r="N385" s="329" t="str">
        <f>IFERROR(VLOOKUP(F385,Accesorio!A:C,3,),"")</f>
        <v/>
      </c>
    </row>
    <row r="386" spans="1:14">
      <c r="A386" s="103"/>
      <c r="B386" s="104"/>
      <c r="C386" s="105"/>
      <c r="D386" s="106"/>
      <c r="E386" s="222"/>
      <c r="F386" s="225"/>
      <c r="G386" s="107"/>
      <c r="H386" s="107"/>
      <c r="I386" s="107"/>
      <c r="J386" s="108"/>
      <c r="K386" s="109"/>
      <c r="L386" s="110">
        <v>5</v>
      </c>
      <c r="M386" s="328" t="str">
        <f>IFERROR(ROUNDUP(VLOOKUP(F386,Accesorio!A:E,IF(L386&gt;5,L386-2,L386),)*E386/IF(L386&gt;5,1.21,1),0)," ")</f>
        <v xml:space="preserve"> </v>
      </c>
      <c r="N386" s="329" t="str">
        <f>IFERROR(VLOOKUP(F386,Accesorio!A:C,3,),"")</f>
        <v/>
      </c>
    </row>
    <row r="387" spans="1:14">
      <c r="A387" s="103"/>
      <c r="B387" s="104"/>
      <c r="C387" s="105"/>
      <c r="D387" s="106"/>
      <c r="E387" s="222"/>
      <c r="F387" s="225"/>
      <c r="G387" s="107"/>
      <c r="H387" s="107"/>
      <c r="I387" s="107"/>
      <c r="J387" s="108"/>
      <c r="K387" s="109"/>
      <c r="L387" s="110">
        <v>5</v>
      </c>
      <c r="M387" s="328" t="str">
        <f>IFERROR(ROUNDUP(VLOOKUP(F387,Accesorio!A:E,IF(L387&gt;5,L387-2,L387),)*E387/IF(L387&gt;5,1.21,1),0)," ")</f>
        <v xml:space="preserve"> </v>
      </c>
      <c r="N387" s="329" t="str">
        <f>IFERROR(VLOOKUP(F387,Accesorio!A:C,3,),"")</f>
        <v/>
      </c>
    </row>
    <row r="388" spans="1:14">
      <c r="A388" s="103"/>
      <c r="B388" s="104"/>
      <c r="C388" s="105"/>
      <c r="D388" s="106"/>
      <c r="E388" s="222"/>
      <c r="F388" s="225"/>
      <c r="G388" s="107"/>
      <c r="H388" s="107"/>
      <c r="I388" s="107"/>
      <c r="J388" s="108"/>
      <c r="K388" s="109"/>
      <c r="L388" s="110">
        <v>5</v>
      </c>
      <c r="M388" s="328" t="str">
        <f>IFERROR(ROUNDUP(VLOOKUP(F388,Accesorio!A:E,IF(L388&gt;5,L388-2,L388),)*E388/IF(L388&gt;5,1.21,1),0)," ")</f>
        <v xml:space="preserve"> </v>
      </c>
      <c r="N388" s="329" t="str">
        <f>IFERROR(VLOOKUP(F388,Accesorio!A:C,3,),"")</f>
        <v/>
      </c>
    </row>
    <row r="389" spans="1:14">
      <c r="A389" s="103"/>
      <c r="B389" s="104"/>
      <c r="C389" s="105"/>
      <c r="D389" s="106"/>
      <c r="E389" s="222"/>
      <c r="F389" s="225"/>
      <c r="G389" s="107"/>
      <c r="H389" s="107"/>
      <c r="I389" s="107"/>
      <c r="J389" s="108"/>
      <c r="K389" s="109"/>
      <c r="L389" s="110">
        <v>5</v>
      </c>
      <c r="M389" s="328" t="str">
        <f>IFERROR(ROUNDUP(VLOOKUP(F389,Accesorio!A:E,IF(L389&gt;5,L389-2,L389),)*E389/IF(L389&gt;5,1.21,1),0)," ")</f>
        <v xml:space="preserve"> </v>
      </c>
      <c r="N389" s="329" t="str">
        <f>IFERROR(VLOOKUP(F389,Accesorio!A:C,3,),"")</f>
        <v/>
      </c>
    </row>
    <row r="390" spans="1:14">
      <c r="A390" s="103"/>
      <c r="B390" s="104"/>
      <c r="C390" s="105"/>
      <c r="D390" s="106"/>
      <c r="E390" s="222"/>
      <c r="F390" s="225"/>
      <c r="G390" s="107"/>
      <c r="H390" s="107"/>
      <c r="I390" s="107"/>
      <c r="J390" s="108"/>
      <c r="K390" s="109"/>
      <c r="L390" s="110">
        <v>5</v>
      </c>
      <c r="M390" s="328" t="str">
        <f>IFERROR(ROUNDUP(VLOOKUP(F390,Accesorio!A:E,IF(L390&gt;5,L390-2,L390),)*E390/IF(L390&gt;5,1.21,1),0)," ")</f>
        <v xml:space="preserve"> </v>
      </c>
      <c r="N390" s="329" t="str">
        <f>IFERROR(VLOOKUP(F390,Accesorio!A:C,3,),"")</f>
        <v/>
      </c>
    </row>
    <row r="391" spans="1:14">
      <c r="A391" s="103"/>
      <c r="B391" s="104"/>
      <c r="C391" s="105"/>
      <c r="D391" s="106"/>
      <c r="E391" s="222"/>
      <c r="F391" s="225"/>
      <c r="G391" s="107"/>
      <c r="H391" s="107"/>
      <c r="I391" s="107"/>
      <c r="J391" s="108"/>
      <c r="K391" s="109"/>
      <c r="L391" s="110">
        <v>5</v>
      </c>
      <c r="M391" s="328" t="str">
        <f>IFERROR(ROUNDUP(VLOOKUP(F391,Accesorio!A:E,IF(L391&gt;5,L391-2,L391),)*E391/IF(L391&gt;5,1.21,1),0)," ")</f>
        <v xml:space="preserve"> </v>
      </c>
      <c r="N391" s="329" t="str">
        <f>IFERROR(VLOOKUP(F391,Accesorio!A:C,3,),"")</f>
        <v/>
      </c>
    </row>
    <row r="392" spans="1:14">
      <c r="A392" s="103"/>
      <c r="B392" s="104"/>
      <c r="C392" s="105"/>
      <c r="D392" s="106"/>
      <c r="E392" s="222"/>
      <c r="F392" s="225"/>
      <c r="G392" s="107"/>
      <c r="H392" s="107"/>
      <c r="I392" s="107"/>
      <c r="J392" s="108"/>
      <c r="K392" s="109"/>
      <c r="L392" s="110">
        <v>5</v>
      </c>
      <c r="M392" s="328" t="str">
        <f>IFERROR(ROUNDUP(VLOOKUP(F392,Accesorio!A:E,IF(L392&gt;5,L392-2,L392),)*E392/IF(L392&gt;5,1.21,1),0)," ")</f>
        <v xml:space="preserve"> </v>
      </c>
      <c r="N392" s="329" t="str">
        <f>IFERROR(VLOOKUP(F392,Accesorio!A:C,3,),"")</f>
        <v/>
      </c>
    </row>
    <row r="393" spans="1:14">
      <c r="A393" s="103"/>
      <c r="B393" s="104"/>
      <c r="C393" s="105"/>
      <c r="D393" s="106"/>
      <c r="E393" s="222"/>
      <c r="F393" s="225"/>
      <c r="G393" s="107"/>
      <c r="H393" s="107"/>
      <c r="I393" s="107"/>
      <c r="J393" s="108"/>
      <c r="K393" s="109"/>
      <c r="L393" s="110">
        <v>5</v>
      </c>
      <c r="M393" s="328" t="str">
        <f>IFERROR(ROUNDUP(VLOOKUP(F393,Accesorio!A:E,IF(L393&gt;5,L393-2,L393),)*E393/IF(L393&gt;5,1.21,1),0)," ")</f>
        <v xml:space="preserve"> </v>
      </c>
      <c r="N393" s="329" t="str">
        <f>IFERROR(VLOOKUP(F393,Accesorio!A:C,3,),"")</f>
        <v/>
      </c>
    </row>
    <row r="394" spans="1:14">
      <c r="A394" s="103"/>
      <c r="B394" s="104"/>
      <c r="C394" s="105"/>
      <c r="D394" s="106"/>
      <c r="E394" s="222"/>
      <c r="F394" s="225"/>
      <c r="G394" s="107"/>
      <c r="H394" s="107"/>
      <c r="I394" s="107"/>
      <c r="J394" s="108"/>
      <c r="K394" s="109"/>
      <c r="L394" s="110">
        <v>5</v>
      </c>
      <c r="M394" s="328" t="str">
        <f>IFERROR(ROUNDUP(VLOOKUP(F394,Accesorio!A:E,IF(L394&gt;5,L394-2,L394),)*E394/IF(L394&gt;5,1.21,1),0)," ")</f>
        <v xml:space="preserve"> </v>
      </c>
      <c r="N394" s="329" t="str">
        <f>IFERROR(VLOOKUP(F394,Accesorio!A:C,3,),"")</f>
        <v/>
      </c>
    </row>
    <row r="395" spans="1:14">
      <c r="A395" s="103"/>
      <c r="B395" s="104"/>
      <c r="C395" s="105"/>
      <c r="D395" s="106"/>
      <c r="E395" s="222"/>
      <c r="F395" s="225"/>
      <c r="G395" s="107"/>
      <c r="H395" s="107"/>
      <c r="I395" s="107"/>
      <c r="J395" s="108"/>
      <c r="K395" s="109"/>
      <c r="L395" s="110">
        <v>5</v>
      </c>
      <c r="M395" s="328" t="str">
        <f>IFERROR(ROUNDUP(VLOOKUP(F395,Accesorio!A:E,IF(L395&gt;5,L395-2,L395),)*E395/IF(L395&gt;5,1.21,1),0)," ")</f>
        <v xml:space="preserve"> </v>
      </c>
      <c r="N395" s="329" t="str">
        <f>IFERROR(VLOOKUP(F395,Accesorio!A:C,3,),"")</f>
        <v/>
      </c>
    </row>
    <row r="396" spans="1:14">
      <c r="A396" s="103"/>
      <c r="B396" s="104"/>
      <c r="C396" s="105"/>
      <c r="D396" s="106"/>
      <c r="E396" s="222"/>
      <c r="F396" s="225"/>
      <c r="G396" s="107"/>
      <c r="H396" s="107"/>
      <c r="I396" s="107"/>
      <c r="J396" s="108"/>
      <c r="K396" s="109"/>
      <c r="L396" s="110">
        <v>5</v>
      </c>
      <c r="M396" s="328" t="str">
        <f>IFERROR(ROUNDUP(VLOOKUP(F396,Accesorio!A:E,IF(L396&gt;5,L396-2,L396),)*E396/IF(L396&gt;5,1.21,1),0)," ")</f>
        <v xml:space="preserve"> </v>
      </c>
      <c r="N396" s="329" t="str">
        <f>IFERROR(VLOOKUP(F396,Accesorio!A:C,3,),"")</f>
        <v/>
      </c>
    </row>
    <row r="397" spans="1:14">
      <c r="A397" s="103"/>
      <c r="B397" s="104"/>
      <c r="C397" s="105"/>
      <c r="D397" s="106"/>
      <c r="E397" s="222"/>
      <c r="F397" s="225"/>
      <c r="G397" s="107"/>
      <c r="H397" s="107"/>
      <c r="I397" s="107"/>
      <c r="J397" s="108"/>
      <c r="K397" s="109"/>
      <c r="L397" s="110">
        <v>5</v>
      </c>
      <c r="M397" s="328" t="str">
        <f>IFERROR(ROUNDUP(VLOOKUP(F397,Accesorio!A:E,IF(L397&gt;5,L397-2,L397),)*E397/IF(L397&gt;5,1.21,1),0)," ")</f>
        <v xml:space="preserve"> </v>
      </c>
      <c r="N397" s="329" t="str">
        <f>IFERROR(VLOOKUP(F397,Accesorio!A:C,3,),"")</f>
        <v/>
      </c>
    </row>
    <row r="398" spans="1:14">
      <c r="A398" s="103"/>
      <c r="B398" s="104"/>
      <c r="C398" s="105"/>
      <c r="D398" s="106"/>
      <c r="E398" s="222"/>
      <c r="F398" s="225"/>
      <c r="G398" s="107"/>
      <c r="H398" s="107"/>
      <c r="I398" s="107"/>
      <c r="J398" s="108"/>
      <c r="K398" s="109"/>
      <c r="L398" s="110">
        <v>5</v>
      </c>
      <c r="M398" s="328" t="str">
        <f>IFERROR(ROUNDUP(VLOOKUP(F398,Accesorio!A:E,IF(L398&gt;5,L398-2,L398),)*E398/IF(L398&gt;5,1.21,1),0)," ")</f>
        <v xml:space="preserve"> </v>
      </c>
      <c r="N398" s="329" t="str">
        <f>IFERROR(VLOOKUP(F398,Accesorio!A:C,3,),"")</f>
        <v/>
      </c>
    </row>
    <row r="399" spans="1:14">
      <c r="A399" s="103"/>
      <c r="B399" s="104"/>
      <c r="C399" s="105"/>
      <c r="D399" s="106"/>
      <c r="E399" s="222"/>
      <c r="F399" s="225"/>
      <c r="G399" s="107"/>
      <c r="H399" s="107"/>
      <c r="I399" s="107"/>
      <c r="J399" s="108"/>
      <c r="K399" s="109"/>
      <c r="L399" s="110">
        <v>5</v>
      </c>
      <c r="M399" s="328" t="str">
        <f>IFERROR(ROUNDUP(VLOOKUP(F399,Accesorio!A:E,IF(L399&gt;5,L399-2,L399),)*E399/IF(L399&gt;5,1.21,1),0)," ")</f>
        <v xml:space="preserve"> </v>
      </c>
      <c r="N399" s="329" t="str">
        <f>IFERROR(VLOOKUP(F399,Accesorio!A:C,3,),"")</f>
        <v/>
      </c>
    </row>
    <row r="400" spans="1:14">
      <c r="A400" s="103"/>
      <c r="B400" s="104"/>
      <c r="C400" s="105"/>
      <c r="D400" s="106"/>
      <c r="E400" s="222"/>
      <c r="F400" s="225"/>
      <c r="G400" s="107"/>
      <c r="H400" s="107"/>
      <c r="I400" s="107"/>
      <c r="J400" s="108"/>
      <c r="K400" s="109"/>
      <c r="L400" s="110">
        <v>5</v>
      </c>
      <c r="M400" s="328" t="str">
        <f>IFERROR(ROUNDUP(VLOOKUP(F400,Accesorio!A:E,IF(L400&gt;5,L400-2,L400),)*E400/IF(L400&gt;5,1.21,1),0)," ")</f>
        <v xml:space="preserve"> </v>
      </c>
      <c r="N400" s="329" t="str">
        <f>IFERROR(VLOOKUP(F400,Accesorio!A:C,3,),"")</f>
        <v/>
      </c>
    </row>
    <row r="401" spans="1:14">
      <c r="A401" s="103"/>
      <c r="B401" s="104"/>
      <c r="C401" s="105"/>
      <c r="D401" s="106"/>
      <c r="E401" s="222"/>
      <c r="F401" s="225"/>
      <c r="G401" s="107"/>
      <c r="H401" s="107"/>
      <c r="I401" s="107"/>
      <c r="J401" s="108"/>
      <c r="K401" s="109"/>
      <c r="L401" s="110">
        <v>5</v>
      </c>
      <c r="M401" s="328" t="str">
        <f>IFERROR(ROUNDUP(VLOOKUP(F401,Accesorio!A:E,IF(L401&gt;5,L401-2,L401),)*E401/IF(L401&gt;5,1.21,1),0)," ")</f>
        <v xml:space="preserve"> </v>
      </c>
      <c r="N401" s="329" t="str">
        <f>IFERROR(VLOOKUP(F401,Accesorio!A:C,3,),"")</f>
        <v/>
      </c>
    </row>
    <row r="402" spans="1:14">
      <c r="A402" s="103"/>
      <c r="B402" s="104"/>
      <c r="C402" s="105"/>
      <c r="D402" s="106"/>
      <c r="E402" s="222"/>
      <c r="F402" s="225"/>
      <c r="G402" s="107"/>
      <c r="H402" s="107"/>
      <c r="I402" s="107"/>
      <c r="J402" s="108"/>
      <c r="K402" s="109"/>
      <c r="L402" s="110">
        <v>5</v>
      </c>
      <c r="M402" s="328" t="str">
        <f>IFERROR(ROUNDUP(VLOOKUP(F402,Accesorio!A:E,IF(L402&gt;5,L402-2,L402),)*E402/IF(L402&gt;5,1.21,1),0)," ")</f>
        <v xml:space="preserve"> </v>
      </c>
      <c r="N402" s="329" t="str">
        <f>IFERROR(VLOOKUP(F402,Accesorio!A:C,3,),"")</f>
        <v/>
      </c>
    </row>
    <row r="403" spans="1:14">
      <c r="A403" s="103"/>
      <c r="B403" s="104"/>
      <c r="C403" s="105"/>
      <c r="D403" s="106"/>
      <c r="E403" s="222"/>
      <c r="F403" s="225"/>
      <c r="G403" s="107"/>
      <c r="H403" s="107"/>
      <c r="I403" s="107"/>
      <c r="J403" s="108"/>
      <c r="K403" s="109"/>
      <c r="L403" s="110">
        <v>5</v>
      </c>
      <c r="M403" s="328" t="str">
        <f>IFERROR(ROUNDUP(VLOOKUP(F403,Accesorio!A:E,IF(L403&gt;5,L403-2,L403),)*E403/IF(L403&gt;5,1.21,1),0)," ")</f>
        <v xml:space="preserve"> </v>
      </c>
      <c r="N403" s="329" t="str">
        <f>IFERROR(VLOOKUP(F403,Accesorio!A:C,3,),"")</f>
        <v/>
      </c>
    </row>
    <row r="404" spans="1:14">
      <c r="A404" s="103"/>
      <c r="B404" s="104"/>
      <c r="C404" s="105"/>
      <c r="D404" s="106"/>
      <c r="E404" s="222"/>
      <c r="F404" s="225"/>
      <c r="G404" s="107"/>
      <c r="H404" s="107"/>
      <c r="I404" s="107"/>
      <c r="J404" s="108"/>
      <c r="K404" s="109"/>
      <c r="L404" s="110">
        <v>5</v>
      </c>
      <c r="M404" s="328" t="str">
        <f>IFERROR(ROUNDUP(VLOOKUP(F404,Accesorio!A:E,IF(L404&gt;5,L404-2,L404),)*E404/IF(L404&gt;5,1.21,1),0)," ")</f>
        <v xml:space="preserve"> </v>
      </c>
      <c r="N404" s="329" t="str">
        <f>IFERROR(VLOOKUP(F404,Accesorio!A:C,3,),"")</f>
        <v/>
      </c>
    </row>
    <row r="405" spans="1:14">
      <c r="A405" s="103"/>
      <c r="B405" s="104"/>
      <c r="C405" s="105"/>
      <c r="D405" s="106"/>
      <c r="E405" s="222"/>
      <c r="F405" s="225"/>
      <c r="G405" s="107"/>
      <c r="H405" s="107"/>
      <c r="I405" s="107"/>
      <c r="J405" s="108"/>
      <c r="K405" s="109"/>
      <c r="L405" s="110">
        <v>5</v>
      </c>
      <c r="M405" s="328" t="str">
        <f>IFERROR(ROUNDUP(VLOOKUP(F405,Accesorio!A:E,IF(L405&gt;5,L405-2,L405),)*E405/IF(L405&gt;5,1.21,1),0)," ")</f>
        <v xml:space="preserve"> </v>
      </c>
      <c r="N405" s="329" t="str">
        <f>IFERROR(VLOOKUP(F405,Accesorio!A:C,3,),"")</f>
        <v/>
      </c>
    </row>
    <row r="406" spans="1:14">
      <c r="A406" s="103"/>
      <c r="B406" s="104"/>
      <c r="C406" s="105"/>
      <c r="D406" s="106"/>
      <c r="E406" s="222"/>
      <c r="F406" s="225"/>
      <c r="G406" s="107"/>
      <c r="H406" s="107"/>
      <c r="I406" s="107"/>
      <c r="J406" s="108"/>
      <c r="K406" s="109"/>
      <c r="L406" s="110">
        <v>5</v>
      </c>
      <c r="M406" s="328" t="str">
        <f>IFERROR(ROUNDUP(VLOOKUP(F406,Accesorio!A:E,IF(L406&gt;5,L406-2,L406),)*E406/IF(L406&gt;5,1.21,1),0)," ")</f>
        <v xml:space="preserve"> </v>
      </c>
      <c r="N406" s="329" t="str">
        <f>IFERROR(VLOOKUP(F406,Accesorio!A:C,3,),"")</f>
        <v/>
      </c>
    </row>
    <row r="407" spans="1:14">
      <c r="A407" s="103"/>
      <c r="B407" s="104"/>
      <c r="C407" s="105"/>
      <c r="D407" s="106"/>
      <c r="E407" s="222"/>
      <c r="F407" s="225"/>
      <c r="G407" s="107"/>
      <c r="H407" s="107"/>
      <c r="I407" s="107"/>
      <c r="J407" s="108"/>
      <c r="K407" s="109"/>
      <c r="L407" s="110">
        <v>5</v>
      </c>
      <c r="M407" s="328" t="str">
        <f>IFERROR(ROUNDUP(VLOOKUP(F407,Accesorio!A:E,IF(L407&gt;5,L407-2,L407),)*E407/IF(L407&gt;5,1.21,1),0)," ")</f>
        <v xml:space="preserve"> </v>
      </c>
      <c r="N407" s="329" t="str">
        <f>IFERROR(VLOOKUP(F407,Accesorio!A:C,3,),"")</f>
        <v/>
      </c>
    </row>
    <row r="408" spans="1:14">
      <c r="A408" s="103"/>
      <c r="B408" s="104"/>
      <c r="C408" s="105"/>
      <c r="D408" s="106"/>
      <c r="E408" s="222"/>
      <c r="F408" s="225"/>
      <c r="G408" s="107"/>
      <c r="H408" s="107"/>
      <c r="I408" s="107"/>
      <c r="J408" s="108"/>
      <c r="K408" s="109"/>
      <c r="L408" s="110">
        <v>5</v>
      </c>
      <c r="M408" s="328" t="str">
        <f>IFERROR(ROUNDUP(VLOOKUP(F408,Accesorio!A:E,IF(L408&gt;5,L408-2,L408),)*E408/IF(L408&gt;5,1.21,1),0)," ")</f>
        <v xml:space="preserve"> </v>
      </c>
      <c r="N408" s="329" t="str">
        <f>IFERROR(VLOOKUP(F408,Accesorio!A:C,3,),"")</f>
        <v/>
      </c>
    </row>
    <row r="409" spans="1:14">
      <c r="A409" s="103"/>
      <c r="B409" s="104"/>
      <c r="C409" s="105"/>
      <c r="D409" s="106"/>
      <c r="E409" s="222"/>
      <c r="F409" s="225"/>
      <c r="G409" s="107"/>
      <c r="H409" s="107"/>
      <c r="I409" s="107"/>
      <c r="J409" s="108"/>
      <c r="K409" s="109"/>
      <c r="L409" s="110">
        <v>5</v>
      </c>
      <c r="M409" s="328" t="str">
        <f>IFERROR(ROUNDUP(VLOOKUP(F409,Accesorio!A:E,IF(L409&gt;5,L409-2,L409),)*E409/IF(L409&gt;5,1.21,1),0)," ")</f>
        <v xml:space="preserve"> </v>
      </c>
      <c r="N409" s="329" t="str">
        <f>IFERROR(VLOOKUP(F409,Accesorio!A:C,3,),"")</f>
        <v/>
      </c>
    </row>
    <row r="410" spans="1:14">
      <c r="A410" s="103"/>
      <c r="B410" s="104"/>
      <c r="C410" s="105"/>
      <c r="D410" s="106"/>
      <c r="E410" s="222"/>
      <c r="F410" s="225"/>
      <c r="G410" s="107"/>
      <c r="H410" s="107"/>
      <c r="I410" s="107"/>
      <c r="J410" s="108"/>
      <c r="K410" s="109"/>
      <c r="L410" s="110">
        <v>5</v>
      </c>
      <c r="M410" s="328" t="str">
        <f>IFERROR(ROUNDUP(VLOOKUP(F410,Accesorio!A:E,IF(L410&gt;5,L410-2,L410),)*E410/IF(L410&gt;5,1.21,1),0)," ")</f>
        <v xml:space="preserve"> </v>
      </c>
      <c r="N410" s="329" t="str">
        <f>IFERROR(VLOOKUP(F410,Accesorio!A:C,3,),"")</f>
        <v/>
      </c>
    </row>
    <row r="411" spans="1:14">
      <c r="A411" s="103"/>
      <c r="B411" s="104"/>
      <c r="C411" s="105"/>
      <c r="D411" s="106"/>
      <c r="E411" s="222"/>
      <c r="F411" s="225"/>
      <c r="G411" s="107"/>
      <c r="H411" s="107"/>
      <c r="I411" s="107"/>
      <c r="J411" s="108"/>
      <c r="K411" s="109"/>
      <c r="L411" s="110">
        <v>5</v>
      </c>
      <c r="M411" s="328" t="str">
        <f>IFERROR(ROUNDUP(VLOOKUP(F411,Accesorio!A:E,IF(L411&gt;5,L411-2,L411),)*E411/IF(L411&gt;5,1.21,1),0)," ")</f>
        <v xml:space="preserve"> </v>
      </c>
      <c r="N411" s="329" t="str">
        <f>IFERROR(VLOOKUP(F411,Accesorio!A:C,3,),"")</f>
        <v/>
      </c>
    </row>
    <row r="412" spans="1:14">
      <c r="A412" s="103"/>
      <c r="B412" s="104"/>
      <c r="C412" s="105"/>
      <c r="D412" s="106"/>
      <c r="E412" s="222"/>
      <c r="F412" s="225"/>
      <c r="G412" s="107"/>
      <c r="H412" s="107"/>
      <c r="I412" s="107"/>
      <c r="J412" s="108"/>
      <c r="K412" s="109"/>
      <c r="L412" s="110">
        <v>5</v>
      </c>
      <c r="M412" s="328" t="str">
        <f>IFERROR(ROUNDUP(VLOOKUP(F412,Accesorio!A:E,IF(L412&gt;5,L412-2,L412),)*E412/IF(L412&gt;5,1.21,1),0)," ")</f>
        <v xml:space="preserve"> </v>
      </c>
      <c r="N412" s="329" t="str">
        <f>IFERROR(VLOOKUP(F412,Accesorio!A:C,3,),"")</f>
        <v/>
      </c>
    </row>
    <row r="413" spans="1:14">
      <c r="A413" s="103"/>
      <c r="B413" s="104"/>
      <c r="C413" s="105"/>
      <c r="D413" s="106"/>
      <c r="E413" s="222"/>
      <c r="F413" s="225"/>
      <c r="G413" s="107"/>
      <c r="H413" s="107"/>
      <c r="I413" s="107"/>
      <c r="J413" s="108"/>
      <c r="K413" s="109"/>
      <c r="L413" s="110">
        <v>5</v>
      </c>
      <c r="M413" s="328" t="str">
        <f>IFERROR(ROUNDUP(VLOOKUP(F413,Accesorio!A:E,IF(L413&gt;5,L413-2,L413),)*E413/IF(L413&gt;5,1.21,1),0)," ")</f>
        <v xml:space="preserve"> </v>
      </c>
      <c r="N413" s="329" t="str">
        <f>IFERROR(VLOOKUP(F413,Accesorio!A:C,3,),"")</f>
        <v/>
      </c>
    </row>
    <row r="414" spans="1:14">
      <c r="A414" s="103"/>
      <c r="B414" s="104"/>
      <c r="C414" s="105"/>
      <c r="D414" s="106"/>
      <c r="E414" s="222"/>
      <c r="F414" s="225"/>
      <c r="G414" s="107"/>
      <c r="H414" s="107"/>
      <c r="I414" s="107"/>
      <c r="J414" s="108"/>
      <c r="K414" s="109"/>
      <c r="L414" s="110">
        <v>5</v>
      </c>
      <c r="M414" s="328" t="str">
        <f>IFERROR(ROUNDUP(VLOOKUP(F414,Accesorio!A:E,IF(L414&gt;5,L414-2,L414),)*E414/IF(L414&gt;5,1.21,1),0)," ")</f>
        <v xml:space="preserve"> </v>
      </c>
      <c r="N414" s="329" t="str">
        <f>IFERROR(VLOOKUP(F414,Accesorio!A:C,3,),"")</f>
        <v/>
      </c>
    </row>
    <row r="415" spans="1:14">
      <c r="A415" s="103"/>
      <c r="B415" s="104"/>
      <c r="C415" s="105"/>
      <c r="D415" s="106"/>
      <c r="E415" s="222"/>
      <c r="F415" s="225"/>
      <c r="G415" s="107"/>
      <c r="H415" s="107"/>
      <c r="I415" s="107"/>
      <c r="J415" s="108"/>
      <c r="K415" s="109"/>
      <c r="L415" s="110">
        <v>5</v>
      </c>
      <c r="M415" s="328" t="str">
        <f>IFERROR(ROUNDUP(VLOOKUP(F415,Accesorio!A:E,IF(L415&gt;5,L415-2,L415),)*E415/IF(L415&gt;5,1.21,1),0)," ")</f>
        <v xml:space="preserve"> </v>
      </c>
      <c r="N415" s="329" t="str">
        <f>IFERROR(VLOOKUP(F415,Accesorio!A:C,3,),"")</f>
        <v/>
      </c>
    </row>
    <row r="416" spans="1:14">
      <c r="A416" s="103"/>
      <c r="B416" s="104"/>
      <c r="C416" s="105"/>
      <c r="D416" s="106"/>
      <c r="E416" s="222"/>
      <c r="F416" s="225"/>
      <c r="G416" s="107"/>
      <c r="H416" s="107"/>
      <c r="I416" s="107"/>
      <c r="J416" s="108"/>
      <c r="K416" s="109"/>
      <c r="L416" s="110">
        <v>5</v>
      </c>
      <c r="M416" s="328" t="str">
        <f>IFERROR(ROUNDUP(VLOOKUP(F416,Accesorio!A:E,IF(L416&gt;5,L416-2,L416),)*E416/IF(L416&gt;5,1.21,1),0)," ")</f>
        <v xml:space="preserve"> </v>
      </c>
      <c r="N416" s="329" t="str">
        <f>IFERROR(VLOOKUP(F416,Accesorio!A:C,3,),"")</f>
        <v/>
      </c>
    </row>
    <row r="417" spans="1:14">
      <c r="A417" s="103"/>
      <c r="B417" s="104"/>
      <c r="C417" s="105"/>
      <c r="D417" s="106"/>
      <c r="E417" s="222"/>
      <c r="F417" s="225"/>
      <c r="G417" s="107"/>
      <c r="H417" s="107"/>
      <c r="I417" s="107"/>
      <c r="J417" s="108"/>
      <c r="K417" s="109"/>
      <c r="L417" s="110">
        <v>5</v>
      </c>
      <c r="M417" s="328" t="str">
        <f>IFERROR(ROUNDUP(VLOOKUP(F417,Accesorio!A:E,IF(L417&gt;5,L417-2,L417),)*E417/IF(L417&gt;5,1.21,1),0)," ")</f>
        <v xml:space="preserve"> </v>
      </c>
      <c r="N417" s="329" t="str">
        <f>IFERROR(VLOOKUP(F417,Accesorio!A:C,3,),"")</f>
        <v/>
      </c>
    </row>
    <row r="418" spans="1:14">
      <c r="A418" s="103"/>
      <c r="B418" s="104"/>
      <c r="C418" s="105"/>
      <c r="D418" s="106"/>
      <c r="E418" s="222"/>
      <c r="F418" s="225"/>
      <c r="G418" s="107"/>
      <c r="H418" s="107"/>
      <c r="I418" s="107"/>
      <c r="J418" s="108"/>
      <c r="K418" s="109"/>
      <c r="L418" s="110">
        <v>5</v>
      </c>
      <c r="M418" s="328" t="str">
        <f>IFERROR(ROUNDUP(VLOOKUP(F418,Accesorio!A:E,IF(L418&gt;5,L418-2,L418),)*E418/IF(L418&gt;5,1.21,1),0)," ")</f>
        <v xml:space="preserve"> </v>
      </c>
      <c r="N418" s="329" t="str">
        <f>IFERROR(VLOOKUP(F418,Accesorio!A:C,3,),"")</f>
        <v/>
      </c>
    </row>
    <row r="419" spans="1:14">
      <c r="A419" s="103"/>
      <c r="B419" s="104"/>
      <c r="C419" s="105"/>
      <c r="D419" s="106"/>
      <c r="E419" s="222"/>
      <c r="F419" s="225"/>
      <c r="G419" s="107"/>
      <c r="H419" s="107"/>
      <c r="I419" s="107"/>
      <c r="J419" s="108"/>
      <c r="K419" s="109"/>
      <c r="L419" s="110">
        <v>5</v>
      </c>
      <c r="M419" s="328" t="str">
        <f>IFERROR(ROUNDUP(VLOOKUP(F419,Accesorio!A:E,IF(L419&gt;5,L419-2,L419),)*E419/IF(L419&gt;5,1.21,1),0)," ")</f>
        <v xml:space="preserve"> </v>
      </c>
      <c r="N419" s="329" t="str">
        <f>IFERROR(VLOOKUP(F419,Accesorio!A:C,3,),"")</f>
        <v/>
      </c>
    </row>
    <row r="420" spans="1:14">
      <c r="A420" s="103"/>
      <c r="B420" s="104"/>
      <c r="C420" s="105"/>
      <c r="D420" s="106"/>
      <c r="E420" s="222"/>
      <c r="F420" s="225"/>
      <c r="G420" s="107"/>
      <c r="H420" s="107"/>
      <c r="I420" s="107"/>
      <c r="J420" s="108"/>
      <c r="K420" s="109"/>
      <c r="L420" s="110">
        <v>5</v>
      </c>
      <c r="M420" s="328" t="str">
        <f>IFERROR(ROUNDUP(VLOOKUP(F420,Accesorio!A:E,IF(L420&gt;5,L420-2,L420),)*E420/IF(L420&gt;5,1.21,1),0)," ")</f>
        <v xml:space="preserve"> </v>
      </c>
      <c r="N420" s="329" t="str">
        <f>IFERROR(VLOOKUP(F420,Accesorio!A:C,3,),"")</f>
        <v/>
      </c>
    </row>
    <row r="421" spans="1:14">
      <c r="A421" s="103"/>
      <c r="B421" s="104"/>
      <c r="C421" s="105"/>
      <c r="D421" s="106"/>
      <c r="E421" s="222"/>
      <c r="F421" s="225"/>
      <c r="G421" s="107"/>
      <c r="H421" s="107"/>
      <c r="I421" s="107"/>
      <c r="J421" s="108"/>
      <c r="K421" s="109"/>
      <c r="L421" s="110">
        <v>5</v>
      </c>
      <c r="M421" s="328" t="str">
        <f>IFERROR(ROUNDUP(VLOOKUP(F421,Accesorio!A:E,IF(L421&gt;5,L421-2,L421),)*E421/IF(L421&gt;5,1.21,1),0)," ")</f>
        <v xml:space="preserve"> </v>
      </c>
      <c r="N421" s="329" t="str">
        <f>IFERROR(VLOOKUP(F421,Accesorio!A:C,3,),"")</f>
        <v/>
      </c>
    </row>
    <row r="422" spans="1:14">
      <c r="A422" s="103"/>
      <c r="B422" s="104"/>
      <c r="C422" s="105"/>
      <c r="D422" s="106"/>
      <c r="E422" s="222"/>
      <c r="F422" s="225"/>
      <c r="G422" s="107"/>
      <c r="H422" s="107"/>
      <c r="I422" s="107"/>
      <c r="J422" s="108"/>
      <c r="K422" s="109"/>
      <c r="L422" s="110">
        <v>5</v>
      </c>
      <c r="M422" s="328" t="str">
        <f>IFERROR(ROUNDUP(VLOOKUP(F422,Accesorio!A:E,IF(L422&gt;5,L422-2,L422),)*E422/IF(L422&gt;5,1.21,1),0)," ")</f>
        <v xml:space="preserve"> </v>
      </c>
      <c r="N422" s="329" t="str">
        <f>IFERROR(VLOOKUP(F422,Accesorio!A:C,3,),"")</f>
        <v/>
      </c>
    </row>
    <row r="423" spans="1:14">
      <c r="A423" s="103"/>
      <c r="B423" s="104"/>
      <c r="C423" s="105"/>
      <c r="D423" s="106"/>
      <c r="E423" s="222"/>
      <c r="F423" s="225"/>
      <c r="G423" s="107"/>
      <c r="H423" s="107"/>
      <c r="I423" s="107"/>
      <c r="J423" s="108"/>
      <c r="K423" s="109"/>
      <c r="L423" s="110">
        <v>5</v>
      </c>
      <c r="M423" s="328" t="str">
        <f>IFERROR(ROUNDUP(VLOOKUP(F423,Accesorio!A:E,IF(L423&gt;5,L423-2,L423),)*E423/IF(L423&gt;5,1.21,1),0)," ")</f>
        <v xml:space="preserve"> </v>
      </c>
      <c r="N423" s="329" t="str">
        <f>IFERROR(VLOOKUP(F423,Accesorio!A:C,3,),"")</f>
        <v/>
      </c>
    </row>
    <row r="424" spans="1:14">
      <c r="A424" s="103"/>
      <c r="B424" s="104"/>
      <c r="C424" s="105"/>
      <c r="D424" s="106"/>
      <c r="E424" s="222"/>
      <c r="F424" s="225"/>
      <c r="G424" s="107"/>
      <c r="H424" s="107"/>
      <c r="I424" s="107"/>
      <c r="J424" s="108"/>
      <c r="K424" s="109"/>
      <c r="L424" s="110">
        <v>5</v>
      </c>
      <c r="M424" s="328" t="str">
        <f>IFERROR(ROUNDUP(VLOOKUP(F424,Accesorio!A:E,IF(L424&gt;5,L424-2,L424),)*E424/IF(L424&gt;5,1.21,1),0)," ")</f>
        <v xml:space="preserve"> </v>
      </c>
      <c r="N424" s="329" t="str">
        <f>IFERROR(VLOOKUP(F424,Accesorio!A:C,3,),"")</f>
        <v/>
      </c>
    </row>
    <row r="425" spans="1:14">
      <c r="A425" s="103"/>
      <c r="B425" s="104"/>
      <c r="C425" s="105"/>
      <c r="D425" s="106"/>
      <c r="E425" s="222"/>
      <c r="F425" s="225"/>
      <c r="G425" s="107"/>
      <c r="H425" s="107"/>
      <c r="I425" s="107"/>
      <c r="J425" s="108"/>
      <c r="K425" s="109"/>
      <c r="L425" s="110">
        <v>5</v>
      </c>
      <c r="M425" s="328" t="str">
        <f>IFERROR(ROUNDUP(VLOOKUP(F425,Accesorio!A:E,IF(L425&gt;5,L425-2,L425),)*E425/IF(L425&gt;5,1.21,1),0)," ")</f>
        <v xml:space="preserve"> </v>
      </c>
      <c r="N425" s="329" t="str">
        <f>IFERROR(VLOOKUP(F425,Accesorio!A:C,3,),"")</f>
        <v/>
      </c>
    </row>
    <row r="426" spans="1:14">
      <c r="A426" s="103"/>
      <c r="B426" s="104"/>
      <c r="C426" s="105"/>
      <c r="D426" s="106"/>
      <c r="E426" s="222"/>
      <c r="F426" s="225"/>
      <c r="G426" s="107"/>
      <c r="H426" s="107"/>
      <c r="I426" s="107"/>
      <c r="J426" s="108"/>
      <c r="K426" s="109"/>
      <c r="L426" s="110">
        <v>5</v>
      </c>
      <c r="M426" s="328" t="str">
        <f>IFERROR(ROUNDUP(VLOOKUP(F426,Accesorio!A:E,IF(L426&gt;5,L426-2,L426),)*E426/IF(L426&gt;5,1.21,1),0)," ")</f>
        <v xml:space="preserve"> </v>
      </c>
      <c r="N426" s="329" t="str">
        <f>IFERROR(VLOOKUP(F426,Accesorio!A:C,3,),"")</f>
        <v/>
      </c>
    </row>
    <row r="427" spans="1:14">
      <c r="A427" s="103"/>
      <c r="B427" s="104"/>
      <c r="C427" s="105"/>
      <c r="D427" s="106"/>
      <c r="E427" s="222"/>
      <c r="F427" s="225"/>
      <c r="G427" s="107"/>
      <c r="H427" s="107"/>
      <c r="I427" s="107"/>
      <c r="J427" s="108"/>
      <c r="K427" s="109"/>
      <c r="L427" s="110">
        <v>5</v>
      </c>
      <c r="M427" s="328" t="str">
        <f>IFERROR(ROUNDUP(VLOOKUP(F427,Accesorio!A:E,IF(L427&gt;5,L427-2,L427),)*E427/IF(L427&gt;5,1.21,1),0)," ")</f>
        <v xml:space="preserve"> </v>
      </c>
      <c r="N427" s="329" t="str">
        <f>IFERROR(VLOOKUP(F427,Accesorio!A:C,3,),"")</f>
        <v/>
      </c>
    </row>
    <row r="428" spans="1:14">
      <c r="A428" s="103"/>
      <c r="B428" s="104"/>
      <c r="C428" s="105"/>
      <c r="D428" s="106"/>
      <c r="E428" s="222"/>
      <c r="F428" s="225"/>
      <c r="G428" s="107"/>
      <c r="H428" s="107"/>
      <c r="I428" s="107"/>
      <c r="J428" s="108"/>
      <c r="K428" s="109"/>
      <c r="L428" s="110">
        <v>5</v>
      </c>
      <c r="M428" s="328" t="str">
        <f>IFERROR(ROUNDUP(VLOOKUP(F428,Accesorio!A:E,IF(L428&gt;5,L428-2,L428),)*E428/IF(L428&gt;5,1.21,1),0)," ")</f>
        <v xml:space="preserve"> </v>
      </c>
      <c r="N428" s="329" t="str">
        <f>IFERROR(VLOOKUP(F428,Accesorio!A:C,3,),"")</f>
        <v/>
      </c>
    </row>
    <row r="429" spans="1:14">
      <c r="A429" s="103"/>
      <c r="B429" s="104"/>
      <c r="C429" s="105"/>
      <c r="D429" s="106"/>
      <c r="E429" s="222"/>
      <c r="F429" s="225"/>
      <c r="G429" s="107"/>
      <c r="H429" s="107"/>
      <c r="I429" s="107"/>
      <c r="J429" s="108"/>
      <c r="K429" s="109"/>
      <c r="L429" s="110">
        <v>5</v>
      </c>
      <c r="M429" s="328" t="str">
        <f>IFERROR(ROUNDUP(VLOOKUP(F429,Accesorio!A:E,IF(L429&gt;5,L429-2,L429),)*E429/IF(L429&gt;5,1.21,1),0)," ")</f>
        <v xml:space="preserve"> </v>
      </c>
      <c r="N429" s="329" t="str">
        <f>IFERROR(VLOOKUP(F429,Accesorio!A:C,3,),"")</f>
        <v/>
      </c>
    </row>
    <row r="430" spans="1:14">
      <c r="A430" s="103"/>
      <c r="B430" s="104"/>
      <c r="C430" s="105"/>
      <c r="D430" s="106"/>
      <c r="E430" s="222"/>
      <c r="F430" s="225"/>
      <c r="G430" s="107"/>
      <c r="H430" s="107"/>
      <c r="I430" s="107"/>
      <c r="J430" s="108"/>
      <c r="K430" s="109"/>
      <c r="L430" s="110">
        <v>5</v>
      </c>
      <c r="M430" s="328" t="str">
        <f>IFERROR(ROUNDUP(VLOOKUP(F430,Accesorio!A:E,IF(L430&gt;5,L430-2,L430),)*E430/IF(L430&gt;5,1.21,1),0)," ")</f>
        <v xml:space="preserve"> </v>
      </c>
      <c r="N430" s="329" t="str">
        <f>IFERROR(VLOOKUP(F430,Accesorio!A:C,3,),"")</f>
        <v/>
      </c>
    </row>
    <row r="431" spans="1:14">
      <c r="A431" s="103"/>
      <c r="B431" s="104"/>
      <c r="C431" s="105"/>
      <c r="D431" s="106"/>
      <c r="E431" s="222"/>
      <c r="F431" s="225"/>
      <c r="G431" s="107"/>
      <c r="H431" s="107"/>
      <c r="I431" s="107"/>
      <c r="J431" s="108"/>
      <c r="K431" s="109"/>
      <c r="L431" s="110">
        <v>5</v>
      </c>
      <c r="M431" s="328" t="str">
        <f>IFERROR(ROUNDUP(VLOOKUP(F431,Accesorio!A:E,IF(L431&gt;5,L431-2,L431),)*E431/IF(L431&gt;5,1.21,1),0)," ")</f>
        <v xml:space="preserve"> </v>
      </c>
      <c r="N431" s="329" t="str">
        <f>IFERROR(VLOOKUP(F431,Accesorio!A:C,3,),"")</f>
        <v/>
      </c>
    </row>
    <row r="432" spans="1:14">
      <c r="A432" s="103"/>
      <c r="B432" s="104"/>
      <c r="C432" s="105"/>
      <c r="D432" s="106"/>
      <c r="E432" s="222"/>
      <c r="F432" s="225"/>
      <c r="G432" s="107"/>
      <c r="H432" s="107"/>
      <c r="I432" s="107"/>
      <c r="J432" s="108"/>
      <c r="K432" s="109"/>
      <c r="L432" s="110">
        <v>5</v>
      </c>
      <c r="M432" s="328" t="str">
        <f>IFERROR(ROUNDUP(VLOOKUP(F432,Accesorio!A:E,IF(L432&gt;5,L432-2,L432),)*E432/IF(L432&gt;5,1.21,1),0)," ")</f>
        <v xml:space="preserve"> </v>
      </c>
      <c r="N432" s="329" t="str">
        <f>IFERROR(VLOOKUP(F432,Accesorio!A:C,3,),"")</f>
        <v/>
      </c>
    </row>
    <row r="433" spans="1:14">
      <c r="A433" s="103"/>
      <c r="B433" s="104"/>
      <c r="C433" s="105"/>
      <c r="D433" s="106"/>
      <c r="E433" s="222"/>
      <c r="F433" s="225"/>
      <c r="G433" s="107"/>
      <c r="H433" s="107"/>
      <c r="I433" s="107"/>
      <c r="J433" s="108"/>
      <c r="K433" s="109"/>
      <c r="L433" s="110">
        <v>5</v>
      </c>
      <c r="M433" s="328" t="str">
        <f>IFERROR(ROUNDUP(VLOOKUP(F433,Accesorio!A:E,IF(L433&gt;5,L433-2,L433),)*E433/IF(L433&gt;5,1.21,1),0)," ")</f>
        <v xml:space="preserve"> </v>
      </c>
      <c r="N433" s="329" t="str">
        <f>IFERROR(VLOOKUP(F433,Accesorio!A:C,3,),"")</f>
        <v/>
      </c>
    </row>
    <row r="434" spans="1:14">
      <c r="A434" s="103"/>
      <c r="B434" s="104"/>
      <c r="C434" s="105"/>
      <c r="D434" s="106"/>
      <c r="E434" s="222"/>
      <c r="F434" s="225"/>
      <c r="G434" s="107"/>
      <c r="H434" s="107"/>
      <c r="I434" s="107"/>
      <c r="J434" s="108"/>
      <c r="K434" s="109"/>
      <c r="L434" s="110">
        <v>5</v>
      </c>
      <c r="M434" s="328" t="str">
        <f>IFERROR(ROUNDUP(VLOOKUP(F434,Accesorio!A:E,IF(L434&gt;5,L434-2,L434),)*E434/IF(L434&gt;5,1.21,1),0)," ")</f>
        <v xml:space="preserve"> </v>
      </c>
      <c r="N434" s="329" t="str">
        <f>IFERROR(VLOOKUP(F434,Accesorio!A:C,3,),"")</f>
        <v/>
      </c>
    </row>
    <row r="435" spans="1:14">
      <c r="A435" s="103"/>
      <c r="B435" s="104"/>
      <c r="C435" s="105"/>
      <c r="D435" s="106"/>
      <c r="E435" s="222"/>
      <c r="F435" s="225"/>
      <c r="G435" s="107"/>
      <c r="H435" s="107"/>
      <c r="I435" s="107"/>
      <c r="J435" s="108"/>
      <c r="K435" s="109"/>
      <c r="L435" s="110">
        <v>5</v>
      </c>
      <c r="M435" s="328" t="str">
        <f>IFERROR(ROUNDUP(VLOOKUP(F435,Accesorio!A:E,IF(L435&gt;5,L435-2,L435),)*E435/IF(L435&gt;5,1.21,1),0)," ")</f>
        <v xml:space="preserve"> </v>
      </c>
      <c r="N435" s="329" t="str">
        <f>IFERROR(VLOOKUP(F435,Accesorio!A:C,3,),"")</f>
        <v/>
      </c>
    </row>
    <row r="436" spans="1:14">
      <c r="A436" s="103"/>
      <c r="B436" s="104"/>
      <c r="C436" s="105"/>
      <c r="D436" s="106"/>
      <c r="E436" s="222"/>
      <c r="F436" s="225"/>
      <c r="G436" s="107"/>
      <c r="H436" s="107"/>
      <c r="I436" s="107"/>
      <c r="J436" s="108"/>
      <c r="K436" s="109"/>
      <c r="L436" s="110">
        <v>5</v>
      </c>
      <c r="M436" s="328" t="str">
        <f>IFERROR(ROUNDUP(VLOOKUP(F436,Accesorio!A:E,IF(L436&gt;5,L436-2,L436),)*E436/IF(L436&gt;5,1.21,1),0)," ")</f>
        <v xml:space="preserve"> </v>
      </c>
      <c r="N436" s="329" t="str">
        <f>IFERROR(VLOOKUP(F436,Accesorio!A:C,3,),"")</f>
        <v/>
      </c>
    </row>
    <row r="437" spans="1:14">
      <c r="A437" s="103"/>
      <c r="B437" s="104"/>
      <c r="C437" s="105"/>
      <c r="D437" s="106"/>
      <c r="E437" s="222"/>
      <c r="F437" s="225"/>
      <c r="G437" s="107"/>
      <c r="H437" s="107"/>
      <c r="I437" s="107"/>
      <c r="J437" s="108"/>
      <c r="K437" s="109"/>
      <c r="L437" s="110">
        <v>5</v>
      </c>
      <c r="M437" s="328" t="str">
        <f>IFERROR(ROUNDUP(VLOOKUP(F437,Accesorio!A:E,IF(L437&gt;5,L437-2,L437),)*E437/IF(L437&gt;5,1.21,1),0)," ")</f>
        <v xml:space="preserve"> </v>
      </c>
      <c r="N437" s="329" t="str">
        <f>IFERROR(VLOOKUP(F437,Accesorio!A:C,3,),"")</f>
        <v/>
      </c>
    </row>
    <row r="438" spans="1:14">
      <c r="A438" s="103"/>
      <c r="B438" s="104"/>
      <c r="C438" s="105"/>
      <c r="D438" s="106"/>
      <c r="E438" s="222"/>
      <c r="F438" s="225"/>
      <c r="G438" s="107"/>
      <c r="H438" s="107"/>
      <c r="I438" s="107"/>
      <c r="J438" s="108"/>
      <c r="K438" s="109"/>
      <c r="L438" s="110">
        <v>5</v>
      </c>
      <c r="M438" s="328" t="str">
        <f>IFERROR(ROUNDUP(VLOOKUP(F438,Accesorio!A:E,IF(L438&gt;5,L438-2,L438),)*E438/IF(L438&gt;5,1.21,1),0)," ")</f>
        <v xml:space="preserve"> </v>
      </c>
      <c r="N438" s="329" t="str">
        <f>IFERROR(VLOOKUP(F438,Accesorio!A:C,3,),"")</f>
        <v/>
      </c>
    </row>
    <row r="439" spans="1:14">
      <c r="A439" s="103"/>
      <c r="B439" s="104"/>
      <c r="C439" s="105"/>
      <c r="D439" s="106"/>
      <c r="E439" s="222"/>
      <c r="F439" s="225"/>
      <c r="G439" s="107"/>
      <c r="H439" s="107"/>
      <c r="I439" s="107"/>
      <c r="J439" s="108"/>
      <c r="K439" s="109"/>
      <c r="L439" s="110">
        <v>5</v>
      </c>
      <c r="M439" s="328" t="str">
        <f>IFERROR(ROUNDUP(VLOOKUP(F439,Accesorio!A:E,IF(L439&gt;5,L439-2,L439),)*E439/IF(L439&gt;5,1.21,1),0)," ")</f>
        <v xml:space="preserve"> </v>
      </c>
      <c r="N439" s="329" t="str">
        <f>IFERROR(VLOOKUP(F439,Accesorio!A:C,3,),"")</f>
        <v/>
      </c>
    </row>
    <row r="440" spans="1:14">
      <c r="A440" s="103"/>
      <c r="B440" s="104"/>
      <c r="C440" s="105"/>
      <c r="D440" s="106"/>
      <c r="E440" s="222"/>
      <c r="F440" s="225"/>
      <c r="G440" s="107"/>
      <c r="H440" s="107"/>
      <c r="I440" s="107"/>
      <c r="J440" s="108"/>
      <c r="K440" s="109"/>
      <c r="L440" s="110">
        <v>5</v>
      </c>
      <c r="M440" s="328" t="str">
        <f>IFERROR(ROUNDUP(VLOOKUP(F440,Accesorio!A:E,IF(L440&gt;5,L440-2,L440),)*E440/IF(L440&gt;5,1.21,1),0)," ")</f>
        <v xml:space="preserve"> </v>
      </c>
      <c r="N440" s="329" t="str">
        <f>IFERROR(VLOOKUP(F440,Accesorio!A:C,3,),"")</f>
        <v/>
      </c>
    </row>
    <row r="441" spans="1:14">
      <c r="A441" s="103"/>
      <c r="B441" s="104"/>
      <c r="C441" s="105"/>
      <c r="D441" s="106"/>
      <c r="E441" s="222"/>
      <c r="F441" s="225"/>
      <c r="G441" s="107"/>
      <c r="H441" s="107"/>
      <c r="I441" s="107"/>
      <c r="J441" s="108"/>
      <c r="K441" s="109"/>
      <c r="L441" s="110">
        <v>5</v>
      </c>
      <c r="M441" s="328" t="str">
        <f>IFERROR(ROUNDUP(VLOOKUP(F441,Accesorio!A:E,IF(L441&gt;5,L441-2,L441),)*E441/IF(L441&gt;5,1.21,1),0)," ")</f>
        <v xml:space="preserve"> </v>
      </c>
      <c r="N441" s="329" t="str">
        <f>IFERROR(VLOOKUP(F441,Accesorio!A:C,3,),"")</f>
        <v/>
      </c>
    </row>
    <row r="442" spans="1:14">
      <c r="A442" s="103"/>
      <c r="B442" s="104"/>
      <c r="C442" s="105"/>
      <c r="D442" s="106"/>
      <c r="E442" s="222"/>
      <c r="F442" s="225"/>
      <c r="G442" s="107"/>
      <c r="H442" s="107"/>
      <c r="I442" s="107"/>
      <c r="J442" s="108"/>
      <c r="K442" s="109"/>
      <c r="L442" s="110">
        <v>5</v>
      </c>
      <c r="M442" s="328" t="str">
        <f>IFERROR(ROUNDUP(VLOOKUP(F442,Accesorio!A:E,IF(L442&gt;5,L442-2,L442),)*E442/IF(L442&gt;5,1.21,1),0)," ")</f>
        <v xml:space="preserve"> </v>
      </c>
      <c r="N442" s="329" t="str">
        <f>IFERROR(VLOOKUP(F442,Accesorio!A:C,3,),"")</f>
        <v/>
      </c>
    </row>
    <row r="443" spans="1:14">
      <c r="A443" s="103"/>
      <c r="B443" s="104"/>
      <c r="C443" s="105"/>
      <c r="D443" s="106"/>
      <c r="E443" s="222"/>
      <c r="F443" s="225"/>
      <c r="G443" s="107"/>
      <c r="H443" s="107"/>
      <c r="I443" s="107"/>
      <c r="J443" s="108"/>
      <c r="K443" s="109"/>
      <c r="L443" s="110">
        <v>5</v>
      </c>
      <c r="M443" s="328" t="str">
        <f>IFERROR(ROUNDUP(VLOOKUP(F443,Accesorio!A:E,IF(L443&gt;5,L443-2,L443),)*E443/IF(L443&gt;5,1.21,1),0)," ")</f>
        <v xml:space="preserve"> </v>
      </c>
      <c r="N443" s="329" t="str">
        <f>IFERROR(VLOOKUP(F443,Accesorio!A:C,3,),"")</f>
        <v/>
      </c>
    </row>
    <row r="444" spans="1:14">
      <c r="A444" s="103"/>
      <c r="B444" s="104"/>
      <c r="C444" s="105"/>
      <c r="D444" s="106"/>
      <c r="E444" s="222"/>
      <c r="F444" s="225"/>
      <c r="G444" s="107"/>
      <c r="H444" s="107"/>
      <c r="I444" s="107"/>
      <c r="J444" s="108"/>
      <c r="K444" s="109"/>
      <c r="L444" s="110">
        <v>5</v>
      </c>
      <c r="M444" s="328" t="str">
        <f>IFERROR(ROUNDUP(VLOOKUP(F444,Accesorio!A:E,IF(L444&gt;5,L444-2,L444),)*E444/IF(L444&gt;5,1.21,1),0)," ")</f>
        <v xml:space="preserve"> </v>
      </c>
      <c r="N444" s="329" t="str">
        <f>IFERROR(VLOOKUP(F444,Accesorio!A:C,3,),"")</f>
        <v/>
      </c>
    </row>
    <row r="445" spans="1:14">
      <c r="A445" s="103"/>
      <c r="B445" s="104"/>
      <c r="C445" s="105"/>
      <c r="D445" s="106"/>
      <c r="E445" s="222"/>
      <c r="F445" s="225"/>
      <c r="G445" s="107"/>
      <c r="H445" s="107"/>
      <c r="I445" s="107"/>
      <c r="J445" s="108"/>
      <c r="K445" s="109"/>
      <c r="L445" s="110">
        <v>5</v>
      </c>
      <c r="M445" s="328" t="str">
        <f>IFERROR(ROUNDUP(VLOOKUP(F445,Accesorio!A:E,IF(L445&gt;5,L445-2,L445),)*E445/IF(L445&gt;5,1.21,1),0)," ")</f>
        <v xml:space="preserve"> </v>
      </c>
      <c r="N445" s="329" t="str">
        <f>IFERROR(VLOOKUP(F445,Accesorio!A:C,3,),"")</f>
        <v/>
      </c>
    </row>
    <row r="446" spans="1:14">
      <c r="A446" s="103"/>
      <c r="B446" s="104"/>
      <c r="C446" s="105"/>
      <c r="D446" s="106"/>
      <c r="E446" s="222"/>
      <c r="F446" s="225"/>
      <c r="G446" s="107"/>
      <c r="H446" s="107"/>
      <c r="I446" s="107"/>
      <c r="J446" s="108"/>
      <c r="K446" s="109"/>
      <c r="L446" s="110">
        <v>5</v>
      </c>
      <c r="M446" s="328" t="str">
        <f>IFERROR(ROUNDUP(VLOOKUP(F446,Accesorio!A:E,IF(L446&gt;5,L446-2,L446),)*E446/IF(L446&gt;5,1.21,1),0)," ")</f>
        <v xml:space="preserve"> </v>
      </c>
      <c r="N446" s="329" t="str">
        <f>IFERROR(VLOOKUP(F446,Accesorio!A:C,3,),"")</f>
        <v/>
      </c>
    </row>
    <row r="447" spans="1:14">
      <c r="A447" s="103"/>
      <c r="B447" s="104"/>
      <c r="C447" s="105"/>
      <c r="D447" s="106"/>
      <c r="E447" s="222"/>
      <c r="F447" s="225"/>
      <c r="G447" s="107"/>
      <c r="H447" s="107"/>
      <c r="I447" s="107"/>
      <c r="J447" s="108"/>
      <c r="K447" s="109"/>
      <c r="L447" s="110">
        <v>5</v>
      </c>
      <c r="M447" s="328" t="str">
        <f>IFERROR(ROUNDUP(VLOOKUP(F447,Accesorio!A:E,IF(L447&gt;5,L447-2,L447),)*E447/IF(L447&gt;5,1.21,1),0)," ")</f>
        <v xml:space="preserve"> </v>
      </c>
      <c r="N447" s="329" t="str">
        <f>IFERROR(VLOOKUP(F447,Accesorio!A:C,3,),"")</f>
        <v/>
      </c>
    </row>
    <row r="448" spans="1:14">
      <c r="A448" s="103"/>
      <c r="B448" s="104"/>
      <c r="C448" s="105"/>
      <c r="D448" s="106"/>
      <c r="E448" s="222"/>
      <c r="F448" s="225"/>
      <c r="G448" s="107"/>
      <c r="H448" s="107"/>
      <c r="I448" s="107"/>
      <c r="J448" s="108"/>
      <c r="K448" s="109"/>
      <c r="L448" s="110">
        <v>5</v>
      </c>
      <c r="M448" s="328" t="str">
        <f>IFERROR(ROUNDUP(VLOOKUP(F448,Accesorio!A:E,IF(L448&gt;5,L448-2,L448),)*E448/IF(L448&gt;5,1.21,1),0)," ")</f>
        <v xml:space="preserve"> </v>
      </c>
      <c r="N448" s="329" t="str">
        <f>IFERROR(VLOOKUP(F448,Accesorio!A:C,3,),"")</f>
        <v/>
      </c>
    </row>
    <row r="449" spans="1:14">
      <c r="A449" s="103"/>
      <c r="B449" s="104"/>
      <c r="C449" s="105"/>
      <c r="D449" s="106"/>
      <c r="E449" s="222"/>
      <c r="F449" s="225"/>
      <c r="G449" s="107"/>
      <c r="H449" s="107"/>
      <c r="I449" s="107"/>
      <c r="J449" s="108"/>
      <c r="K449" s="109"/>
      <c r="L449" s="110">
        <v>5</v>
      </c>
      <c r="M449" s="328" t="str">
        <f>IFERROR(ROUNDUP(VLOOKUP(F449,Accesorio!A:E,IF(L449&gt;5,L449-2,L449),)*E449/IF(L449&gt;5,1.21,1),0)," ")</f>
        <v xml:space="preserve"> </v>
      </c>
      <c r="N449" s="329" t="str">
        <f>IFERROR(VLOOKUP(F449,Accesorio!A:C,3,),"")</f>
        <v/>
      </c>
    </row>
    <row r="450" spans="1:14">
      <c r="A450" s="103"/>
      <c r="B450" s="104"/>
      <c r="C450" s="105"/>
      <c r="D450" s="106"/>
      <c r="E450" s="222"/>
      <c r="F450" s="225"/>
      <c r="G450" s="107"/>
      <c r="H450" s="107"/>
      <c r="I450" s="107"/>
      <c r="J450" s="108"/>
      <c r="K450" s="109"/>
      <c r="L450" s="110">
        <v>5</v>
      </c>
      <c r="M450" s="328" t="str">
        <f>IFERROR(ROUNDUP(VLOOKUP(F450,Accesorio!A:E,IF(L450&gt;5,L450-2,L450),)*E450/IF(L450&gt;5,1.21,1),0)," ")</f>
        <v xml:space="preserve"> </v>
      </c>
      <c r="N450" s="329" t="str">
        <f>IFERROR(VLOOKUP(F450,Accesorio!A:C,3,),"")</f>
        <v/>
      </c>
    </row>
    <row r="451" spans="1:14">
      <c r="A451" s="103"/>
      <c r="B451" s="104"/>
      <c r="C451" s="105"/>
      <c r="D451" s="106"/>
      <c r="E451" s="222"/>
      <c r="F451" s="225"/>
      <c r="G451" s="107"/>
      <c r="H451" s="107"/>
      <c r="I451" s="107"/>
      <c r="J451" s="108"/>
      <c r="K451" s="109"/>
      <c r="L451" s="110">
        <v>5</v>
      </c>
      <c r="M451" s="328" t="str">
        <f>IFERROR(ROUNDUP(VLOOKUP(F451,Accesorio!A:E,IF(L451&gt;5,L451-2,L451),)*E451/IF(L451&gt;5,1.21,1),0)," ")</f>
        <v xml:space="preserve"> </v>
      </c>
      <c r="N451" s="329" t="str">
        <f>IFERROR(VLOOKUP(F451,Accesorio!A:C,3,),"")</f>
        <v/>
      </c>
    </row>
    <row r="452" spans="1:14">
      <c r="A452" s="103"/>
      <c r="B452" s="104"/>
      <c r="C452" s="105"/>
      <c r="D452" s="106"/>
      <c r="E452" s="222"/>
      <c r="F452" s="225"/>
      <c r="G452" s="107"/>
      <c r="H452" s="107"/>
      <c r="I452" s="107"/>
      <c r="J452" s="108"/>
      <c r="K452" s="109"/>
      <c r="L452" s="110">
        <v>5</v>
      </c>
      <c r="M452" s="328" t="str">
        <f>IFERROR(ROUNDUP(VLOOKUP(F452,Accesorio!A:E,IF(L452&gt;5,L452-2,L452),)*E452/IF(L452&gt;5,1.21,1),0)," ")</f>
        <v xml:space="preserve"> </v>
      </c>
      <c r="N452" s="329" t="str">
        <f>IFERROR(VLOOKUP(F452,Accesorio!A:C,3,),"")</f>
        <v/>
      </c>
    </row>
    <row r="453" spans="1:14">
      <c r="A453" s="103"/>
      <c r="B453" s="104"/>
      <c r="C453" s="105"/>
      <c r="D453" s="106"/>
      <c r="E453" s="222"/>
      <c r="F453" s="225"/>
      <c r="G453" s="107"/>
      <c r="H453" s="107"/>
      <c r="I453" s="107"/>
      <c r="J453" s="108"/>
      <c r="K453" s="109"/>
      <c r="L453" s="110">
        <v>5</v>
      </c>
      <c r="M453" s="328" t="str">
        <f>IFERROR(ROUNDUP(VLOOKUP(F453,Accesorio!A:E,IF(L453&gt;5,L453-2,L453),)*E453/IF(L453&gt;5,1.21,1),0)," ")</f>
        <v xml:space="preserve"> </v>
      </c>
      <c r="N453" s="329" t="str">
        <f>IFERROR(VLOOKUP(F453,Accesorio!A:C,3,),"")</f>
        <v/>
      </c>
    </row>
    <row r="454" spans="1:14">
      <c r="A454" s="103"/>
      <c r="B454" s="104"/>
      <c r="C454" s="105"/>
      <c r="D454" s="106"/>
      <c r="E454" s="222"/>
      <c r="F454" s="225"/>
      <c r="G454" s="107"/>
      <c r="H454" s="107"/>
      <c r="I454" s="107"/>
      <c r="J454" s="108"/>
      <c r="K454" s="109"/>
      <c r="L454" s="110">
        <v>5</v>
      </c>
      <c r="M454" s="328" t="str">
        <f>IFERROR(ROUNDUP(VLOOKUP(F454,Accesorio!A:E,IF(L454&gt;5,L454-2,L454),)*E454/IF(L454&gt;5,1.21,1),0)," ")</f>
        <v xml:space="preserve"> </v>
      </c>
      <c r="N454" s="329" t="str">
        <f>IFERROR(VLOOKUP(F454,Accesorio!A:C,3,),"")</f>
        <v/>
      </c>
    </row>
    <row r="455" spans="1:14">
      <c r="A455" s="103"/>
      <c r="B455" s="104"/>
      <c r="C455" s="105"/>
      <c r="D455" s="106"/>
      <c r="E455" s="222"/>
      <c r="F455" s="225"/>
      <c r="G455" s="107"/>
      <c r="H455" s="107"/>
      <c r="I455" s="107"/>
      <c r="J455" s="108"/>
      <c r="K455" s="109"/>
      <c r="L455" s="110">
        <v>5</v>
      </c>
      <c r="M455" s="328" t="str">
        <f>IFERROR(ROUNDUP(VLOOKUP(F455,Accesorio!A:E,IF(L455&gt;5,L455-2,L455),)*E455/IF(L455&gt;5,1.21,1),0)," ")</f>
        <v xml:space="preserve"> </v>
      </c>
      <c r="N455" s="329" t="str">
        <f>IFERROR(VLOOKUP(F455,Accesorio!A:C,3,),"")</f>
        <v/>
      </c>
    </row>
    <row r="456" spans="1:14">
      <c r="A456" s="103"/>
      <c r="B456" s="104"/>
      <c r="C456" s="105"/>
      <c r="D456" s="106"/>
      <c r="E456" s="222"/>
      <c r="F456" s="225"/>
      <c r="G456" s="107"/>
      <c r="H456" s="107"/>
      <c r="I456" s="107"/>
      <c r="J456" s="108"/>
      <c r="K456" s="109"/>
      <c r="L456" s="110">
        <v>5</v>
      </c>
      <c r="M456" s="328" t="str">
        <f>IFERROR(ROUNDUP(VLOOKUP(F456,Accesorio!A:E,IF(L456&gt;5,L456-2,L456),)*E456/IF(L456&gt;5,1.21,1),0)," ")</f>
        <v xml:space="preserve"> </v>
      </c>
      <c r="N456" s="329" t="str">
        <f>IFERROR(VLOOKUP(F456,Accesorio!A:C,3,),"")</f>
        <v/>
      </c>
    </row>
    <row r="457" spans="1:14">
      <c r="A457" s="103"/>
      <c r="B457" s="104"/>
      <c r="C457" s="105"/>
      <c r="D457" s="106"/>
      <c r="E457" s="222"/>
      <c r="F457" s="225"/>
      <c r="G457" s="107"/>
      <c r="H457" s="107"/>
      <c r="I457" s="107"/>
      <c r="J457" s="108"/>
      <c r="K457" s="112"/>
      <c r="L457" s="110">
        <v>5</v>
      </c>
      <c r="M457" s="328" t="str">
        <f>IFERROR(ROUNDUP(VLOOKUP(F457,Accesorio!A:E,IF(L457&gt;5,L457-2,L457),)*E457/IF(L457&gt;5,1.21,1),0)," ")</f>
        <v xml:space="preserve"> </v>
      </c>
      <c r="N457" s="329" t="str">
        <f>IFERROR(VLOOKUP(F457,Accesorio!A:C,3,),"")</f>
        <v/>
      </c>
    </row>
    <row r="458" spans="1:14">
      <c r="A458" s="103"/>
      <c r="B458" s="104"/>
      <c r="C458" s="105"/>
      <c r="D458" s="106"/>
      <c r="E458" s="222"/>
      <c r="F458" s="225"/>
      <c r="G458" s="107"/>
      <c r="H458" s="107"/>
      <c r="I458" s="107"/>
      <c r="J458" s="108"/>
      <c r="K458" s="112"/>
      <c r="L458" s="110">
        <v>5</v>
      </c>
      <c r="M458" s="328" t="str">
        <f>IFERROR(ROUNDUP(VLOOKUP(F458,Accesorio!A:E,IF(L458&gt;5,L458-2,L458),)*E458/IF(L458&gt;5,1.21,1),0)," ")</f>
        <v xml:space="preserve"> </v>
      </c>
      <c r="N458" s="329" t="str">
        <f>IFERROR(VLOOKUP(F458,Accesorio!A:C,3,),"")</f>
        <v/>
      </c>
    </row>
    <row r="459" spans="1:14">
      <c r="A459" s="103"/>
      <c r="B459" s="104"/>
      <c r="C459" s="105"/>
      <c r="D459" s="106"/>
      <c r="E459" s="222"/>
      <c r="F459" s="225"/>
      <c r="G459" s="107"/>
      <c r="H459" s="107"/>
      <c r="I459" s="107"/>
      <c r="J459" s="108"/>
      <c r="K459" s="112"/>
      <c r="L459" s="110">
        <v>5</v>
      </c>
      <c r="M459" s="328" t="str">
        <f>IFERROR(ROUNDUP(VLOOKUP(F459,Accesorio!A:E,IF(L459&gt;5,L459-2,L459),)*E459/IF(L459&gt;5,1.21,1),0)," ")</f>
        <v xml:space="preserve"> </v>
      </c>
      <c r="N459" s="329" t="str">
        <f>IFERROR(VLOOKUP(F459,Accesorio!A:C,3,),"")</f>
        <v/>
      </c>
    </row>
    <row r="460" spans="1:14">
      <c r="A460" s="103"/>
      <c r="B460" s="104"/>
      <c r="C460" s="105"/>
      <c r="D460" s="106"/>
      <c r="E460" s="222"/>
      <c r="F460" s="225"/>
      <c r="G460" s="107"/>
      <c r="H460" s="107"/>
      <c r="I460" s="107"/>
      <c r="J460" s="108"/>
      <c r="K460" s="112"/>
      <c r="L460" s="110">
        <v>5</v>
      </c>
      <c r="M460" s="328" t="str">
        <f>IFERROR(ROUNDUP(VLOOKUP(F460,Accesorio!A:E,IF(L460&gt;5,L460-2,L460),)*E460/IF(L460&gt;5,1.21,1),0)," ")</f>
        <v xml:space="preserve"> </v>
      </c>
      <c r="N460" s="329" t="str">
        <f>IFERROR(VLOOKUP(F460,Accesorio!A:C,3,),"")</f>
        <v/>
      </c>
    </row>
    <row r="461" spans="1:14">
      <c r="A461" s="103"/>
      <c r="B461" s="104"/>
      <c r="C461" s="105"/>
      <c r="D461" s="106"/>
      <c r="E461" s="222"/>
      <c r="F461" s="225"/>
      <c r="G461" s="107"/>
      <c r="H461" s="107"/>
      <c r="I461" s="107"/>
      <c r="J461" s="108"/>
      <c r="K461" s="112"/>
      <c r="L461" s="110">
        <v>5</v>
      </c>
      <c r="M461" s="328" t="str">
        <f>IFERROR(ROUNDUP(VLOOKUP(F461,Accesorio!A:E,IF(L461&gt;5,L461-2,L461),)*E461/IF(L461&gt;5,1.21,1),0)," ")</f>
        <v xml:space="preserve"> </v>
      </c>
      <c r="N461" s="329" t="str">
        <f>IFERROR(VLOOKUP(F461,Accesorio!A:C,3,),"")</f>
        <v/>
      </c>
    </row>
    <row r="462" spans="1:14">
      <c r="A462" s="103"/>
      <c r="B462" s="104"/>
      <c r="C462" s="105"/>
      <c r="D462" s="106"/>
      <c r="E462" s="222"/>
      <c r="F462" s="225"/>
      <c r="G462" s="107"/>
      <c r="H462" s="107"/>
      <c r="I462" s="107"/>
      <c r="J462" s="108"/>
      <c r="K462" s="112"/>
      <c r="L462" s="110">
        <v>5</v>
      </c>
      <c r="M462" s="328" t="str">
        <f>IFERROR(ROUNDUP(VLOOKUP(F462,Accesorio!A:E,IF(L462&gt;5,L462-2,L462),)*E462/IF(L462&gt;5,1.21,1),0)," ")</f>
        <v xml:space="preserve"> </v>
      </c>
      <c r="N462" s="329" t="str">
        <f>IFERROR(VLOOKUP(F462,Accesorio!A:C,3,),"")</f>
        <v/>
      </c>
    </row>
    <row r="463" spans="1:14">
      <c r="A463" s="103"/>
      <c r="B463" s="104"/>
      <c r="C463" s="105"/>
      <c r="D463" s="106"/>
      <c r="E463" s="222"/>
      <c r="F463" s="225"/>
      <c r="G463" s="107"/>
      <c r="H463" s="107"/>
      <c r="I463" s="107"/>
      <c r="J463" s="108"/>
      <c r="K463" s="112"/>
      <c r="L463" s="110">
        <v>5</v>
      </c>
      <c r="M463" s="328" t="str">
        <f>IFERROR(ROUNDUP(VLOOKUP(F463,Accesorio!A:E,IF(L463&gt;5,L463-2,L463),)*E463/IF(L463&gt;5,1.21,1),0)," ")</f>
        <v xml:space="preserve"> </v>
      </c>
      <c r="N463" s="329" t="str">
        <f>IFERROR(VLOOKUP(F463,Accesorio!A:C,3,),"")</f>
        <v/>
      </c>
    </row>
    <row r="464" spans="1:14">
      <c r="A464" s="103"/>
      <c r="B464" s="104"/>
      <c r="C464" s="105"/>
      <c r="D464" s="106"/>
      <c r="E464" s="222"/>
      <c r="F464" s="225"/>
      <c r="G464" s="107"/>
      <c r="H464" s="107"/>
      <c r="I464" s="107"/>
      <c r="J464" s="108"/>
      <c r="K464" s="112"/>
      <c r="L464" s="110">
        <v>5</v>
      </c>
      <c r="M464" s="328" t="str">
        <f>IFERROR(ROUNDUP(VLOOKUP(F464,Accesorio!A:E,IF(L464&gt;5,L464-2,L464),)*E464/IF(L464&gt;5,1.21,1),0)," ")</f>
        <v xml:space="preserve"> </v>
      </c>
      <c r="N464" s="329" t="str">
        <f>IFERROR(VLOOKUP(F464,Accesorio!A:C,3,),"")</f>
        <v/>
      </c>
    </row>
    <row r="465" spans="1:14">
      <c r="A465" s="103"/>
      <c r="B465" s="104"/>
      <c r="C465" s="105"/>
      <c r="D465" s="106"/>
      <c r="E465" s="222"/>
      <c r="F465" s="225"/>
      <c r="G465" s="107"/>
      <c r="H465" s="107"/>
      <c r="I465" s="107"/>
      <c r="J465" s="108"/>
      <c r="K465" s="112"/>
      <c r="L465" s="110">
        <v>5</v>
      </c>
      <c r="M465" s="328" t="str">
        <f>IFERROR(ROUNDUP(VLOOKUP(F465,Accesorio!A:E,IF(L465&gt;5,L465-2,L465),)*E465/IF(L465&gt;5,1.21,1),0)," ")</f>
        <v xml:space="preserve"> </v>
      </c>
      <c r="N465" s="329" t="str">
        <f>IFERROR(VLOOKUP(F465,Accesorio!A:C,3,),"")</f>
        <v/>
      </c>
    </row>
    <row r="466" spans="1:14">
      <c r="A466" s="103"/>
      <c r="B466" s="104"/>
      <c r="C466" s="105"/>
      <c r="D466" s="106"/>
      <c r="E466" s="222"/>
      <c r="F466" s="225"/>
      <c r="G466" s="107"/>
      <c r="H466" s="107"/>
      <c r="I466" s="107"/>
      <c r="J466" s="108"/>
      <c r="K466" s="112"/>
      <c r="L466" s="110">
        <v>5</v>
      </c>
      <c r="M466" s="328" t="str">
        <f>IFERROR(ROUNDUP(VLOOKUP(F466,Accesorio!A:E,IF(L466&gt;5,L466-2,L466),)*E466/IF(L466&gt;5,1.21,1),0)," ")</f>
        <v xml:space="preserve"> </v>
      </c>
      <c r="N466" s="329" t="str">
        <f>IFERROR(VLOOKUP(F466,Accesorio!A:C,3,),"")</f>
        <v/>
      </c>
    </row>
    <row r="467" spans="1:14">
      <c r="A467" s="103"/>
      <c r="B467" s="104"/>
      <c r="C467" s="105"/>
      <c r="D467" s="106"/>
      <c r="E467" s="222"/>
      <c r="F467" s="225"/>
      <c r="G467" s="107"/>
      <c r="H467" s="107"/>
      <c r="I467" s="107"/>
      <c r="J467" s="108"/>
      <c r="K467" s="112"/>
      <c r="L467" s="110">
        <v>5</v>
      </c>
      <c r="M467" s="328" t="str">
        <f>IFERROR(ROUNDUP(VLOOKUP(F467,Accesorio!A:E,IF(L467&gt;5,L467-2,L467),)*E467/IF(L467&gt;5,1.21,1),0)," ")</f>
        <v xml:space="preserve"> </v>
      </c>
      <c r="N467" s="329" t="str">
        <f>IFERROR(VLOOKUP(F467,Accesorio!A:C,3,),"")</f>
        <v/>
      </c>
    </row>
    <row r="468" spans="1:14">
      <c r="A468" s="103"/>
      <c r="B468" s="104"/>
      <c r="C468" s="105"/>
      <c r="D468" s="106"/>
      <c r="E468" s="222"/>
      <c r="F468" s="225"/>
      <c r="G468" s="107"/>
      <c r="H468" s="107"/>
      <c r="I468" s="107"/>
      <c r="J468" s="108"/>
      <c r="K468" s="112"/>
      <c r="L468" s="110">
        <v>5</v>
      </c>
      <c r="M468" s="328" t="str">
        <f>IFERROR(ROUNDUP(VLOOKUP(F468,Accesorio!A:E,IF(L468&gt;5,L468-2,L468),)*E468/IF(L468&gt;5,1.21,1),0)," ")</f>
        <v xml:space="preserve"> </v>
      </c>
      <c r="N468" s="329" t="str">
        <f>IFERROR(VLOOKUP(F468,Accesorio!A:C,3,),"")</f>
        <v/>
      </c>
    </row>
    <row r="469" spans="1:14">
      <c r="A469" s="103"/>
      <c r="B469" s="104"/>
      <c r="C469" s="105"/>
      <c r="D469" s="106"/>
      <c r="E469" s="222"/>
      <c r="F469" s="225"/>
      <c r="G469" s="107"/>
      <c r="H469" s="107"/>
      <c r="I469" s="107"/>
      <c r="J469" s="108"/>
      <c r="K469" s="112"/>
      <c r="L469" s="110">
        <v>5</v>
      </c>
      <c r="M469" s="328" t="str">
        <f>IFERROR(ROUNDUP(VLOOKUP(F469,Accesorio!A:E,IF(L469&gt;5,L469-2,L469),)*E469/IF(L469&gt;5,1.21,1),0)," ")</f>
        <v xml:space="preserve"> </v>
      </c>
      <c r="N469" s="329" t="str">
        <f>IFERROR(VLOOKUP(F469,Accesorio!A:C,3,),"")</f>
        <v/>
      </c>
    </row>
    <row r="470" spans="1:14">
      <c r="A470" s="103"/>
      <c r="B470" s="104"/>
      <c r="C470" s="105"/>
      <c r="D470" s="106"/>
      <c r="E470" s="222"/>
      <c r="F470" s="225"/>
      <c r="G470" s="107"/>
      <c r="H470" s="107"/>
      <c r="I470" s="107"/>
      <c r="J470" s="108"/>
      <c r="K470" s="112"/>
      <c r="L470" s="110">
        <v>5</v>
      </c>
      <c r="M470" s="328" t="str">
        <f>IFERROR(ROUNDUP(VLOOKUP(F470,Accesorio!A:E,IF(L470&gt;5,L470-2,L470),)*E470/IF(L470&gt;5,1.21,1),0)," ")</f>
        <v xml:space="preserve"> </v>
      </c>
      <c r="N470" s="329" t="str">
        <f>IFERROR(VLOOKUP(F470,Accesorio!A:C,3,),"")</f>
        <v/>
      </c>
    </row>
    <row r="471" spans="1:14">
      <c r="A471" s="103"/>
      <c r="B471" s="104"/>
      <c r="C471" s="105"/>
      <c r="D471" s="106"/>
      <c r="E471" s="222"/>
      <c r="F471" s="225"/>
      <c r="G471" s="107"/>
      <c r="H471" s="107"/>
      <c r="I471" s="107"/>
      <c r="J471" s="108"/>
      <c r="K471" s="112"/>
      <c r="L471" s="110">
        <v>5</v>
      </c>
      <c r="M471" s="328" t="str">
        <f>IFERROR(ROUNDUP(VLOOKUP(F471,Accesorio!A:E,IF(L471&gt;5,L471-2,L471),)*E471/IF(L471&gt;5,1.21,1),0)," ")</f>
        <v xml:space="preserve"> </v>
      </c>
      <c r="N471" s="329" t="str">
        <f>IFERROR(VLOOKUP(F471,Accesorio!A:C,3,),"")</f>
        <v/>
      </c>
    </row>
    <row r="472" spans="1:14">
      <c r="A472" s="103"/>
      <c r="B472" s="104"/>
      <c r="C472" s="105"/>
      <c r="D472" s="106"/>
      <c r="E472" s="222"/>
      <c r="F472" s="225"/>
      <c r="G472" s="107"/>
      <c r="H472" s="107"/>
      <c r="I472" s="107"/>
      <c r="J472" s="108"/>
      <c r="K472" s="112"/>
      <c r="L472" s="110">
        <v>5</v>
      </c>
      <c r="M472" s="328" t="str">
        <f>IFERROR(ROUNDUP(VLOOKUP(F472,Accesorio!A:E,IF(L472&gt;5,L472-2,L472),)*E472/IF(L472&gt;5,1.21,1),0)," ")</f>
        <v xml:space="preserve"> </v>
      </c>
      <c r="N472" s="329" t="str">
        <f>IFERROR(VLOOKUP(F472,Accesorio!A:C,3,),"")</f>
        <v/>
      </c>
    </row>
    <row r="473" spans="1:14">
      <c r="A473" s="103"/>
      <c r="B473" s="104"/>
      <c r="C473" s="105"/>
      <c r="D473" s="106"/>
      <c r="E473" s="222"/>
      <c r="F473" s="225"/>
      <c r="G473" s="107"/>
      <c r="H473" s="107"/>
      <c r="I473" s="107"/>
      <c r="J473" s="108"/>
      <c r="K473" s="112"/>
      <c r="L473" s="110">
        <v>5</v>
      </c>
      <c r="M473" s="328" t="str">
        <f>IFERROR(ROUNDUP(VLOOKUP(F473,Accesorio!A:E,IF(L473&gt;5,L473-2,L473),)*E473/IF(L473&gt;5,1.21,1),0)," ")</f>
        <v xml:space="preserve"> </v>
      </c>
      <c r="N473" s="329" t="str">
        <f>IFERROR(VLOOKUP(F473,Accesorio!A:C,3,),"")</f>
        <v/>
      </c>
    </row>
    <row r="474" spans="1:14">
      <c r="A474" s="103"/>
      <c r="B474" s="104"/>
      <c r="C474" s="105"/>
      <c r="D474" s="106"/>
      <c r="E474" s="222"/>
      <c r="F474" s="225"/>
      <c r="G474" s="107"/>
      <c r="H474" s="107"/>
      <c r="I474" s="107"/>
      <c r="J474" s="108"/>
      <c r="K474" s="112"/>
      <c r="L474" s="110">
        <v>5</v>
      </c>
      <c r="M474" s="328" t="str">
        <f>IFERROR(ROUNDUP(VLOOKUP(F474,Accesorio!A:E,IF(L474&gt;5,L474-2,L474),)*E474/IF(L474&gt;5,1.21,1),0)," ")</f>
        <v xml:space="preserve"> </v>
      </c>
      <c r="N474" s="329" t="str">
        <f>IFERROR(VLOOKUP(F474,Accesorio!A:C,3,),"")</f>
        <v/>
      </c>
    </row>
    <row r="475" spans="1:14">
      <c r="A475" s="103"/>
      <c r="B475" s="104"/>
      <c r="C475" s="105"/>
      <c r="D475" s="106"/>
      <c r="E475" s="222"/>
      <c r="F475" s="225"/>
      <c r="G475" s="107"/>
      <c r="H475" s="107"/>
      <c r="I475" s="107"/>
      <c r="J475" s="108"/>
      <c r="K475" s="112"/>
      <c r="L475" s="110">
        <v>5</v>
      </c>
      <c r="M475" s="328" t="str">
        <f>IFERROR(ROUNDUP(VLOOKUP(F475,Accesorio!A:E,IF(L475&gt;5,L475-2,L475),)*E475/IF(L475&gt;5,1.21,1),0)," ")</f>
        <v xml:space="preserve"> </v>
      </c>
      <c r="N475" s="329" t="str">
        <f>IFERROR(VLOOKUP(F475,Accesorio!A:C,3,),"")</f>
        <v/>
      </c>
    </row>
    <row r="476" spans="1:14">
      <c r="A476" s="103"/>
      <c r="B476" s="104"/>
      <c r="C476" s="105"/>
      <c r="D476" s="106"/>
      <c r="E476" s="222"/>
      <c r="F476" s="225"/>
      <c r="G476" s="107"/>
      <c r="H476" s="107"/>
      <c r="I476" s="107"/>
      <c r="J476" s="108"/>
      <c r="K476" s="112"/>
      <c r="L476" s="110">
        <v>5</v>
      </c>
      <c r="M476" s="328" t="str">
        <f>IFERROR(ROUNDUP(VLOOKUP(F476,Accesorio!A:E,IF(L476&gt;5,L476-2,L476),)*E476/IF(L476&gt;5,1.21,1),0)," ")</f>
        <v xml:space="preserve"> </v>
      </c>
      <c r="N476" s="329" t="str">
        <f>IFERROR(VLOOKUP(F476,Accesorio!A:C,3,),"")</f>
        <v/>
      </c>
    </row>
    <row r="477" spans="1:14">
      <c r="A477" s="103"/>
      <c r="B477" s="104"/>
      <c r="C477" s="105"/>
      <c r="D477" s="106"/>
      <c r="E477" s="222"/>
      <c r="F477" s="225"/>
      <c r="G477" s="107"/>
      <c r="H477" s="107"/>
      <c r="I477" s="107"/>
      <c r="J477" s="108"/>
      <c r="K477" s="112"/>
      <c r="L477" s="110">
        <v>5</v>
      </c>
      <c r="M477" s="328" t="str">
        <f>IFERROR(ROUNDUP(VLOOKUP(F477,Accesorio!A:E,IF(L477&gt;5,L477-2,L477),)*E477/IF(L477&gt;5,1.21,1),0)," ")</f>
        <v xml:space="preserve"> </v>
      </c>
      <c r="N477" s="329" t="str">
        <f>IFERROR(VLOOKUP(F477,Accesorio!A:C,3,),"")</f>
        <v/>
      </c>
    </row>
    <row r="478" spans="1:14">
      <c r="A478" s="103"/>
      <c r="B478" s="104"/>
      <c r="C478" s="105"/>
      <c r="D478" s="106"/>
      <c r="E478" s="222"/>
      <c r="F478" s="225"/>
      <c r="G478" s="107"/>
      <c r="H478" s="107"/>
      <c r="I478" s="107"/>
      <c r="J478" s="108"/>
      <c r="K478" s="112"/>
      <c r="L478" s="110">
        <v>5</v>
      </c>
      <c r="M478" s="328" t="str">
        <f>IFERROR(ROUNDUP(VLOOKUP(F478,Accesorio!A:E,IF(L478&gt;5,L478-2,L478),)*E478/IF(L478&gt;5,1.21,1),0)," ")</f>
        <v xml:space="preserve"> </v>
      </c>
      <c r="N478" s="329" t="str">
        <f>IFERROR(VLOOKUP(F478,Accesorio!A:C,3,),"")</f>
        <v/>
      </c>
    </row>
    <row r="479" spans="1:14">
      <c r="A479" s="103"/>
      <c r="B479" s="104"/>
      <c r="C479" s="105"/>
      <c r="D479" s="106"/>
      <c r="E479" s="222"/>
      <c r="F479" s="225"/>
      <c r="G479" s="107"/>
      <c r="H479" s="107"/>
      <c r="I479" s="107"/>
      <c r="J479" s="108"/>
      <c r="K479" s="112"/>
      <c r="L479" s="110">
        <v>5</v>
      </c>
      <c r="M479" s="328" t="str">
        <f>IFERROR(ROUNDUP(VLOOKUP(F479,Accesorio!A:E,IF(L479&gt;5,L479-2,L479),)*E479/IF(L479&gt;5,1.21,1),0)," ")</f>
        <v xml:space="preserve"> </v>
      </c>
      <c r="N479" s="329" t="str">
        <f>IFERROR(VLOOKUP(F479,Accesorio!A:C,3,),"")</f>
        <v/>
      </c>
    </row>
    <row r="480" spans="1:14">
      <c r="A480" s="103"/>
      <c r="B480" s="104"/>
      <c r="C480" s="105"/>
      <c r="D480" s="106"/>
      <c r="E480" s="222"/>
      <c r="F480" s="225"/>
      <c r="G480" s="107"/>
      <c r="H480" s="107"/>
      <c r="I480" s="107"/>
      <c r="J480" s="108"/>
      <c r="K480" s="112"/>
      <c r="L480" s="110">
        <v>5</v>
      </c>
      <c r="M480" s="328" t="str">
        <f>IFERROR(ROUNDUP(VLOOKUP(F480,Accesorio!A:E,IF(L480&gt;5,L480-2,L480),)*E480/IF(L480&gt;5,1.21,1),0)," ")</f>
        <v xml:space="preserve"> </v>
      </c>
      <c r="N480" s="329" t="str">
        <f>IFERROR(VLOOKUP(F480,Accesorio!A:C,3,),"")</f>
        <v/>
      </c>
    </row>
    <row r="481" spans="1:14">
      <c r="A481" s="103"/>
      <c r="B481" s="104"/>
      <c r="C481" s="105"/>
      <c r="D481" s="106"/>
      <c r="E481" s="222"/>
      <c r="F481" s="225"/>
      <c r="G481" s="107"/>
      <c r="H481" s="107"/>
      <c r="I481" s="107"/>
      <c r="J481" s="108"/>
      <c r="K481" s="112"/>
      <c r="L481" s="110">
        <v>5</v>
      </c>
      <c r="M481" s="328" t="str">
        <f>IFERROR(ROUNDUP(VLOOKUP(F481,Accesorio!A:E,IF(L481&gt;5,L481-2,L481),)*E481/IF(L481&gt;5,1.21,1),0)," ")</f>
        <v xml:space="preserve"> </v>
      </c>
      <c r="N481" s="329" t="str">
        <f>IFERROR(VLOOKUP(F481,Accesorio!A:C,3,),"")</f>
        <v/>
      </c>
    </row>
    <row r="482" spans="1:14">
      <c r="A482" s="103"/>
      <c r="B482" s="104"/>
      <c r="C482" s="105"/>
      <c r="D482" s="106"/>
      <c r="E482" s="222"/>
      <c r="F482" s="225"/>
      <c r="G482" s="107"/>
      <c r="H482" s="107"/>
      <c r="I482" s="107"/>
      <c r="J482" s="108"/>
      <c r="K482" s="112"/>
      <c r="L482" s="110">
        <v>5</v>
      </c>
      <c r="M482" s="328" t="str">
        <f>IFERROR(ROUNDUP(VLOOKUP(F482,Accesorio!A:E,IF(L482&gt;5,L482-2,L482),)*E482/IF(L482&gt;5,1.21,1),0)," ")</f>
        <v xml:space="preserve"> </v>
      </c>
      <c r="N482" s="329" t="str">
        <f>IFERROR(VLOOKUP(F482,Accesorio!A:C,3,),"")</f>
        <v/>
      </c>
    </row>
    <row r="483" spans="1:14">
      <c r="A483" s="103"/>
      <c r="B483" s="104"/>
      <c r="C483" s="105"/>
      <c r="D483" s="106"/>
      <c r="E483" s="222"/>
      <c r="F483" s="225"/>
      <c r="G483" s="107"/>
      <c r="H483" s="107"/>
      <c r="I483" s="107"/>
      <c r="J483" s="108"/>
      <c r="K483" s="112"/>
      <c r="L483" s="110">
        <v>5</v>
      </c>
      <c r="M483" s="328" t="str">
        <f>IFERROR(ROUNDUP(VLOOKUP(F483,Accesorio!A:E,IF(L483&gt;5,L483-2,L483),)*E483/IF(L483&gt;5,1.21,1),0)," ")</f>
        <v xml:space="preserve"> </v>
      </c>
      <c r="N483" s="329" t="str">
        <f>IFERROR(VLOOKUP(F483,Accesorio!A:C,3,),"")</f>
        <v/>
      </c>
    </row>
    <row r="484" spans="1:14">
      <c r="A484" s="103"/>
      <c r="B484" s="104"/>
      <c r="C484" s="105"/>
      <c r="D484" s="106"/>
      <c r="E484" s="222"/>
      <c r="F484" s="225"/>
      <c r="G484" s="107"/>
      <c r="H484" s="107"/>
      <c r="I484" s="107"/>
      <c r="J484" s="108"/>
      <c r="K484" s="112"/>
      <c r="L484" s="110">
        <v>5</v>
      </c>
      <c r="M484" s="328" t="str">
        <f>IFERROR(ROUNDUP(VLOOKUP(F484,Accesorio!A:E,IF(L484&gt;5,L484-2,L484),)*E484/IF(L484&gt;5,1.21,1),0)," ")</f>
        <v xml:space="preserve"> </v>
      </c>
      <c r="N484" s="329" t="str">
        <f>IFERROR(VLOOKUP(F484,Accesorio!A:C,3,),"")</f>
        <v/>
      </c>
    </row>
    <row r="485" spans="1:14">
      <c r="A485" s="103"/>
      <c r="B485" s="104"/>
      <c r="C485" s="105"/>
      <c r="D485" s="106"/>
      <c r="E485" s="222"/>
      <c r="F485" s="225"/>
      <c r="G485" s="107"/>
      <c r="H485" s="107"/>
      <c r="I485" s="107"/>
      <c r="J485" s="108"/>
      <c r="K485" s="112"/>
      <c r="L485" s="110">
        <v>5</v>
      </c>
      <c r="M485" s="328" t="str">
        <f>IFERROR(ROUNDUP(VLOOKUP(F485,Accesorio!A:E,IF(L485&gt;5,L485-2,L485),)*E485/IF(L485&gt;5,1.21,1),0)," ")</f>
        <v xml:space="preserve"> </v>
      </c>
      <c r="N485" s="329" t="str">
        <f>IFERROR(VLOOKUP(F485,Accesorio!A:C,3,),"")</f>
        <v/>
      </c>
    </row>
    <row r="486" spans="1:14">
      <c r="A486" s="103"/>
      <c r="B486" s="104"/>
      <c r="C486" s="105"/>
      <c r="D486" s="106"/>
      <c r="E486" s="222"/>
      <c r="F486" s="225"/>
      <c r="G486" s="107"/>
      <c r="H486" s="107"/>
      <c r="I486" s="107"/>
      <c r="J486" s="108"/>
      <c r="K486" s="112"/>
      <c r="L486" s="110">
        <v>5</v>
      </c>
      <c r="M486" s="328" t="str">
        <f>IFERROR(ROUNDUP(VLOOKUP(F486,Accesorio!A:E,IF(L486&gt;5,L486-2,L486),)*E486/IF(L486&gt;5,1.21,1),0)," ")</f>
        <v xml:space="preserve"> </v>
      </c>
      <c r="N486" s="329" t="str">
        <f>IFERROR(VLOOKUP(F486,Accesorio!A:C,3,),"")</f>
        <v/>
      </c>
    </row>
    <row r="487" spans="1:14">
      <c r="A487" s="103"/>
      <c r="B487" s="104"/>
      <c r="C487" s="105"/>
      <c r="D487" s="106"/>
      <c r="E487" s="222"/>
      <c r="F487" s="225"/>
      <c r="G487" s="107"/>
      <c r="H487" s="107"/>
      <c r="I487" s="107"/>
      <c r="J487" s="108"/>
      <c r="K487" s="112"/>
      <c r="L487" s="110">
        <v>5</v>
      </c>
      <c r="M487" s="328" t="str">
        <f>IFERROR(ROUNDUP(VLOOKUP(F487,Accesorio!A:E,IF(L487&gt;5,L487-2,L487),)*E487/IF(L487&gt;5,1.21,1),0)," ")</f>
        <v xml:space="preserve"> </v>
      </c>
      <c r="N487" s="329" t="str">
        <f>IFERROR(VLOOKUP(F487,Accesorio!A:C,3,),"")</f>
        <v/>
      </c>
    </row>
    <row r="488" spans="1:14">
      <c r="A488" s="103"/>
      <c r="B488" s="104"/>
      <c r="C488" s="105"/>
      <c r="D488" s="106"/>
      <c r="E488" s="222"/>
      <c r="F488" s="225"/>
      <c r="G488" s="107"/>
      <c r="H488" s="107"/>
      <c r="I488" s="107"/>
      <c r="J488" s="108"/>
      <c r="K488" s="112"/>
      <c r="L488" s="110">
        <v>5</v>
      </c>
      <c r="M488" s="328" t="str">
        <f>IFERROR(ROUNDUP(VLOOKUP(F488,Accesorio!A:E,IF(L488&gt;5,L488-2,L488),)*E488/IF(L488&gt;5,1.21,1),0)," ")</f>
        <v xml:space="preserve"> </v>
      </c>
      <c r="N488" s="329" t="str">
        <f>IFERROR(VLOOKUP(F488,Accesorio!A:C,3,),"")</f>
        <v/>
      </c>
    </row>
    <row r="489" spans="1:14">
      <c r="A489" s="103"/>
      <c r="B489" s="104"/>
      <c r="C489" s="111"/>
      <c r="D489" s="106"/>
      <c r="E489" s="222"/>
      <c r="F489" s="225"/>
      <c r="G489" s="107"/>
      <c r="H489" s="107"/>
      <c r="I489" s="107"/>
      <c r="J489" s="108"/>
      <c r="K489" s="112"/>
      <c r="L489" s="110">
        <v>5</v>
      </c>
      <c r="M489" s="328" t="str">
        <f>IFERROR(ROUNDUP(VLOOKUP(F489,Accesorio!A:E,IF(L489&gt;5,L489-2,L489),)*E489/IF(L489&gt;5,1.21,1),0)," ")</f>
        <v xml:space="preserve"> </v>
      </c>
      <c r="N489" s="329" t="str">
        <f>IFERROR(VLOOKUP(F489,Accesorio!A:C,3,),"")</f>
        <v/>
      </c>
    </row>
    <row r="490" spans="1:14">
      <c r="A490" s="103"/>
      <c r="B490" s="104"/>
      <c r="C490" s="111"/>
      <c r="D490" s="106"/>
      <c r="E490" s="222"/>
      <c r="F490" s="225"/>
      <c r="G490" s="107"/>
      <c r="H490" s="107"/>
      <c r="I490" s="107"/>
      <c r="J490" s="108"/>
      <c r="K490" s="112"/>
      <c r="L490" s="110">
        <v>5</v>
      </c>
      <c r="M490" s="328" t="str">
        <f>IFERROR(ROUNDUP(VLOOKUP(F490,Accesorio!A:E,IF(L490&gt;5,L490-2,L490),)*E490/IF(L490&gt;5,1.21,1),0)," ")</f>
        <v xml:space="preserve"> </v>
      </c>
      <c r="N490" s="329" t="str">
        <f>IFERROR(VLOOKUP(F490,Accesorio!A:C,3,),"")</f>
        <v/>
      </c>
    </row>
    <row r="491" spans="1:14">
      <c r="A491" s="103"/>
      <c r="B491" s="104"/>
      <c r="C491" s="111"/>
      <c r="D491" s="106"/>
      <c r="E491" s="222"/>
      <c r="F491" s="225"/>
      <c r="G491" s="107"/>
      <c r="H491" s="107"/>
      <c r="I491" s="107"/>
      <c r="J491" s="108"/>
      <c r="K491" s="112"/>
      <c r="L491" s="110">
        <v>5</v>
      </c>
      <c r="M491" s="328" t="str">
        <f>IFERROR(ROUNDUP(VLOOKUP(F491,Accesorio!A:E,IF(L491&gt;5,L491-2,L491),)*E491/IF(L491&gt;5,1.21,1),0)," ")</f>
        <v xml:space="preserve"> </v>
      </c>
      <c r="N491" s="329" t="str">
        <f>IFERROR(VLOOKUP(F491,Accesorio!A:C,3,),"")</f>
        <v/>
      </c>
    </row>
    <row r="492" spans="1:14">
      <c r="A492" s="103"/>
      <c r="B492" s="104"/>
      <c r="C492" s="105"/>
      <c r="D492" s="106"/>
      <c r="E492" s="222"/>
      <c r="F492" s="225"/>
      <c r="G492" s="107"/>
      <c r="H492" s="107"/>
      <c r="I492" s="107"/>
      <c r="J492" s="108"/>
      <c r="K492" s="112"/>
      <c r="L492" s="110">
        <v>5</v>
      </c>
      <c r="M492" s="328" t="str">
        <f>IFERROR(ROUNDUP(VLOOKUP(F492,Accesorio!A:E,IF(L492&gt;5,L492-2,L492),)*E492/IF(L492&gt;5,1.21,1),0)," ")</f>
        <v xml:space="preserve"> </v>
      </c>
      <c r="N492" s="329" t="str">
        <f>IFERROR(VLOOKUP(F492,Accesorio!A:C,3,),"")</f>
        <v/>
      </c>
    </row>
    <row r="493" spans="1:14">
      <c r="A493" s="103"/>
      <c r="B493" s="104"/>
      <c r="C493" s="105"/>
      <c r="D493" s="106"/>
      <c r="E493" s="222"/>
      <c r="F493" s="225"/>
      <c r="G493" s="107"/>
      <c r="H493" s="107"/>
      <c r="I493" s="107"/>
      <c r="J493" s="108"/>
      <c r="K493" s="112"/>
      <c r="L493" s="110">
        <v>5</v>
      </c>
      <c r="M493" s="328" t="str">
        <f>IFERROR(ROUNDUP(VLOOKUP(F493,Accesorio!A:E,IF(L493&gt;5,L493-2,L493),)*E493/IF(L493&gt;5,1.21,1),0)," ")</f>
        <v xml:space="preserve"> </v>
      </c>
      <c r="N493" s="329" t="str">
        <f>IFERROR(VLOOKUP(F493,Accesorio!A:C,3,),"")</f>
        <v/>
      </c>
    </row>
    <row r="494" spans="1:14">
      <c r="A494" s="103"/>
      <c r="B494" s="104"/>
      <c r="C494" s="105"/>
      <c r="D494" s="106"/>
      <c r="E494" s="222"/>
      <c r="F494" s="225"/>
      <c r="G494" s="107"/>
      <c r="H494" s="107"/>
      <c r="I494" s="107"/>
      <c r="J494" s="108"/>
      <c r="K494" s="112"/>
      <c r="L494" s="110">
        <v>5</v>
      </c>
      <c r="M494" s="328" t="str">
        <f>IFERROR(ROUNDUP(VLOOKUP(F494,Accesorio!A:E,IF(L494&gt;5,L494-2,L494),)*E494/IF(L494&gt;5,1.21,1),0)," ")</f>
        <v xml:space="preserve"> </v>
      </c>
      <c r="N494" s="329" t="str">
        <f>IFERROR(VLOOKUP(F494,Accesorio!A:C,3,),"")</f>
        <v/>
      </c>
    </row>
    <row r="495" spans="1:14">
      <c r="A495" s="103"/>
      <c r="B495" s="104"/>
      <c r="C495" s="105"/>
      <c r="D495" s="106"/>
      <c r="E495" s="222"/>
      <c r="F495" s="225"/>
      <c r="G495" s="107"/>
      <c r="H495" s="107"/>
      <c r="I495" s="107"/>
      <c r="J495" s="108"/>
      <c r="K495" s="112"/>
      <c r="L495" s="110">
        <v>5</v>
      </c>
      <c r="M495" s="328" t="str">
        <f>IFERROR(ROUNDUP(VLOOKUP(F495,Accesorio!A:E,IF(L495&gt;5,L495-2,L495),)*E495/IF(L495&gt;5,1.21,1),0)," ")</f>
        <v xml:space="preserve"> </v>
      </c>
      <c r="N495" s="329" t="str">
        <f>IFERROR(VLOOKUP(F495,Accesorio!A:C,3,),"")</f>
        <v/>
      </c>
    </row>
    <row r="496" spans="1:14">
      <c r="A496" s="103"/>
      <c r="B496" s="104"/>
      <c r="C496" s="105"/>
      <c r="D496" s="106"/>
      <c r="E496" s="222"/>
      <c r="F496" s="225"/>
      <c r="G496" s="107"/>
      <c r="H496" s="107"/>
      <c r="I496" s="107"/>
      <c r="J496" s="108"/>
      <c r="K496" s="112"/>
      <c r="L496" s="110">
        <v>5</v>
      </c>
      <c r="M496" s="328" t="str">
        <f>IFERROR(ROUNDUP(VLOOKUP(F496,Accesorio!A:E,IF(L496&gt;5,L496-2,L496),)*E496/IF(L496&gt;5,1.21,1),0)," ")</f>
        <v xml:space="preserve"> </v>
      </c>
      <c r="N496" s="329" t="str">
        <f>IFERROR(VLOOKUP(F496,Accesorio!A:C,3,),"")</f>
        <v/>
      </c>
    </row>
    <row r="497" spans="1:14">
      <c r="A497" s="103"/>
      <c r="B497" s="104"/>
      <c r="C497" s="105"/>
      <c r="D497" s="106"/>
      <c r="E497" s="222"/>
      <c r="F497" s="225"/>
      <c r="G497" s="107"/>
      <c r="H497" s="107"/>
      <c r="I497" s="107"/>
      <c r="J497" s="108"/>
      <c r="K497" s="112"/>
      <c r="L497" s="110">
        <v>5</v>
      </c>
      <c r="M497" s="328" t="str">
        <f>IFERROR(ROUNDUP(VLOOKUP(F497,Accesorio!A:E,IF(L497&gt;5,L497-2,L497),)*E497/IF(L497&gt;5,1.21,1),0)," ")</f>
        <v xml:space="preserve"> </v>
      </c>
      <c r="N497" s="329" t="str">
        <f>IFERROR(VLOOKUP(F497,Accesorio!A:C,3,),"")</f>
        <v/>
      </c>
    </row>
    <row r="498" spans="1:14">
      <c r="A498" s="103"/>
      <c r="B498" s="104"/>
      <c r="C498" s="105"/>
      <c r="D498" s="106"/>
      <c r="E498" s="222"/>
      <c r="F498" s="225"/>
      <c r="G498" s="107"/>
      <c r="H498" s="107"/>
      <c r="I498" s="107"/>
      <c r="J498" s="108"/>
      <c r="K498" s="112"/>
      <c r="L498" s="110">
        <v>5</v>
      </c>
      <c r="M498" s="328" t="str">
        <f>IFERROR(ROUNDUP(VLOOKUP(F498,Accesorio!A:E,IF(L498&gt;5,L498-2,L498),)*E498/IF(L498&gt;5,1.21,1),0)," ")</f>
        <v xml:space="preserve"> </v>
      </c>
      <c r="N498" s="329" t="str">
        <f>IFERROR(VLOOKUP(F498,Accesorio!A:C,3,),"")</f>
        <v/>
      </c>
    </row>
    <row r="499" spans="1:14">
      <c r="A499" s="103"/>
      <c r="B499" s="104"/>
      <c r="C499" s="105"/>
      <c r="D499" s="106"/>
      <c r="E499" s="222"/>
      <c r="F499" s="225"/>
      <c r="G499" s="107"/>
      <c r="H499" s="107"/>
      <c r="I499" s="107"/>
      <c r="J499" s="108"/>
      <c r="K499" s="112"/>
      <c r="L499" s="110">
        <v>5</v>
      </c>
      <c r="M499" s="328" t="str">
        <f>IFERROR(ROUNDUP(VLOOKUP(F499,Accesorio!A:E,IF(L499&gt;5,L499-2,L499),)*E499/IF(L499&gt;5,1.21,1),0)," ")</f>
        <v xml:space="preserve"> </v>
      </c>
      <c r="N499" s="329" t="str">
        <f>IFERROR(VLOOKUP(F499,Accesorio!A:C,3,),"")</f>
        <v/>
      </c>
    </row>
    <row r="500" spans="1:14">
      <c r="A500" s="103"/>
      <c r="B500" s="104"/>
      <c r="C500" s="105"/>
      <c r="D500" s="106"/>
      <c r="E500" s="222"/>
      <c r="F500" s="225"/>
      <c r="G500" s="107"/>
      <c r="H500" s="107"/>
      <c r="I500" s="107"/>
      <c r="J500" s="108"/>
      <c r="K500" s="112"/>
      <c r="L500" s="110">
        <v>5</v>
      </c>
      <c r="M500" s="328" t="str">
        <f>IFERROR(ROUNDUP(VLOOKUP(F500,Accesorio!A:E,IF(L500&gt;5,L500-2,L500),)*E500/IF(L500&gt;5,1.21,1),0)," ")</f>
        <v xml:space="preserve"> </v>
      </c>
      <c r="N500" s="329" t="str">
        <f>IFERROR(VLOOKUP(F500,Accesorio!A:C,3,),"")</f>
        <v/>
      </c>
    </row>
    <row r="501" spans="1:14">
      <c r="A501" s="103"/>
      <c r="B501" s="104"/>
      <c r="C501" s="105"/>
      <c r="D501" s="106"/>
      <c r="E501" s="222"/>
      <c r="F501" s="225"/>
      <c r="G501" s="107"/>
      <c r="H501" s="107"/>
      <c r="I501" s="107"/>
      <c r="J501" s="108"/>
      <c r="K501" s="112"/>
      <c r="L501" s="110">
        <v>5</v>
      </c>
      <c r="M501" s="328" t="str">
        <f>IFERROR(ROUNDUP(VLOOKUP(F501,Accesorio!A:E,IF(L501&gt;5,L501-2,L501),)*E501/IF(L501&gt;5,1.21,1),0)," ")</f>
        <v xml:space="preserve"> </v>
      </c>
      <c r="N501" s="329" t="str">
        <f>IFERROR(VLOOKUP(F501,Accesorio!A:C,3,),"")</f>
        <v/>
      </c>
    </row>
    <row r="502" spans="1:14">
      <c r="A502" s="103"/>
      <c r="B502" s="104"/>
      <c r="C502" s="105"/>
      <c r="D502" s="106"/>
      <c r="E502" s="222"/>
      <c r="F502" s="225"/>
      <c r="G502" s="107"/>
      <c r="H502" s="107"/>
      <c r="I502" s="107"/>
      <c r="J502" s="108"/>
      <c r="K502" s="112"/>
      <c r="L502" s="110">
        <v>5</v>
      </c>
      <c r="M502" s="328" t="str">
        <f>IFERROR(ROUNDUP(VLOOKUP(F502,Accesorio!A:E,IF(L502&gt;5,L502-2,L502),)*E502/IF(L502&gt;5,1.21,1),0)," ")</f>
        <v xml:space="preserve"> </v>
      </c>
      <c r="N502" s="329" t="str">
        <f>IFERROR(VLOOKUP(F502,Accesorio!A:C,3,),"")</f>
        <v/>
      </c>
    </row>
    <row r="503" spans="1:14">
      <c r="A503" s="103"/>
      <c r="B503" s="104"/>
      <c r="C503" s="105"/>
      <c r="D503" s="106"/>
      <c r="E503" s="222"/>
      <c r="F503" s="225"/>
      <c r="G503" s="107"/>
      <c r="H503" s="107"/>
      <c r="I503" s="107"/>
      <c r="J503" s="108"/>
      <c r="K503" s="112"/>
      <c r="L503" s="110">
        <v>5</v>
      </c>
      <c r="M503" s="328" t="str">
        <f>IFERROR(ROUNDUP(VLOOKUP(F503,Accesorio!A:E,IF(L503&gt;5,L503-2,L503),)*E503/IF(L503&gt;5,1.21,1),0)," ")</f>
        <v xml:space="preserve"> </v>
      </c>
      <c r="N503" s="329" t="str">
        <f>IFERROR(VLOOKUP(F503,Accesorio!A:C,3,),"")</f>
        <v/>
      </c>
    </row>
    <row r="504" spans="1:14">
      <c r="A504" s="103"/>
      <c r="B504" s="104"/>
      <c r="C504" s="105"/>
      <c r="D504" s="106"/>
      <c r="E504" s="222"/>
      <c r="F504" s="225"/>
      <c r="G504" s="107"/>
      <c r="H504" s="107"/>
      <c r="I504" s="107"/>
      <c r="J504" s="108"/>
      <c r="K504" s="112"/>
      <c r="L504" s="110">
        <v>5</v>
      </c>
      <c r="M504" s="328" t="str">
        <f>IFERROR(ROUNDUP(VLOOKUP(F504,Accesorio!A:E,IF(L504&gt;5,L504-2,L504),)*E504/IF(L504&gt;5,1.21,1),0)," ")</f>
        <v xml:space="preserve"> </v>
      </c>
      <c r="N504" s="329" t="str">
        <f>IFERROR(VLOOKUP(F504,Accesorio!A:C,3,),"")</f>
        <v/>
      </c>
    </row>
    <row r="505" spans="1:14">
      <c r="A505" s="103"/>
      <c r="B505" s="104"/>
      <c r="C505" s="105"/>
      <c r="D505" s="106"/>
      <c r="E505" s="222"/>
      <c r="F505" s="225"/>
      <c r="G505" s="107"/>
      <c r="H505" s="107"/>
      <c r="I505" s="107"/>
      <c r="J505" s="108"/>
      <c r="K505" s="112"/>
      <c r="L505" s="110">
        <v>5</v>
      </c>
      <c r="M505" s="328" t="str">
        <f>IFERROR(ROUNDUP(VLOOKUP(F505,Accesorio!A:E,IF(L505&gt;5,L505-2,L505),)*E505/IF(L505&gt;5,1.21,1),0)," ")</f>
        <v xml:space="preserve"> </v>
      </c>
      <c r="N505" s="329" t="str">
        <f>IFERROR(VLOOKUP(F505,Accesorio!A:C,3,),"")</f>
        <v/>
      </c>
    </row>
    <row r="506" spans="1:14">
      <c r="A506" s="103"/>
      <c r="B506" s="104"/>
      <c r="C506" s="105"/>
      <c r="D506" s="106"/>
      <c r="E506" s="222"/>
      <c r="F506" s="225"/>
      <c r="G506" s="107"/>
      <c r="H506" s="107"/>
      <c r="I506" s="107"/>
      <c r="J506" s="108"/>
      <c r="K506" s="112"/>
      <c r="L506" s="110">
        <v>5</v>
      </c>
      <c r="M506" s="328" t="str">
        <f>IFERROR(ROUNDUP(VLOOKUP(F506,Accesorio!A:E,IF(L506&gt;5,L506-2,L506),)*E506/IF(L506&gt;5,1.21,1),0)," ")</f>
        <v xml:space="preserve"> </v>
      </c>
      <c r="N506" s="329" t="str">
        <f>IFERROR(VLOOKUP(F506,Accesorio!A:C,3,),"")</f>
        <v/>
      </c>
    </row>
    <row r="507" spans="1:14">
      <c r="A507" s="103"/>
      <c r="B507" s="104"/>
      <c r="C507" s="105"/>
      <c r="D507" s="106"/>
      <c r="E507" s="222"/>
      <c r="F507" s="225"/>
      <c r="G507" s="107"/>
      <c r="H507" s="107"/>
      <c r="I507" s="107"/>
      <c r="J507" s="108"/>
      <c r="K507" s="112"/>
      <c r="L507" s="110">
        <v>5</v>
      </c>
      <c r="M507" s="328" t="str">
        <f>IFERROR(ROUNDUP(VLOOKUP(F507,Accesorio!A:E,IF(L507&gt;5,L507-2,L507),)*E507/IF(L507&gt;5,1.21,1),0)," ")</f>
        <v xml:space="preserve"> </v>
      </c>
      <c r="N507" s="329" t="str">
        <f>IFERROR(VLOOKUP(F507,Accesorio!A:C,3,),"")</f>
        <v/>
      </c>
    </row>
    <row r="508" spans="1:14">
      <c r="A508" s="103"/>
      <c r="B508" s="104"/>
      <c r="C508" s="105"/>
      <c r="D508" s="106"/>
      <c r="E508" s="222"/>
      <c r="F508" s="225"/>
      <c r="G508" s="107"/>
      <c r="H508" s="107"/>
      <c r="I508" s="107"/>
      <c r="J508" s="108"/>
      <c r="K508" s="112"/>
      <c r="L508" s="110">
        <v>5</v>
      </c>
      <c r="M508" s="328" t="str">
        <f>IFERROR(ROUNDUP(VLOOKUP(F508,Accesorio!A:E,IF(L508&gt;5,L508-2,L508),)*E508/IF(L508&gt;5,1.21,1),0)," ")</f>
        <v xml:space="preserve"> </v>
      </c>
      <c r="N508" s="329" t="str">
        <f>IFERROR(VLOOKUP(F508,Accesorio!A:C,3,),"")</f>
        <v/>
      </c>
    </row>
    <row r="509" spans="1:14">
      <c r="A509" s="103"/>
      <c r="B509" s="104"/>
      <c r="C509" s="105"/>
      <c r="D509" s="106"/>
      <c r="E509" s="222"/>
      <c r="F509" s="225"/>
      <c r="G509" s="107"/>
      <c r="H509" s="107"/>
      <c r="I509" s="107"/>
      <c r="J509" s="108"/>
      <c r="K509" s="112"/>
      <c r="L509" s="110">
        <v>5</v>
      </c>
      <c r="M509" s="328" t="str">
        <f>IFERROR(ROUNDUP(VLOOKUP(F509,Accesorio!A:E,IF(L509&gt;5,L509-2,L509),)*E509/IF(L509&gt;5,1.21,1),0)," ")</f>
        <v xml:space="preserve"> </v>
      </c>
      <c r="N509" s="329" t="str">
        <f>IFERROR(VLOOKUP(F509,Accesorio!A:C,3,),"")</f>
        <v/>
      </c>
    </row>
    <row r="510" spans="1:14">
      <c r="A510" s="103"/>
      <c r="B510" s="104"/>
      <c r="C510" s="105"/>
      <c r="D510" s="106"/>
      <c r="E510" s="222"/>
      <c r="F510" s="225"/>
      <c r="G510" s="107"/>
      <c r="H510" s="107"/>
      <c r="I510" s="107"/>
      <c r="J510" s="108"/>
      <c r="K510" s="112"/>
      <c r="L510" s="110">
        <v>5</v>
      </c>
      <c r="M510" s="328" t="str">
        <f>IFERROR(ROUNDUP(VLOOKUP(F510,Accesorio!A:E,IF(L510&gt;5,L510-2,L510),)*E510/IF(L510&gt;5,1.21,1),0)," ")</f>
        <v xml:space="preserve"> </v>
      </c>
      <c r="N510" s="329" t="str">
        <f>IFERROR(VLOOKUP(F510,Accesorio!A:C,3,),"")</f>
        <v/>
      </c>
    </row>
    <row r="511" spans="1:14">
      <c r="A511" s="103"/>
      <c r="B511" s="104"/>
      <c r="C511" s="105"/>
      <c r="D511" s="106"/>
      <c r="E511" s="222"/>
      <c r="F511" s="225"/>
      <c r="G511" s="107"/>
      <c r="H511" s="107"/>
      <c r="I511" s="107"/>
      <c r="J511" s="108"/>
      <c r="K511" s="112"/>
      <c r="L511" s="110">
        <v>5</v>
      </c>
      <c r="M511" s="328" t="str">
        <f>IFERROR(ROUNDUP(VLOOKUP(F511,Accesorio!A:E,IF(L511&gt;5,L511-2,L511),)*E511/IF(L511&gt;5,1.21,1),0)," ")</f>
        <v xml:space="preserve"> </v>
      </c>
      <c r="N511" s="329" t="str">
        <f>IFERROR(VLOOKUP(F511,Accesorio!A:C,3,),"")</f>
        <v/>
      </c>
    </row>
    <row r="512" spans="1:14">
      <c r="A512" s="103"/>
      <c r="B512" s="104"/>
      <c r="C512" s="105"/>
      <c r="D512" s="106"/>
      <c r="E512" s="222"/>
      <c r="F512" s="225"/>
      <c r="G512" s="107"/>
      <c r="H512" s="107"/>
      <c r="I512" s="107"/>
      <c r="J512" s="108"/>
      <c r="K512" s="112"/>
      <c r="L512" s="110">
        <v>5</v>
      </c>
      <c r="M512" s="328" t="str">
        <f>IFERROR(ROUNDUP(VLOOKUP(F512,Accesorio!A:E,IF(L512&gt;5,L512-2,L512),)*E512/IF(L512&gt;5,1.21,1),0)," ")</f>
        <v xml:space="preserve"> </v>
      </c>
      <c r="N512" s="329" t="str">
        <f>IFERROR(VLOOKUP(F512,Accesorio!A:C,3,),"")</f>
        <v/>
      </c>
    </row>
    <row r="513" spans="1:14">
      <c r="A513" s="103"/>
      <c r="B513" s="104"/>
      <c r="C513" s="105"/>
      <c r="D513" s="106"/>
      <c r="E513" s="222"/>
      <c r="F513" s="225"/>
      <c r="G513" s="107"/>
      <c r="H513" s="107"/>
      <c r="I513" s="107"/>
      <c r="J513" s="108"/>
      <c r="K513" s="112"/>
      <c r="L513" s="110">
        <v>5</v>
      </c>
      <c r="M513" s="328" t="str">
        <f>IFERROR(ROUNDUP(VLOOKUP(F513,Accesorio!A:E,IF(L513&gt;5,L513-2,L513),)*E513/IF(L513&gt;5,1.21,1),0)," ")</f>
        <v xml:space="preserve"> </v>
      </c>
      <c r="N513" s="329" t="str">
        <f>IFERROR(VLOOKUP(F513,Accesorio!A:C,3,),"")</f>
        <v/>
      </c>
    </row>
    <row r="514" spans="1:14">
      <c r="A514" s="103"/>
      <c r="B514" s="104"/>
      <c r="C514" s="105"/>
      <c r="D514" s="106"/>
      <c r="E514" s="222"/>
      <c r="F514" s="225"/>
      <c r="G514" s="107"/>
      <c r="H514" s="107"/>
      <c r="I514" s="107"/>
      <c r="J514" s="108"/>
      <c r="K514" s="112"/>
      <c r="L514" s="110">
        <v>5</v>
      </c>
      <c r="M514" s="328" t="str">
        <f>IFERROR(ROUNDUP(VLOOKUP(F514,Accesorio!A:E,IF(L514&gt;5,L514-2,L514),)*E514/IF(L514&gt;5,1.21,1),0)," ")</f>
        <v xml:space="preserve"> </v>
      </c>
      <c r="N514" s="329" t="str">
        <f>IFERROR(VLOOKUP(F514,Accesorio!A:C,3,),"")</f>
        <v/>
      </c>
    </row>
    <row r="515" spans="1:14">
      <c r="A515" s="103"/>
      <c r="B515" s="104"/>
      <c r="C515" s="105"/>
      <c r="D515" s="106"/>
      <c r="E515" s="222"/>
      <c r="F515" s="225"/>
      <c r="G515" s="107"/>
      <c r="H515" s="107"/>
      <c r="I515" s="107"/>
      <c r="J515" s="108"/>
      <c r="K515" s="112"/>
      <c r="L515" s="110">
        <v>5</v>
      </c>
      <c r="M515" s="328" t="str">
        <f>IFERROR(ROUNDUP(VLOOKUP(F515,Accesorio!A:E,IF(L515&gt;5,L515-2,L515),)*E515/IF(L515&gt;5,1.21,1),0)," ")</f>
        <v xml:space="preserve"> </v>
      </c>
      <c r="N515" s="329" t="str">
        <f>IFERROR(VLOOKUP(F515,Accesorio!A:C,3,),"")</f>
        <v/>
      </c>
    </row>
    <row r="516" spans="1:14">
      <c r="A516" s="103"/>
      <c r="B516" s="104"/>
      <c r="C516" s="105"/>
      <c r="D516" s="106"/>
      <c r="E516" s="222"/>
      <c r="F516" s="225"/>
      <c r="G516" s="107"/>
      <c r="H516" s="107"/>
      <c r="I516" s="107"/>
      <c r="J516" s="108"/>
      <c r="K516" s="112"/>
      <c r="L516" s="110">
        <v>5</v>
      </c>
      <c r="M516" s="328" t="str">
        <f>IFERROR(ROUNDUP(VLOOKUP(F516,Accesorio!A:E,IF(L516&gt;5,L516-2,L516),)*E516/IF(L516&gt;5,1.21,1),0)," ")</f>
        <v xml:space="preserve"> </v>
      </c>
      <c r="N516" s="329" t="str">
        <f>IFERROR(VLOOKUP(F516,Accesorio!A:C,3,),"")</f>
        <v/>
      </c>
    </row>
    <row r="517" spans="1:14">
      <c r="A517" s="103"/>
      <c r="B517" s="104"/>
      <c r="C517" s="105"/>
      <c r="D517" s="106"/>
      <c r="E517" s="222"/>
      <c r="F517" s="225"/>
      <c r="G517" s="107"/>
      <c r="H517" s="107"/>
      <c r="I517" s="107"/>
      <c r="J517" s="108"/>
      <c r="K517" s="112"/>
      <c r="L517" s="110">
        <v>5</v>
      </c>
      <c r="M517" s="328" t="str">
        <f>IFERROR(ROUNDUP(VLOOKUP(F517,Accesorio!A:E,IF(L517&gt;5,L517-2,L517),)*E517/IF(L517&gt;5,1.21,1),0)," ")</f>
        <v xml:space="preserve"> </v>
      </c>
      <c r="N517" s="329" t="str">
        <f>IFERROR(VLOOKUP(F517,Accesorio!A:C,3,),"")</f>
        <v/>
      </c>
    </row>
    <row r="518" spans="1:14">
      <c r="A518" s="103"/>
      <c r="B518" s="104"/>
      <c r="C518" s="105"/>
      <c r="D518" s="106"/>
      <c r="E518" s="222"/>
      <c r="F518" s="225"/>
      <c r="G518" s="107"/>
      <c r="H518" s="107"/>
      <c r="I518" s="107"/>
      <c r="J518" s="108"/>
      <c r="K518" s="112"/>
      <c r="L518" s="110">
        <v>5</v>
      </c>
      <c r="M518" s="328" t="str">
        <f>IFERROR(ROUNDUP(VLOOKUP(F518,Accesorio!A:E,IF(L518&gt;5,L518-2,L518),)*E518/IF(L518&gt;5,1.21,1),0)," ")</f>
        <v xml:space="preserve"> </v>
      </c>
      <c r="N518" s="329" t="str">
        <f>IFERROR(VLOOKUP(F518,Accesorio!A:C,3,),"")</f>
        <v/>
      </c>
    </row>
    <row r="519" spans="1:14">
      <c r="A519" s="103"/>
      <c r="B519" s="104"/>
      <c r="C519" s="105"/>
      <c r="D519" s="106"/>
      <c r="E519" s="222"/>
      <c r="F519" s="225"/>
      <c r="G519" s="107"/>
      <c r="H519" s="107"/>
      <c r="I519" s="107"/>
      <c r="J519" s="108"/>
      <c r="K519" s="112"/>
      <c r="L519" s="110">
        <v>5</v>
      </c>
      <c r="M519" s="328" t="str">
        <f>IFERROR(ROUNDUP(VLOOKUP(F519,Accesorio!A:E,IF(L519&gt;5,L519-2,L519),)*E519/IF(L519&gt;5,1.21,1),0)," ")</f>
        <v xml:space="preserve"> </v>
      </c>
      <c r="N519" s="329" t="str">
        <f>IFERROR(VLOOKUP(F519,Accesorio!A:C,3,),"")</f>
        <v/>
      </c>
    </row>
    <row r="520" spans="1:14">
      <c r="A520" s="103"/>
      <c r="B520" s="104"/>
      <c r="C520" s="105"/>
      <c r="D520" s="106"/>
      <c r="E520" s="222"/>
      <c r="F520" s="225"/>
      <c r="G520" s="107"/>
      <c r="H520" s="107"/>
      <c r="I520" s="107"/>
      <c r="J520" s="108"/>
      <c r="K520" s="112"/>
      <c r="L520" s="110">
        <v>5</v>
      </c>
      <c r="M520" s="328" t="str">
        <f>IFERROR(ROUNDUP(VLOOKUP(F520,Accesorio!A:E,IF(L520&gt;5,L520-2,L520),)*E520/IF(L520&gt;5,1.21,1),0)," ")</f>
        <v xml:space="preserve"> </v>
      </c>
      <c r="N520" s="329" t="str">
        <f>IFERROR(VLOOKUP(F520,Accesorio!A:C,3,),"")</f>
        <v/>
      </c>
    </row>
    <row r="521" spans="1:14">
      <c r="A521" s="103"/>
      <c r="B521" s="104"/>
      <c r="C521" s="105"/>
      <c r="D521" s="106"/>
      <c r="E521" s="222"/>
      <c r="F521" s="225"/>
      <c r="G521" s="107"/>
      <c r="H521" s="107"/>
      <c r="I521" s="107"/>
      <c r="J521" s="108"/>
      <c r="K521" s="112"/>
      <c r="L521" s="110">
        <v>5</v>
      </c>
      <c r="M521" s="328" t="str">
        <f>IFERROR(ROUNDUP(VLOOKUP(F521,Accesorio!A:E,IF(L521&gt;5,L521-2,L521),)*E521/IF(L521&gt;5,1.21,1),0)," ")</f>
        <v xml:space="preserve"> </v>
      </c>
      <c r="N521" s="329" t="str">
        <f>IFERROR(VLOOKUP(F521,Accesorio!A:C,3,),"")</f>
        <v/>
      </c>
    </row>
    <row r="522" spans="1:14">
      <c r="A522" s="103"/>
      <c r="B522" s="104"/>
      <c r="C522" s="105"/>
      <c r="D522" s="106"/>
      <c r="E522" s="222"/>
      <c r="F522" s="225"/>
      <c r="G522" s="107"/>
      <c r="H522" s="107"/>
      <c r="I522" s="107"/>
      <c r="J522" s="108"/>
      <c r="K522" s="112"/>
      <c r="L522" s="110">
        <v>5</v>
      </c>
      <c r="M522" s="328" t="str">
        <f>IFERROR(ROUNDUP(VLOOKUP(F522,Accesorio!A:E,IF(L522&gt;5,L522-2,L522),)*E522/IF(L522&gt;5,1.21,1),0)," ")</f>
        <v xml:space="preserve"> </v>
      </c>
      <c r="N522" s="329" t="str">
        <f>IFERROR(VLOOKUP(F522,Accesorio!A:C,3,),"")</f>
        <v/>
      </c>
    </row>
    <row r="523" spans="1:14">
      <c r="A523" s="103"/>
      <c r="B523" s="104"/>
      <c r="C523" s="105"/>
      <c r="D523" s="106"/>
      <c r="E523" s="222"/>
      <c r="F523" s="225"/>
      <c r="G523" s="107"/>
      <c r="H523" s="107"/>
      <c r="I523" s="107"/>
      <c r="J523" s="108"/>
      <c r="K523" s="112"/>
      <c r="L523" s="110">
        <v>5</v>
      </c>
      <c r="M523" s="328" t="str">
        <f>IFERROR(ROUNDUP(VLOOKUP(F523,Accesorio!A:E,IF(L523&gt;5,L523-2,L523),)*E523/IF(L523&gt;5,1.21,1),0)," ")</f>
        <v xml:space="preserve"> </v>
      </c>
      <c r="N523" s="329" t="str">
        <f>IFERROR(VLOOKUP(F523,Accesorio!A:C,3,),"")</f>
        <v/>
      </c>
    </row>
    <row r="524" spans="1:14">
      <c r="A524" s="103"/>
      <c r="B524" s="104"/>
      <c r="C524" s="105"/>
      <c r="D524" s="106"/>
      <c r="E524" s="222"/>
      <c r="F524" s="225"/>
      <c r="G524" s="107"/>
      <c r="H524" s="107"/>
      <c r="I524" s="107"/>
      <c r="J524" s="108"/>
      <c r="K524" s="112"/>
      <c r="L524" s="110">
        <v>5</v>
      </c>
      <c r="M524" s="328" t="str">
        <f>IFERROR(ROUNDUP(VLOOKUP(F524,Accesorio!A:E,IF(L524&gt;5,L524-2,L524),)*E524/IF(L524&gt;5,1.21,1),0)," ")</f>
        <v xml:space="preserve"> </v>
      </c>
      <c r="N524" s="329" t="str">
        <f>IFERROR(VLOOKUP(F524,Accesorio!A:C,3,),"")</f>
        <v/>
      </c>
    </row>
    <row r="525" spans="1:14">
      <c r="A525" s="103"/>
      <c r="B525" s="104"/>
      <c r="C525" s="105"/>
      <c r="D525" s="106"/>
      <c r="E525" s="222"/>
      <c r="F525" s="225"/>
      <c r="G525" s="107"/>
      <c r="H525" s="107"/>
      <c r="I525" s="107"/>
      <c r="J525" s="108"/>
      <c r="K525" s="112"/>
      <c r="L525" s="110">
        <v>5</v>
      </c>
      <c r="M525" s="328" t="str">
        <f>IFERROR(ROUNDUP(VLOOKUP(F525,Accesorio!A:E,IF(L525&gt;5,L525-2,L525),)*E525/IF(L525&gt;5,1.21,1),0)," ")</f>
        <v xml:space="preserve"> </v>
      </c>
      <c r="N525" s="329" t="str">
        <f>IFERROR(VLOOKUP(F525,Accesorio!A:C,3,),"")</f>
        <v/>
      </c>
    </row>
    <row r="526" spans="1:14">
      <c r="A526" s="103"/>
      <c r="B526" s="104"/>
      <c r="C526" s="105"/>
      <c r="D526" s="106"/>
      <c r="E526" s="222"/>
      <c r="F526" s="225"/>
      <c r="G526" s="107"/>
      <c r="H526" s="107"/>
      <c r="I526" s="107"/>
      <c r="J526" s="108"/>
      <c r="K526" s="112"/>
      <c r="L526" s="110">
        <v>5</v>
      </c>
      <c r="M526" s="328" t="str">
        <f>IFERROR(ROUNDUP(VLOOKUP(F526,Accesorio!A:E,IF(L526&gt;5,L526-2,L526),)*E526/IF(L526&gt;5,1.21,1),0)," ")</f>
        <v xml:space="preserve"> </v>
      </c>
      <c r="N526" s="329" t="str">
        <f>IFERROR(VLOOKUP(F526,Accesorio!A:C,3,),"")</f>
        <v/>
      </c>
    </row>
    <row r="527" spans="1:14">
      <c r="A527" s="103"/>
      <c r="B527" s="104"/>
      <c r="C527" s="105"/>
      <c r="D527" s="106"/>
      <c r="E527" s="222"/>
      <c r="F527" s="225"/>
      <c r="G527" s="107"/>
      <c r="H527" s="107"/>
      <c r="I527" s="107"/>
      <c r="J527" s="108"/>
      <c r="K527" s="112"/>
      <c r="L527" s="110">
        <v>5</v>
      </c>
      <c r="M527" s="328" t="str">
        <f>IFERROR(ROUNDUP(VLOOKUP(F527,Accesorio!A:E,IF(L527&gt;5,L527-2,L527),)*E527/IF(L527&gt;5,1.21,1),0)," ")</f>
        <v xml:space="preserve"> </v>
      </c>
      <c r="N527" s="329" t="str">
        <f>IFERROR(VLOOKUP(F527,Accesorio!A:C,3,),"")</f>
        <v/>
      </c>
    </row>
    <row r="528" spans="1:14">
      <c r="A528" s="103"/>
      <c r="B528" s="104"/>
      <c r="C528" s="105"/>
      <c r="D528" s="106"/>
      <c r="E528" s="222"/>
      <c r="F528" s="225"/>
      <c r="G528" s="107"/>
      <c r="H528" s="107"/>
      <c r="I528" s="107"/>
      <c r="J528" s="108"/>
      <c r="K528" s="112"/>
      <c r="L528" s="110">
        <v>5</v>
      </c>
      <c r="M528" s="328" t="str">
        <f>IFERROR(ROUNDUP(VLOOKUP(F528,Accesorio!A:E,IF(L528&gt;5,L528-2,L528),)*E528/IF(L528&gt;5,1.21,1),0)," ")</f>
        <v xml:space="preserve"> </v>
      </c>
      <c r="N528" s="329" t="str">
        <f>IFERROR(VLOOKUP(F528,Accesorio!A:C,3,),"")</f>
        <v/>
      </c>
    </row>
    <row r="529" spans="1:14">
      <c r="A529" s="103"/>
      <c r="B529" s="104"/>
      <c r="C529" s="105"/>
      <c r="D529" s="106"/>
      <c r="E529" s="222"/>
      <c r="F529" s="225"/>
      <c r="G529" s="107"/>
      <c r="H529" s="107"/>
      <c r="I529" s="107"/>
      <c r="J529" s="108"/>
      <c r="K529" s="112"/>
      <c r="L529" s="110">
        <v>5</v>
      </c>
      <c r="M529" s="328" t="str">
        <f>IFERROR(ROUNDUP(VLOOKUP(F529,Accesorio!A:E,IF(L529&gt;5,L529-2,L529),)*E529/IF(L529&gt;5,1.21,1),0)," ")</f>
        <v xml:space="preserve"> </v>
      </c>
      <c r="N529" s="329" t="str">
        <f>IFERROR(VLOOKUP(F529,Accesorio!A:C,3,),"")</f>
        <v/>
      </c>
    </row>
    <row r="530" spans="1:14">
      <c r="A530" s="103"/>
      <c r="B530" s="104"/>
      <c r="C530" s="105"/>
      <c r="D530" s="106"/>
      <c r="E530" s="222"/>
      <c r="F530" s="225"/>
      <c r="G530" s="107"/>
      <c r="H530" s="107"/>
      <c r="I530" s="107"/>
      <c r="J530" s="108"/>
      <c r="K530" s="112"/>
      <c r="L530" s="110">
        <v>5</v>
      </c>
      <c r="M530" s="328" t="str">
        <f>IFERROR(ROUNDUP(VLOOKUP(F530,Accesorio!A:E,IF(L530&gt;5,L530-2,L530),)*E530/IF(L530&gt;5,1.21,1),0)," ")</f>
        <v xml:space="preserve"> </v>
      </c>
      <c r="N530" s="329" t="str">
        <f>IFERROR(VLOOKUP(F530,Accesorio!A:C,3,),"")</f>
        <v/>
      </c>
    </row>
    <row r="531" spans="1:14">
      <c r="A531" s="103"/>
      <c r="B531" s="104"/>
      <c r="C531" s="105"/>
      <c r="D531" s="106"/>
      <c r="E531" s="222"/>
      <c r="F531" s="225"/>
      <c r="G531" s="107"/>
      <c r="H531" s="107"/>
      <c r="I531" s="107"/>
      <c r="J531" s="108"/>
      <c r="K531" s="112"/>
      <c r="L531" s="110">
        <v>5</v>
      </c>
      <c r="M531" s="328" t="str">
        <f>IFERROR(ROUNDUP(VLOOKUP(F531,Accesorio!A:E,IF(L531&gt;5,L531-2,L531),)*E531/IF(L531&gt;5,1.21,1),0)," ")</f>
        <v xml:space="preserve"> </v>
      </c>
      <c r="N531" s="329" t="str">
        <f>IFERROR(VLOOKUP(F531,Accesorio!A:C,3,),"")</f>
        <v/>
      </c>
    </row>
    <row r="532" spans="1:14">
      <c r="A532" s="103"/>
      <c r="B532" s="104"/>
      <c r="C532" s="105"/>
      <c r="D532" s="106"/>
      <c r="E532" s="222"/>
      <c r="F532" s="225"/>
      <c r="G532" s="107"/>
      <c r="H532" s="107"/>
      <c r="I532" s="107"/>
      <c r="J532" s="108"/>
      <c r="K532" s="112"/>
      <c r="L532" s="110">
        <v>5</v>
      </c>
      <c r="M532" s="328" t="str">
        <f>IFERROR(ROUNDUP(VLOOKUP(F532,Accesorio!A:E,IF(L532&gt;5,L532-2,L532),)*E532/IF(L532&gt;5,1.21,1),0)," ")</f>
        <v xml:space="preserve"> </v>
      </c>
      <c r="N532" s="329" t="str">
        <f>IFERROR(VLOOKUP(F532,Accesorio!A:C,3,),"")</f>
        <v/>
      </c>
    </row>
    <row r="533" spans="1:14">
      <c r="A533" s="103"/>
      <c r="B533" s="104"/>
      <c r="C533" s="105"/>
      <c r="D533" s="106"/>
      <c r="E533" s="222"/>
      <c r="F533" s="225"/>
      <c r="G533" s="107"/>
      <c r="H533" s="107"/>
      <c r="I533" s="107"/>
      <c r="J533" s="108"/>
      <c r="K533" s="112"/>
      <c r="L533" s="110">
        <v>5</v>
      </c>
      <c r="M533" s="328" t="str">
        <f>IFERROR(ROUNDUP(VLOOKUP(F533,Accesorio!A:E,IF(L533&gt;5,L533-2,L533),)*E533/IF(L533&gt;5,1.21,1),0)," ")</f>
        <v xml:space="preserve"> </v>
      </c>
      <c r="N533" s="329" t="str">
        <f>IFERROR(VLOOKUP(F533,Accesorio!A:C,3,),"")</f>
        <v/>
      </c>
    </row>
    <row r="534" spans="1:14">
      <c r="A534" s="103"/>
      <c r="B534" s="104"/>
      <c r="C534" s="105"/>
      <c r="D534" s="106"/>
      <c r="E534" s="222"/>
      <c r="F534" s="225"/>
      <c r="G534" s="107"/>
      <c r="H534" s="107"/>
      <c r="I534" s="107"/>
      <c r="J534" s="108"/>
      <c r="K534" s="112"/>
      <c r="L534" s="110">
        <v>5</v>
      </c>
      <c r="M534" s="328" t="str">
        <f>IFERROR(ROUNDUP(VLOOKUP(F534,Accesorio!A:E,IF(L534&gt;5,L534-2,L534),)*E534/IF(L534&gt;5,1.21,1),0)," ")</f>
        <v xml:space="preserve"> </v>
      </c>
      <c r="N534" s="329" t="str">
        <f>IFERROR(VLOOKUP(F534,Accesorio!A:C,3,),"")</f>
        <v/>
      </c>
    </row>
    <row r="535" spans="1:14">
      <c r="A535" s="103"/>
      <c r="B535" s="104"/>
      <c r="C535" s="105"/>
      <c r="D535" s="106"/>
      <c r="E535" s="222"/>
      <c r="F535" s="225"/>
      <c r="G535" s="107"/>
      <c r="H535" s="107"/>
      <c r="I535" s="107"/>
      <c r="J535" s="108"/>
      <c r="K535" s="112"/>
      <c r="L535" s="110">
        <v>5</v>
      </c>
      <c r="M535" s="328" t="str">
        <f>IFERROR(ROUNDUP(VLOOKUP(F535,Accesorio!A:E,IF(L535&gt;5,L535-2,L535),)*E535/IF(L535&gt;5,1.21,1),0)," ")</f>
        <v xml:space="preserve"> </v>
      </c>
      <c r="N535" s="329" t="str">
        <f>IFERROR(VLOOKUP(F535,Accesorio!A:C,3,),"")</f>
        <v/>
      </c>
    </row>
    <row r="536" spans="1:14">
      <c r="A536" s="103"/>
      <c r="B536" s="104"/>
      <c r="C536" s="105"/>
      <c r="D536" s="106"/>
      <c r="E536" s="222"/>
      <c r="F536" s="225"/>
      <c r="G536" s="107"/>
      <c r="H536" s="107"/>
      <c r="I536" s="107"/>
      <c r="J536" s="108"/>
      <c r="K536" s="112"/>
      <c r="L536" s="110">
        <v>5</v>
      </c>
      <c r="M536" s="328" t="str">
        <f>IFERROR(ROUNDUP(VLOOKUP(F536,Accesorio!A:E,IF(L536&gt;5,L536-2,L536),)*E536/IF(L536&gt;5,1.21,1),0)," ")</f>
        <v xml:space="preserve"> </v>
      </c>
      <c r="N536" s="329" t="str">
        <f>IFERROR(VLOOKUP(F536,Accesorio!A:C,3,),"")</f>
        <v/>
      </c>
    </row>
    <row r="537" spans="1:14">
      <c r="A537" s="103"/>
      <c r="B537" s="104"/>
      <c r="C537" s="105"/>
      <c r="D537" s="106"/>
      <c r="E537" s="222"/>
      <c r="F537" s="225"/>
      <c r="G537" s="107"/>
      <c r="H537" s="107"/>
      <c r="I537" s="107"/>
      <c r="J537" s="108"/>
      <c r="K537" s="112"/>
      <c r="L537" s="110">
        <v>5</v>
      </c>
      <c r="M537" s="328" t="str">
        <f>IFERROR(ROUNDUP(VLOOKUP(F537,Accesorio!A:E,IF(L537&gt;5,L537-2,L537),)*E537/IF(L537&gt;5,1.21,1),0)," ")</f>
        <v xml:space="preserve"> </v>
      </c>
      <c r="N537" s="329" t="str">
        <f>IFERROR(VLOOKUP(F537,Accesorio!A:C,3,),"")</f>
        <v/>
      </c>
    </row>
    <row r="538" spans="1:14">
      <c r="A538" s="103"/>
      <c r="B538" s="104"/>
      <c r="C538" s="105"/>
      <c r="D538" s="106"/>
      <c r="E538" s="222"/>
      <c r="F538" s="225"/>
      <c r="G538" s="107"/>
      <c r="H538" s="107"/>
      <c r="I538" s="107"/>
      <c r="J538" s="108"/>
      <c r="K538" s="112"/>
      <c r="L538" s="110">
        <v>5</v>
      </c>
      <c r="M538" s="328" t="str">
        <f>IFERROR(ROUNDUP(VLOOKUP(F538,Accesorio!A:E,IF(L538&gt;5,L538-2,L538),)*E538/IF(L538&gt;5,1.21,1),0)," ")</f>
        <v xml:space="preserve"> </v>
      </c>
      <c r="N538" s="329" t="str">
        <f>IFERROR(VLOOKUP(F538,Accesorio!A:C,3,),"")</f>
        <v/>
      </c>
    </row>
    <row r="539" spans="1:14">
      <c r="A539" s="103"/>
      <c r="B539" s="104"/>
      <c r="C539" s="105"/>
      <c r="D539" s="106"/>
      <c r="E539" s="222"/>
      <c r="F539" s="225"/>
      <c r="G539" s="107"/>
      <c r="H539" s="107"/>
      <c r="I539" s="107"/>
      <c r="J539" s="108"/>
      <c r="K539" s="112"/>
      <c r="L539" s="110">
        <v>5</v>
      </c>
      <c r="M539" s="328" t="str">
        <f>IFERROR(ROUNDUP(VLOOKUP(F539,Accesorio!A:E,IF(L539&gt;5,L539-2,L539),)*E539/IF(L539&gt;5,1.21,1),0)," ")</f>
        <v xml:space="preserve"> </v>
      </c>
      <c r="N539" s="329" t="str">
        <f>IFERROR(VLOOKUP(F539,Accesorio!A:C,3,),"")</f>
        <v/>
      </c>
    </row>
    <row r="540" spans="1:14">
      <c r="A540" s="103"/>
      <c r="B540" s="104"/>
      <c r="C540" s="105"/>
      <c r="D540" s="106"/>
      <c r="E540" s="222"/>
      <c r="F540" s="225"/>
      <c r="G540" s="107"/>
      <c r="H540" s="107"/>
      <c r="I540" s="107"/>
      <c r="J540" s="108"/>
      <c r="K540" s="112"/>
      <c r="L540" s="110">
        <v>5</v>
      </c>
      <c r="M540" s="328" t="str">
        <f>IFERROR(ROUNDUP(VLOOKUP(F540,Accesorio!A:E,IF(L540&gt;5,L540-2,L540),)*E540/IF(L540&gt;5,1.21,1),0)," ")</f>
        <v xml:space="preserve"> </v>
      </c>
      <c r="N540" s="329" t="str">
        <f>IFERROR(VLOOKUP(F540,Accesorio!A:C,3,),"")</f>
        <v/>
      </c>
    </row>
    <row r="541" spans="1:14">
      <c r="A541" s="103"/>
      <c r="B541" s="104"/>
      <c r="C541" s="105"/>
      <c r="D541" s="106"/>
      <c r="E541" s="222"/>
      <c r="F541" s="225"/>
      <c r="G541" s="107"/>
      <c r="H541" s="107"/>
      <c r="I541" s="107"/>
      <c r="J541" s="108"/>
      <c r="K541" s="112"/>
      <c r="L541" s="110">
        <v>5</v>
      </c>
      <c r="M541" s="328" t="str">
        <f>IFERROR(ROUNDUP(VLOOKUP(F541,Accesorio!A:E,IF(L541&gt;5,L541-2,L541),)*E541/IF(L541&gt;5,1.21,1),0)," ")</f>
        <v xml:space="preserve"> </v>
      </c>
      <c r="N541" s="329" t="str">
        <f>IFERROR(VLOOKUP(F541,Accesorio!A:C,3,),"")</f>
        <v/>
      </c>
    </row>
    <row r="542" spans="1:14">
      <c r="A542" s="103"/>
      <c r="B542" s="104"/>
      <c r="C542" s="105"/>
      <c r="D542" s="106"/>
      <c r="E542" s="222"/>
      <c r="F542" s="225"/>
      <c r="G542" s="107"/>
      <c r="H542" s="107"/>
      <c r="I542" s="107"/>
      <c r="J542" s="108"/>
      <c r="K542" s="112"/>
      <c r="L542" s="110">
        <v>5</v>
      </c>
      <c r="M542" s="328" t="str">
        <f>IFERROR(ROUNDUP(VLOOKUP(F542,Accesorio!A:E,IF(L542&gt;5,L542-2,L542),)*E542/IF(L542&gt;5,1.21,1),0)," ")</f>
        <v xml:space="preserve"> </v>
      </c>
      <c r="N542" s="329" t="str">
        <f>IFERROR(VLOOKUP(F542,Accesorio!A:C,3,),"")</f>
        <v/>
      </c>
    </row>
    <row r="543" spans="1:14">
      <c r="A543" s="103"/>
      <c r="B543" s="104"/>
      <c r="C543" s="105"/>
      <c r="D543" s="106"/>
      <c r="E543" s="222"/>
      <c r="F543" s="225"/>
      <c r="G543" s="107"/>
      <c r="H543" s="107"/>
      <c r="I543" s="107"/>
      <c r="J543" s="108"/>
      <c r="K543" s="112"/>
      <c r="L543" s="110">
        <v>5</v>
      </c>
      <c r="M543" s="328" t="str">
        <f>IFERROR(ROUNDUP(VLOOKUP(F543,Accesorio!A:E,IF(L543&gt;5,L543-2,L543),)*E543/IF(L543&gt;5,1.21,1),0)," ")</f>
        <v xml:space="preserve"> </v>
      </c>
      <c r="N543" s="329" t="str">
        <f>IFERROR(VLOOKUP(F543,Accesorio!A:C,3,),"")</f>
        <v/>
      </c>
    </row>
    <row r="544" spans="1:14">
      <c r="A544" s="103"/>
      <c r="B544" s="104"/>
      <c r="C544" s="105"/>
      <c r="D544" s="106"/>
      <c r="E544" s="222"/>
      <c r="F544" s="225"/>
      <c r="G544" s="107"/>
      <c r="H544" s="107"/>
      <c r="I544" s="107"/>
      <c r="J544" s="108"/>
      <c r="K544" s="112"/>
      <c r="L544" s="110">
        <v>5</v>
      </c>
      <c r="M544" s="328" t="str">
        <f>IFERROR(ROUNDUP(VLOOKUP(F544,Accesorio!A:E,IF(L544&gt;5,L544-2,L544),)*E544/IF(L544&gt;5,1.21,1),0)," ")</f>
        <v xml:space="preserve"> </v>
      </c>
      <c r="N544" s="329" t="str">
        <f>IFERROR(VLOOKUP(F544,Accesorio!A:C,3,),"")</f>
        <v/>
      </c>
    </row>
    <row r="545" spans="1:14">
      <c r="A545" s="103"/>
      <c r="B545" s="104"/>
      <c r="C545" s="105"/>
      <c r="D545" s="106"/>
      <c r="E545" s="222"/>
      <c r="F545" s="225"/>
      <c r="G545" s="107"/>
      <c r="H545" s="107"/>
      <c r="I545" s="107"/>
      <c r="J545" s="108"/>
      <c r="K545" s="112"/>
      <c r="L545" s="110">
        <v>5</v>
      </c>
      <c r="M545" s="328" t="str">
        <f>IFERROR(ROUNDUP(VLOOKUP(F545,Accesorio!A:E,IF(L545&gt;5,L545-2,L545),)*E545/IF(L545&gt;5,1.21,1),0)," ")</f>
        <v xml:space="preserve"> </v>
      </c>
      <c r="N545" s="329" t="str">
        <f>IFERROR(VLOOKUP(F545,Accesorio!A:C,3,),"")</f>
        <v/>
      </c>
    </row>
    <row r="546" spans="1:14">
      <c r="A546" s="103"/>
      <c r="B546" s="104"/>
      <c r="C546" s="105"/>
      <c r="D546" s="106"/>
      <c r="E546" s="222"/>
      <c r="F546" s="225"/>
      <c r="G546" s="107"/>
      <c r="H546" s="107"/>
      <c r="I546" s="107"/>
      <c r="J546" s="108"/>
      <c r="K546" s="112"/>
      <c r="L546" s="110">
        <v>5</v>
      </c>
      <c r="M546" s="328" t="str">
        <f>IFERROR(ROUNDUP(VLOOKUP(F546,Accesorio!A:E,IF(L546&gt;5,L546-2,L546),)*E546/IF(L546&gt;5,1.21,1),0)," ")</f>
        <v xml:space="preserve"> </v>
      </c>
      <c r="N546" s="329" t="str">
        <f>IFERROR(VLOOKUP(F546,Accesorio!A:C,3,),"")</f>
        <v/>
      </c>
    </row>
    <row r="547" spans="1:14">
      <c r="A547" s="103"/>
      <c r="B547" s="104"/>
      <c r="C547" s="105"/>
      <c r="D547" s="106"/>
      <c r="E547" s="222"/>
      <c r="F547" s="225"/>
      <c r="G547" s="107"/>
      <c r="H547" s="107"/>
      <c r="I547" s="107"/>
      <c r="J547" s="108"/>
      <c r="K547" s="112"/>
      <c r="L547" s="110">
        <v>5</v>
      </c>
      <c r="M547" s="328" t="str">
        <f>IFERROR(ROUNDUP(VLOOKUP(F547,Accesorio!A:E,IF(L547&gt;5,L547-2,L547),)*E547/IF(L547&gt;5,1.21,1),0)," ")</f>
        <v xml:space="preserve"> </v>
      </c>
      <c r="N547" s="329" t="str">
        <f>IFERROR(VLOOKUP(F547,Accesorio!A:C,3,),"")</f>
        <v/>
      </c>
    </row>
    <row r="548" spans="1:14">
      <c r="A548" s="103"/>
      <c r="B548" s="104"/>
      <c r="C548" s="105"/>
      <c r="D548" s="106"/>
      <c r="E548" s="222"/>
      <c r="F548" s="225"/>
      <c r="G548" s="107"/>
      <c r="H548" s="107"/>
      <c r="I548" s="107"/>
      <c r="J548" s="108"/>
      <c r="K548" s="112"/>
      <c r="L548" s="110">
        <v>5</v>
      </c>
      <c r="M548" s="328" t="str">
        <f>IFERROR(ROUNDUP(VLOOKUP(F548,Accesorio!A:E,IF(L548&gt;5,L548-2,L548),)*E548/IF(L548&gt;5,1.21,1),0)," ")</f>
        <v xml:space="preserve"> </v>
      </c>
      <c r="N548" s="329" t="str">
        <f>IFERROR(VLOOKUP(F548,Accesorio!A:C,3,),"")</f>
        <v/>
      </c>
    </row>
    <row r="549" spans="1:14">
      <c r="A549" s="103"/>
      <c r="B549" s="104"/>
      <c r="C549" s="105"/>
      <c r="D549" s="106"/>
      <c r="E549" s="222"/>
      <c r="F549" s="225"/>
      <c r="G549" s="107"/>
      <c r="H549" s="107"/>
      <c r="I549" s="107"/>
      <c r="J549" s="108"/>
      <c r="K549" s="112"/>
      <c r="L549" s="110">
        <v>5</v>
      </c>
      <c r="M549" s="328" t="str">
        <f>IFERROR(ROUNDUP(VLOOKUP(F549,Accesorio!A:E,IF(L549&gt;5,L549-2,L549),)*E549/IF(L549&gt;5,1.21,1),0)," ")</f>
        <v xml:space="preserve"> </v>
      </c>
      <c r="N549" s="329" t="str">
        <f>IFERROR(VLOOKUP(F549,Accesorio!A:C,3,),"")</f>
        <v/>
      </c>
    </row>
    <row r="550" spans="1:14">
      <c r="A550" s="103"/>
      <c r="B550" s="104"/>
      <c r="C550" s="105"/>
      <c r="D550" s="106"/>
      <c r="E550" s="222"/>
      <c r="F550" s="225"/>
      <c r="G550" s="107"/>
      <c r="H550" s="107"/>
      <c r="I550" s="107"/>
      <c r="J550" s="108"/>
      <c r="K550" s="112"/>
      <c r="L550" s="110">
        <v>5</v>
      </c>
      <c r="M550" s="328" t="str">
        <f>IFERROR(ROUNDUP(VLOOKUP(F550,Accesorio!A:E,IF(L550&gt;5,L550-2,L550),)*E550/IF(L550&gt;5,1.21,1),0)," ")</f>
        <v xml:space="preserve"> </v>
      </c>
      <c r="N550" s="329" t="str">
        <f>IFERROR(VLOOKUP(F550,Accesorio!A:C,3,),"")</f>
        <v/>
      </c>
    </row>
    <row r="551" spans="1:14">
      <c r="A551" s="103"/>
      <c r="B551" s="104"/>
      <c r="C551" s="105"/>
      <c r="D551" s="106"/>
      <c r="E551" s="222"/>
      <c r="F551" s="225"/>
      <c r="G551" s="107"/>
      <c r="H551" s="107"/>
      <c r="I551" s="107"/>
      <c r="J551" s="108"/>
      <c r="K551" s="112"/>
      <c r="L551" s="110">
        <v>5</v>
      </c>
      <c r="M551" s="328" t="str">
        <f>IFERROR(ROUNDUP(VLOOKUP(F551,Accesorio!A:E,IF(L551&gt;5,L551-2,L551),)*E551/IF(L551&gt;5,1.21,1),0)," ")</f>
        <v xml:space="preserve"> </v>
      </c>
      <c r="N551" s="329" t="str">
        <f>IFERROR(VLOOKUP(F551,Accesorio!A:C,3,),"")</f>
        <v/>
      </c>
    </row>
    <row r="552" spans="1:14">
      <c r="A552" s="103"/>
      <c r="B552" s="104"/>
      <c r="C552" s="105"/>
      <c r="D552" s="106"/>
      <c r="E552" s="222"/>
      <c r="F552" s="225"/>
      <c r="G552" s="107"/>
      <c r="H552" s="107"/>
      <c r="I552" s="107"/>
      <c r="J552" s="108"/>
      <c r="K552" s="112"/>
      <c r="L552" s="110">
        <v>5</v>
      </c>
      <c r="M552" s="328" t="str">
        <f>IFERROR(ROUNDUP(VLOOKUP(F552,Accesorio!A:E,IF(L552&gt;5,L552-2,L552),)*E552/IF(L552&gt;5,1.21,1),0)," ")</f>
        <v xml:space="preserve"> </v>
      </c>
      <c r="N552" s="329" t="str">
        <f>IFERROR(VLOOKUP(F552,Accesorio!A:C,3,),"")</f>
        <v/>
      </c>
    </row>
    <row r="553" spans="1:14">
      <c r="A553" s="103"/>
      <c r="B553" s="104"/>
      <c r="C553" s="105"/>
      <c r="D553" s="106"/>
      <c r="E553" s="222"/>
      <c r="F553" s="225"/>
      <c r="G553" s="107"/>
      <c r="H553" s="107"/>
      <c r="I553" s="107"/>
      <c r="J553" s="108"/>
      <c r="K553" s="112"/>
      <c r="L553" s="110">
        <v>5</v>
      </c>
      <c r="M553" s="328" t="str">
        <f>IFERROR(ROUNDUP(VLOOKUP(F553,Accesorio!A:E,IF(L553&gt;5,L553-2,L553),)*E553/IF(L553&gt;5,1.21,1),0)," ")</f>
        <v xml:space="preserve"> </v>
      </c>
      <c r="N553" s="329" t="str">
        <f>IFERROR(VLOOKUP(F553,Accesorio!A:C,3,),"")</f>
        <v/>
      </c>
    </row>
    <row r="554" spans="1:14">
      <c r="A554" s="103"/>
      <c r="B554" s="104"/>
      <c r="C554" s="111"/>
      <c r="D554" s="106"/>
      <c r="E554" s="222"/>
      <c r="F554" s="225"/>
      <c r="G554" s="107"/>
      <c r="H554" s="107"/>
      <c r="I554" s="107"/>
      <c r="J554" s="108"/>
      <c r="K554" s="112"/>
      <c r="L554" s="110">
        <v>5</v>
      </c>
      <c r="M554" s="328" t="str">
        <f>IFERROR(ROUNDUP(VLOOKUP(F554,Accesorio!A:E,IF(L554&gt;5,L554-2,L554),)*E554/IF(L554&gt;5,1.21,1),0)," ")</f>
        <v xml:space="preserve"> </v>
      </c>
      <c r="N554" s="329" t="str">
        <f>IFERROR(VLOOKUP(F554,Accesorio!A:C,3,),"")</f>
        <v/>
      </c>
    </row>
    <row r="555" spans="1:14">
      <c r="A555" s="103"/>
      <c r="B555" s="271"/>
      <c r="C555" s="111"/>
      <c r="D555" s="106"/>
      <c r="E555" s="222"/>
      <c r="F555" s="225"/>
      <c r="G555" s="107"/>
      <c r="H555" s="107"/>
      <c r="I555" s="107"/>
      <c r="J555" s="108"/>
      <c r="K555" s="112"/>
      <c r="L555" s="110">
        <v>5</v>
      </c>
      <c r="M555" s="328" t="str">
        <f>IFERROR(ROUNDUP(VLOOKUP(F555,Accesorio!A:E,IF(L555&gt;5,L555-2,L555),)*E555/IF(L555&gt;5,1.21,1),0)," ")</f>
        <v xml:space="preserve"> </v>
      </c>
      <c r="N555" s="329" t="str">
        <f>IFERROR(VLOOKUP(F555,Accesorio!A:C,3,),"")</f>
        <v/>
      </c>
    </row>
    <row r="556" spans="1:14">
      <c r="A556" s="103"/>
      <c r="B556" s="271"/>
      <c r="C556" s="105"/>
      <c r="D556" s="106"/>
      <c r="E556" s="222"/>
      <c r="F556" s="225"/>
      <c r="G556" s="107"/>
      <c r="H556" s="107"/>
      <c r="I556" s="107"/>
      <c r="J556" s="108"/>
      <c r="K556" s="112"/>
      <c r="L556" s="110">
        <v>5</v>
      </c>
      <c r="M556" s="328" t="str">
        <f>IFERROR(ROUNDUP(VLOOKUP(F556,Accesorio!A:E,IF(L556&gt;5,L556-2,L556),)*E556/IF(L556&gt;5,1.21,1),0)," ")</f>
        <v xml:space="preserve"> </v>
      </c>
      <c r="N556" s="329" t="str">
        <f>IFERROR(VLOOKUP(F556,Accesorio!A:C,3,),"")</f>
        <v/>
      </c>
    </row>
    <row r="557" spans="1:14">
      <c r="A557" s="103"/>
      <c r="B557" s="271"/>
      <c r="C557" s="105"/>
      <c r="D557" s="106"/>
      <c r="E557" s="222"/>
      <c r="F557" s="225"/>
      <c r="G557" s="107"/>
      <c r="H557" s="107"/>
      <c r="I557" s="107"/>
      <c r="J557" s="108"/>
      <c r="K557" s="112"/>
      <c r="L557" s="110">
        <v>5</v>
      </c>
      <c r="M557" s="328" t="str">
        <f>IFERROR(ROUNDUP(VLOOKUP(F557,Accesorio!A:E,IF(L557&gt;5,L557-2,L557),)*E557/IF(L557&gt;5,1.21,1),0)," ")</f>
        <v xml:space="preserve"> </v>
      </c>
      <c r="N557" s="329" t="str">
        <f>IFERROR(VLOOKUP(F557,Accesorio!A:C,3,),"")</f>
        <v/>
      </c>
    </row>
    <row r="558" spans="1:14">
      <c r="A558" s="103"/>
      <c r="B558" s="271"/>
      <c r="C558" s="105"/>
      <c r="D558" s="106"/>
      <c r="E558" s="222"/>
      <c r="F558" s="225"/>
      <c r="G558" s="107"/>
      <c r="H558" s="107"/>
      <c r="I558" s="107"/>
      <c r="J558" s="108"/>
      <c r="K558" s="112"/>
      <c r="L558" s="110">
        <v>5</v>
      </c>
      <c r="M558" s="328" t="str">
        <f>IFERROR(ROUNDUP(VLOOKUP(F558,Accesorio!A:E,IF(L558&gt;5,L558-2,L558),)*E558/IF(L558&gt;5,1.21,1),0)," ")</f>
        <v xml:space="preserve"> </v>
      </c>
      <c r="N558" s="329" t="str">
        <f>IFERROR(VLOOKUP(F558,Accesorio!A:C,3,),"")</f>
        <v/>
      </c>
    </row>
    <row r="559" spans="1:14">
      <c r="A559" s="103"/>
      <c r="B559" s="271"/>
      <c r="C559" s="105"/>
      <c r="D559" s="106"/>
      <c r="E559" s="222"/>
      <c r="F559" s="225"/>
      <c r="G559" s="107"/>
      <c r="H559" s="107"/>
      <c r="I559" s="107"/>
      <c r="J559" s="108"/>
      <c r="K559" s="112"/>
      <c r="L559" s="110">
        <v>5</v>
      </c>
      <c r="M559" s="328" t="str">
        <f>IFERROR(ROUNDUP(VLOOKUP(F559,Accesorio!A:E,IF(L559&gt;5,L559-2,L559),)*E559/IF(L559&gt;5,1.21,1),0)," ")</f>
        <v xml:space="preserve"> </v>
      </c>
      <c r="N559" s="329" t="str">
        <f>IFERROR(VLOOKUP(F559,Accesorio!A:C,3,),"")</f>
        <v/>
      </c>
    </row>
    <row r="560" spans="1:14">
      <c r="A560" s="103"/>
      <c r="B560" s="271"/>
      <c r="C560" s="105"/>
      <c r="D560" s="106"/>
      <c r="E560" s="222"/>
      <c r="F560" s="225"/>
      <c r="G560" s="107"/>
      <c r="H560" s="107"/>
      <c r="I560" s="107"/>
      <c r="J560" s="108"/>
      <c r="K560" s="112"/>
      <c r="L560" s="110">
        <v>5</v>
      </c>
      <c r="M560" s="328" t="str">
        <f>IFERROR(ROUNDUP(VLOOKUP(F560,Accesorio!A:E,IF(L560&gt;5,L560-2,L560),)*E560/IF(L560&gt;5,1.21,1),0)," ")</f>
        <v xml:space="preserve"> </v>
      </c>
      <c r="N560" s="329" t="str">
        <f>IFERROR(VLOOKUP(F560,Accesorio!A:C,3,),"")</f>
        <v/>
      </c>
    </row>
    <row r="561" spans="1:14">
      <c r="A561" s="103"/>
      <c r="B561" s="271"/>
      <c r="C561" s="105"/>
      <c r="D561" s="106"/>
      <c r="E561" s="222"/>
      <c r="F561" s="225"/>
      <c r="G561" s="107"/>
      <c r="H561" s="107"/>
      <c r="I561" s="107"/>
      <c r="J561" s="108"/>
      <c r="K561" s="112"/>
      <c r="L561" s="110">
        <v>5</v>
      </c>
      <c r="M561" s="328" t="str">
        <f>IFERROR(ROUNDUP(VLOOKUP(F561,Accesorio!A:E,IF(L561&gt;5,L561-2,L561),)*E561/IF(L561&gt;5,1.21,1),0)," ")</f>
        <v xml:space="preserve"> </v>
      </c>
      <c r="N561" s="329" t="str">
        <f>IFERROR(VLOOKUP(F561,Accesorio!A:C,3,),"")</f>
        <v/>
      </c>
    </row>
    <row r="562" spans="1:14">
      <c r="A562" s="103"/>
      <c r="B562" s="271"/>
      <c r="C562" s="105"/>
      <c r="D562" s="106"/>
      <c r="E562" s="222"/>
      <c r="F562" s="225"/>
      <c r="G562" s="107"/>
      <c r="H562" s="107"/>
      <c r="I562" s="107"/>
      <c r="J562" s="108"/>
      <c r="K562" s="112"/>
      <c r="L562" s="110">
        <v>5</v>
      </c>
      <c r="M562" s="328" t="str">
        <f>IFERROR(ROUNDUP(VLOOKUP(F562,Accesorio!A:E,IF(L562&gt;5,L562-2,L562),)*E562/IF(L562&gt;5,1.21,1),0)," ")</f>
        <v xml:space="preserve"> </v>
      </c>
      <c r="N562" s="329" t="str">
        <f>IFERROR(VLOOKUP(F562,Accesorio!A:C,3,),"")</f>
        <v/>
      </c>
    </row>
    <row r="563" spans="1:14">
      <c r="A563" s="103"/>
      <c r="B563" s="271"/>
      <c r="C563" s="105"/>
      <c r="D563" s="106"/>
      <c r="E563" s="222"/>
      <c r="F563" s="225"/>
      <c r="G563" s="107"/>
      <c r="H563" s="107"/>
      <c r="I563" s="107"/>
      <c r="J563" s="108"/>
      <c r="K563" s="112"/>
      <c r="L563" s="110">
        <v>5</v>
      </c>
      <c r="M563" s="328" t="str">
        <f>IFERROR(ROUNDUP(VLOOKUP(F563,Accesorio!A:E,IF(L563&gt;5,L563-2,L563),)*E563/IF(L563&gt;5,1.21,1),0)," ")</f>
        <v xml:space="preserve"> </v>
      </c>
      <c r="N563" s="329" t="str">
        <f>IFERROR(VLOOKUP(F563,Accesorio!A:C,3,),"")</f>
        <v/>
      </c>
    </row>
    <row r="564" spans="1:14">
      <c r="A564" s="103"/>
      <c r="B564" s="271"/>
      <c r="C564" s="105"/>
      <c r="D564" s="106"/>
      <c r="E564" s="222"/>
      <c r="F564" s="225"/>
      <c r="G564" s="107"/>
      <c r="H564" s="107"/>
      <c r="I564" s="107"/>
      <c r="J564" s="108"/>
      <c r="K564" s="112"/>
      <c r="L564" s="110">
        <v>5</v>
      </c>
      <c r="M564" s="328" t="str">
        <f>IFERROR(ROUNDUP(VLOOKUP(F564,Accesorio!A:E,IF(L564&gt;5,L564-2,L564),)*E564/IF(L564&gt;5,1.21,1),0)," ")</f>
        <v xml:space="preserve"> </v>
      </c>
      <c r="N564" s="329" t="str">
        <f>IFERROR(VLOOKUP(F564,Accesorio!A:C,3,),"")</f>
        <v/>
      </c>
    </row>
    <row r="565" spans="1:14">
      <c r="A565" s="103"/>
      <c r="B565" s="271"/>
      <c r="C565" s="105"/>
      <c r="D565" s="106"/>
      <c r="E565" s="222"/>
      <c r="F565" s="225"/>
      <c r="G565" s="107"/>
      <c r="H565" s="107"/>
      <c r="I565" s="107"/>
      <c r="J565" s="108"/>
      <c r="K565" s="112"/>
      <c r="L565" s="110">
        <v>5</v>
      </c>
      <c r="M565" s="328" t="str">
        <f>IFERROR(ROUNDUP(VLOOKUP(F565,Accesorio!A:E,IF(L565&gt;5,L565-2,L565),)*E565/IF(L565&gt;5,1.21,1),0)," ")</f>
        <v xml:space="preserve"> </v>
      </c>
      <c r="N565" s="329" t="str">
        <f>IFERROR(VLOOKUP(F565,Accesorio!A:C,3,),"")</f>
        <v/>
      </c>
    </row>
    <row r="566" spans="1:14">
      <c r="A566" s="103"/>
      <c r="B566" s="271"/>
      <c r="C566" s="105"/>
      <c r="D566" s="106"/>
      <c r="E566" s="222"/>
      <c r="F566" s="225"/>
      <c r="G566" s="107"/>
      <c r="H566" s="107"/>
      <c r="I566" s="107"/>
      <c r="J566" s="108"/>
      <c r="K566" s="112"/>
      <c r="L566" s="110">
        <v>5</v>
      </c>
      <c r="M566" s="328" t="str">
        <f>IFERROR(ROUNDUP(VLOOKUP(F566,Accesorio!A:E,IF(L566&gt;5,L566-2,L566),)*E566/IF(L566&gt;5,1.21,1),0)," ")</f>
        <v xml:space="preserve"> </v>
      </c>
      <c r="N566" s="329" t="str">
        <f>IFERROR(VLOOKUP(F566,Accesorio!A:C,3,),"")</f>
        <v/>
      </c>
    </row>
    <row r="567" spans="1:14">
      <c r="A567" s="103"/>
      <c r="B567" s="271"/>
      <c r="C567" s="105"/>
      <c r="D567" s="106"/>
      <c r="E567" s="222"/>
      <c r="F567" s="225"/>
      <c r="G567" s="107"/>
      <c r="H567" s="107"/>
      <c r="I567" s="107"/>
      <c r="J567" s="108"/>
      <c r="K567" s="112"/>
      <c r="L567" s="110">
        <v>5</v>
      </c>
      <c r="M567" s="328" t="str">
        <f>IFERROR(ROUNDUP(VLOOKUP(F567,Accesorio!A:E,IF(L567&gt;5,L567-2,L567),)*E567/IF(L567&gt;5,1.21,1),0)," ")</f>
        <v xml:space="preserve"> </v>
      </c>
      <c r="N567" s="329" t="str">
        <f>IFERROR(VLOOKUP(F567,Accesorio!A:C,3,),"")</f>
        <v/>
      </c>
    </row>
    <row r="568" spans="1:14">
      <c r="A568" s="103"/>
      <c r="B568" s="271"/>
      <c r="C568" s="105"/>
      <c r="D568" s="106"/>
      <c r="E568" s="222"/>
      <c r="F568" s="225"/>
      <c r="G568" s="107"/>
      <c r="H568" s="107"/>
      <c r="I568" s="107"/>
      <c r="J568" s="108"/>
      <c r="K568" s="109"/>
      <c r="L568" s="110">
        <v>5</v>
      </c>
      <c r="M568" s="328" t="str">
        <f>IFERROR(ROUNDUP(VLOOKUP(F568,Accesorio!A:E,IF(L568&gt;5,L568-2,L568),)*E568/IF(L568&gt;5,1.21,1),0)," ")</f>
        <v xml:space="preserve"> </v>
      </c>
      <c r="N568" s="329" t="str">
        <f>IFERROR(VLOOKUP(F568,Accesorio!A:C,3,),"")</f>
        <v/>
      </c>
    </row>
    <row r="569" spans="1:14">
      <c r="A569" s="103"/>
      <c r="B569" s="271"/>
      <c r="C569" s="111"/>
      <c r="D569" s="106"/>
      <c r="E569" s="222"/>
      <c r="F569" s="225"/>
      <c r="G569" s="107"/>
      <c r="H569" s="107"/>
      <c r="I569" s="107"/>
      <c r="J569" s="108"/>
      <c r="K569" s="109"/>
      <c r="L569" s="110">
        <v>5</v>
      </c>
      <c r="M569" s="328" t="str">
        <f>IFERROR(ROUNDUP(VLOOKUP(F569,Accesorio!A:E,IF(L569&gt;5,L569-2,L569),)*E569/IF(L569&gt;5,1.21,1),0)," ")</f>
        <v xml:space="preserve"> </v>
      </c>
      <c r="N569" s="329" t="str">
        <f>IFERROR(VLOOKUP(F569,Accesorio!A:C,3,),"")</f>
        <v/>
      </c>
    </row>
    <row r="570" spans="1:14">
      <c r="A570" s="103"/>
      <c r="B570" s="271"/>
      <c r="C570" s="111"/>
      <c r="D570" s="106"/>
      <c r="E570" s="222"/>
      <c r="F570" s="225"/>
      <c r="G570" s="107"/>
      <c r="H570" s="107"/>
      <c r="I570" s="107"/>
      <c r="J570" s="108"/>
      <c r="K570" s="109"/>
      <c r="L570" s="110">
        <v>5</v>
      </c>
      <c r="M570" s="328" t="str">
        <f>IFERROR(ROUNDUP(VLOOKUP(F570,Accesorio!A:E,IF(L570&gt;5,L570-2,L570),)*E570/IF(L570&gt;5,1.21,1),0)," ")</f>
        <v xml:space="preserve"> </v>
      </c>
      <c r="N570" s="329" t="str">
        <f>IFERROR(VLOOKUP(F570,Accesorio!A:C,3,),"")</f>
        <v/>
      </c>
    </row>
    <row r="571" spans="1:14">
      <c r="A571" s="103"/>
      <c r="B571" s="271"/>
      <c r="C571" s="111"/>
      <c r="D571" s="106"/>
      <c r="E571" s="222"/>
      <c r="F571" s="225"/>
      <c r="G571" s="107"/>
      <c r="H571" s="107"/>
      <c r="I571" s="107"/>
      <c r="J571" s="108"/>
      <c r="K571" s="112"/>
      <c r="L571" s="110">
        <v>5</v>
      </c>
      <c r="M571" s="328" t="str">
        <f>IFERROR(ROUNDUP(VLOOKUP(F571,Accesorio!A:E,IF(L571&gt;5,L571-2,L571),)*E571/IF(L571&gt;5,1.21,1),0)," ")</f>
        <v xml:space="preserve"> </v>
      </c>
      <c r="N571" s="329" t="str">
        <f>IFERROR(VLOOKUP(F571,Accesorio!A:C,3,),"")</f>
        <v/>
      </c>
    </row>
    <row r="572" spans="1:14">
      <c r="A572" s="103"/>
      <c r="B572" s="271"/>
      <c r="C572" s="111"/>
      <c r="D572" s="106"/>
      <c r="E572" s="222"/>
      <c r="F572" s="225"/>
      <c r="G572" s="107"/>
      <c r="H572" s="107"/>
      <c r="I572" s="107"/>
      <c r="J572" s="108"/>
      <c r="K572" s="112"/>
      <c r="L572" s="110">
        <v>5</v>
      </c>
      <c r="M572" s="328" t="str">
        <f>IFERROR(ROUNDUP(VLOOKUP(F572,Accesorio!A:E,IF(L572&gt;5,L572-2,L572),)*E572/IF(L572&gt;5,1.21,1),0)," ")</f>
        <v xml:space="preserve"> </v>
      </c>
      <c r="N572" s="329" t="str">
        <f>IFERROR(VLOOKUP(F572,Accesorio!A:C,3,),"")</f>
        <v/>
      </c>
    </row>
    <row r="573" spans="1:14">
      <c r="A573" s="103"/>
      <c r="B573" s="271"/>
      <c r="C573" s="105"/>
      <c r="D573" s="106"/>
      <c r="E573" s="222"/>
      <c r="F573" s="225"/>
      <c r="G573" s="107"/>
      <c r="H573" s="107"/>
      <c r="I573" s="107"/>
      <c r="J573" s="108"/>
      <c r="K573" s="109"/>
      <c r="L573" s="110">
        <v>5</v>
      </c>
      <c r="M573" s="328" t="str">
        <f>IFERROR(ROUNDUP(VLOOKUP(F573,Accesorio!A:E,IF(L573&gt;5,L573-2,L573),)*E573/IF(L573&gt;5,1.21,1),0)," ")</f>
        <v xml:space="preserve"> </v>
      </c>
      <c r="N573" s="329" t="str">
        <f>IFERROR(VLOOKUP(F573,Accesorio!A:C,3,),"")</f>
        <v/>
      </c>
    </row>
    <row r="574" spans="1:14">
      <c r="A574" s="103"/>
      <c r="B574" s="271"/>
      <c r="C574" s="105"/>
      <c r="D574" s="106"/>
      <c r="E574" s="222"/>
      <c r="F574" s="225"/>
      <c r="G574" s="107"/>
      <c r="H574" s="107"/>
      <c r="I574" s="107"/>
      <c r="J574" s="108"/>
      <c r="K574" s="109"/>
      <c r="L574" s="110">
        <v>5</v>
      </c>
      <c r="M574" s="328" t="str">
        <f>IFERROR(ROUNDUP(VLOOKUP(F574,Accesorio!A:E,IF(L574&gt;5,L574-2,L574),)*E574/IF(L574&gt;5,1.21,1),0)," ")</f>
        <v xml:space="preserve"> </v>
      </c>
      <c r="N574" s="329" t="str">
        <f>IFERROR(VLOOKUP(F574,Accesorio!A:C,3,),"")</f>
        <v/>
      </c>
    </row>
    <row r="575" spans="1:14">
      <c r="A575" s="103"/>
      <c r="B575" s="271"/>
      <c r="C575" s="111"/>
      <c r="D575" s="106"/>
      <c r="E575" s="222"/>
      <c r="F575" s="225"/>
      <c r="G575" s="107"/>
      <c r="H575" s="107"/>
      <c r="I575" s="107"/>
      <c r="J575" s="108"/>
      <c r="K575" s="109"/>
      <c r="L575" s="110">
        <v>5</v>
      </c>
      <c r="M575" s="328" t="str">
        <f>IFERROR(ROUNDUP(VLOOKUP(F575,Accesorio!A:E,IF(L575&gt;5,L575-2,L575),)*E575/IF(L575&gt;5,1.21,1),0)," ")</f>
        <v xml:space="preserve"> </v>
      </c>
      <c r="N575" s="329" t="str">
        <f>IFERROR(VLOOKUP(F575,Accesorio!A:C,3,),"")</f>
        <v/>
      </c>
    </row>
    <row r="576" spans="1:14">
      <c r="A576" s="103"/>
      <c r="B576" s="271"/>
      <c r="C576" s="105"/>
      <c r="D576" s="106"/>
      <c r="E576" s="222"/>
      <c r="F576" s="225"/>
      <c r="G576" s="107"/>
      <c r="H576" s="107"/>
      <c r="I576" s="107"/>
      <c r="J576" s="108"/>
      <c r="K576" s="109"/>
      <c r="L576" s="110">
        <v>5</v>
      </c>
      <c r="M576" s="328" t="str">
        <f>IFERROR(ROUNDUP(VLOOKUP(F576,Accesorio!A:E,IF(L576&gt;5,L576-2,L576),)*E576/IF(L576&gt;5,1.21,1),0)," ")</f>
        <v xml:space="preserve"> </v>
      </c>
      <c r="N576" s="329" t="str">
        <f>IFERROR(VLOOKUP(F576,Accesorio!A:C,3,),"")</f>
        <v/>
      </c>
    </row>
    <row r="577" spans="1:14">
      <c r="A577" s="103"/>
      <c r="B577" s="271"/>
      <c r="C577" s="105"/>
      <c r="D577" s="106"/>
      <c r="E577" s="222"/>
      <c r="F577" s="225"/>
      <c r="G577" s="107"/>
      <c r="H577" s="107"/>
      <c r="I577" s="107"/>
      <c r="J577" s="108"/>
      <c r="K577" s="109"/>
      <c r="L577" s="110">
        <v>5</v>
      </c>
      <c r="M577" s="328" t="str">
        <f>IFERROR(ROUNDUP(VLOOKUP(F577,Accesorio!A:E,IF(L577&gt;5,L577-2,L577),)*E577/IF(L577&gt;5,1.21,1),0)," ")</f>
        <v xml:space="preserve"> </v>
      </c>
      <c r="N577" s="329" t="str">
        <f>IFERROR(VLOOKUP(F577,Accesorio!A:C,3,),"")</f>
        <v/>
      </c>
    </row>
    <row r="578" spans="1:14">
      <c r="A578" s="103"/>
      <c r="B578" s="271"/>
      <c r="C578" s="105"/>
      <c r="D578" s="106"/>
      <c r="E578" s="222"/>
      <c r="F578" s="225"/>
      <c r="G578" s="107"/>
      <c r="H578" s="107"/>
      <c r="I578" s="107"/>
      <c r="J578" s="108"/>
      <c r="K578" s="109"/>
      <c r="L578" s="110">
        <v>5</v>
      </c>
      <c r="M578" s="328" t="str">
        <f>IFERROR(ROUNDUP(VLOOKUP(F578,Accesorio!A:E,IF(L578&gt;5,L578-2,L578),)*E578/IF(L578&gt;5,1.21,1),0)," ")</f>
        <v xml:space="preserve"> </v>
      </c>
      <c r="N578" s="329" t="str">
        <f>IFERROR(VLOOKUP(F578,Accesorio!A:C,3,),"")</f>
        <v/>
      </c>
    </row>
    <row r="579" spans="1:14">
      <c r="A579" s="103"/>
      <c r="B579" s="271"/>
      <c r="C579" s="105"/>
      <c r="D579" s="106"/>
      <c r="E579" s="222"/>
      <c r="F579" s="225"/>
      <c r="G579" s="107"/>
      <c r="H579" s="107"/>
      <c r="I579" s="107"/>
      <c r="J579" s="108"/>
      <c r="K579" s="109"/>
      <c r="L579" s="110">
        <v>5</v>
      </c>
      <c r="M579" s="328" t="str">
        <f>IFERROR(ROUNDUP(VLOOKUP(F579,Accesorio!A:E,IF(L579&gt;5,L579-2,L579),)*E579/IF(L579&gt;5,1.21,1),0)," ")</f>
        <v xml:space="preserve"> </v>
      </c>
      <c r="N579" s="329" t="str">
        <f>IFERROR(VLOOKUP(F579,Accesorio!A:C,3,),"")</f>
        <v/>
      </c>
    </row>
    <row r="580" spans="1:14">
      <c r="A580" s="103"/>
      <c r="B580" s="271"/>
      <c r="C580" s="105"/>
      <c r="D580" s="106"/>
      <c r="E580" s="222"/>
      <c r="F580" s="225"/>
      <c r="G580" s="107"/>
      <c r="H580" s="107"/>
      <c r="I580" s="107"/>
      <c r="J580" s="108"/>
      <c r="K580" s="109"/>
      <c r="L580" s="110">
        <v>5</v>
      </c>
      <c r="M580" s="328" t="str">
        <f>IFERROR(ROUNDUP(VLOOKUP(F580,Accesorio!A:E,IF(L580&gt;5,L580-2,L580),)*E580/IF(L580&gt;5,1.21,1),0)," ")</f>
        <v xml:space="preserve"> </v>
      </c>
      <c r="N580" s="329" t="str">
        <f>IFERROR(VLOOKUP(F580,Accesorio!A:C,3,),"")</f>
        <v/>
      </c>
    </row>
    <row r="581" spans="1:14">
      <c r="A581" s="103"/>
      <c r="B581" s="271"/>
      <c r="C581" s="105"/>
      <c r="D581" s="106"/>
      <c r="E581" s="222"/>
      <c r="F581" s="225"/>
      <c r="G581" s="107"/>
      <c r="H581" s="107"/>
      <c r="I581" s="107"/>
      <c r="J581" s="108"/>
      <c r="K581" s="109"/>
      <c r="L581" s="110">
        <v>5</v>
      </c>
      <c r="M581" s="328" t="str">
        <f>IFERROR(ROUNDUP(VLOOKUP(F581,Accesorio!A:E,IF(L581&gt;5,L581-2,L581),)*E581/IF(L581&gt;5,1.21,1),0)," ")</f>
        <v xml:space="preserve"> </v>
      </c>
      <c r="N581" s="329" t="str">
        <f>IFERROR(VLOOKUP(F581,Accesorio!A:C,3,),"")</f>
        <v/>
      </c>
    </row>
    <row r="582" spans="1:14">
      <c r="A582" s="103"/>
      <c r="B582" s="271"/>
      <c r="C582" s="111"/>
      <c r="D582" s="106"/>
      <c r="E582" s="222"/>
      <c r="F582" s="225"/>
      <c r="G582" s="107"/>
      <c r="H582" s="107"/>
      <c r="I582" s="107"/>
      <c r="J582" s="108"/>
      <c r="K582" s="109"/>
      <c r="L582" s="110">
        <v>5</v>
      </c>
      <c r="M582" s="328" t="str">
        <f>IFERROR(ROUNDUP(VLOOKUP(F582,Accesorio!A:E,IF(L582&gt;5,L582-2,L582),)*E582/IF(L582&gt;5,1.21,1),0)," ")</f>
        <v xml:space="preserve"> </v>
      </c>
      <c r="N582" s="329" t="str">
        <f>IFERROR(VLOOKUP(F582,Accesorio!A:C,3,),"")</f>
        <v/>
      </c>
    </row>
    <row r="583" spans="1:14">
      <c r="A583" s="103"/>
      <c r="B583" s="271"/>
      <c r="C583" s="111"/>
      <c r="D583" s="106"/>
      <c r="E583" s="222"/>
      <c r="F583" s="225"/>
      <c r="G583" s="107"/>
      <c r="H583" s="107"/>
      <c r="I583" s="107"/>
      <c r="J583" s="108"/>
      <c r="K583" s="109"/>
      <c r="L583" s="110">
        <v>5</v>
      </c>
      <c r="M583" s="328" t="str">
        <f>IFERROR(ROUNDUP(VLOOKUP(F583,Accesorio!A:E,IF(L583&gt;5,L583-2,L583),)*E583/IF(L583&gt;5,1.21,1),0)," ")</f>
        <v xml:space="preserve"> </v>
      </c>
      <c r="N583" s="329" t="str">
        <f>IFERROR(VLOOKUP(F583,Accesorio!A:C,3,),"")</f>
        <v/>
      </c>
    </row>
    <row r="584" spans="1:14">
      <c r="A584" s="103"/>
      <c r="B584" s="271"/>
      <c r="C584" s="111"/>
      <c r="D584" s="106"/>
      <c r="E584" s="222"/>
      <c r="F584" s="225"/>
      <c r="G584" s="107"/>
      <c r="H584" s="107"/>
      <c r="I584" s="107"/>
      <c r="J584" s="108"/>
      <c r="K584" s="109"/>
      <c r="L584" s="110">
        <v>5</v>
      </c>
      <c r="M584" s="328" t="str">
        <f>IFERROR(ROUNDUP(VLOOKUP(F584,Accesorio!A:E,IF(L584&gt;5,L584-2,L584),)*E584/IF(L584&gt;5,1.21,1),0)," ")</f>
        <v xml:space="preserve"> </v>
      </c>
      <c r="N584" s="329" t="str">
        <f>IFERROR(VLOOKUP(F584,Accesorio!A:C,3,),"")</f>
        <v/>
      </c>
    </row>
    <row r="585" spans="1:14">
      <c r="A585" s="103"/>
      <c r="B585" s="271"/>
      <c r="C585" s="111"/>
      <c r="D585" s="106"/>
      <c r="E585" s="222"/>
      <c r="F585" s="225"/>
      <c r="G585" s="107"/>
      <c r="H585" s="107"/>
      <c r="I585" s="107"/>
      <c r="J585" s="108"/>
      <c r="K585" s="109"/>
      <c r="L585" s="110">
        <v>5</v>
      </c>
      <c r="M585" s="328" t="str">
        <f>IFERROR(ROUNDUP(VLOOKUP(F585,Accesorio!A:E,IF(L585&gt;5,L585-2,L585),)*E585/IF(L585&gt;5,1.21,1),0)," ")</f>
        <v xml:space="preserve"> </v>
      </c>
      <c r="N585" s="329" t="str">
        <f>IFERROR(VLOOKUP(F585,Accesorio!A:C,3,),"")</f>
        <v/>
      </c>
    </row>
    <row r="586" spans="1:14">
      <c r="A586" s="103"/>
      <c r="B586" s="271"/>
      <c r="C586" s="111"/>
      <c r="D586" s="106"/>
      <c r="E586" s="222"/>
      <c r="F586" s="225"/>
      <c r="G586" s="107"/>
      <c r="H586" s="107"/>
      <c r="I586" s="107"/>
      <c r="J586" s="108"/>
      <c r="K586" s="109"/>
      <c r="L586" s="110">
        <v>5</v>
      </c>
      <c r="M586" s="328" t="str">
        <f>IFERROR(ROUNDUP(VLOOKUP(F586,Accesorio!A:E,IF(L586&gt;5,L586-2,L586),)*E586/IF(L586&gt;5,1.21,1),0)," ")</f>
        <v xml:space="preserve"> </v>
      </c>
      <c r="N586" s="329" t="str">
        <f>IFERROR(VLOOKUP(F586,Accesorio!A:C,3,),"")</f>
        <v/>
      </c>
    </row>
    <row r="587" spans="1:14">
      <c r="A587" s="103"/>
      <c r="B587" s="271"/>
      <c r="C587" s="111"/>
      <c r="D587" s="106"/>
      <c r="E587" s="222"/>
      <c r="F587" s="225"/>
      <c r="G587" s="107"/>
      <c r="H587" s="107"/>
      <c r="I587" s="107"/>
      <c r="J587" s="108"/>
      <c r="K587" s="109"/>
      <c r="L587" s="110">
        <v>5</v>
      </c>
      <c r="M587" s="328" t="str">
        <f>IFERROR(ROUNDUP(VLOOKUP(F587,Accesorio!A:E,IF(L587&gt;5,L587-2,L587),)*E587/IF(L587&gt;5,1.21,1),0)," ")</f>
        <v xml:space="preserve"> </v>
      </c>
      <c r="N587" s="329" t="str">
        <f>IFERROR(VLOOKUP(F587,Accesorio!A:C,3,),"")</f>
        <v/>
      </c>
    </row>
    <row r="588" spans="1:14">
      <c r="A588" s="103"/>
      <c r="B588" s="271"/>
      <c r="C588" s="111"/>
      <c r="D588" s="106"/>
      <c r="E588" s="222"/>
      <c r="F588" s="225"/>
      <c r="G588" s="107"/>
      <c r="H588" s="107"/>
      <c r="I588" s="107"/>
      <c r="J588" s="108"/>
      <c r="K588" s="109"/>
      <c r="L588" s="110">
        <v>5</v>
      </c>
      <c r="M588" s="328" t="str">
        <f>IFERROR(ROUNDUP(VLOOKUP(F588,Accesorio!A:E,IF(L588&gt;5,L588-2,L588),)*E588/IF(L588&gt;5,1.21,1),0)," ")</f>
        <v xml:space="preserve"> </v>
      </c>
      <c r="N588" s="329" t="str">
        <f>IFERROR(VLOOKUP(F588,Accesorio!A:C,3,),"")</f>
        <v/>
      </c>
    </row>
    <row r="589" spans="1:14">
      <c r="A589" s="103"/>
      <c r="B589" s="271"/>
      <c r="C589" s="105"/>
      <c r="D589" s="106"/>
      <c r="E589" s="222"/>
      <c r="F589" s="225"/>
      <c r="G589" s="107"/>
      <c r="H589" s="107"/>
      <c r="I589" s="107"/>
      <c r="J589" s="108"/>
      <c r="K589" s="109"/>
      <c r="L589" s="110">
        <v>5</v>
      </c>
      <c r="M589" s="328" t="str">
        <f>IFERROR(ROUNDUP(VLOOKUP(F589,Accesorio!A:E,IF(L589&gt;5,L589-2,L589),)*E589/IF(L589&gt;5,1.21,1),0)," ")</f>
        <v xml:space="preserve"> </v>
      </c>
      <c r="N589" s="329" t="str">
        <f>IFERROR(VLOOKUP(F589,Accesorio!A:C,3,),"")</f>
        <v/>
      </c>
    </row>
    <row r="590" spans="1:14">
      <c r="A590" s="103"/>
      <c r="B590" s="271"/>
      <c r="C590" s="105"/>
      <c r="D590" s="106"/>
      <c r="E590" s="222"/>
      <c r="F590" s="225"/>
      <c r="G590" s="107"/>
      <c r="H590" s="107"/>
      <c r="I590" s="107"/>
      <c r="J590" s="108"/>
      <c r="K590" s="109"/>
      <c r="L590" s="110">
        <v>5</v>
      </c>
      <c r="M590" s="328" t="str">
        <f>IFERROR(ROUNDUP(VLOOKUP(F590,Accesorio!A:E,IF(L590&gt;5,L590-2,L590),)*E590/IF(L590&gt;5,1.21,1),0)," ")</f>
        <v xml:space="preserve"> </v>
      </c>
      <c r="N590" s="329" t="str">
        <f>IFERROR(VLOOKUP(F590,Accesorio!A:C,3,),"")</f>
        <v/>
      </c>
    </row>
    <row r="591" spans="1:14">
      <c r="A591" s="103"/>
      <c r="B591" s="271"/>
      <c r="C591" s="111"/>
      <c r="D591" s="106"/>
      <c r="E591" s="222"/>
      <c r="F591" s="225"/>
      <c r="G591" s="107"/>
      <c r="H591" s="107"/>
      <c r="I591" s="107"/>
      <c r="J591" s="108"/>
      <c r="K591" s="112"/>
      <c r="L591" s="110">
        <v>5</v>
      </c>
      <c r="M591" s="328" t="str">
        <f>IFERROR(ROUNDUP(VLOOKUP(F591,Accesorio!A:E,IF(L591&gt;5,L591-2,L591),)*E591/IF(L591&gt;5,1.21,1),0)," ")</f>
        <v xml:space="preserve"> </v>
      </c>
      <c r="N591" s="329" t="str">
        <f>IFERROR(VLOOKUP(F591,Accesorio!A:C,3,),"")</f>
        <v/>
      </c>
    </row>
    <row r="592" spans="1:14">
      <c r="A592" s="103"/>
      <c r="B592" s="271"/>
      <c r="C592" s="105"/>
      <c r="D592" s="106"/>
      <c r="E592" s="222"/>
      <c r="F592" s="225"/>
      <c r="G592" s="107"/>
      <c r="H592" s="107"/>
      <c r="I592" s="107"/>
      <c r="J592" s="108"/>
      <c r="K592" s="112"/>
      <c r="L592" s="110">
        <v>5</v>
      </c>
      <c r="M592" s="328" t="str">
        <f>IFERROR(ROUNDUP(VLOOKUP(F592,Accesorio!A:E,IF(L592&gt;5,L592-2,L592),)*E592/IF(L592&gt;5,1.21,1),0)," ")</f>
        <v xml:space="preserve"> </v>
      </c>
      <c r="N592" s="329" t="str">
        <f>IFERROR(VLOOKUP(F592,Accesorio!A:C,3,),"")</f>
        <v/>
      </c>
    </row>
    <row r="593" spans="1:14">
      <c r="A593" s="103"/>
      <c r="B593" s="271"/>
      <c r="C593" s="105"/>
      <c r="D593" s="106"/>
      <c r="E593" s="222"/>
      <c r="F593" s="225"/>
      <c r="G593" s="107"/>
      <c r="H593" s="107"/>
      <c r="I593" s="107"/>
      <c r="J593" s="108"/>
      <c r="K593" s="109"/>
      <c r="L593" s="110">
        <v>5</v>
      </c>
      <c r="M593" s="328" t="str">
        <f>IFERROR(ROUNDUP(VLOOKUP(F593,Accesorio!A:E,IF(L593&gt;5,L593-2,L593),)*E593/IF(L593&gt;5,1.21,1),0)," ")</f>
        <v xml:space="preserve"> </v>
      </c>
      <c r="N593" s="329" t="str">
        <f>IFERROR(VLOOKUP(F593,Accesorio!A:C,3,),"")</f>
        <v/>
      </c>
    </row>
    <row r="594" spans="1:14">
      <c r="A594" s="103"/>
      <c r="B594" s="271"/>
      <c r="C594" s="105"/>
      <c r="D594" s="106"/>
      <c r="E594" s="222"/>
      <c r="F594" s="225"/>
      <c r="G594" s="107"/>
      <c r="H594" s="107"/>
      <c r="I594" s="107"/>
      <c r="J594" s="108"/>
      <c r="K594" s="109"/>
      <c r="L594" s="110">
        <v>5</v>
      </c>
      <c r="M594" s="328" t="str">
        <f>IFERROR(ROUNDUP(VLOOKUP(F594,Accesorio!A:E,IF(L594&gt;5,L594-2,L594),)*E594/IF(L594&gt;5,1.21,1),0)," ")</f>
        <v xml:space="preserve"> </v>
      </c>
      <c r="N594" s="329" t="str">
        <f>IFERROR(VLOOKUP(F594,Accesorio!A:C,3,),"")</f>
        <v/>
      </c>
    </row>
    <row r="595" spans="1:14">
      <c r="A595" s="103"/>
      <c r="B595" s="271"/>
      <c r="C595" s="105"/>
      <c r="D595" s="106"/>
      <c r="E595" s="222"/>
      <c r="F595" s="225"/>
      <c r="G595" s="107"/>
      <c r="H595" s="107"/>
      <c r="I595" s="107"/>
      <c r="J595" s="108"/>
      <c r="K595" s="109"/>
      <c r="L595" s="110">
        <v>5</v>
      </c>
      <c r="M595" s="328" t="str">
        <f>IFERROR(ROUNDUP(VLOOKUP(F595,Accesorio!A:E,IF(L595&gt;5,L595-2,L595),)*E595/IF(L595&gt;5,1.21,1),0)," ")</f>
        <v xml:space="preserve"> </v>
      </c>
      <c r="N595" s="329" t="str">
        <f>IFERROR(VLOOKUP(F595,Accesorio!A:C,3,),"")</f>
        <v/>
      </c>
    </row>
    <row r="596" spans="1:14">
      <c r="A596" s="103"/>
      <c r="B596" s="271"/>
      <c r="C596" s="105"/>
      <c r="D596" s="106"/>
      <c r="E596" s="222"/>
      <c r="F596" s="225"/>
      <c r="G596" s="107"/>
      <c r="H596" s="107"/>
      <c r="I596" s="107"/>
      <c r="J596" s="108"/>
      <c r="K596" s="109"/>
      <c r="L596" s="110">
        <v>5</v>
      </c>
      <c r="M596" s="328" t="str">
        <f>IFERROR(ROUNDUP(VLOOKUP(F596,Accesorio!A:E,IF(L596&gt;5,L596-2,L596),)*E596/IF(L596&gt;5,1.21,1),0)," ")</f>
        <v xml:space="preserve"> </v>
      </c>
      <c r="N596" s="329" t="str">
        <f>IFERROR(VLOOKUP(F596,Accesorio!A:C,3,),"")</f>
        <v/>
      </c>
    </row>
    <row r="597" spans="1:14">
      <c r="A597" s="103"/>
      <c r="B597" s="271"/>
      <c r="C597" s="105"/>
      <c r="D597" s="106"/>
      <c r="E597" s="222"/>
      <c r="F597" s="225"/>
      <c r="G597" s="107"/>
      <c r="H597" s="107"/>
      <c r="I597" s="107"/>
      <c r="J597" s="108"/>
      <c r="K597" s="109"/>
      <c r="L597" s="110">
        <v>5</v>
      </c>
      <c r="M597" s="328" t="str">
        <f>IFERROR(ROUNDUP(VLOOKUP(F597,Accesorio!A:E,IF(L597&gt;5,L597-2,L597),)*E597/IF(L597&gt;5,1.21,1),0)," ")</f>
        <v xml:space="preserve"> </v>
      </c>
      <c r="N597" s="329" t="str">
        <f>IFERROR(VLOOKUP(F597,Accesorio!A:C,3,),"")</f>
        <v/>
      </c>
    </row>
    <row r="598" spans="1:14">
      <c r="A598" s="103"/>
      <c r="B598" s="271"/>
      <c r="C598" s="105"/>
      <c r="D598" s="106"/>
      <c r="E598" s="222"/>
      <c r="F598" s="225"/>
      <c r="G598" s="107"/>
      <c r="H598" s="107"/>
      <c r="I598" s="107"/>
      <c r="J598" s="108"/>
      <c r="K598" s="109"/>
      <c r="L598" s="110">
        <v>5</v>
      </c>
      <c r="M598" s="328" t="str">
        <f>IFERROR(ROUNDUP(VLOOKUP(F598,Accesorio!A:E,IF(L598&gt;5,L598-2,L598),)*E598/IF(L598&gt;5,1.21,1),0)," ")</f>
        <v xml:space="preserve"> </v>
      </c>
      <c r="N598" s="329" t="str">
        <f>IFERROR(VLOOKUP(F598,Accesorio!A:C,3,),"")</f>
        <v/>
      </c>
    </row>
    <row r="599" spans="1:14">
      <c r="A599" s="103"/>
      <c r="B599" s="271"/>
      <c r="C599" s="105"/>
      <c r="D599" s="106"/>
      <c r="E599" s="222"/>
      <c r="F599" s="225"/>
      <c r="G599" s="107"/>
      <c r="H599" s="107"/>
      <c r="I599" s="107"/>
      <c r="J599" s="108"/>
      <c r="K599" s="109"/>
      <c r="L599" s="110">
        <v>5</v>
      </c>
      <c r="M599" s="328" t="str">
        <f>IFERROR(ROUNDUP(VLOOKUP(F599,Accesorio!A:E,IF(L599&gt;5,L599-2,L599),)*E599/IF(L599&gt;5,1.21,1),0)," ")</f>
        <v xml:space="preserve"> </v>
      </c>
      <c r="N599" s="329" t="str">
        <f>IFERROR(VLOOKUP(F599,Accesorio!A:C,3,),"")</f>
        <v/>
      </c>
    </row>
    <row r="600" spans="1:14">
      <c r="A600" s="103"/>
      <c r="B600" s="271"/>
      <c r="C600" s="105"/>
      <c r="D600" s="106"/>
      <c r="E600" s="222"/>
      <c r="F600" s="225"/>
      <c r="G600" s="107"/>
      <c r="H600" s="107"/>
      <c r="I600" s="107"/>
      <c r="J600" s="108"/>
      <c r="K600" s="109"/>
      <c r="L600" s="110">
        <v>5</v>
      </c>
      <c r="M600" s="328" t="str">
        <f>IFERROR(ROUNDUP(VLOOKUP(F600,Accesorio!A:E,IF(L600&gt;5,L600-2,L600),)*E600/IF(L600&gt;5,1.21,1),0)," ")</f>
        <v xml:space="preserve"> </v>
      </c>
      <c r="N600" s="329" t="str">
        <f>IFERROR(VLOOKUP(F600,Accesorio!A:C,3,),"")</f>
        <v/>
      </c>
    </row>
    <row r="601" spans="1:14">
      <c r="A601" s="103"/>
      <c r="B601" s="271"/>
      <c r="C601" s="105"/>
      <c r="D601" s="106"/>
      <c r="E601" s="222"/>
      <c r="F601" s="225"/>
      <c r="G601" s="107"/>
      <c r="H601" s="107"/>
      <c r="I601" s="107"/>
      <c r="J601" s="108"/>
      <c r="K601" s="109"/>
      <c r="L601" s="110">
        <v>5</v>
      </c>
      <c r="M601" s="328" t="str">
        <f>IFERROR(ROUNDUP(VLOOKUP(F601,Accesorio!A:E,IF(L601&gt;5,L601-2,L601),)*E601/IF(L601&gt;5,1.21,1),0)," ")</f>
        <v xml:space="preserve"> </v>
      </c>
      <c r="N601" s="329" t="str">
        <f>IFERROR(VLOOKUP(F601,Accesorio!A:C,3,),"")</f>
        <v/>
      </c>
    </row>
    <row r="602" spans="1:14">
      <c r="A602" s="103"/>
      <c r="B602" s="271"/>
      <c r="C602" s="105"/>
      <c r="D602" s="106"/>
      <c r="E602" s="222"/>
      <c r="F602" s="225"/>
      <c r="G602" s="107"/>
      <c r="H602" s="107"/>
      <c r="I602" s="107"/>
      <c r="J602" s="108"/>
      <c r="K602" s="109"/>
      <c r="L602" s="110">
        <v>5</v>
      </c>
      <c r="M602" s="328" t="str">
        <f>IFERROR(ROUNDUP(VLOOKUP(F602,Accesorio!A:E,IF(L602&gt;5,L602-2,L602),)*E602/IF(L602&gt;5,1.21,1),0)," ")</f>
        <v xml:space="preserve"> </v>
      </c>
      <c r="N602" s="329" t="str">
        <f>IFERROR(VLOOKUP(F602,Accesorio!A:C,3,),"")</f>
        <v/>
      </c>
    </row>
    <row r="603" spans="1:14">
      <c r="A603" s="103"/>
      <c r="B603" s="271"/>
      <c r="C603" s="105"/>
      <c r="D603" s="106"/>
      <c r="E603" s="222"/>
      <c r="F603" s="225"/>
      <c r="G603" s="107"/>
      <c r="H603" s="107"/>
      <c r="I603" s="107"/>
      <c r="J603" s="108"/>
      <c r="K603" s="109"/>
      <c r="L603" s="110">
        <v>5</v>
      </c>
      <c r="M603" s="328" t="str">
        <f>IFERROR(ROUNDUP(VLOOKUP(F603,Accesorio!A:E,IF(L603&gt;5,L603-2,L603),)*E603/IF(L603&gt;5,1.21,1),0)," ")</f>
        <v xml:space="preserve"> </v>
      </c>
      <c r="N603" s="329" t="str">
        <f>IFERROR(VLOOKUP(F603,Accesorio!A:C,3,),"")</f>
        <v/>
      </c>
    </row>
    <row r="604" spans="1:14">
      <c r="A604" s="103"/>
      <c r="B604" s="271"/>
      <c r="C604" s="105"/>
      <c r="D604" s="106"/>
      <c r="E604" s="222"/>
      <c r="F604" s="225"/>
      <c r="G604" s="107"/>
      <c r="H604" s="107"/>
      <c r="I604" s="107"/>
      <c r="J604" s="108"/>
      <c r="K604" s="109"/>
      <c r="L604" s="110">
        <v>5</v>
      </c>
      <c r="M604" s="328" t="str">
        <f>IFERROR(ROUNDUP(VLOOKUP(F604,Accesorio!A:E,IF(L604&gt;5,L604-2,L604),)*E604/IF(L604&gt;5,1.21,1),0)," ")</f>
        <v xml:space="preserve"> </v>
      </c>
      <c r="N604" s="329" t="str">
        <f>IFERROR(VLOOKUP(F604,Accesorio!A:C,3,),"")</f>
        <v/>
      </c>
    </row>
    <row r="605" spans="1:14">
      <c r="A605" s="103"/>
      <c r="B605" s="271"/>
      <c r="C605" s="105"/>
      <c r="D605" s="106"/>
      <c r="E605" s="222"/>
      <c r="F605" s="225"/>
      <c r="G605" s="107"/>
      <c r="H605" s="107"/>
      <c r="I605" s="107"/>
      <c r="J605" s="108"/>
      <c r="K605" s="109"/>
      <c r="L605" s="110">
        <v>5</v>
      </c>
      <c r="M605" s="328" t="str">
        <f>IFERROR(ROUNDUP(VLOOKUP(F605,Accesorio!A:E,IF(L605&gt;5,L605-2,L605),)*E605/IF(L605&gt;5,1.21,1),0)," ")</f>
        <v xml:space="preserve"> </v>
      </c>
      <c r="N605" s="329" t="str">
        <f>IFERROR(VLOOKUP(F605,Accesorio!A:C,3,),"")</f>
        <v/>
      </c>
    </row>
    <row r="606" spans="1:14">
      <c r="A606" s="103"/>
      <c r="B606" s="271"/>
      <c r="C606" s="105"/>
      <c r="D606" s="106"/>
      <c r="E606" s="222"/>
      <c r="F606" s="225"/>
      <c r="G606" s="107"/>
      <c r="H606" s="107"/>
      <c r="I606" s="107"/>
      <c r="J606" s="108"/>
      <c r="K606" s="109"/>
      <c r="L606" s="110">
        <v>5</v>
      </c>
      <c r="M606" s="328" t="str">
        <f>IFERROR(ROUNDUP(VLOOKUP(F606,Accesorio!A:E,IF(L606&gt;5,L606-2,L606),)*E606/IF(L606&gt;5,1.21,1),0)," ")</f>
        <v xml:space="preserve"> </v>
      </c>
      <c r="N606" s="329" t="str">
        <f>IFERROR(VLOOKUP(F606,Accesorio!A:C,3,),"")</f>
        <v/>
      </c>
    </row>
    <row r="607" spans="1:14">
      <c r="A607" s="103"/>
      <c r="B607" s="271"/>
      <c r="C607" s="105"/>
      <c r="D607" s="106"/>
      <c r="E607" s="222"/>
      <c r="F607" s="225"/>
      <c r="G607" s="107"/>
      <c r="H607" s="107"/>
      <c r="I607" s="107"/>
      <c r="J607" s="108"/>
      <c r="K607" s="109"/>
      <c r="L607" s="110">
        <v>5</v>
      </c>
      <c r="M607" s="328" t="str">
        <f>IFERROR(ROUNDUP(VLOOKUP(F607,Accesorio!A:E,IF(L607&gt;5,L607-2,L607),)*E607/IF(L607&gt;5,1.21,1),0)," ")</f>
        <v xml:space="preserve"> </v>
      </c>
      <c r="N607" s="329" t="str">
        <f>IFERROR(VLOOKUP(F607,Accesorio!A:C,3,),"")</f>
        <v/>
      </c>
    </row>
    <row r="608" spans="1:14">
      <c r="A608" s="103"/>
      <c r="B608" s="271"/>
      <c r="C608" s="105"/>
      <c r="D608" s="106"/>
      <c r="E608" s="222"/>
      <c r="F608" s="225"/>
      <c r="G608" s="107"/>
      <c r="H608" s="107"/>
      <c r="I608" s="107"/>
      <c r="J608" s="108"/>
      <c r="K608" s="109"/>
      <c r="L608" s="110">
        <v>5</v>
      </c>
      <c r="M608" s="328" t="str">
        <f>IFERROR(ROUNDUP(VLOOKUP(F608,Accesorio!A:E,IF(L608&gt;5,L608-2,L608),)*E608/IF(L608&gt;5,1.21,1),0)," ")</f>
        <v xml:space="preserve"> </v>
      </c>
      <c r="N608" s="329" t="str">
        <f>IFERROR(VLOOKUP(F608,Accesorio!A:C,3,),"")</f>
        <v/>
      </c>
    </row>
    <row r="609" spans="1:14">
      <c r="A609" s="103"/>
      <c r="B609" s="271"/>
      <c r="C609" s="105"/>
      <c r="D609" s="106"/>
      <c r="E609" s="222"/>
      <c r="F609" s="225"/>
      <c r="G609" s="107"/>
      <c r="H609" s="107"/>
      <c r="I609" s="107"/>
      <c r="J609" s="108"/>
      <c r="K609" s="109"/>
      <c r="L609" s="110">
        <v>5</v>
      </c>
      <c r="M609" s="328" t="str">
        <f>IFERROR(ROUNDUP(VLOOKUP(F609,Accesorio!A:E,IF(L609&gt;5,L609-2,L609),)*E609/IF(L609&gt;5,1.21,1),0)," ")</f>
        <v xml:space="preserve"> </v>
      </c>
      <c r="N609" s="329" t="str">
        <f>IFERROR(VLOOKUP(F609,Accesorio!A:C,3,),"")</f>
        <v/>
      </c>
    </row>
    <row r="610" spans="1:14">
      <c r="A610" s="103"/>
      <c r="B610" s="271"/>
      <c r="C610" s="105"/>
      <c r="D610" s="106"/>
      <c r="E610" s="222"/>
      <c r="F610" s="225"/>
      <c r="G610" s="107"/>
      <c r="H610" s="107"/>
      <c r="I610" s="107"/>
      <c r="J610" s="108"/>
      <c r="K610" s="109"/>
      <c r="L610" s="110">
        <v>5</v>
      </c>
      <c r="M610" s="328" t="str">
        <f>IFERROR(ROUNDUP(VLOOKUP(F610,Accesorio!A:E,IF(L610&gt;5,L610-2,L610),)*E610/IF(L610&gt;5,1.21,1),0)," ")</f>
        <v xml:space="preserve"> </v>
      </c>
      <c r="N610" s="329" t="str">
        <f>IFERROR(VLOOKUP(F610,Accesorio!A:C,3,),"")</f>
        <v/>
      </c>
    </row>
    <row r="611" spans="1:14">
      <c r="A611" s="103"/>
      <c r="B611" s="271"/>
      <c r="C611" s="105"/>
      <c r="D611" s="106"/>
      <c r="E611" s="222"/>
      <c r="F611" s="225"/>
      <c r="G611" s="107"/>
      <c r="H611" s="107"/>
      <c r="I611" s="107"/>
      <c r="J611" s="108"/>
      <c r="K611" s="109"/>
      <c r="L611" s="110">
        <v>5</v>
      </c>
      <c r="M611" s="328" t="str">
        <f>IFERROR(ROUNDUP(VLOOKUP(F611,Accesorio!A:E,IF(L611&gt;5,L611-2,L611),)*E611/IF(L611&gt;5,1.21,1),0)," ")</f>
        <v xml:space="preserve"> </v>
      </c>
      <c r="N611" s="329" t="str">
        <f>IFERROR(VLOOKUP(F611,Accesorio!A:C,3,),"")</f>
        <v/>
      </c>
    </row>
    <row r="612" spans="1:14">
      <c r="A612" s="103"/>
      <c r="B612" s="271"/>
      <c r="C612" s="105"/>
      <c r="D612" s="106"/>
      <c r="E612" s="222"/>
      <c r="F612" s="225"/>
      <c r="G612" s="107"/>
      <c r="H612" s="107"/>
      <c r="I612" s="107"/>
      <c r="J612" s="108"/>
      <c r="K612" s="109"/>
      <c r="L612" s="110">
        <v>5</v>
      </c>
      <c r="M612" s="328" t="str">
        <f>IFERROR(ROUNDUP(VLOOKUP(F612,Accesorio!A:E,IF(L612&gt;5,L612-2,L612),)*E612/IF(L612&gt;5,1.21,1),0)," ")</f>
        <v xml:space="preserve"> </v>
      </c>
      <c r="N612" s="329" t="str">
        <f>IFERROR(VLOOKUP(F612,Accesorio!A:C,3,),"")</f>
        <v/>
      </c>
    </row>
    <row r="613" spans="1:14">
      <c r="A613" s="103"/>
      <c r="B613" s="271"/>
      <c r="C613" s="105"/>
      <c r="D613" s="106"/>
      <c r="E613" s="222"/>
      <c r="F613" s="225"/>
      <c r="G613" s="107"/>
      <c r="H613" s="107"/>
      <c r="I613" s="107"/>
      <c r="J613" s="108"/>
      <c r="K613" s="109"/>
      <c r="L613" s="110"/>
      <c r="M613" s="328" t="str">
        <f>IFERROR(ROUNDUP(VLOOKUP(F613,Accesorio!A:E,IF(L613&gt;5,L613-2,L613),)*E613/IF(L613&gt;5,1.21,1),0)," ")</f>
        <v xml:space="preserve"> </v>
      </c>
      <c r="N613" s="329" t="str">
        <f>IFERROR(VLOOKUP(F613,Accesorio!A:C,3,),"")</f>
        <v/>
      </c>
    </row>
    <row r="614" spans="1:14">
      <c r="A614" s="103"/>
      <c r="B614" s="271"/>
      <c r="C614" s="105"/>
      <c r="D614" s="106"/>
      <c r="E614" s="222"/>
      <c r="F614" s="225"/>
      <c r="G614" s="107"/>
      <c r="H614" s="107"/>
      <c r="I614" s="107"/>
      <c r="J614" s="108"/>
      <c r="K614" s="109"/>
      <c r="L614" s="110"/>
      <c r="M614" s="328" t="str">
        <f>IFERROR(ROUNDUP(VLOOKUP(F614,Accesorio!A:E,IF(L614&gt;5,L614-2,L614),)*E614/IF(L614&gt;5,1.21,1),0)," ")</f>
        <v xml:space="preserve"> </v>
      </c>
      <c r="N614" s="329" t="str">
        <f>IFERROR(VLOOKUP(F614,Accesorio!A:C,3,),"")</f>
        <v/>
      </c>
    </row>
    <row r="615" spans="1:14">
      <c r="A615" s="103"/>
      <c r="B615" s="271"/>
      <c r="C615" s="105"/>
      <c r="D615" s="106"/>
      <c r="E615" s="222"/>
      <c r="F615" s="225"/>
      <c r="G615" s="107"/>
      <c r="H615" s="107"/>
      <c r="I615" s="107"/>
      <c r="J615" s="108"/>
      <c r="K615" s="109"/>
      <c r="L615" s="110"/>
      <c r="M615" s="328" t="str">
        <f>IFERROR(ROUNDUP(VLOOKUP(F615,Accesorio!A:E,IF(L615&gt;5,L615-2,L615),)*E615/IF(L615&gt;5,1.21,1),0)," ")</f>
        <v xml:space="preserve"> </v>
      </c>
      <c r="N615" s="329" t="str">
        <f>IFERROR(VLOOKUP(F615,Accesorio!A:C,3,),"")</f>
        <v/>
      </c>
    </row>
    <row r="616" spans="1:14">
      <c r="A616" s="103"/>
      <c r="B616" s="271"/>
      <c r="C616" s="105"/>
      <c r="D616" s="106"/>
      <c r="E616" s="222"/>
      <c r="F616" s="225"/>
      <c r="G616" s="107"/>
      <c r="H616" s="107"/>
      <c r="I616" s="107"/>
      <c r="J616" s="108"/>
      <c r="K616" s="109"/>
      <c r="L616" s="110"/>
      <c r="M616" s="328" t="str">
        <f>IFERROR(ROUNDUP(VLOOKUP(F616,Accesorio!A:E,IF(L616&gt;5,L616-2,L616),)*E616/IF(L616&gt;5,1.21,1),0)," ")</f>
        <v xml:space="preserve"> </v>
      </c>
      <c r="N616" s="329" t="str">
        <f>IFERROR(VLOOKUP(F616,Accesorio!A:C,3,),"")</f>
        <v/>
      </c>
    </row>
    <row r="617" spans="1:14">
      <c r="A617" s="103"/>
      <c r="B617" s="271"/>
      <c r="C617" s="105"/>
      <c r="D617" s="106"/>
      <c r="E617" s="222"/>
      <c r="F617" s="225"/>
      <c r="G617" s="107"/>
      <c r="H617" s="107"/>
      <c r="I617" s="107"/>
      <c r="J617" s="108"/>
      <c r="K617" s="109"/>
      <c r="L617" s="110"/>
      <c r="M617" s="328" t="str">
        <f>IFERROR(ROUNDUP(VLOOKUP(F617,Accesorio!A:E,IF(L617&gt;5,L617-2,L617),)*E617/IF(L617&gt;5,1.21,1),0)," ")</f>
        <v xml:space="preserve"> </v>
      </c>
      <c r="N617" s="329" t="str">
        <f>IFERROR(VLOOKUP(F617,Accesorio!A:C,3,),"")</f>
        <v/>
      </c>
    </row>
    <row r="618" spans="1:14">
      <c r="A618" s="103"/>
      <c r="B618" s="271"/>
      <c r="C618" s="105"/>
      <c r="D618" s="106"/>
      <c r="E618" s="222"/>
      <c r="F618" s="225"/>
      <c r="G618" s="107"/>
      <c r="H618" s="107"/>
      <c r="I618" s="107"/>
      <c r="J618" s="108"/>
      <c r="K618" s="109"/>
      <c r="L618" s="110"/>
      <c r="M618" s="328" t="str">
        <f>IFERROR(ROUNDUP(VLOOKUP(F618,Accesorio!A:E,IF(L618&gt;5,L618-2,L618),)*E618/IF(L618&gt;5,1.21,1),0)," ")</f>
        <v xml:space="preserve"> </v>
      </c>
      <c r="N618" s="329" t="str">
        <f>IFERROR(VLOOKUP(F618,Accesorio!A:C,3,),"")</f>
        <v/>
      </c>
    </row>
    <row r="619" spans="1:14">
      <c r="A619" s="103"/>
      <c r="B619" s="271"/>
      <c r="C619" s="105"/>
      <c r="D619" s="106"/>
      <c r="E619" s="222"/>
      <c r="F619" s="225"/>
      <c r="G619" s="107"/>
      <c r="H619" s="107"/>
      <c r="I619" s="107"/>
      <c r="J619" s="108"/>
      <c r="K619" s="109"/>
      <c r="L619" s="110"/>
      <c r="M619" s="328" t="str">
        <f>IFERROR(ROUNDUP(VLOOKUP(F619,Accesorio!A:E,IF(L619&gt;5,L619-2,L619),)*E619/IF(L619&gt;5,1.21,1),0)," ")</f>
        <v xml:space="preserve"> </v>
      </c>
      <c r="N619" s="329" t="str">
        <f>IFERROR(VLOOKUP(F619,Accesorio!A:C,3,),"")</f>
        <v/>
      </c>
    </row>
    <row r="620" spans="1:14">
      <c r="A620" s="103"/>
      <c r="B620" s="271"/>
      <c r="C620" s="105"/>
      <c r="D620" s="106"/>
      <c r="E620" s="222"/>
      <c r="F620" s="225"/>
      <c r="G620" s="107"/>
      <c r="H620" s="107"/>
      <c r="I620" s="107"/>
      <c r="J620" s="108"/>
      <c r="K620" s="109"/>
      <c r="L620" s="110"/>
      <c r="M620" s="328" t="str">
        <f>IFERROR(ROUNDUP(VLOOKUP(F620,Accesorio!A:E,IF(L620&gt;5,L620-2,L620),)*E620/IF(L620&gt;5,1.21,1),0)," ")</f>
        <v xml:space="preserve"> </v>
      </c>
      <c r="N620" s="329" t="str">
        <f>IFERROR(VLOOKUP(F620,Accesorio!A:C,3,),"")</f>
        <v/>
      </c>
    </row>
    <row r="621" spans="1:14">
      <c r="A621" s="103"/>
      <c r="B621" s="271"/>
      <c r="C621" s="105"/>
      <c r="D621" s="106"/>
      <c r="E621" s="222"/>
      <c r="F621" s="225"/>
      <c r="G621" s="107"/>
      <c r="H621" s="107"/>
      <c r="I621" s="107"/>
      <c r="J621" s="108"/>
      <c r="K621" s="109"/>
      <c r="L621" s="110"/>
      <c r="M621" s="328" t="str">
        <f>IFERROR(ROUNDUP(VLOOKUP(F621,Accesorio!A:E,IF(L621&gt;5,L621-2,L621),)*E621/IF(L621&gt;5,1.21,1),0)," ")</f>
        <v xml:space="preserve"> </v>
      </c>
      <c r="N621" s="329" t="str">
        <f>IFERROR(VLOOKUP(F621,Accesorio!A:C,3,),"")</f>
        <v/>
      </c>
    </row>
    <row r="622" spans="1:14">
      <c r="A622" s="103"/>
      <c r="B622" s="271"/>
      <c r="C622" s="105"/>
      <c r="D622" s="106"/>
      <c r="E622" s="222"/>
      <c r="F622" s="225"/>
      <c r="G622" s="107"/>
      <c r="H622" s="107"/>
      <c r="I622" s="107"/>
      <c r="J622" s="108"/>
      <c r="K622" s="109"/>
      <c r="L622" s="110"/>
      <c r="M622" s="328" t="str">
        <f>IFERROR(ROUNDUP(VLOOKUP(F622,Accesorio!A:E,IF(L622&gt;5,L622-2,L622),)*E622/IF(L622&gt;5,1.21,1),0)," ")</f>
        <v xml:space="preserve"> </v>
      </c>
      <c r="N622" s="329" t="str">
        <f>IFERROR(VLOOKUP(F622,Accesorio!A:C,3,),"")</f>
        <v/>
      </c>
    </row>
    <row r="623" spans="1:14">
      <c r="A623" s="103"/>
      <c r="B623" s="271"/>
      <c r="C623" s="105"/>
      <c r="D623" s="106"/>
      <c r="E623" s="222"/>
      <c r="F623" s="225"/>
      <c r="G623" s="107"/>
      <c r="H623" s="107"/>
      <c r="I623" s="107"/>
      <c r="J623" s="108"/>
      <c r="K623" s="109"/>
      <c r="L623" s="110"/>
      <c r="M623" s="328" t="str">
        <f>IFERROR(ROUNDUP(VLOOKUP(F623,Accesorio!A:E,IF(L623&gt;5,L623-2,L623),)*E623/IF(L623&gt;5,1.21,1),0)," ")</f>
        <v xml:space="preserve"> </v>
      </c>
      <c r="N623" s="329" t="str">
        <f>IFERROR(VLOOKUP(F623,Accesorio!A:C,3,),"")</f>
        <v/>
      </c>
    </row>
    <row r="624" spans="1:14">
      <c r="A624" s="103"/>
      <c r="B624" s="271"/>
      <c r="C624" s="105"/>
      <c r="D624" s="106"/>
      <c r="E624" s="222"/>
      <c r="F624" s="225"/>
      <c r="G624" s="107"/>
      <c r="H624" s="107"/>
      <c r="I624" s="107"/>
      <c r="J624" s="108"/>
      <c r="K624" s="109"/>
      <c r="L624" s="110"/>
      <c r="M624" s="328" t="str">
        <f>IFERROR(ROUNDUP(VLOOKUP(F624,Accesorio!A:E,IF(L624&gt;5,L624-2,L624),)*E624/IF(L624&gt;5,1.21,1),0)," ")</f>
        <v xml:space="preserve"> </v>
      </c>
      <c r="N624" s="329" t="str">
        <f>IFERROR(VLOOKUP(F624,Accesorio!A:C,3,),"")</f>
        <v/>
      </c>
    </row>
    <row r="625" spans="1:14">
      <c r="A625" s="103"/>
      <c r="B625" s="271"/>
      <c r="C625" s="105"/>
      <c r="D625" s="106"/>
      <c r="E625" s="222"/>
      <c r="F625" s="225"/>
      <c r="G625" s="107"/>
      <c r="H625" s="107"/>
      <c r="I625" s="107"/>
      <c r="J625" s="108"/>
      <c r="K625" s="109"/>
      <c r="L625" s="110"/>
      <c r="M625" s="328" t="str">
        <f>IFERROR(ROUNDUP(VLOOKUP(F625,Accesorio!A:E,IF(L625&gt;5,L625-2,L625),)*E625/IF(L625&gt;5,1.21,1),0)," ")</f>
        <v xml:space="preserve"> </v>
      </c>
      <c r="N625" s="329" t="str">
        <f>IFERROR(VLOOKUP(F625,Accesorio!A:C,3,),"")</f>
        <v/>
      </c>
    </row>
    <row r="626" spans="1:14">
      <c r="A626" s="103"/>
      <c r="B626" s="271"/>
      <c r="C626" s="105"/>
      <c r="D626" s="106"/>
      <c r="E626" s="222"/>
      <c r="F626" s="225"/>
      <c r="G626" s="107"/>
      <c r="H626" s="107"/>
      <c r="I626" s="107"/>
      <c r="J626" s="108"/>
      <c r="K626" s="109"/>
      <c r="L626" s="110"/>
      <c r="M626" s="328" t="str">
        <f>IFERROR(ROUNDUP(VLOOKUP(F626,Accesorio!A:E,IF(L626&gt;5,L626-2,L626),)*E626/IF(L626&gt;5,1.21,1),0)," ")</f>
        <v xml:space="preserve"> </v>
      </c>
      <c r="N626" s="329" t="str">
        <f>IFERROR(VLOOKUP(F626,Accesorio!A:C,3,),"")</f>
        <v/>
      </c>
    </row>
    <row r="627" spans="1:14">
      <c r="A627" s="103"/>
      <c r="B627" s="271"/>
      <c r="C627" s="105"/>
      <c r="D627" s="106"/>
      <c r="E627" s="222"/>
      <c r="F627" s="225"/>
      <c r="G627" s="107"/>
      <c r="H627" s="107"/>
      <c r="I627" s="107"/>
      <c r="J627" s="108"/>
      <c r="K627" s="109"/>
      <c r="L627" s="110"/>
      <c r="M627" s="328" t="str">
        <f>IFERROR(ROUNDUP(VLOOKUP(F627,Accesorio!A:E,IF(L627&gt;5,L627-2,L627),)*E627/IF(L627&gt;5,1.21,1),0)," ")</f>
        <v xml:space="preserve"> </v>
      </c>
      <c r="N627" s="329" t="str">
        <f>IFERROR(VLOOKUP(F627,Accesorio!A:C,3,),"")</f>
        <v/>
      </c>
    </row>
    <row r="628" spans="1:14">
      <c r="A628" s="103"/>
      <c r="B628" s="271"/>
      <c r="C628" s="105"/>
      <c r="D628" s="106"/>
      <c r="E628" s="222"/>
      <c r="F628" s="225"/>
      <c r="G628" s="107"/>
      <c r="H628" s="107"/>
      <c r="I628" s="107"/>
      <c r="J628" s="108"/>
      <c r="K628" s="109"/>
      <c r="L628" s="110"/>
      <c r="M628" s="328" t="str">
        <f>IFERROR(ROUNDUP(VLOOKUP(F628,Accesorio!A:E,IF(L628&gt;5,L628-2,L628),)*E628/IF(L628&gt;5,1.21,1),0)," ")</f>
        <v xml:space="preserve"> </v>
      </c>
      <c r="N628" s="329" t="str">
        <f>IFERROR(VLOOKUP(F628,Accesorio!A:C,3,),"")</f>
        <v/>
      </c>
    </row>
    <row r="629" spans="1:14">
      <c r="A629" s="103"/>
      <c r="B629" s="271"/>
      <c r="C629" s="105"/>
      <c r="D629" s="106"/>
      <c r="E629" s="222"/>
      <c r="F629" s="225"/>
      <c r="G629" s="107"/>
      <c r="H629" s="107"/>
      <c r="I629" s="107"/>
      <c r="J629" s="108"/>
      <c r="K629" s="109"/>
      <c r="L629" s="110"/>
      <c r="M629" s="328" t="str">
        <f>IFERROR(ROUNDUP(VLOOKUP(F629,Accesorio!A:E,IF(L629&gt;5,L629-2,L629),)*E629/IF(L629&gt;5,1.21,1),0)," ")</f>
        <v xml:space="preserve"> </v>
      </c>
      <c r="N629" s="329" t="str">
        <f>IFERROR(VLOOKUP(F629,Accesorio!A:C,3,),"")</f>
        <v/>
      </c>
    </row>
    <row r="630" spans="1:14">
      <c r="A630" s="103"/>
      <c r="B630" s="271"/>
      <c r="C630" s="105"/>
      <c r="D630" s="106"/>
      <c r="E630" s="222"/>
      <c r="F630" s="225"/>
      <c r="G630" s="107"/>
      <c r="H630" s="107"/>
      <c r="I630" s="107"/>
      <c r="J630" s="108"/>
      <c r="K630" s="109"/>
      <c r="L630" s="110"/>
      <c r="M630" s="328" t="str">
        <f>IFERROR(ROUNDUP(VLOOKUP(F630,Accesorio!A:E,IF(L630&gt;5,L630-2,L630),)*E630/IF(L630&gt;5,1.21,1),0)," ")</f>
        <v xml:space="preserve"> </v>
      </c>
      <c r="N630" s="329" t="str">
        <f>IFERROR(VLOOKUP(F630,Accesorio!A:C,3,),"")</f>
        <v/>
      </c>
    </row>
    <row r="631" spans="1:14">
      <c r="A631" s="103"/>
      <c r="B631" s="271"/>
      <c r="C631" s="105"/>
      <c r="D631" s="106"/>
      <c r="E631" s="222"/>
      <c r="F631" s="225"/>
      <c r="G631" s="107"/>
      <c r="H631" s="107"/>
      <c r="I631" s="107"/>
      <c r="J631" s="108"/>
      <c r="K631" s="109"/>
      <c r="L631" s="110"/>
      <c r="M631" s="328" t="str">
        <f>IFERROR(ROUNDUP(VLOOKUP(F631,Accesorio!A:E,IF(L631&gt;5,L631-2,L631),)*E631/IF(L631&gt;5,1.21,1),0)," ")</f>
        <v xml:space="preserve"> </v>
      </c>
      <c r="N631" s="329" t="str">
        <f>IFERROR(VLOOKUP(F631,Accesorio!A:C,3,),"")</f>
        <v/>
      </c>
    </row>
    <row r="632" spans="1:14">
      <c r="A632" s="103"/>
      <c r="B632" s="271"/>
      <c r="C632" s="105"/>
      <c r="D632" s="106"/>
      <c r="E632" s="222"/>
      <c r="F632" s="225"/>
      <c r="G632" s="107"/>
      <c r="H632" s="107"/>
      <c r="I632" s="107"/>
      <c r="J632" s="108"/>
      <c r="K632" s="109"/>
      <c r="L632" s="110"/>
      <c r="M632" s="328" t="str">
        <f>IFERROR(ROUNDUP(VLOOKUP(F632,Accesorio!A:E,IF(L632&gt;5,L632-2,L632),)*E632/IF(L632&gt;5,1.21,1),0)," ")</f>
        <v xml:space="preserve"> </v>
      </c>
      <c r="N632" s="329" t="str">
        <f>IFERROR(VLOOKUP(F632,Accesorio!A:C,3,),"")</f>
        <v/>
      </c>
    </row>
    <row r="633" spans="1:14">
      <c r="A633" s="103"/>
      <c r="B633" s="271"/>
      <c r="C633" s="105"/>
      <c r="D633" s="106"/>
      <c r="E633" s="222"/>
      <c r="F633" s="225"/>
      <c r="G633" s="107"/>
      <c r="H633" s="107"/>
      <c r="I633" s="107"/>
      <c r="J633" s="108"/>
      <c r="K633" s="109"/>
      <c r="L633" s="110"/>
      <c r="M633" s="328" t="str">
        <f>IFERROR(ROUNDUP(VLOOKUP(F633,Accesorio!A:E,IF(L633&gt;5,L633-2,L633),)*E633/IF(L633&gt;5,1.21,1),0)," ")</f>
        <v xml:space="preserve"> </v>
      </c>
      <c r="N633" s="329" t="str">
        <f>IFERROR(VLOOKUP(F633,Accesorio!A:C,3,),"")</f>
        <v/>
      </c>
    </row>
    <row r="634" spans="1:14">
      <c r="A634" s="103"/>
      <c r="B634" s="271"/>
      <c r="C634" s="105"/>
      <c r="D634" s="106"/>
      <c r="E634" s="222"/>
      <c r="F634" s="225"/>
      <c r="G634" s="107"/>
      <c r="H634" s="107"/>
      <c r="I634" s="107"/>
      <c r="J634" s="108"/>
      <c r="K634" s="109"/>
      <c r="L634" s="110"/>
      <c r="M634" s="328" t="str">
        <f>IFERROR(ROUNDUP(VLOOKUP(F634,Accesorio!A:E,IF(L634&gt;5,L634-2,L634),)*E634/IF(L634&gt;5,1.21,1),0)," ")</f>
        <v xml:space="preserve"> </v>
      </c>
      <c r="N634" s="329" t="str">
        <f>IFERROR(VLOOKUP(F634,Accesorio!A:C,3,),"")</f>
        <v/>
      </c>
    </row>
    <row r="635" spans="1:14">
      <c r="A635" s="103"/>
      <c r="B635" s="271"/>
      <c r="C635" s="105"/>
      <c r="D635" s="106"/>
      <c r="E635" s="222"/>
      <c r="F635" s="225"/>
      <c r="G635" s="107"/>
      <c r="H635" s="107"/>
      <c r="I635" s="107"/>
      <c r="J635" s="108"/>
      <c r="K635" s="109"/>
      <c r="L635" s="110"/>
      <c r="M635" s="328" t="str">
        <f>IFERROR(ROUNDUP(VLOOKUP(F635,Accesorio!A:E,IF(L635&gt;5,L635-2,L635),)*E635/IF(L635&gt;5,1.21,1),0)," ")</f>
        <v xml:space="preserve"> </v>
      </c>
      <c r="N635" s="329" t="str">
        <f>IFERROR(VLOOKUP(F635,Accesorio!A:C,3,),"")</f>
        <v/>
      </c>
    </row>
    <row r="636" spans="1:14">
      <c r="A636" s="103"/>
      <c r="B636" s="271"/>
      <c r="C636" s="105"/>
      <c r="D636" s="106"/>
      <c r="E636" s="222"/>
      <c r="F636" s="225"/>
      <c r="G636" s="107"/>
      <c r="H636" s="107"/>
      <c r="I636" s="107"/>
      <c r="J636" s="108"/>
      <c r="K636" s="109"/>
      <c r="L636" s="110"/>
      <c r="M636" s="328" t="str">
        <f>IFERROR(ROUNDUP(VLOOKUP(F636,Accesorio!A:E,IF(L636&gt;5,L636-2,L636),)*E636/IF(L636&gt;5,1.21,1),0)," ")</f>
        <v xml:space="preserve"> </v>
      </c>
      <c r="N636" s="329" t="str">
        <f>IFERROR(VLOOKUP(F636,Accesorio!A:C,3,),"")</f>
        <v/>
      </c>
    </row>
    <row r="637" spans="1:14">
      <c r="A637" s="103"/>
      <c r="B637" s="271"/>
      <c r="C637" s="105"/>
      <c r="D637" s="106"/>
      <c r="E637" s="222"/>
      <c r="F637" s="225"/>
      <c r="G637" s="107"/>
      <c r="H637" s="107"/>
      <c r="I637" s="107"/>
      <c r="J637" s="108"/>
      <c r="K637" s="109"/>
      <c r="L637" s="110"/>
      <c r="M637" s="328" t="str">
        <f>IFERROR(ROUNDUP(VLOOKUP(F637,Accesorio!A:E,IF(L637&gt;5,L637-2,L637),)*E637/IF(L637&gt;5,1.21,1),0)," ")</f>
        <v xml:space="preserve"> </v>
      </c>
      <c r="N637" s="329" t="str">
        <f>IFERROR(VLOOKUP(F637,Accesorio!A:C,3,),"")</f>
        <v/>
      </c>
    </row>
    <row r="638" spans="1:14">
      <c r="A638" s="103"/>
      <c r="B638" s="271"/>
      <c r="C638" s="105"/>
      <c r="D638" s="106"/>
      <c r="E638" s="222"/>
      <c r="F638" s="225"/>
      <c r="G638" s="107"/>
      <c r="H638" s="107"/>
      <c r="I638" s="107"/>
      <c r="J638" s="108"/>
      <c r="K638" s="109"/>
      <c r="L638" s="110"/>
      <c r="M638" s="328" t="str">
        <f>IFERROR(ROUNDUP(VLOOKUP(F638,Accesorio!A:E,IF(L638&gt;5,L638-2,L638),)*E638/IF(L638&gt;5,1.21,1),0)," ")</f>
        <v xml:space="preserve"> </v>
      </c>
      <c r="N638" s="329" t="str">
        <f>IFERROR(VLOOKUP(F638,Accesorio!A:C,3,),"")</f>
        <v/>
      </c>
    </row>
    <row r="639" spans="1:14">
      <c r="A639" s="103"/>
      <c r="B639" s="271"/>
      <c r="C639" s="105"/>
      <c r="D639" s="106"/>
      <c r="E639" s="222"/>
      <c r="F639" s="225"/>
      <c r="G639" s="107"/>
      <c r="H639" s="107"/>
      <c r="I639" s="107"/>
      <c r="J639" s="108"/>
      <c r="K639" s="109"/>
      <c r="L639" s="110"/>
      <c r="M639" s="328" t="str">
        <f>IFERROR(ROUNDUP(VLOOKUP(F639,Accesorio!A:E,IF(L639&gt;5,L639-2,L639),)*E639/IF(L639&gt;5,1.21,1),0)," ")</f>
        <v xml:space="preserve"> </v>
      </c>
      <c r="N639" s="329" t="str">
        <f>IFERROR(VLOOKUP(F639,Accesorio!A:C,3,),"")</f>
        <v/>
      </c>
    </row>
    <row r="640" spans="1:14">
      <c r="A640" s="103"/>
      <c r="B640" s="271"/>
      <c r="C640" s="105"/>
      <c r="D640" s="106"/>
      <c r="E640" s="222"/>
      <c r="F640" s="225"/>
      <c r="G640" s="107"/>
      <c r="H640" s="107"/>
      <c r="I640" s="107"/>
      <c r="J640" s="108"/>
      <c r="K640" s="109"/>
      <c r="L640" s="110"/>
      <c r="M640" s="328" t="str">
        <f>IFERROR(ROUNDUP(VLOOKUP(F640,Accesorio!A:E,IF(L640&gt;5,L640-2,L640),)*E640/IF(L640&gt;5,1.21,1),0)," ")</f>
        <v xml:space="preserve"> </v>
      </c>
      <c r="N640" s="329" t="str">
        <f>IFERROR(VLOOKUP(F640,Accesorio!A:C,3,),"")</f>
        <v/>
      </c>
    </row>
    <row r="641" spans="1:14">
      <c r="A641" s="103"/>
      <c r="B641" s="271"/>
      <c r="C641" s="105"/>
      <c r="D641" s="106"/>
      <c r="E641" s="222"/>
      <c r="F641" s="225"/>
      <c r="G641" s="107"/>
      <c r="H641" s="107"/>
      <c r="I641" s="107"/>
      <c r="J641" s="108"/>
      <c r="K641" s="109"/>
      <c r="L641" s="110"/>
      <c r="M641" s="328" t="str">
        <f>IFERROR(ROUNDUP(VLOOKUP(F641,Accesorio!A:E,IF(L641&gt;5,L641-2,L641),)*E641/IF(L641&gt;5,1.21,1),0)," ")</f>
        <v xml:space="preserve"> </v>
      </c>
      <c r="N641" s="329" t="str">
        <f>IFERROR(VLOOKUP(F641,Accesorio!A:C,3,),"")</f>
        <v/>
      </c>
    </row>
    <row r="642" spans="1:14">
      <c r="A642" s="103"/>
      <c r="B642" s="271"/>
      <c r="C642" s="105"/>
      <c r="D642" s="106"/>
      <c r="E642" s="222"/>
      <c r="F642" s="225"/>
      <c r="G642" s="107"/>
      <c r="H642" s="107"/>
      <c r="I642" s="107"/>
      <c r="J642" s="108"/>
      <c r="K642" s="109"/>
      <c r="L642" s="110"/>
      <c r="M642" s="328" t="str">
        <f>IFERROR(ROUNDUP(VLOOKUP(F642,Accesorio!A:E,IF(L642&gt;5,L642-2,L642),)*E642/IF(L642&gt;5,1.21,1),0)," ")</f>
        <v xml:space="preserve"> </v>
      </c>
      <c r="N642" s="329" t="str">
        <f>IFERROR(VLOOKUP(F642,Accesorio!A:C,3,),"")</f>
        <v/>
      </c>
    </row>
    <row r="643" spans="1:14">
      <c r="A643" s="103"/>
      <c r="B643" s="271"/>
      <c r="C643" s="105"/>
      <c r="D643" s="106"/>
      <c r="E643" s="222"/>
      <c r="F643" s="225"/>
      <c r="G643" s="107"/>
      <c r="H643" s="107"/>
      <c r="I643" s="107"/>
      <c r="J643" s="108"/>
      <c r="K643" s="109"/>
      <c r="L643" s="110"/>
      <c r="M643" s="328" t="str">
        <f>IFERROR(ROUNDUP(VLOOKUP(F643,Accesorio!A:E,IF(L643&gt;5,L643-2,L643),)*E643/IF(L643&gt;5,1.21,1),0)," ")</f>
        <v xml:space="preserve"> </v>
      </c>
      <c r="N643" s="329" t="str">
        <f>IFERROR(VLOOKUP(F643,Accesorio!A:C,3,),"")</f>
        <v/>
      </c>
    </row>
    <row r="644" spans="1:14">
      <c r="A644" s="103"/>
      <c r="B644" s="271"/>
      <c r="C644" s="105"/>
      <c r="D644" s="106"/>
      <c r="E644" s="222"/>
      <c r="F644" s="225"/>
      <c r="G644" s="107"/>
      <c r="H644" s="107"/>
      <c r="I644" s="107"/>
      <c r="J644" s="108"/>
      <c r="K644" s="109"/>
      <c r="L644" s="110"/>
      <c r="M644" s="328" t="str">
        <f>IFERROR(ROUNDUP(VLOOKUP(F644,Accesorio!A:E,IF(L644&gt;5,L644-2,L644),)*E644/IF(L644&gt;5,1.21,1),0)," ")</f>
        <v xml:space="preserve"> </v>
      </c>
      <c r="N644" s="329" t="str">
        <f>IFERROR(VLOOKUP(F644,Accesorio!A:C,3,),"")</f>
        <v/>
      </c>
    </row>
    <row r="645" spans="1:14">
      <c r="A645" s="103"/>
      <c r="B645" s="271"/>
      <c r="C645" s="105"/>
      <c r="D645" s="106"/>
      <c r="E645" s="222"/>
      <c r="F645" s="225"/>
      <c r="G645" s="107"/>
      <c r="H645" s="107"/>
      <c r="I645" s="107"/>
      <c r="J645" s="108"/>
      <c r="K645" s="109"/>
      <c r="L645" s="110"/>
      <c r="M645" s="328" t="str">
        <f>IFERROR(ROUNDUP(VLOOKUP(F645,Accesorio!A:E,IF(L645&gt;5,L645-2,L645),)*E645/IF(L645&gt;5,1.21,1),0)," ")</f>
        <v xml:space="preserve"> </v>
      </c>
      <c r="N645" s="329" t="str">
        <f>IFERROR(VLOOKUP(F645,Accesorio!A:C,3,),"")</f>
        <v/>
      </c>
    </row>
    <row r="646" spans="1:14">
      <c r="A646" s="103"/>
      <c r="B646" s="271"/>
      <c r="C646" s="105"/>
      <c r="D646" s="106"/>
      <c r="E646" s="222"/>
      <c r="F646" s="225"/>
      <c r="G646" s="107"/>
      <c r="H646" s="107"/>
      <c r="I646" s="107"/>
      <c r="J646" s="108"/>
      <c r="K646" s="109"/>
      <c r="L646" s="110"/>
      <c r="M646" s="328" t="str">
        <f>IFERROR(ROUNDUP(VLOOKUP(F646,Accesorio!A:E,IF(L646&gt;5,L646-2,L646),)*E646/IF(L646&gt;5,1.21,1),0)," ")</f>
        <v xml:space="preserve"> </v>
      </c>
      <c r="N646" s="329" t="str">
        <f>IFERROR(VLOOKUP(F646,Accesorio!A:C,3,),"")</f>
        <v/>
      </c>
    </row>
    <row r="647" spans="1:14">
      <c r="A647" s="103"/>
      <c r="B647" s="271"/>
      <c r="C647" s="105"/>
      <c r="D647" s="106"/>
      <c r="E647" s="222"/>
      <c r="F647" s="225"/>
      <c r="G647" s="107"/>
      <c r="H647" s="107"/>
      <c r="I647" s="107"/>
      <c r="J647" s="108"/>
      <c r="K647" s="109"/>
      <c r="L647" s="110"/>
      <c r="M647" s="328" t="str">
        <f>IFERROR(ROUNDUP(VLOOKUP(F647,Accesorio!A:E,IF(L647&gt;5,L647-2,L647),)*E647/IF(L647&gt;5,1.21,1),0)," ")</f>
        <v xml:space="preserve"> </v>
      </c>
      <c r="N647" s="329" t="str">
        <f>IFERROR(VLOOKUP(F647,Accesorio!A:C,3,),"")</f>
        <v/>
      </c>
    </row>
    <row r="648" spans="1:14">
      <c r="A648" s="103"/>
      <c r="B648" s="271"/>
      <c r="C648" s="105"/>
      <c r="D648" s="106"/>
      <c r="E648" s="222"/>
      <c r="F648" s="225"/>
      <c r="G648" s="107"/>
      <c r="H648" s="107"/>
      <c r="I648" s="107"/>
      <c r="J648" s="108"/>
      <c r="K648" s="109"/>
      <c r="L648" s="110"/>
      <c r="M648" s="328" t="str">
        <f>IFERROR(ROUNDUP(VLOOKUP(F648,Accesorio!A:E,IF(L648&gt;5,L648-2,L648),)*E648/IF(L648&gt;5,1.21,1),0)," ")</f>
        <v xml:space="preserve"> </v>
      </c>
      <c r="N648" s="329" t="str">
        <f>IFERROR(VLOOKUP(F648,Accesorio!A:C,3,),"")</f>
        <v/>
      </c>
    </row>
    <row r="649" spans="1:14">
      <c r="A649" s="103"/>
      <c r="B649" s="271"/>
      <c r="C649" s="105"/>
      <c r="D649" s="106"/>
      <c r="E649" s="222"/>
      <c r="F649" s="225"/>
      <c r="G649" s="107"/>
      <c r="H649" s="107"/>
      <c r="I649" s="107"/>
      <c r="J649" s="108"/>
      <c r="K649" s="109"/>
      <c r="L649" s="110"/>
      <c r="M649" s="328" t="str">
        <f>IFERROR(ROUNDUP(VLOOKUP(F649,Accesorio!A:E,IF(L649&gt;5,L649-2,L649),)*E649/IF(L649&gt;5,1.21,1),0)," ")</f>
        <v xml:space="preserve"> </v>
      </c>
      <c r="N649" s="329" t="str">
        <f>IFERROR(VLOOKUP(F649,Accesorio!A:C,3,),"")</f>
        <v/>
      </c>
    </row>
    <row r="650" spans="1:14">
      <c r="A650" s="103"/>
      <c r="B650" s="271"/>
      <c r="C650" s="105"/>
      <c r="D650" s="106"/>
      <c r="E650" s="222"/>
      <c r="F650" s="225"/>
      <c r="G650" s="107"/>
      <c r="H650" s="107"/>
      <c r="I650" s="107"/>
      <c r="J650" s="108"/>
      <c r="K650" s="109"/>
      <c r="L650" s="110"/>
      <c r="M650" s="328" t="str">
        <f>IFERROR(ROUNDUP(VLOOKUP(F650,Accesorio!A:E,IF(L650&gt;5,L650-2,L650),)*E650/IF(L650&gt;5,1.21,1),0)," ")</f>
        <v xml:space="preserve"> </v>
      </c>
      <c r="N650" s="329" t="str">
        <f>IFERROR(VLOOKUP(F650,Accesorio!A:C,3,),"")</f>
        <v/>
      </c>
    </row>
    <row r="651" spans="1:14">
      <c r="A651" s="103"/>
      <c r="B651" s="271"/>
      <c r="C651" s="111"/>
      <c r="D651" s="106"/>
      <c r="E651" s="222"/>
      <c r="F651" s="225"/>
      <c r="G651" s="107"/>
      <c r="H651" s="107"/>
      <c r="I651" s="107"/>
      <c r="J651" s="108"/>
      <c r="K651" s="109"/>
      <c r="L651" s="110"/>
      <c r="M651" s="328" t="str">
        <f>IFERROR(ROUNDUP(VLOOKUP(F651,Accesorio!A:E,IF(L651&gt;5,L651-2,L651),)*E651/IF(L651&gt;5,1.21,1),0)," ")</f>
        <v xml:space="preserve"> </v>
      </c>
      <c r="N651" s="329" t="str">
        <f>IFERROR(VLOOKUP(F651,Accesorio!A:C,3,),"")</f>
        <v/>
      </c>
    </row>
    <row r="652" spans="1:14">
      <c r="A652" s="103"/>
      <c r="B652" s="271"/>
      <c r="C652" s="105"/>
      <c r="D652" s="106"/>
      <c r="E652" s="222"/>
      <c r="F652" s="225"/>
      <c r="G652" s="107"/>
      <c r="H652" s="107"/>
      <c r="I652" s="107"/>
      <c r="J652" s="108"/>
      <c r="K652" s="109"/>
      <c r="L652" s="110"/>
      <c r="M652" s="328" t="str">
        <f>IFERROR(ROUNDUP(VLOOKUP(F652,Accesorio!A:E,IF(L652&gt;5,L652-2,L652),)*E652/IF(L652&gt;5,1.21,1),0)," ")</f>
        <v xml:space="preserve"> </v>
      </c>
      <c r="N652" s="329" t="str">
        <f>IFERROR(VLOOKUP(F652,Accesorio!A:C,3,),"")</f>
        <v/>
      </c>
    </row>
    <row r="653" spans="1:14">
      <c r="A653" s="103"/>
      <c r="B653" s="271"/>
      <c r="C653" s="105"/>
      <c r="D653" s="106"/>
      <c r="E653" s="222"/>
      <c r="F653" s="225"/>
      <c r="G653" s="107"/>
      <c r="H653" s="107"/>
      <c r="I653" s="107"/>
      <c r="J653" s="108"/>
      <c r="K653" s="109"/>
      <c r="L653" s="110"/>
      <c r="M653" s="328" t="str">
        <f>IFERROR(ROUNDUP(VLOOKUP(F653,Accesorio!A:E,IF(L653&gt;5,L653-2,L653),)*E653/IF(L653&gt;5,1.21,1),0)," ")</f>
        <v xml:space="preserve"> </v>
      </c>
      <c r="N653" s="329" t="str">
        <f>IFERROR(VLOOKUP(F653,Accesorio!A:C,3,),"")</f>
        <v/>
      </c>
    </row>
    <row r="654" spans="1:14">
      <c r="A654" s="103"/>
      <c r="B654" s="271"/>
      <c r="C654" s="105"/>
      <c r="D654" s="106"/>
      <c r="E654" s="222"/>
      <c r="F654" s="225"/>
      <c r="G654" s="107"/>
      <c r="H654" s="107"/>
      <c r="I654" s="107"/>
      <c r="J654" s="108"/>
      <c r="K654" s="109"/>
      <c r="L654" s="110"/>
      <c r="M654" s="328" t="str">
        <f>IFERROR(ROUNDUP(VLOOKUP(F654,Accesorio!A:E,IF(L654&gt;5,L654-2,L654),)*E654/IF(L654&gt;5,1.21,1),0)," ")</f>
        <v xml:space="preserve"> </v>
      </c>
      <c r="N654" s="329" t="str">
        <f>IFERROR(VLOOKUP(F654,Accesorio!A:C,3,),"")</f>
        <v/>
      </c>
    </row>
    <row r="655" spans="1:14">
      <c r="A655" s="103"/>
      <c r="B655" s="271"/>
      <c r="C655" s="105"/>
      <c r="D655" s="106"/>
      <c r="E655" s="222"/>
      <c r="F655" s="225"/>
      <c r="G655" s="107"/>
      <c r="H655" s="107"/>
      <c r="I655" s="107"/>
      <c r="J655" s="108"/>
      <c r="K655" s="109"/>
      <c r="L655" s="110"/>
      <c r="M655" s="328" t="str">
        <f>IFERROR(ROUNDUP(VLOOKUP(F655,Accesorio!A:E,IF(L655&gt;5,L655-2,L655),)*E655/IF(L655&gt;5,1.21,1),0)," ")</f>
        <v xml:space="preserve"> </v>
      </c>
      <c r="N655" s="329" t="str">
        <f>IFERROR(VLOOKUP(F655,Accesorio!A:C,3,),"")</f>
        <v/>
      </c>
    </row>
    <row r="656" spans="1:14">
      <c r="A656" s="103"/>
      <c r="B656" s="271"/>
      <c r="C656" s="105"/>
      <c r="D656" s="106"/>
      <c r="E656" s="222"/>
      <c r="F656" s="225"/>
      <c r="G656" s="107"/>
      <c r="H656" s="107"/>
      <c r="I656" s="107"/>
      <c r="J656" s="108"/>
      <c r="K656" s="109"/>
      <c r="L656" s="110"/>
      <c r="M656" s="328" t="str">
        <f>IFERROR(ROUNDUP(VLOOKUP(F656,Accesorio!A:E,IF(L656&gt;5,L656-2,L656),)*E656/IF(L656&gt;5,1.21,1),0)," ")</f>
        <v xml:space="preserve"> </v>
      </c>
      <c r="N656" s="329" t="str">
        <f>IFERROR(VLOOKUP(F656,Accesorio!A:C,3,),"")</f>
        <v/>
      </c>
    </row>
    <row r="657" spans="1:14">
      <c r="A657" s="103"/>
      <c r="B657" s="271"/>
      <c r="C657" s="105"/>
      <c r="D657" s="106"/>
      <c r="E657" s="222"/>
      <c r="F657" s="225"/>
      <c r="G657" s="107"/>
      <c r="H657" s="107"/>
      <c r="I657" s="107"/>
      <c r="J657" s="108"/>
      <c r="K657" s="109"/>
      <c r="L657" s="110"/>
      <c r="M657" s="328" t="str">
        <f>IFERROR(ROUNDUP(VLOOKUP(F657,Accesorio!A:E,IF(L657&gt;5,L657-2,L657),)*E657/IF(L657&gt;5,1.21,1),0)," ")</f>
        <v xml:space="preserve"> </v>
      </c>
      <c r="N657" s="329" t="str">
        <f>IFERROR(VLOOKUP(F657,Accesorio!A:C,3,),"")</f>
        <v/>
      </c>
    </row>
    <row r="658" spans="1:14">
      <c r="A658" s="103"/>
      <c r="B658" s="271"/>
      <c r="C658" s="105"/>
      <c r="D658" s="106"/>
      <c r="E658" s="222"/>
      <c r="F658" s="225"/>
      <c r="G658" s="107"/>
      <c r="H658" s="107"/>
      <c r="I658" s="107"/>
      <c r="J658" s="108"/>
      <c r="K658" s="109"/>
      <c r="L658" s="110"/>
      <c r="M658" s="328" t="str">
        <f>IFERROR(ROUNDUP(VLOOKUP(F658,Accesorio!A:E,IF(L658&gt;5,L658-2,L658),)*E658/IF(L658&gt;5,1.21,1),0)," ")</f>
        <v xml:space="preserve"> </v>
      </c>
      <c r="N658" s="329" t="str">
        <f>IFERROR(VLOOKUP(F658,Accesorio!A:C,3,),"")</f>
        <v/>
      </c>
    </row>
    <row r="659" spans="1:14">
      <c r="A659" s="103"/>
      <c r="B659" s="271"/>
      <c r="C659" s="105"/>
      <c r="D659" s="106"/>
      <c r="E659" s="222"/>
      <c r="F659" s="225"/>
      <c r="G659" s="107"/>
      <c r="H659" s="107"/>
      <c r="I659" s="107"/>
      <c r="J659" s="108"/>
      <c r="K659" s="109"/>
      <c r="L659" s="110"/>
      <c r="M659" s="328" t="str">
        <f>IFERROR(ROUNDUP(VLOOKUP(F659,Accesorio!A:E,IF(L659&gt;5,L659-2,L659),)*E659/IF(L659&gt;5,1.21,1),0)," ")</f>
        <v xml:space="preserve"> </v>
      </c>
      <c r="N659" s="329" t="str">
        <f>IFERROR(VLOOKUP(F659,Accesorio!A:C,3,),"")</f>
        <v/>
      </c>
    </row>
    <row r="660" spans="1:14">
      <c r="A660" s="103"/>
      <c r="B660" s="271"/>
      <c r="C660" s="105"/>
      <c r="D660" s="106"/>
      <c r="E660" s="222"/>
      <c r="F660" s="225"/>
      <c r="G660" s="107"/>
      <c r="H660" s="107"/>
      <c r="I660" s="107"/>
      <c r="J660" s="108"/>
      <c r="K660" s="109"/>
      <c r="L660" s="110"/>
      <c r="M660" s="328" t="str">
        <f>IFERROR(ROUNDUP(VLOOKUP(F660,Accesorio!A:E,IF(L660&gt;5,L660-2,L660),)*E660/IF(L660&gt;5,1.21,1),0)," ")</f>
        <v xml:space="preserve"> </v>
      </c>
      <c r="N660" s="329" t="str">
        <f>IFERROR(VLOOKUP(F660,Accesorio!A:C,3,),"")</f>
        <v/>
      </c>
    </row>
    <row r="661" spans="1:14">
      <c r="A661" s="103"/>
      <c r="B661" s="271"/>
      <c r="C661" s="105"/>
      <c r="D661" s="106"/>
      <c r="E661" s="222"/>
      <c r="F661" s="225"/>
      <c r="G661" s="107"/>
      <c r="H661" s="107"/>
      <c r="I661" s="107"/>
      <c r="J661" s="108"/>
      <c r="K661" s="109"/>
      <c r="L661" s="110"/>
      <c r="M661" s="328" t="str">
        <f>IFERROR(ROUNDUP(VLOOKUP(F661,Accesorio!A:E,IF(L661&gt;5,L661-2,L661),)*E661/IF(L661&gt;5,1.21,1),0)," ")</f>
        <v xml:space="preserve"> </v>
      </c>
      <c r="N661" s="329" t="str">
        <f>IFERROR(VLOOKUP(F661,Accesorio!A:C,3,),"")</f>
        <v/>
      </c>
    </row>
    <row r="662" spans="1:14">
      <c r="A662" s="103"/>
      <c r="B662" s="271"/>
      <c r="C662" s="105"/>
      <c r="D662" s="106"/>
      <c r="E662" s="222"/>
      <c r="F662" s="225"/>
      <c r="G662" s="107"/>
      <c r="H662" s="107"/>
      <c r="I662" s="107"/>
      <c r="J662" s="108"/>
      <c r="K662" s="109"/>
      <c r="L662" s="110"/>
      <c r="M662" s="328" t="str">
        <f>IFERROR(ROUNDUP(VLOOKUP(F662,Accesorio!A:E,IF(L662&gt;5,L662-2,L662),)*E662/IF(L662&gt;5,1.21,1),0)," ")</f>
        <v xml:space="preserve"> </v>
      </c>
      <c r="N662" s="329" t="str">
        <f>IFERROR(VLOOKUP(F662,Accesorio!A:C,3,),"")</f>
        <v/>
      </c>
    </row>
    <row r="663" spans="1:14">
      <c r="A663" s="103"/>
      <c r="B663" s="271"/>
      <c r="C663" s="105"/>
      <c r="D663" s="106"/>
      <c r="E663" s="222"/>
      <c r="F663" s="225"/>
      <c r="G663" s="107"/>
      <c r="H663" s="107"/>
      <c r="I663" s="107"/>
      <c r="J663" s="108"/>
      <c r="K663" s="109"/>
      <c r="L663" s="110"/>
      <c r="M663" s="328" t="str">
        <f>IFERROR(ROUNDUP(VLOOKUP(F663,Accesorio!A:E,IF(L663&gt;5,L663-2,L663),)*E663/IF(L663&gt;5,1.21,1),0)," ")</f>
        <v xml:space="preserve"> </v>
      </c>
      <c r="N663" s="329" t="str">
        <f>IFERROR(VLOOKUP(F663,Accesorio!A:C,3,),"")</f>
        <v/>
      </c>
    </row>
    <row r="664" spans="1:14">
      <c r="A664" s="103"/>
      <c r="B664" s="271"/>
      <c r="C664" s="105"/>
      <c r="D664" s="106"/>
      <c r="E664" s="222"/>
      <c r="F664" s="225"/>
      <c r="G664" s="107"/>
      <c r="H664" s="107"/>
      <c r="I664" s="107"/>
      <c r="J664" s="108"/>
      <c r="K664" s="109"/>
      <c r="L664" s="110"/>
      <c r="M664" s="328" t="str">
        <f>IFERROR(ROUNDUP(VLOOKUP(F664,Accesorio!A:E,IF(L664&gt;5,L664-2,L664),)*E664/IF(L664&gt;5,1.21,1),0)," ")</f>
        <v xml:space="preserve"> </v>
      </c>
      <c r="N664" s="329" t="str">
        <f>IFERROR(VLOOKUP(F664,Accesorio!A:C,3,),"")</f>
        <v/>
      </c>
    </row>
    <row r="665" spans="1:14">
      <c r="A665" s="103"/>
      <c r="B665" s="271"/>
      <c r="C665" s="105"/>
      <c r="D665" s="106"/>
      <c r="E665" s="222"/>
      <c r="F665" s="225"/>
      <c r="G665" s="107"/>
      <c r="H665" s="107"/>
      <c r="I665" s="107"/>
      <c r="J665" s="108"/>
      <c r="K665" s="109"/>
      <c r="L665" s="110"/>
      <c r="M665" s="328" t="str">
        <f>IFERROR(ROUNDUP(VLOOKUP(F665,Accesorio!A:E,IF(L665&gt;5,L665-2,L665),)*E665/IF(L665&gt;5,1.21,1),0)," ")</f>
        <v xml:space="preserve"> </v>
      </c>
      <c r="N665" s="329" t="str">
        <f>IFERROR(VLOOKUP(F665,Accesorio!A:C,3,),"")</f>
        <v/>
      </c>
    </row>
    <row r="666" spans="1:14">
      <c r="A666" s="103"/>
      <c r="B666" s="271"/>
      <c r="C666" s="105"/>
      <c r="D666" s="106"/>
      <c r="E666" s="222"/>
      <c r="F666" s="225"/>
      <c r="G666" s="107"/>
      <c r="H666" s="107"/>
      <c r="I666" s="107"/>
      <c r="J666" s="108"/>
      <c r="K666" s="109"/>
      <c r="L666" s="110"/>
      <c r="M666" s="328" t="str">
        <f>IFERROR(ROUNDUP(VLOOKUP(F666,Accesorio!A:E,IF(L666&gt;5,L666-2,L666),)*E666/IF(L666&gt;5,1.21,1),0)," ")</f>
        <v xml:space="preserve"> </v>
      </c>
      <c r="N666" s="329" t="str">
        <f>IFERROR(VLOOKUP(F666,Accesorio!A:C,3,),"")</f>
        <v/>
      </c>
    </row>
    <row r="667" spans="1:14">
      <c r="A667" s="103"/>
      <c r="B667" s="271"/>
      <c r="C667" s="105"/>
      <c r="D667" s="106"/>
      <c r="E667" s="222"/>
      <c r="F667" s="225"/>
      <c r="G667" s="107"/>
      <c r="H667" s="107"/>
      <c r="I667" s="107"/>
      <c r="J667" s="108"/>
      <c r="K667" s="109"/>
      <c r="L667" s="110"/>
      <c r="M667" s="328" t="str">
        <f>IFERROR(ROUNDUP(VLOOKUP(F667,Accesorio!A:E,IF(L667&gt;5,L667-2,L667),)*E667/IF(L667&gt;5,1.21,1),0)," ")</f>
        <v xml:space="preserve"> </v>
      </c>
      <c r="N667" s="329" t="str">
        <f>IFERROR(VLOOKUP(F667,Accesorio!A:C,3,),"")</f>
        <v/>
      </c>
    </row>
    <row r="668" spans="1:14">
      <c r="A668" s="103"/>
      <c r="B668" s="271"/>
      <c r="C668" s="105"/>
      <c r="D668" s="106"/>
      <c r="E668" s="222"/>
      <c r="F668" s="225"/>
      <c r="G668" s="107"/>
      <c r="H668" s="107"/>
      <c r="I668" s="107"/>
      <c r="J668" s="108"/>
      <c r="K668" s="109"/>
      <c r="L668" s="110"/>
      <c r="M668" s="328" t="str">
        <f>IFERROR(ROUNDUP(VLOOKUP(F668,Accesorio!A:E,IF(L668&gt;5,L668-2,L668),)*E668/IF(L668&gt;5,1.21,1),0)," ")</f>
        <v xml:space="preserve"> </v>
      </c>
      <c r="N668" s="329" t="str">
        <f>IFERROR(VLOOKUP(F668,Accesorio!A:C,3,),"")</f>
        <v/>
      </c>
    </row>
    <row r="669" spans="1:14">
      <c r="A669" s="103"/>
      <c r="B669" s="271"/>
      <c r="C669" s="105"/>
      <c r="D669" s="106"/>
      <c r="E669" s="222"/>
      <c r="F669" s="225"/>
      <c r="G669" s="107"/>
      <c r="H669" s="107"/>
      <c r="I669" s="107"/>
      <c r="J669" s="108"/>
      <c r="K669" s="109"/>
      <c r="L669" s="110"/>
      <c r="M669" s="328" t="str">
        <f>IFERROR(ROUNDUP(VLOOKUP(F669,Accesorio!A:E,IF(L669&gt;5,L669-2,L669),)*E669/IF(L669&gt;5,1.21,1),0)," ")</f>
        <v xml:space="preserve"> </v>
      </c>
      <c r="N669" s="329" t="str">
        <f>IFERROR(VLOOKUP(F669,Accesorio!A:C,3,),"")</f>
        <v/>
      </c>
    </row>
    <row r="670" spans="1:14">
      <c r="A670" s="103"/>
      <c r="B670" s="271"/>
      <c r="C670" s="105"/>
      <c r="D670" s="106"/>
      <c r="E670" s="222"/>
      <c r="F670" s="225"/>
      <c r="G670" s="107"/>
      <c r="H670" s="107"/>
      <c r="I670" s="107"/>
      <c r="J670" s="108"/>
      <c r="K670" s="109"/>
      <c r="L670" s="110"/>
      <c r="M670" s="328" t="str">
        <f>IFERROR(ROUNDUP(VLOOKUP(F670,Accesorio!A:E,IF(L670&gt;5,L670-2,L670),)*E670/IF(L670&gt;5,1.21,1),0)," ")</f>
        <v xml:space="preserve"> </v>
      </c>
      <c r="N670" s="329" t="str">
        <f>IFERROR(VLOOKUP(F670,Accesorio!A:C,3,),"")</f>
        <v/>
      </c>
    </row>
    <row r="671" spans="1:14">
      <c r="A671" s="103"/>
      <c r="B671" s="271"/>
      <c r="C671" s="105"/>
      <c r="D671" s="106"/>
      <c r="E671" s="222"/>
      <c r="F671" s="225"/>
      <c r="G671" s="107"/>
      <c r="H671" s="107"/>
      <c r="I671" s="107"/>
      <c r="J671" s="108"/>
      <c r="K671" s="109"/>
      <c r="L671" s="110"/>
      <c r="M671" s="328" t="str">
        <f>IFERROR(ROUNDUP(VLOOKUP(F671,Accesorio!A:E,IF(L671&gt;5,L671-2,L671),)*E671/IF(L671&gt;5,1.21,1),0)," ")</f>
        <v xml:space="preserve"> </v>
      </c>
      <c r="N671" s="329" t="str">
        <f>IFERROR(VLOOKUP(F671,Accesorio!A:C,3,),"")</f>
        <v/>
      </c>
    </row>
    <row r="672" spans="1:14">
      <c r="A672" s="103"/>
      <c r="B672" s="271"/>
      <c r="C672" s="105"/>
      <c r="D672" s="106"/>
      <c r="E672" s="222"/>
      <c r="F672" s="225"/>
      <c r="G672" s="107"/>
      <c r="H672" s="107"/>
      <c r="I672" s="107"/>
      <c r="J672" s="108"/>
      <c r="K672" s="109"/>
      <c r="L672" s="110"/>
      <c r="M672" s="328" t="str">
        <f>IFERROR(ROUNDUP(VLOOKUP(F672,Accesorio!A:E,IF(L672&gt;5,L672-2,L672),)*E672/IF(L672&gt;5,1.21,1),0)," ")</f>
        <v xml:space="preserve"> </v>
      </c>
      <c r="N672" s="329" t="str">
        <f>IFERROR(VLOOKUP(F672,Accesorio!A:C,3,),"")</f>
        <v/>
      </c>
    </row>
    <row r="673" spans="1:14">
      <c r="A673" s="103"/>
      <c r="B673" s="271"/>
      <c r="C673" s="105"/>
      <c r="D673" s="106"/>
      <c r="E673" s="222"/>
      <c r="F673" s="225"/>
      <c r="G673" s="107"/>
      <c r="H673" s="107"/>
      <c r="I673" s="107"/>
      <c r="J673" s="108"/>
      <c r="K673" s="109"/>
      <c r="L673" s="110"/>
      <c r="M673" s="328" t="str">
        <f>IFERROR(ROUNDUP(VLOOKUP(F673,Accesorio!A:E,IF(L673&gt;5,L673-2,L673),)*E673/IF(L673&gt;5,1.21,1),0)," ")</f>
        <v xml:space="preserve"> </v>
      </c>
      <c r="N673" s="329" t="str">
        <f>IFERROR(VLOOKUP(F673,Accesorio!A:C,3,),"")</f>
        <v/>
      </c>
    </row>
    <row r="674" spans="1:14">
      <c r="A674" s="103"/>
      <c r="B674" s="271"/>
      <c r="C674" s="111"/>
      <c r="D674" s="106"/>
      <c r="E674" s="222"/>
      <c r="F674" s="225"/>
      <c r="G674" s="107"/>
      <c r="H674" s="107"/>
      <c r="I674" s="107"/>
      <c r="J674" s="108"/>
      <c r="K674" s="109"/>
      <c r="L674" s="110"/>
      <c r="M674" s="328" t="str">
        <f>IFERROR(ROUNDUP(VLOOKUP(F674,Accesorio!A:E,IF(L674&gt;5,L674-2,L674),)*E674/IF(L674&gt;5,1.21,1),0)," ")</f>
        <v xml:space="preserve"> </v>
      </c>
      <c r="N674" s="329" t="str">
        <f>IFERROR(VLOOKUP(F674,Accesorio!A:C,3,),"")</f>
        <v/>
      </c>
    </row>
    <row r="675" spans="1:14">
      <c r="A675" s="103"/>
      <c r="B675" s="271"/>
      <c r="C675" s="105"/>
      <c r="D675" s="106"/>
      <c r="E675" s="222"/>
      <c r="F675" s="225"/>
      <c r="G675" s="107"/>
      <c r="H675" s="107"/>
      <c r="I675" s="107"/>
      <c r="J675" s="108"/>
      <c r="K675" s="109"/>
      <c r="L675" s="110"/>
      <c r="M675" s="328" t="str">
        <f>IFERROR(ROUNDUP(VLOOKUP(F675,Accesorio!A:E,IF(L675&gt;5,L675-2,L675),)*E675/IF(L675&gt;5,1.21,1),0)," ")</f>
        <v xml:space="preserve"> </v>
      </c>
      <c r="N675" s="329" t="str">
        <f>IFERROR(VLOOKUP(F675,Accesorio!A:C,3,),"")</f>
        <v/>
      </c>
    </row>
    <row r="676" spans="1:14">
      <c r="A676" s="103"/>
      <c r="B676" s="271"/>
      <c r="C676" s="105"/>
      <c r="D676" s="106"/>
      <c r="E676" s="222"/>
      <c r="F676" s="225"/>
      <c r="G676" s="107"/>
      <c r="H676" s="107"/>
      <c r="I676" s="107"/>
      <c r="J676" s="108"/>
      <c r="K676" s="109"/>
      <c r="L676" s="110"/>
      <c r="M676" s="328" t="str">
        <f>IFERROR(ROUNDUP(VLOOKUP(F676,Accesorio!A:E,IF(L676&gt;5,L676-2,L676),)*E676/IF(L676&gt;5,1.21,1),0)," ")</f>
        <v xml:space="preserve"> </v>
      </c>
      <c r="N676" s="329" t="str">
        <f>IFERROR(VLOOKUP(F676,Accesorio!A:C,3,),"")</f>
        <v/>
      </c>
    </row>
    <row r="677" spans="1:14">
      <c r="A677" s="103"/>
      <c r="B677" s="271"/>
      <c r="C677" s="111"/>
      <c r="D677" s="106"/>
      <c r="E677" s="222"/>
      <c r="F677" s="225"/>
      <c r="G677" s="107"/>
      <c r="H677" s="107"/>
      <c r="I677" s="107"/>
      <c r="J677" s="108"/>
      <c r="K677" s="109"/>
      <c r="L677" s="110"/>
      <c r="M677" s="328" t="str">
        <f>IFERROR(ROUNDUP(VLOOKUP(F677,Accesorio!A:E,IF(L677&gt;5,L677-2,L677),)*E677/IF(L677&gt;5,1.21,1),0)," ")</f>
        <v xml:space="preserve"> </v>
      </c>
      <c r="N677" s="329" t="str">
        <f>IFERROR(VLOOKUP(F677,Accesorio!A:C,3,),"")</f>
        <v/>
      </c>
    </row>
    <row r="678" spans="1:14">
      <c r="A678" s="103"/>
      <c r="B678" s="271"/>
      <c r="C678" s="105"/>
      <c r="D678" s="106"/>
      <c r="E678" s="222"/>
      <c r="F678" s="225"/>
      <c r="G678" s="107"/>
      <c r="H678" s="107"/>
      <c r="I678" s="107"/>
      <c r="J678" s="108"/>
      <c r="K678" s="109"/>
      <c r="L678" s="110"/>
      <c r="M678" s="328" t="str">
        <f>IFERROR(ROUNDUP(VLOOKUP(F678,Accesorio!A:E,IF(L678&gt;5,L678-2,L678),)*E678/IF(L678&gt;5,1.21,1),0)," ")</f>
        <v xml:space="preserve"> </v>
      </c>
      <c r="N678" s="329" t="str">
        <f>IFERROR(VLOOKUP(F678,Accesorio!A:C,3,),"")</f>
        <v/>
      </c>
    </row>
    <row r="679" spans="1:14">
      <c r="A679" s="103"/>
      <c r="B679" s="271"/>
      <c r="C679" s="105"/>
      <c r="D679" s="106"/>
      <c r="E679" s="222"/>
      <c r="F679" s="225"/>
      <c r="G679" s="107"/>
      <c r="H679" s="107"/>
      <c r="I679" s="107"/>
      <c r="J679" s="108"/>
      <c r="K679" s="109"/>
      <c r="L679" s="110"/>
      <c r="M679" s="328" t="str">
        <f>IFERROR(ROUNDUP(VLOOKUP(F679,Accesorio!A:E,IF(L679&gt;5,L679-2,L679),)*E679/IF(L679&gt;5,1.21,1),0)," ")</f>
        <v xml:space="preserve"> </v>
      </c>
      <c r="N679" s="329" t="str">
        <f>IFERROR(VLOOKUP(F679,Accesorio!A:C,3,),"")</f>
        <v/>
      </c>
    </row>
    <row r="680" spans="1:14">
      <c r="A680" s="103"/>
      <c r="B680" s="271"/>
      <c r="C680" s="105"/>
      <c r="D680" s="106"/>
      <c r="E680" s="222"/>
      <c r="F680" s="225"/>
      <c r="G680" s="107"/>
      <c r="H680" s="107"/>
      <c r="I680" s="107"/>
      <c r="J680" s="108"/>
      <c r="K680" s="109"/>
      <c r="L680" s="110"/>
      <c r="M680" s="328" t="str">
        <f>IFERROR(ROUNDUP(VLOOKUP(F680,Accesorio!A:E,IF(L680&gt;5,L680-2,L680),)*E680/IF(L680&gt;5,1.21,1),0)," ")</f>
        <v xml:space="preserve"> </v>
      </c>
      <c r="N680" s="329" t="str">
        <f>IFERROR(VLOOKUP(F680,Accesorio!A:C,3,),"")</f>
        <v/>
      </c>
    </row>
    <row r="681" spans="1:14">
      <c r="A681" s="103"/>
      <c r="B681" s="271"/>
      <c r="C681" s="105"/>
      <c r="D681" s="106"/>
      <c r="E681" s="222"/>
      <c r="F681" s="225"/>
      <c r="G681" s="107"/>
      <c r="H681" s="107"/>
      <c r="I681" s="107"/>
      <c r="J681" s="108"/>
      <c r="K681" s="109"/>
      <c r="L681" s="110"/>
      <c r="M681" s="328" t="str">
        <f>IFERROR(ROUNDUP(VLOOKUP(F681,Accesorio!A:E,IF(L681&gt;5,L681-2,L681),)*E681/IF(L681&gt;5,1.21,1),0)," ")</f>
        <v xml:space="preserve"> </v>
      </c>
      <c r="N681" s="329" t="str">
        <f>IFERROR(VLOOKUP(F681,Accesorio!A:C,3,),"")</f>
        <v/>
      </c>
    </row>
    <row r="682" spans="1:14">
      <c r="A682" s="103"/>
      <c r="B682" s="271"/>
      <c r="C682" s="105"/>
      <c r="D682" s="106"/>
      <c r="E682" s="222"/>
      <c r="F682" s="225"/>
      <c r="G682" s="107"/>
      <c r="H682" s="107"/>
      <c r="I682" s="107"/>
      <c r="J682" s="108"/>
      <c r="K682" s="109"/>
      <c r="L682" s="110"/>
      <c r="M682" s="328" t="str">
        <f>IFERROR(ROUNDUP(VLOOKUP(F682,Accesorio!A:E,IF(L682&gt;5,L682-2,L682),)*E682/IF(L682&gt;5,1.21,1),0)," ")</f>
        <v xml:space="preserve"> </v>
      </c>
      <c r="N682" s="329" t="str">
        <f>IFERROR(VLOOKUP(F682,Accesorio!A:C,3,),"")</f>
        <v/>
      </c>
    </row>
    <row r="683" spans="1:14">
      <c r="A683" s="103"/>
      <c r="B683" s="271"/>
      <c r="C683" s="105"/>
      <c r="D683" s="106"/>
      <c r="E683" s="222"/>
      <c r="F683" s="225"/>
      <c r="G683" s="107"/>
      <c r="H683" s="107"/>
      <c r="I683" s="107"/>
      <c r="J683" s="108"/>
      <c r="K683" s="109"/>
      <c r="L683" s="110"/>
      <c r="M683" s="328" t="str">
        <f>IFERROR(ROUNDUP(VLOOKUP(F683,Accesorio!A:E,IF(L683&gt;5,L683-2,L683),)*E683/IF(L683&gt;5,1.21,1),0)," ")</f>
        <v xml:space="preserve"> </v>
      </c>
      <c r="N683" s="329" t="str">
        <f>IFERROR(VLOOKUP(F683,Accesorio!A:C,3,),"")</f>
        <v/>
      </c>
    </row>
    <row r="684" spans="1:14">
      <c r="A684" s="103"/>
      <c r="B684" s="271"/>
      <c r="C684" s="105"/>
      <c r="D684" s="106"/>
      <c r="E684" s="222"/>
      <c r="F684" s="225"/>
      <c r="G684" s="107"/>
      <c r="H684" s="107"/>
      <c r="I684" s="107"/>
      <c r="J684" s="108"/>
      <c r="K684" s="109"/>
      <c r="L684" s="110"/>
      <c r="M684" s="328" t="str">
        <f>IFERROR(ROUNDUP(VLOOKUP(F684,Accesorio!A:E,IF(L684&gt;5,L684-2,L684),)*E684/IF(L684&gt;5,1.21,1),0)," ")</f>
        <v xml:space="preserve"> </v>
      </c>
      <c r="N684" s="329" t="str">
        <f>IFERROR(VLOOKUP(F684,Accesorio!A:C,3,),"")</f>
        <v/>
      </c>
    </row>
    <row r="685" spans="1:14">
      <c r="A685" s="103"/>
      <c r="B685" s="271"/>
      <c r="C685" s="105"/>
      <c r="D685" s="106"/>
      <c r="E685" s="222"/>
      <c r="F685" s="225"/>
      <c r="G685" s="107"/>
      <c r="H685" s="107"/>
      <c r="I685" s="107"/>
      <c r="J685" s="108"/>
      <c r="K685" s="109"/>
      <c r="L685" s="110"/>
      <c r="M685" s="328" t="str">
        <f>IFERROR(ROUNDUP(VLOOKUP(F685,Accesorio!A:E,IF(L685&gt;5,L685-2,L685),)*E685/IF(L685&gt;5,1.21,1),0)," ")</f>
        <v xml:space="preserve"> </v>
      </c>
      <c r="N685" s="329" t="str">
        <f>IFERROR(VLOOKUP(F685,Accesorio!A:C,3,),"")</f>
        <v/>
      </c>
    </row>
    <row r="686" spans="1:14">
      <c r="A686" s="103"/>
      <c r="B686" s="271"/>
      <c r="C686" s="105"/>
      <c r="D686" s="106"/>
      <c r="E686" s="222"/>
      <c r="F686" s="225"/>
      <c r="G686" s="107"/>
      <c r="H686" s="107"/>
      <c r="I686" s="107"/>
      <c r="J686" s="108"/>
      <c r="K686" s="109"/>
      <c r="L686" s="110"/>
      <c r="M686" s="328" t="str">
        <f>IFERROR(ROUNDUP(VLOOKUP(F686,Accesorio!A:E,IF(L686&gt;5,L686-2,L686),)*E686/IF(L686&gt;5,1.21,1),0)," ")</f>
        <v xml:space="preserve"> </v>
      </c>
      <c r="N686" s="329" t="str">
        <f>IFERROR(VLOOKUP(F686,Accesorio!A:C,3,),"")</f>
        <v/>
      </c>
    </row>
    <row r="687" spans="1:14">
      <c r="A687" s="103"/>
      <c r="B687" s="271"/>
      <c r="C687" s="105"/>
      <c r="D687" s="106"/>
      <c r="E687" s="222"/>
      <c r="F687" s="225"/>
      <c r="G687" s="107"/>
      <c r="H687" s="107"/>
      <c r="I687" s="107"/>
      <c r="J687" s="108"/>
      <c r="K687" s="109"/>
      <c r="L687" s="110"/>
      <c r="M687" s="328" t="str">
        <f>IFERROR(ROUNDUP(VLOOKUP(F687,Accesorio!A:E,IF(L687&gt;5,L687-2,L687),)*E687/IF(L687&gt;5,1.21,1),0)," ")</f>
        <v xml:space="preserve"> </v>
      </c>
      <c r="N687" s="329" t="str">
        <f>IFERROR(VLOOKUP(F687,Accesorio!A:C,3,),"")</f>
        <v/>
      </c>
    </row>
    <row r="688" spans="1:14">
      <c r="A688" s="103"/>
      <c r="B688" s="271"/>
      <c r="C688" s="105"/>
      <c r="D688" s="106"/>
      <c r="E688" s="222"/>
      <c r="F688" s="225"/>
      <c r="G688" s="107"/>
      <c r="H688" s="107"/>
      <c r="I688" s="107"/>
      <c r="J688" s="108"/>
      <c r="K688" s="109"/>
      <c r="L688" s="110"/>
      <c r="M688" s="328" t="str">
        <f>IFERROR(ROUNDUP(VLOOKUP(F688,Accesorio!A:E,IF(L688&gt;5,L688-2,L688),)*E688/IF(L688&gt;5,1.21,1),0)," ")</f>
        <v xml:space="preserve"> </v>
      </c>
      <c r="N688" s="329" t="str">
        <f>IFERROR(VLOOKUP(F688,Accesorio!A:C,3,),"")</f>
        <v/>
      </c>
    </row>
    <row r="689" spans="1:14">
      <c r="A689" s="103"/>
      <c r="B689" s="271"/>
      <c r="C689" s="105"/>
      <c r="D689" s="106"/>
      <c r="E689" s="222"/>
      <c r="F689" s="225"/>
      <c r="G689" s="107"/>
      <c r="H689" s="107"/>
      <c r="I689" s="107"/>
      <c r="J689" s="108"/>
      <c r="K689" s="109"/>
      <c r="L689" s="110"/>
      <c r="M689" s="328" t="str">
        <f>IFERROR(ROUNDUP(VLOOKUP(F689,Accesorio!A:E,IF(L689&gt;5,L689-2,L689),)*E689/IF(L689&gt;5,1.21,1),0)," ")</f>
        <v xml:space="preserve"> </v>
      </c>
      <c r="N689" s="329" t="str">
        <f>IFERROR(VLOOKUP(F689,Accesorio!A:C,3,),"")</f>
        <v/>
      </c>
    </row>
    <row r="690" spans="1:14">
      <c r="A690" s="103"/>
      <c r="B690" s="271"/>
      <c r="C690" s="105"/>
      <c r="D690" s="106"/>
      <c r="E690" s="222"/>
      <c r="F690" s="225"/>
      <c r="G690" s="107"/>
      <c r="H690" s="107"/>
      <c r="I690" s="107"/>
      <c r="J690" s="108"/>
      <c r="K690" s="109"/>
      <c r="L690" s="110"/>
      <c r="M690" s="328" t="str">
        <f>IFERROR(ROUNDUP(VLOOKUP(F690,Accesorio!A:E,IF(L690&gt;5,L690-2,L690),)*E690/IF(L690&gt;5,1.21,1),0)," ")</f>
        <v xml:space="preserve"> </v>
      </c>
      <c r="N690" s="329" t="str">
        <f>IFERROR(VLOOKUP(F690,Accesorio!A:C,3,),"")</f>
        <v/>
      </c>
    </row>
    <row r="691" spans="1:14">
      <c r="A691" s="103"/>
      <c r="B691" s="271"/>
      <c r="C691" s="105"/>
      <c r="D691" s="106"/>
      <c r="E691" s="222"/>
      <c r="F691" s="225"/>
      <c r="G691" s="107"/>
      <c r="H691" s="107"/>
      <c r="I691" s="107"/>
      <c r="J691" s="108"/>
      <c r="K691" s="109"/>
      <c r="L691" s="110"/>
      <c r="M691" s="328" t="str">
        <f>IFERROR(ROUNDUP(VLOOKUP(F691,Accesorio!A:E,IF(L691&gt;5,L691-2,L691),)*E691/IF(L691&gt;5,1.21,1),0)," ")</f>
        <v xml:space="preserve"> </v>
      </c>
      <c r="N691" s="329" t="str">
        <f>IFERROR(VLOOKUP(F691,Accesorio!A:C,3,),"")</f>
        <v/>
      </c>
    </row>
    <row r="692" spans="1:14">
      <c r="A692" s="103"/>
      <c r="B692" s="271"/>
      <c r="C692" s="105"/>
      <c r="D692" s="106"/>
      <c r="E692" s="222"/>
      <c r="F692" s="225"/>
      <c r="G692" s="107"/>
      <c r="H692" s="107"/>
      <c r="I692" s="107"/>
      <c r="J692" s="108"/>
      <c r="K692" s="109"/>
      <c r="L692" s="110"/>
      <c r="M692" s="328" t="str">
        <f>IFERROR(ROUNDUP(VLOOKUP(F692,Accesorio!A:E,IF(L692&gt;5,L692-2,L692),)*E692/IF(L692&gt;5,1.21,1),0)," ")</f>
        <v xml:space="preserve"> </v>
      </c>
      <c r="N692" s="329" t="str">
        <f>IFERROR(VLOOKUP(F692,Accesorio!A:C,3,),"")</f>
        <v/>
      </c>
    </row>
    <row r="693" spans="1:14">
      <c r="A693" s="103"/>
      <c r="B693" s="271"/>
      <c r="C693" s="105"/>
      <c r="D693" s="106"/>
      <c r="E693" s="222"/>
      <c r="F693" s="225"/>
      <c r="G693" s="107"/>
      <c r="H693" s="107"/>
      <c r="I693" s="107"/>
      <c r="J693" s="108"/>
      <c r="K693" s="109"/>
      <c r="L693" s="110"/>
      <c r="M693" s="328" t="str">
        <f>IFERROR(ROUNDUP(VLOOKUP(F693,Accesorio!A:E,IF(L693&gt;5,L693-2,L693),)*E693/IF(L693&gt;5,1.21,1),0)," ")</f>
        <v xml:space="preserve"> </v>
      </c>
      <c r="N693" s="329" t="str">
        <f>IFERROR(VLOOKUP(F693,Accesorio!A:C,3,),"")</f>
        <v/>
      </c>
    </row>
    <row r="694" spans="1:14">
      <c r="A694" s="103"/>
      <c r="B694" s="271"/>
      <c r="C694" s="105"/>
      <c r="D694" s="106"/>
      <c r="E694" s="222"/>
      <c r="F694" s="225"/>
      <c r="G694" s="107"/>
      <c r="H694" s="107"/>
      <c r="I694" s="107"/>
      <c r="J694" s="108"/>
      <c r="K694" s="109"/>
      <c r="L694" s="110"/>
      <c r="M694" s="328" t="str">
        <f>IFERROR(ROUNDUP(VLOOKUP(F694,Accesorio!A:E,IF(L694&gt;5,L694-2,L694),)*E694/IF(L694&gt;5,1.21,1),0)," ")</f>
        <v xml:space="preserve"> </v>
      </c>
      <c r="N694" s="329" t="str">
        <f>IFERROR(VLOOKUP(F694,Accesorio!A:C,3,),"")</f>
        <v/>
      </c>
    </row>
    <row r="695" spans="1:14">
      <c r="A695" s="103"/>
      <c r="B695" s="271"/>
      <c r="C695" s="105"/>
      <c r="D695" s="106"/>
      <c r="E695" s="222"/>
      <c r="F695" s="225"/>
      <c r="G695" s="107"/>
      <c r="H695" s="107"/>
      <c r="I695" s="107"/>
      <c r="J695" s="108"/>
      <c r="K695" s="109"/>
      <c r="L695" s="110"/>
      <c r="M695" s="328" t="str">
        <f>IFERROR(ROUNDUP(VLOOKUP(F695,Accesorio!A:E,IF(L695&gt;5,L695-2,L695),)*E695/IF(L695&gt;5,1.21,1),0)," ")</f>
        <v xml:space="preserve"> </v>
      </c>
      <c r="N695" s="329" t="str">
        <f>IFERROR(VLOOKUP(F695,Accesorio!A:C,3,),"")</f>
        <v/>
      </c>
    </row>
    <row r="696" spans="1:14">
      <c r="A696" s="103"/>
      <c r="B696" s="271"/>
      <c r="C696" s="105"/>
      <c r="D696" s="106"/>
      <c r="E696" s="222"/>
      <c r="F696" s="225"/>
      <c r="G696" s="107"/>
      <c r="H696" s="107"/>
      <c r="I696" s="107"/>
      <c r="J696" s="108"/>
      <c r="K696" s="109"/>
      <c r="L696" s="110"/>
      <c r="M696" s="328" t="str">
        <f>IFERROR(ROUNDUP(VLOOKUP(F696,Accesorio!A:E,IF(L696&gt;5,L696-2,L696),)*E696/IF(L696&gt;5,1.21,1),0)," ")</f>
        <v xml:space="preserve"> </v>
      </c>
      <c r="N696" s="329" t="str">
        <f>IFERROR(VLOOKUP(F696,Accesorio!A:C,3,),"")</f>
        <v/>
      </c>
    </row>
    <row r="697" spans="1:14">
      <c r="A697" s="103"/>
      <c r="B697" s="271"/>
      <c r="C697" s="105"/>
      <c r="D697" s="106"/>
      <c r="E697" s="222"/>
      <c r="F697" s="225"/>
      <c r="G697" s="107"/>
      <c r="H697" s="107"/>
      <c r="I697" s="107"/>
      <c r="J697" s="108"/>
      <c r="K697" s="109"/>
      <c r="L697" s="110"/>
      <c r="M697" s="328" t="str">
        <f>IFERROR(ROUNDUP(VLOOKUP(F697,Accesorio!A:E,IF(L697&gt;5,L697-2,L697),)*E697/IF(L697&gt;5,1.21,1),0)," ")</f>
        <v xml:space="preserve"> </v>
      </c>
      <c r="N697" s="329" t="str">
        <f>IFERROR(VLOOKUP(F697,Accesorio!A:C,3,),"")</f>
        <v/>
      </c>
    </row>
    <row r="698" spans="1:14">
      <c r="A698" s="103"/>
      <c r="B698" s="271"/>
      <c r="C698" s="105"/>
      <c r="D698" s="106"/>
      <c r="E698" s="222"/>
      <c r="F698" s="225"/>
      <c r="G698" s="107"/>
      <c r="H698" s="107"/>
      <c r="I698" s="107"/>
      <c r="J698" s="108"/>
      <c r="K698" s="109"/>
      <c r="L698" s="110"/>
      <c r="M698" s="328" t="str">
        <f>IFERROR(ROUNDUP(VLOOKUP(F698,Accesorio!A:E,IF(L698&gt;5,L698-2,L698),)*E698/IF(L698&gt;5,1.21,1),0)," ")</f>
        <v xml:space="preserve"> </v>
      </c>
      <c r="N698" s="329" t="str">
        <f>IFERROR(VLOOKUP(F698,Accesorio!A:C,3,),"")</f>
        <v/>
      </c>
    </row>
    <row r="699" spans="1:14">
      <c r="A699" s="103"/>
      <c r="B699" s="271"/>
      <c r="C699" s="105"/>
      <c r="D699" s="106"/>
      <c r="E699" s="222"/>
      <c r="F699" s="225"/>
      <c r="G699" s="107"/>
      <c r="H699" s="107"/>
      <c r="I699" s="107"/>
      <c r="J699" s="108"/>
      <c r="K699" s="109"/>
      <c r="L699" s="110"/>
      <c r="M699" s="328" t="str">
        <f>IFERROR(ROUNDUP(VLOOKUP(F699,Accesorio!A:E,IF(L699&gt;5,L699-2,L699),)*E699/IF(L699&gt;5,1.21,1),0)," ")</f>
        <v xml:space="preserve"> </v>
      </c>
      <c r="N699" s="329" t="str">
        <f>IFERROR(VLOOKUP(F699,Accesorio!A:C,3,),"")</f>
        <v/>
      </c>
    </row>
    <row r="700" spans="1:14">
      <c r="A700" s="103"/>
      <c r="B700" s="271"/>
      <c r="C700" s="105"/>
      <c r="D700" s="106"/>
      <c r="E700" s="222"/>
      <c r="F700" s="225"/>
      <c r="G700" s="107"/>
      <c r="H700" s="107"/>
      <c r="I700" s="107"/>
      <c r="J700" s="108"/>
      <c r="K700" s="109"/>
      <c r="L700" s="110"/>
      <c r="M700" s="328" t="str">
        <f>IFERROR(ROUNDUP(VLOOKUP(F700,Accesorio!A:E,IF(L700&gt;5,L700-2,L700),)*E700/IF(L700&gt;5,1.21,1),0)," ")</f>
        <v xml:space="preserve"> </v>
      </c>
      <c r="N700" s="329" t="str">
        <f>IFERROR(VLOOKUP(F700,Accesorio!A:C,3,),"")</f>
        <v/>
      </c>
    </row>
    <row r="701" spans="1:14">
      <c r="A701" s="103"/>
      <c r="B701" s="271"/>
      <c r="C701" s="105"/>
      <c r="D701" s="106"/>
      <c r="E701" s="222"/>
      <c r="F701" s="225"/>
      <c r="G701" s="107"/>
      <c r="H701" s="107"/>
      <c r="I701" s="107"/>
      <c r="J701" s="108"/>
      <c r="K701" s="109"/>
      <c r="L701" s="110"/>
      <c r="M701" s="328" t="str">
        <f>IFERROR(ROUNDUP(VLOOKUP(F701,Accesorio!A:E,IF(L701&gt;5,L701-2,L701),)*E701/IF(L701&gt;5,1.21,1),0)," ")</f>
        <v xml:space="preserve"> </v>
      </c>
      <c r="N701" s="329" t="str">
        <f>IFERROR(VLOOKUP(F701,Accesorio!A:C,3,),"")</f>
        <v/>
      </c>
    </row>
    <row r="702" spans="1:14">
      <c r="A702" s="103"/>
      <c r="B702" s="271"/>
      <c r="C702" s="105"/>
      <c r="D702" s="106"/>
      <c r="E702" s="222"/>
      <c r="F702" s="225"/>
      <c r="G702" s="107"/>
      <c r="H702" s="107"/>
      <c r="I702" s="107"/>
      <c r="J702" s="108"/>
      <c r="K702" s="109"/>
      <c r="L702" s="110"/>
      <c r="M702" s="328" t="str">
        <f>IFERROR(ROUNDUP(VLOOKUP(F702,Accesorio!A:E,IF(L702&gt;5,L702-2,L702),)*E702/IF(L702&gt;5,1.21,1),0)," ")</f>
        <v xml:space="preserve"> </v>
      </c>
      <c r="N702" s="329" t="str">
        <f>IFERROR(VLOOKUP(F702,Accesorio!A:C,3,),"")</f>
        <v/>
      </c>
    </row>
    <row r="703" spans="1:14">
      <c r="A703" s="103"/>
      <c r="B703" s="271"/>
      <c r="C703" s="105"/>
      <c r="D703" s="106"/>
      <c r="E703" s="222"/>
      <c r="F703" s="225"/>
      <c r="G703" s="107"/>
      <c r="H703" s="107"/>
      <c r="I703" s="107"/>
      <c r="J703" s="108"/>
      <c r="K703" s="109"/>
      <c r="L703" s="110"/>
      <c r="M703" s="328" t="str">
        <f>IFERROR(ROUNDUP(VLOOKUP(F703,Accesorio!A:E,IF(L703&gt;5,L703-2,L703),)*E703/IF(L703&gt;5,1.21,1),0)," ")</f>
        <v xml:space="preserve"> </v>
      </c>
      <c r="N703" s="329" t="str">
        <f>IFERROR(VLOOKUP(F703,Accesorio!A:C,3,),"")</f>
        <v/>
      </c>
    </row>
    <row r="704" spans="1:14">
      <c r="A704" s="103"/>
      <c r="B704" s="271"/>
      <c r="C704" s="105"/>
      <c r="D704" s="106"/>
      <c r="E704" s="222"/>
      <c r="F704" s="225"/>
      <c r="G704" s="107"/>
      <c r="H704" s="107"/>
      <c r="I704" s="107"/>
      <c r="J704" s="108"/>
      <c r="K704" s="109"/>
      <c r="L704" s="110"/>
      <c r="M704" s="328" t="str">
        <f>IFERROR(ROUNDUP(VLOOKUP(F704,Accesorio!A:E,IF(L704&gt;5,L704-2,L704),)*E704/IF(L704&gt;5,1.21,1),0)," ")</f>
        <v xml:space="preserve"> </v>
      </c>
      <c r="N704" s="329" t="str">
        <f>IFERROR(VLOOKUP(F704,Accesorio!A:C,3,),"")</f>
        <v/>
      </c>
    </row>
    <row r="705" spans="1:14">
      <c r="A705" s="103"/>
      <c r="B705" s="271"/>
      <c r="C705" s="105"/>
      <c r="D705" s="106"/>
      <c r="E705" s="222"/>
      <c r="F705" s="225"/>
      <c r="G705" s="107"/>
      <c r="H705" s="107"/>
      <c r="I705" s="107"/>
      <c r="J705" s="108"/>
      <c r="K705" s="109"/>
      <c r="L705" s="110"/>
      <c r="M705" s="328" t="str">
        <f>IFERROR(ROUNDUP(VLOOKUP(F705,Accesorio!A:E,IF(L705&gt;5,L705-2,L705),)*E705/IF(L705&gt;5,1.21,1),0)," ")</f>
        <v xml:space="preserve"> </v>
      </c>
      <c r="N705" s="329" t="str">
        <f>IFERROR(VLOOKUP(F705,Accesorio!A:C,3,),"")</f>
        <v/>
      </c>
    </row>
    <row r="706" spans="1:14">
      <c r="A706" s="103"/>
      <c r="B706" s="271"/>
      <c r="C706" s="105"/>
      <c r="D706" s="106"/>
      <c r="E706" s="222"/>
      <c r="F706" s="225"/>
      <c r="G706" s="107"/>
      <c r="H706" s="107"/>
      <c r="I706" s="107"/>
      <c r="J706" s="108"/>
      <c r="K706" s="109"/>
      <c r="L706" s="110"/>
      <c r="M706" s="328" t="str">
        <f>IFERROR(ROUNDUP(VLOOKUP(F706,Accesorio!A:E,IF(L706&gt;5,L706-2,L706),)*E706/IF(L706&gt;5,1.21,1),0)," ")</f>
        <v xml:space="preserve"> </v>
      </c>
      <c r="N706" s="329" t="str">
        <f>IFERROR(VLOOKUP(F706,Accesorio!A:C,3,),"")</f>
        <v/>
      </c>
    </row>
    <row r="707" spans="1:14">
      <c r="A707" s="103"/>
      <c r="B707" s="271"/>
      <c r="C707" s="105"/>
      <c r="D707" s="106"/>
      <c r="E707" s="222"/>
      <c r="F707" s="225"/>
      <c r="G707" s="107"/>
      <c r="H707" s="107"/>
      <c r="I707" s="107"/>
      <c r="J707" s="108"/>
      <c r="K707" s="109"/>
      <c r="L707" s="110"/>
      <c r="M707" s="328" t="str">
        <f>IFERROR(ROUNDUP(VLOOKUP(F707,Accesorio!A:E,IF(L707&gt;5,L707-2,L707),)*E707/IF(L707&gt;5,1.21,1),0)," ")</f>
        <v xml:space="preserve"> </v>
      </c>
      <c r="N707" s="329" t="str">
        <f>IFERROR(VLOOKUP(F707,Accesorio!A:C,3,),"")</f>
        <v/>
      </c>
    </row>
    <row r="708" spans="1:14">
      <c r="A708" s="103"/>
      <c r="B708" s="271"/>
      <c r="C708" s="105"/>
      <c r="D708" s="106"/>
      <c r="E708" s="222"/>
      <c r="F708" s="225"/>
      <c r="G708" s="107"/>
      <c r="H708" s="107"/>
      <c r="I708" s="107"/>
      <c r="J708" s="108"/>
      <c r="K708" s="109"/>
      <c r="L708" s="110"/>
      <c r="M708" s="328" t="str">
        <f>IFERROR(ROUNDUP(VLOOKUP(F708,Accesorio!A:E,IF(L708&gt;5,L708-2,L708),)*E708/IF(L708&gt;5,1.21,1),0)," ")</f>
        <v xml:space="preserve"> </v>
      </c>
      <c r="N708" s="329" t="str">
        <f>IFERROR(VLOOKUP(F708,Accesorio!A:C,3,),"")</f>
        <v/>
      </c>
    </row>
    <row r="709" spans="1:14">
      <c r="A709" s="103"/>
      <c r="B709" s="271"/>
      <c r="C709" s="105"/>
      <c r="D709" s="106"/>
      <c r="E709" s="222"/>
      <c r="F709" s="225"/>
      <c r="G709" s="107"/>
      <c r="H709" s="107"/>
      <c r="I709" s="107"/>
      <c r="J709" s="108"/>
      <c r="K709" s="109"/>
      <c r="L709" s="110"/>
      <c r="M709" s="328" t="str">
        <f>IFERROR(ROUNDUP(VLOOKUP(F709,Accesorio!A:E,IF(L709&gt;5,L709-2,L709),)*E709/IF(L709&gt;5,1.21,1),0)," ")</f>
        <v xml:space="preserve"> </v>
      </c>
      <c r="N709" s="329" t="str">
        <f>IFERROR(VLOOKUP(F709,Accesorio!A:C,3,),"")</f>
        <v/>
      </c>
    </row>
    <row r="710" spans="1:14">
      <c r="A710" s="103"/>
      <c r="B710" s="271"/>
      <c r="C710" s="105"/>
      <c r="D710" s="106"/>
      <c r="E710" s="222"/>
      <c r="F710" s="225"/>
      <c r="G710" s="107"/>
      <c r="H710" s="107"/>
      <c r="I710" s="107"/>
      <c r="J710" s="108"/>
      <c r="K710" s="109"/>
      <c r="L710" s="110"/>
      <c r="M710" s="328" t="str">
        <f>IFERROR(ROUNDUP(VLOOKUP(F710,Accesorio!A:E,IF(L710&gt;5,L710-2,L710),)*E710/IF(L710&gt;5,1.21,1),0)," ")</f>
        <v xml:space="preserve"> </v>
      </c>
      <c r="N710" s="329" t="str">
        <f>IFERROR(VLOOKUP(F710,Accesorio!A:C,3,),"")</f>
        <v/>
      </c>
    </row>
    <row r="711" spans="1:14">
      <c r="A711" s="103"/>
      <c r="B711" s="271"/>
      <c r="C711" s="105"/>
      <c r="D711" s="106"/>
      <c r="E711" s="222"/>
      <c r="F711" s="225"/>
      <c r="G711" s="107"/>
      <c r="H711" s="107"/>
      <c r="I711" s="107"/>
      <c r="J711" s="108"/>
      <c r="K711" s="109"/>
      <c r="L711" s="110"/>
      <c r="M711" s="328" t="str">
        <f>IFERROR(ROUNDUP(VLOOKUP(F711,Accesorio!A:E,IF(L711&gt;5,L711-2,L711),)*E711/IF(L711&gt;5,1.21,1),0)," ")</f>
        <v xml:space="preserve"> </v>
      </c>
      <c r="N711" s="329" t="str">
        <f>IFERROR(VLOOKUP(F711,Accesorio!A:C,3,),"")</f>
        <v/>
      </c>
    </row>
    <row r="712" spans="1:14">
      <c r="A712" s="103"/>
      <c r="B712" s="271"/>
      <c r="C712" s="105"/>
      <c r="D712" s="106"/>
      <c r="E712" s="222"/>
      <c r="F712" s="225"/>
      <c r="G712" s="107"/>
      <c r="H712" s="107"/>
      <c r="I712" s="107"/>
      <c r="J712" s="108"/>
      <c r="K712" s="109"/>
      <c r="L712" s="110"/>
      <c r="M712" s="328" t="str">
        <f>IFERROR(ROUNDUP(VLOOKUP(F712,Accesorio!A:E,IF(L712&gt;5,L712-2,L712),)*E712/IF(L712&gt;5,1.21,1),0)," ")</f>
        <v xml:space="preserve"> </v>
      </c>
      <c r="N712" s="329" t="str">
        <f>IFERROR(VLOOKUP(F712,Accesorio!A:C,3,),"")</f>
        <v/>
      </c>
    </row>
    <row r="713" spans="1:14">
      <c r="A713" s="103"/>
      <c r="B713" s="271"/>
      <c r="C713" s="105"/>
      <c r="D713" s="106"/>
      <c r="E713" s="222"/>
      <c r="F713" s="225"/>
      <c r="G713" s="107"/>
      <c r="H713" s="107"/>
      <c r="I713" s="107"/>
      <c r="J713" s="108"/>
      <c r="K713" s="109"/>
      <c r="L713" s="110"/>
      <c r="M713" s="328" t="str">
        <f>IFERROR(ROUNDUP(VLOOKUP(F713,Accesorio!A:E,IF(L713&gt;5,L713-2,L713),)*E713/IF(L713&gt;5,1.21,1),0)," ")</f>
        <v xml:space="preserve"> </v>
      </c>
      <c r="N713" s="329" t="str">
        <f>IFERROR(VLOOKUP(F713,Accesorio!A:C,3,),"")</f>
        <v/>
      </c>
    </row>
    <row r="714" spans="1:14">
      <c r="A714" s="103"/>
      <c r="B714" s="271"/>
      <c r="C714" s="105"/>
      <c r="D714" s="106"/>
      <c r="E714" s="222"/>
      <c r="F714" s="225"/>
      <c r="G714" s="107"/>
      <c r="H714" s="107"/>
      <c r="I714" s="107"/>
      <c r="J714" s="108"/>
      <c r="K714" s="109"/>
      <c r="L714" s="110"/>
      <c r="M714" s="328" t="str">
        <f>IFERROR(ROUNDUP(VLOOKUP(F714,Accesorio!A:E,IF(L714&gt;5,L714-2,L714),)*E714/IF(L714&gt;5,1.21,1),0)," ")</f>
        <v xml:space="preserve"> </v>
      </c>
      <c r="N714" s="329" t="str">
        <f>IFERROR(VLOOKUP(F714,Accesorio!A:C,3,),"")</f>
        <v/>
      </c>
    </row>
    <row r="715" spans="1:14">
      <c r="A715" s="103"/>
      <c r="B715" s="271"/>
      <c r="C715" s="105"/>
      <c r="D715" s="106"/>
      <c r="E715" s="222"/>
      <c r="F715" s="225"/>
      <c r="G715" s="107"/>
      <c r="H715" s="107"/>
      <c r="I715" s="107"/>
      <c r="J715" s="108"/>
      <c r="K715" s="109"/>
      <c r="L715" s="110"/>
      <c r="M715" s="328" t="str">
        <f>IFERROR(ROUNDUP(VLOOKUP(F715,Accesorio!A:E,IF(L715&gt;5,L715-2,L715),)*E715/IF(L715&gt;5,1.21,1),0)," ")</f>
        <v xml:space="preserve"> </v>
      </c>
      <c r="N715" s="329" t="str">
        <f>IFERROR(VLOOKUP(F715,Accesorio!A:C,3,),"")</f>
        <v/>
      </c>
    </row>
    <row r="716" spans="1:14">
      <c r="A716" s="103"/>
      <c r="B716" s="271"/>
      <c r="C716" s="105"/>
      <c r="D716" s="106"/>
      <c r="E716" s="222"/>
      <c r="F716" s="225"/>
      <c r="G716" s="107"/>
      <c r="H716" s="107"/>
      <c r="I716" s="107"/>
      <c r="J716" s="108"/>
      <c r="K716" s="109"/>
      <c r="L716" s="110"/>
      <c r="M716" s="328" t="str">
        <f>IFERROR(ROUNDUP(VLOOKUP(F716,Accesorio!A:E,IF(L716&gt;5,L716-2,L716),)*E716/IF(L716&gt;5,1.21,1),0)," ")</f>
        <v xml:space="preserve"> </v>
      </c>
      <c r="N716" s="329" t="str">
        <f>IFERROR(VLOOKUP(F716,Accesorio!A:C,3,),"")</f>
        <v/>
      </c>
    </row>
    <row r="717" spans="1:14">
      <c r="A717" s="103"/>
      <c r="B717" s="271"/>
      <c r="C717" s="105"/>
      <c r="D717" s="106"/>
      <c r="E717" s="222"/>
      <c r="F717" s="225"/>
      <c r="G717" s="107"/>
      <c r="H717" s="107"/>
      <c r="I717" s="107"/>
      <c r="J717" s="108"/>
      <c r="K717" s="109"/>
      <c r="L717" s="110"/>
      <c r="M717" s="328" t="str">
        <f>IFERROR(ROUNDUP(VLOOKUP(F717,Accesorio!A:E,IF(L717&gt;5,L717-2,L717),)*E717/IF(L717&gt;5,1.21,1),0)," ")</f>
        <v xml:space="preserve"> </v>
      </c>
      <c r="N717" s="329" t="str">
        <f>IFERROR(VLOOKUP(F717,Accesorio!A:C,3,),"")</f>
        <v/>
      </c>
    </row>
    <row r="718" spans="1:14">
      <c r="A718" s="103"/>
      <c r="B718" s="271"/>
      <c r="C718" s="105"/>
      <c r="D718" s="106"/>
      <c r="E718" s="222"/>
      <c r="F718" s="225"/>
      <c r="G718" s="107"/>
      <c r="H718" s="107"/>
      <c r="I718" s="107"/>
      <c r="J718" s="108"/>
      <c r="K718" s="109"/>
      <c r="L718" s="110"/>
      <c r="M718" s="328" t="str">
        <f>IFERROR(ROUNDUP(VLOOKUP(F718,Accesorio!A:E,IF(L718&gt;5,L718-2,L718),)*E718/IF(L718&gt;5,1.21,1),0)," ")</f>
        <v xml:space="preserve"> </v>
      </c>
      <c r="N718" s="329" t="str">
        <f>IFERROR(VLOOKUP(F718,Accesorio!A:C,3,),"")</f>
        <v/>
      </c>
    </row>
    <row r="719" spans="1:14">
      <c r="A719" s="103"/>
      <c r="B719" s="271"/>
      <c r="C719" s="105"/>
      <c r="D719" s="106"/>
      <c r="E719" s="222"/>
      <c r="F719" s="225"/>
      <c r="G719" s="107"/>
      <c r="H719" s="107"/>
      <c r="I719" s="107"/>
      <c r="J719" s="108"/>
      <c r="K719" s="109"/>
      <c r="L719" s="110"/>
      <c r="M719" s="328" t="str">
        <f>IFERROR(ROUNDUP(VLOOKUP(F719,Accesorio!A:E,IF(L719&gt;5,L719-2,L719),)*E719/IF(L719&gt;5,1.21,1),0)," ")</f>
        <v xml:space="preserve"> </v>
      </c>
      <c r="N719" s="329" t="str">
        <f>IFERROR(VLOOKUP(F719,Accesorio!A:C,3,),"")</f>
        <v/>
      </c>
    </row>
    <row r="720" spans="1:14">
      <c r="A720" s="103"/>
      <c r="B720" s="271"/>
      <c r="C720" s="105"/>
      <c r="D720" s="106"/>
      <c r="E720" s="222"/>
      <c r="F720" s="225"/>
      <c r="G720" s="107"/>
      <c r="H720" s="107"/>
      <c r="I720" s="107"/>
      <c r="J720" s="108"/>
      <c r="K720" s="109"/>
      <c r="L720" s="110"/>
      <c r="M720" s="328" t="str">
        <f>IFERROR(ROUNDUP(VLOOKUP(F720,Accesorio!A:E,IF(L720&gt;5,L720-2,L720),)*E720/IF(L720&gt;5,1.21,1),0)," ")</f>
        <v xml:space="preserve"> </v>
      </c>
      <c r="N720" s="329" t="str">
        <f>IFERROR(VLOOKUP(F720,Accesorio!A:C,3,),"")</f>
        <v/>
      </c>
    </row>
    <row r="721" spans="1:14">
      <c r="A721" s="103"/>
      <c r="B721" s="271"/>
      <c r="C721" s="105"/>
      <c r="D721" s="106"/>
      <c r="E721" s="222"/>
      <c r="F721" s="225"/>
      <c r="G721" s="107"/>
      <c r="H721" s="107"/>
      <c r="I721" s="107"/>
      <c r="J721" s="108"/>
      <c r="K721" s="109"/>
      <c r="L721" s="110"/>
      <c r="M721" s="328" t="str">
        <f>IFERROR(ROUNDUP(VLOOKUP(F721,Accesorio!A:E,IF(L721&gt;5,L721-2,L721),)*E721/IF(L721&gt;5,1.21,1),0)," ")</f>
        <v xml:space="preserve"> </v>
      </c>
      <c r="N721" s="329" t="str">
        <f>IFERROR(VLOOKUP(F721,Accesorio!A:C,3,),"")</f>
        <v/>
      </c>
    </row>
    <row r="722" spans="1:14">
      <c r="A722" s="103"/>
      <c r="B722" s="271"/>
      <c r="C722" s="105"/>
      <c r="D722" s="106"/>
      <c r="E722" s="222"/>
      <c r="F722" s="225"/>
      <c r="G722" s="107"/>
      <c r="H722" s="107"/>
      <c r="I722" s="107"/>
      <c r="J722" s="108"/>
      <c r="K722" s="109"/>
      <c r="L722" s="110"/>
      <c r="M722" s="328" t="str">
        <f>IFERROR(ROUNDUP(VLOOKUP(F722,Accesorio!A:E,IF(L722&gt;5,L722-2,L722),)*E722/IF(L722&gt;5,1.21,1),0)," ")</f>
        <v xml:space="preserve"> </v>
      </c>
      <c r="N722" s="329" t="str">
        <f>IFERROR(VLOOKUP(F722,Accesorio!A:C,3,),"")</f>
        <v/>
      </c>
    </row>
    <row r="723" spans="1:14">
      <c r="A723" s="103"/>
      <c r="B723" s="271"/>
      <c r="C723" s="105"/>
      <c r="D723" s="106"/>
      <c r="E723" s="222"/>
      <c r="F723" s="225"/>
      <c r="G723" s="107"/>
      <c r="H723" s="107"/>
      <c r="I723" s="107"/>
      <c r="J723" s="108"/>
      <c r="K723" s="109"/>
      <c r="L723" s="110"/>
      <c r="M723" s="328" t="str">
        <f>IFERROR(ROUNDUP(VLOOKUP(F723,Accesorio!A:E,IF(L723&gt;5,L723-2,L723),)*E723/IF(L723&gt;5,1.21,1),0)," ")</f>
        <v xml:space="preserve"> </v>
      </c>
      <c r="N723" s="329" t="str">
        <f>IFERROR(VLOOKUP(F723,Accesorio!A:C,3,),"")</f>
        <v/>
      </c>
    </row>
    <row r="724" spans="1:14" ht="14.25" customHeight="1">
      <c r="A724" s="103"/>
      <c r="B724" s="271"/>
      <c r="C724" s="105"/>
      <c r="D724" s="106"/>
      <c r="E724" s="222"/>
      <c r="F724" s="225"/>
      <c r="G724" s="107"/>
      <c r="H724" s="107"/>
      <c r="I724" s="107"/>
      <c r="J724" s="108"/>
      <c r="K724" s="109"/>
      <c r="L724" s="110"/>
      <c r="M724" s="328" t="str">
        <f>IFERROR(ROUNDUP(VLOOKUP(F724,Accesorio!A:E,IF(L724&gt;5,L724-2,L724),)*E724/IF(L724&gt;5,1.21,1),0)," ")</f>
        <v xml:space="preserve"> </v>
      </c>
      <c r="N724" s="329" t="str">
        <f>IFERROR(VLOOKUP(F724,Accesorio!A:C,3,),"")</f>
        <v/>
      </c>
    </row>
    <row r="725" spans="1:14">
      <c r="A725" s="103"/>
      <c r="B725" s="271"/>
      <c r="C725" s="105"/>
      <c r="D725" s="106"/>
      <c r="E725" s="222"/>
      <c r="F725" s="225"/>
      <c r="G725" s="107"/>
      <c r="H725" s="107"/>
      <c r="I725" s="107"/>
      <c r="J725" s="108"/>
      <c r="K725" s="109"/>
      <c r="L725" s="110"/>
      <c r="M725" s="328" t="str">
        <f>IFERROR(ROUNDUP(VLOOKUP(F725,Accesorio!A:E,IF(L725&gt;5,L725-2,L725),)*E725/IF(L725&gt;5,1.21,1),0)," ")</f>
        <v xml:space="preserve"> </v>
      </c>
      <c r="N725" s="329" t="str">
        <f>IFERROR(VLOOKUP(F725,Accesorio!A:C,3,),"")</f>
        <v/>
      </c>
    </row>
    <row r="726" spans="1:14">
      <c r="A726" s="103"/>
      <c r="B726" s="271"/>
      <c r="C726" s="105"/>
      <c r="D726" s="106"/>
      <c r="E726" s="222"/>
      <c r="F726" s="225"/>
      <c r="G726" s="107"/>
      <c r="H726" s="107"/>
      <c r="I726" s="107"/>
      <c r="J726" s="108"/>
      <c r="K726" s="109"/>
      <c r="L726" s="110"/>
      <c r="M726" s="328" t="str">
        <f>IFERROR(ROUNDUP(VLOOKUP(F726,Accesorio!A:E,IF(L726&gt;5,L726-2,L726),)*E726/IF(L726&gt;5,1.21,1),0)," ")</f>
        <v xml:space="preserve"> </v>
      </c>
      <c r="N726" s="329" t="str">
        <f>IFERROR(VLOOKUP(F726,Accesorio!A:C,3,),"")</f>
        <v/>
      </c>
    </row>
    <row r="727" spans="1:14">
      <c r="A727" s="103"/>
      <c r="B727" s="271"/>
      <c r="C727" s="105"/>
      <c r="D727" s="106"/>
      <c r="E727" s="222"/>
      <c r="F727" s="225"/>
      <c r="G727" s="107"/>
      <c r="H727" s="107"/>
      <c r="I727" s="107"/>
      <c r="J727" s="108"/>
      <c r="K727" s="109"/>
      <c r="L727" s="110"/>
      <c r="M727" s="328" t="str">
        <f>IFERROR(ROUNDUP(VLOOKUP(F727,Accesorio!A:E,IF(L727&gt;5,L727-2,L727),)*E727/IF(L727&gt;5,1.21,1),0)," ")</f>
        <v xml:space="preserve"> </v>
      </c>
      <c r="N727" s="329" t="str">
        <f>IFERROR(VLOOKUP(F727,Accesorio!A:C,3,),"")</f>
        <v/>
      </c>
    </row>
    <row r="728" spans="1:14">
      <c r="A728" s="103"/>
      <c r="B728" s="271"/>
      <c r="C728" s="105"/>
      <c r="D728" s="106"/>
      <c r="E728" s="222"/>
      <c r="F728" s="225"/>
      <c r="G728" s="107"/>
      <c r="H728" s="107"/>
      <c r="I728" s="107"/>
      <c r="J728" s="108"/>
      <c r="K728" s="109"/>
      <c r="L728" s="110"/>
      <c r="M728" s="328" t="str">
        <f>IFERROR(ROUNDUP(VLOOKUP(F728,Accesorio!A:E,IF(L728&gt;5,L728-2,L728),)*E728/IF(L728&gt;5,1.21,1),0)," ")</f>
        <v xml:space="preserve"> </v>
      </c>
      <c r="N728" s="329" t="str">
        <f>IFERROR(VLOOKUP(F728,Accesorio!A:C,3,),"")</f>
        <v/>
      </c>
    </row>
    <row r="729" spans="1:14">
      <c r="A729" s="103"/>
      <c r="B729" s="271"/>
      <c r="C729" s="105"/>
      <c r="D729" s="106"/>
      <c r="E729" s="222"/>
      <c r="F729" s="225"/>
      <c r="G729" s="107"/>
      <c r="H729" s="107"/>
      <c r="I729" s="107"/>
      <c r="J729" s="108"/>
      <c r="K729" s="109"/>
      <c r="L729" s="110"/>
      <c r="M729" s="328" t="str">
        <f>IFERROR(ROUNDUP(VLOOKUP(F729,Accesorio!A:E,IF(L729&gt;5,L729-2,L729),)*E729/IF(L729&gt;5,1.21,1),0)," ")</f>
        <v xml:space="preserve"> </v>
      </c>
      <c r="N729" s="329" t="str">
        <f>IFERROR(VLOOKUP(F729,Accesorio!A:C,3,),"")</f>
        <v/>
      </c>
    </row>
    <row r="730" spans="1:14">
      <c r="A730" s="103"/>
      <c r="B730" s="271"/>
      <c r="C730" s="105"/>
      <c r="D730" s="106"/>
      <c r="E730" s="222"/>
      <c r="F730" s="225"/>
      <c r="G730" s="107"/>
      <c r="H730" s="107"/>
      <c r="I730" s="107"/>
      <c r="J730" s="108"/>
      <c r="K730" s="109"/>
      <c r="L730" s="110"/>
      <c r="M730" s="328" t="str">
        <f>IFERROR(ROUNDUP(VLOOKUP(F730,Accesorio!A:E,IF(L730&gt;5,L730-2,L730),)*E730/IF(L730&gt;5,1.21,1),0)," ")</f>
        <v xml:space="preserve"> </v>
      </c>
      <c r="N730" s="329" t="str">
        <f>IFERROR(VLOOKUP(F730,Accesorio!A:C,3,),"")</f>
        <v/>
      </c>
    </row>
    <row r="731" spans="1:14">
      <c r="A731" s="103"/>
      <c r="B731" s="271"/>
      <c r="C731" s="105"/>
      <c r="D731" s="106"/>
      <c r="E731" s="222"/>
      <c r="F731" s="225"/>
      <c r="G731" s="107"/>
      <c r="H731" s="107"/>
      <c r="I731" s="107"/>
      <c r="J731" s="108"/>
      <c r="K731" s="109"/>
      <c r="L731" s="110"/>
      <c r="M731" s="328" t="str">
        <f>IFERROR(ROUNDUP(VLOOKUP(F731,Accesorio!A:E,IF(L731&gt;5,L731-2,L731),)*E731/IF(L731&gt;5,1.21,1),0)," ")</f>
        <v xml:space="preserve"> </v>
      </c>
      <c r="N731" s="329" t="str">
        <f>IFERROR(VLOOKUP(F731,Accesorio!A:C,3,),"")</f>
        <v/>
      </c>
    </row>
    <row r="732" spans="1:14">
      <c r="A732" s="103"/>
      <c r="B732" s="271"/>
      <c r="C732" s="105"/>
      <c r="D732" s="106"/>
      <c r="E732" s="222"/>
      <c r="F732" s="225"/>
      <c r="G732" s="107"/>
      <c r="H732" s="107"/>
      <c r="I732" s="107"/>
      <c r="J732" s="108"/>
      <c r="K732" s="109"/>
      <c r="L732" s="110"/>
      <c r="M732" s="328" t="str">
        <f>IFERROR(ROUNDUP(VLOOKUP(F732,Accesorio!A:E,IF(L732&gt;5,L732-2,L732),)*E732/IF(L732&gt;5,1.21,1),0)," ")</f>
        <v xml:space="preserve"> </v>
      </c>
      <c r="N732" s="329" t="str">
        <f>IFERROR(VLOOKUP(F732,Accesorio!A:C,3,),"")</f>
        <v/>
      </c>
    </row>
    <row r="733" spans="1:14">
      <c r="A733" s="103"/>
      <c r="B733" s="271"/>
      <c r="C733" s="105"/>
      <c r="D733" s="106"/>
      <c r="E733" s="222"/>
      <c r="F733" s="225"/>
      <c r="G733" s="107"/>
      <c r="H733" s="107"/>
      <c r="I733" s="107"/>
      <c r="J733" s="108"/>
      <c r="K733" s="109"/>
      <c r="L733" s="110"/>
      <c r="M733" s="328" t="str">
        <f>IFERROR(ROUNDUP(VLOOKUP(F733,Accesorio!A:E,IF(L733&gt;5,L733-2,L733),)*E733/IF(L733&gt;5,1.21,1),0)," ")</f>
        <v xml:space="preserve"> </v>
      </c>
      <c r="N733" s="329" t="str">
        <f>IFERROR(VLOOKUP(F733,Accesorio!A:C,3,),"")</f>
        <v/>
      </c>
    </row>
    <row r="734" spans="1:14">
      <c r="A734" s="103"/>
      <c r="B734" s="271"/>
      <c r="C734" s="105"/>
      <c r="D734" s="106"/>
      <c r="E734" s="222"/>
      <c r="F734" s="225"/>
      <c r="G734" s="107"/>
      <c r="H734" s="107"/>
      <c r="I734" s="107"/>
      <c r="J734" s="108"/>
      <c r="K734" s="109"/>
      <c r="L734" s="110"/>
      <c r="M734" s="328" t="str">
        <f>IFERROR(ROUNDUP(VLOOKUP(F734,Accesorio!A:E,IF(L734&gt;5,L734-2,L734),)*E734/IF(L734&gt;5,1.21,1),0)," ")</f>
        <v xml:space="preserve"> </v>
      </c>
      <c r="N734" s="329" t="str">
        <f>IFERROR(VLOOKUP(F734,Accesorio!A:C,3,),"")</f>
        <v/>
      </c>
    </row>
    <row r="735" spans="1:14">
      <c r="A735" s="103"/>
      <c r="B735" s="271"/>
      <c r="C735" s="105"/>
      <c r="D735" s="106"/>
      <c r="E735" s="222"/>
      <c r="F735" s="225"/>
      <c r="G735" s="107"/>
      <c r="H735" s="107"/>
      <c r="I735" s="107"/>
      <c r="J735" s="108"/>
      <c r="K735" s="109"/>
      <c r="L735" s="110"/>
      <c r="M735" s="328" t="str">
        <f>IFERROR(ROUNDUP(VLOOKUP(F735,Accesorio!A:E,IF(L735&gt;5,L735-2,L735),)*E735/IF(L735&gt;5,1.21,1),0)," ")</f>
        <v xml:space="preserve"> </v>
      </c>
      <c r="N735" s="329" t="str">
        <f>IFERROR(VLOOKUP(F735,Accesorio!A:C,3,),"")</f>
        <v/>
      </c>
    </row>
    <row r="736" spans="1:14">
      <c r="A736" s="103"/>
      <c r="B736" s="271"/>
      <c r="C736" s="105"/>
      <c r="D736" s="106"/>
      <c r="E736" s="222"/>
      <c r="F736" s="225"/>
      <c r="G736" s="107"/>
      <c r="H736" s="107"/>
      <c r="I736" s="107"/>
      <c r="J736" s="108"/>
      <c r="K736" s="109"/>
      <c r="L736" s="110"/>
      <c r="M736" s="328" t="str">
        <f>IFERROR(ROUNDUP(VLOOKUP(F736,Accesorio!A:E,IF(L736&gt;5,L736-2,L736),)*E736/IF(L736&gt;5,1.21,1),0)," ")</f>
        <v xml:space="preserve"> </v>
      </c>
      <c r="N736" s="329" t="str">
        <f>IFERROR(VLOOKUP(F736,Accesorio!A:C,3,),"")</f>
        <v/>
      </c>
    </row>
    <row r="737" spans="1:14">
      <c r="A737" s="103"/>
      <c r="B737" s="271"/>
      <c r="C737" s="105"/>
      <c r="D737" s="106"/>
      <c r="E737" s="222"/>
      <c r="F737" s="225"/>
      <c r="G737" s="107"/>
      <c r="H737" s="107"/>
      <c r="I737" s="107"/>
      <c r="J737" s="108"/>
      <c r="K737" s="109"/>
      <c r="L737" s="110"/>
      <c r="M737" s="328" t="str">
        <f>IFERROR(ROUNDUP(VLOOKUP(F737,Accesorio!A:E,IF(L737&gt;5,L737-2,L737),)*E737/IF(L737&gt;5,1.21,1),0)," ")</f>
        <v xml:space="preserve"> </v>
      </c>
      <c r="N737" s="329" t="str">
        <f>IFERROR(VLOOKUP(F737,Accesorio!A:C,3,),"")</f>
        <v/>
      </c>
    </row>
    <row r="738" spans="1:14">
      <c r="A738" s="103"/>
      <c r="B738" s="271"/>
      <c r="C738" s="105"/>
      <c r="D738" s="106"/>
      <c r="E738" s="222"/>
      <c r="F738" s="225"/>
      <c r="G738" s="107"/>
      <c r="H738" s="107"/>
      <c r="I738" s="107"/>
      <c r="J738" s="108"/>
      <c r="K738" s="109"/>
      <c r="L738" s="110"/>
      <c r="M738" s="328" t="str">
        <f>IFERROR(ROUNDUP(VLOOKUP(F738,Accesorio!A:E,IF(L738&gt;5,L738-2,L738),)*E738/IF(L738&gt;5,1.21,1),0)," ")</f>
        <v xml:space="preserve"> </v>
      </c>
      <c r="N738" s="329" t="str">
        <f>IFERROR(VLOOKUP(F738,Accesorio!A:C,3,),"")</f>
        <v/>
      </c>
    </row>
    <row r="739" spans="1:14">
      <c r="A739" s="103"/>
      <c r="B739" s="271"/>
      <c r="C739" s="105"/>
      <c r="D739" s="106"/>
      <c r="E739" s="222"/>
      <c r="F739" s="225"/>
      <c r="G739" s="107"/>
      <c r="H739" s="107"/>
      <c r="I739" s="107"/>
      <c r="J739" s="108"/>
      <c r="K739" s="109"/>
      <c r="L739" s="110"/>
      <c r="M739" s="328" t="str">
        <f>IFERROR(ROUNDUP(VLOOKUP(F739,Accesorio!A:E,IF(L739&gt;5,L739-2,L739),)*E739/IF(L739&gt;5,1.21,1),0)," ")</f>
        <v xml:space="preserve"> </v>
      </c>
      <c r="N739" s="329" t="str">
        <f>IFERROR(VLOOKUP(F739,Accesorio!A:C,3,),"")</f>
        <v/>
      </c>
    </row>
    <row r="740" spans="1:14">
      <c r="A740" s="103"/>
      <c r="B740" s="271"/>
      <c r="C740" s="105"/>
      <c r="D740" s="106"/>
      <c r="E740" s="222"/>
      <c r="F740" s="225"/>
      <c r="G740" s="107"/>
      <c r="H740" s="107"/>
      <c r="I740" s="107"/>
      <c r="J740" s="108"/>
      <c r="K740" s="109"/>
      <c r="L740" s="110"/>
      <c r="M740" s="328" t="str">
        <f>IFERROR(ROUNDUP(VLOOKUP(F740,Accesorio!A:E,IF(L740&gt;5,L740-2,L740),)*E740/IF(L740&gt;5,1.21,1),0)," ")</f>
        <v xml:space="preserve"> </v>
      </c>
      <c r="N740" s="329" t="str">
        <f>IFERROR(VLOOKUP(F740,Accesorio!A:C,3,),"")</f>
        <v/>
      </c>
    </row>
    <row r="741" spans="1:14">
      <c r="A741" s="103"/>
      <c r="B741" s="271"/>
      <c r="C741" s="105"/>
      <c r="D741" s="106"/>
      <c r="E741" s="222"/>
      <c r="F741" s="225"/>
      <c r="G741" s="107"/>
      <c r="H741" s="107"/>
      <c r="I741" s="107"/>
      <c r="J741" s="108"/>
      <c r="K741" s="109"/>
      <c r="L741" s="110"/>
      <c r="M741" s="328" t="str">
        <f>IFERROR(ROUNDUP(VLOOKUP(F741,Accesorio!A:E,IF(L741&gt;5,L741-2,L741),)*E741/IF(L741&gt;5,1.21,1),0)," ")</f>
        <v xml:space="preserve"> </v>
      </c>
      <c r="N741" s="329" t="str">
        <f>IFERROR(VLOOKUP(F741,Accesorio!A:C,3,),"")</f>
        <v/>
      </c>
    </row>
    <row r="742" spans="1:14">
      <c r="A742" s="103"/>
      <c r="B742" s="271"/>
      <c r="C742" s="105"/>
      <c r="D742" s="106"/>
      <c r="E742" s="222"/>
      <c r="F742" s="225"/>
      <c r="G742" s="107"/>
      <c r="H742" s="107"/>
      <c r="I742" s="107"/>
      <c r="J742" s="108"/>
      <c r="K742" s="109"/>
      <c r="L742" s="110"/>
      <c r="M742" s="328" t="str">
        <f>IFERROR(ROUNDUP(VLOOKUP(F742,Accesorio!A:E,IF(L742&gt;5,L742-2,L742),)*E742/IF(L742&gt;5,1.21,1),0)," ")</f>
        <v xml:space="preserve"> </v>
      </c>
      <c r="N742" s="329" t="str">
        <f>IFERROR(VLOOKUP(F742,Accesorio!A:C,3,),"")</f>
        <v/>
      </c>
    </row>
    <row r="743" spans="1:14">
      <c r="A743" s="103"/>
      <c r="B743" s="271"/>
      <c r="C743" s="105"/>
      <c r="D743" s="106"/>
      <c r="E743" s="222"/>
      <c r="F743" s="225"/>
      <c r="G743" s="107"/>
      <c r="H743" s="107"/>
      <c r="I743" s="107"/>
      <c r="J743" s="108"/>
      <c r="K743" s="109"/>
      <c r="L743" s="110"/>
      <c r="M743" s="328" t="str">
        <f>IFERROR(ROUNDUP(VLOOKUP(F743,Accesorio!A:E,IF(L743&gt;5,L743-2,L743),)*E743/IF(L743&gt;5,1.21,1),0)," ")</f>
        <v xml:space="preserve"> </v>
      </c>
      <c r="N743" s="329" t="str">
        <f>IFERROR(VLOOKUP(F743,Accesorio!A:C,3,),"")</f>
        <v/>
      </c>
    </row>
    <row r="744" spans="1:14">
      <c r="A744" s="103"/>
      <c r="B744" s="271"/>
      <c r="C744" s="105"/>
      <c r="D744" s="106"/>
      <c r="E744" s="222"/>
      <c r="F744" s="225"/>
      <c r="G744" s="107"/>
      <c r="H744" s="107"/>
      <c r="I744" s="107"/>
      <c r="J744" s="108"/>
      <c r="K744" s="109"/>
      <c r="L744" s="110"/>
      <c r="M744" s="328" t="str">
        <f>IFERROR(ROUNDUP(VLOOKUP(F744,Accesorio!A:E,IF(L744&gt;5,L744-2,L744),)*E744/IF(L744&gt;5,1.21,1),0)," ")</f>
        <v xml:space="preserve"> </v>
      </c>
      <c r="N744" s="329" t="str">
        <f>IFERROR(VLOOKUP(F744,Accesorio!A:C,3,),"")</f>
        <v/>
      </c>
    </row>
    <row r="745" spans="1:14">
      <c r="A745" s="103"/>
      <c r="B745" s="271"/>
      <c r="C745" s="105"/>
      <c r="D745" s="106"/>
      <c r="E745" s="222"/>
      <c r="F745" s="225"/>
      <c r="G745" s="107"/>
      <c r="H745" s="107"/>
      <c r="I745" s="107"/>
      <c r="J745" s="108"/>
      <c r="K745" s="109"/>
      <c r="L745" s="110"/>
      <c r="M745" s="328" t="str">
        <f>IFERROR(ROUNDUP(VLOOKUP(F745,Accesorio!A:E,IF(L745&gt;5,L745-2,L745),)*E745/IF(L745&gt;5,1.21,1),0)," ")</f>
        <v xml:space="preserve"> </v>
      </c>
      <c r="N745" s="329" t="str">
        <f>IFERROR(VLOOKUP(F745,Accesorio!A:C,3,),"")</f>
        <v/>
      </c>
    </row>
    <row r="746" spans="1:14">
      <c r="A746" s="103"/>
      <c r="B746" s="271"/>
      <c r="C746" s="105"/>
      <c r="D746" s="106"/>
      <c r="E746" s="222"/>
      <c r="F746" s="225"/>
      <c r="G746" s="107"/>
      <c r="H746" s="107"/>
      <c r="I746" s="107"/>
      <c r="J746" s="108"/>
      <c r="K746" s="109"/>
      <c r="L746" s="110"/>
      <c r="M746" s="328" t="str">
        <f>IFERROR(ROUNDUP(VLOOKUP(F746,Accesorio!A:E,IF(L746&gt;5,L746-2,L746),)*E746/IF(L746&gt;5,1.21,1),0)," ")</f>
        <v xml:space="preserve"> </v>
      </c>
      <c r="N746" s="329" t="str">
        <f>IFERROR(VLOOKUP(F746,Accesorio!A:C,3,),"")</f>
        <v/>
      </c>
    </row>
    <row r="747" spans="1:14">
      <c r="A747" s="103"/>
      <c r="B747" s="271"/>
      <c r="C747" s="105"/>
      <c r="D747" s="106"/>
      <c r="E747" s="222"/>
      <c r="F747" s="225"/>
      <c r="G747" s="107"/>
      <c r="H747" s="107"/>
      <c r="I747" s="107"/>
      <c r="J747" s="108"/>
      <c r="K747" s="109"/>
      <c r="L747" s="110"/>
      <c r="M747" s="328" t="str">
        <f>IFERROR(ROUNDUP(VLOOKUP(F747,Accesorio!A:E,IF(L747&gt;5,L747-2,L747),)*E747/IF(L747&gt;5,1.21,1),0)," ")</f>
        <v xml:space="preserve"> </v>
      </c>
      <c r="N747" s="329" t="str">
        <f>IFERROR(VLOOKUP(F747,Accesorio!A:C,3,),"")</f>
        <v/>
      </c>
    </row>
    <row r="748" spans="1:14">
      <c r="A748" s="103"/>
      <c r="B748" s="271"/>
      <c r="C748" s="105"/>
      <c r="D748" s="106"/>
      <c r="E748" s="222"/>
      <c r="F748" s="225"/>
      <c r="G748" s="107"/>
      <c r="H748" s="107"/>
      <c r="I748" s="107"/>
      <c r="J748" s="108"/>
      <c r="K748" s="109"/>
      <c r="L748" s="110"/>
      <c r="M748" s="328" t="str">
        <f>IFERROR(ROUNDUP(VLOOKUP(F748,Accesorio!A:E,IF(L748&gt;5,L748-2,L748),)*E748/IF(L748&gt;5,1.21,1),0)," ")</f>
        <v xml:space="preserve"> </v>
      </c>
      <c r="N748" s="329" t="str">
        <f>IFERROR(VLOOKUP(F748,Accesorio!A:C,3,),"")</f>
        <v/>
      </c>
    </row>
    <row r="749" spans="1:14">
      <c r="A749" s="103"/>
      <c r="B749" s="271"/>
      <c r="C749" s="105"/>
      <c r="D749" s="106"/>
      <c r="E749" s="222"/>
      <c r="F749" s="225"/>
      <c r="G749" s="107"/>
      <c r="H749" s="107"/>
      <c r="I749" s="107"/>
      <c r="J749" s="108"/>
      <c r="K749" s="109"/>
      <c r="L749" s="110"/>
      <c r="M749" s="328" t="str">
        <f>IFERROR(ROUNDUP(VLOOKUP(F749,Accesorio!A:E,IF(L749&gt;5,L749-2,L749),)*E749/IF(L749&gt;5,1.21,1),0)," ")</f>
        <v xml:space="preserve"> </v>
      </c>
      <c r="N749" s="329" t="str">
        <f>IFERROR(VLOOKUP(F749,Accesorio!A:C,3,),"")</f>
        <v/>
      </c>
    </row>
    <row r="750" spans="1:14">
      <c r="A750" s="103"/>
      <c r="B750" s="271"/>
      <c r="C750" s="105"/>
      <c r="D750" s="106"/>
      <c r="E750" s="222"/>
      <c r="F750" s="225"/>
      <c r="G750" s="107"/>
      <c r="H750" s="107"/>
      <c r="I750" s="107"/>
      <c r="J750" s="108"/>
      <c r="K750" s="109"/>
      <c r="L750" s="110"/>
      <c r="M750" s="328" t="str">
        <f>IFERROR(ROUNDUP(VLOOKUP(F750,Accesorio!A:E,IF(L750&gt;5,L750-2,L750),)*E750/IF(L750&gt;5,1.21,1),0)," ")</f>
        <v xml:space="preserve"> </v>
      </c>
      <c r="N750" s="329" t="str">
        <f>IFERROR(VLOOKUP(F750,Accesorio!A:C,3,),"")</f>
        <v/>
      </c>
    </row>
    <row r="751" spans="1:14">
      <c r="A751" s="103"/>
      <c r="B751" s="271"/>
      <c r="C751" s="105"/>
      <c r="D751" s="106"/>
      <c r="E751" s="222"/>
      <c r="F751" s="225"/>
      <c r="G751" s="107"/>
      <c r="H751" s="107"/>
      <c r="I751" s="107"/>
      <c r="J751" s="108"/>
      <c r="K751" s="109"/>
      <c r="L751" s="110"/>
      <c r="M751" s="328" t="str">
        <f>IFERROR(ROUNDUP(VLOOKUP(F751,Accesorio!A:E,IF(L751&gt;5,L751-2,L751),)*E751/IF(L751&gt;5,1.21,1),0)," ")</f>
        <v xml:space="preserve"> </v>
      </c>
      <c r="N751" s="329" t="str">
        <f>IFERROR(VLOOKUP(F751,Accesorio!A:C,3,),"")</f>
        <v/>
      </c>
    </row>
    <row r="752" spans="1:14">
      <c r="A752" s="103"/>
      <c r="B752" s="271"/>
      <c r="C752" s="105"/>
      <c r="D752" s="106"/>
      <c r="E752" s="222"/>
      <c r="F752" s="225"/>
      <c r="G752" s="107"/>
      <c r="H752" s="107"/>
      <c r="I752" s="107"/>
      <c r="J752" s="108"/>
      <c r="K752" s="109"/>
      <c r="L752" s="110"/>
      <c r="M752" s="328" t="str">
        <f>IFERROR(ROUNDUP(VLOOKUP(F752,Accesorio!A:E,IF(L752&gt;5,L752-2,L752),)*E752/IF(L752&gt;5,1.21,1),0)," ")</f>
        <v xml:space="preserve"> </v>
      </c>
      <c r="N752" s="329" t="str">
        <f>IFERROR(VLOOKUP(F752,Accesorio!A:C,3,),"")</f>
        <v/>
      </c>
    </row>
    <row r="753" spans="1:14">
      <c r="A753" s="103"/>
      <c r="B753" s="271"/>
      <c r="C753" s="105"/>
      <c r="D753" s="106"/>
      <c r="E753" s="222"/>
      <c r="F753" s="225"/>
      <c r="G753" s="107"/>
      <c r="H753" s="107"/>
      <c r="I753" s="107"/>
      <c r="J753" s="108"/>
      <c r="K753" s="109"/>
      <c r="L753" s="110"/>
      <c r="M753" s="328" t="str">
        <f>IFERROR(ROUNDUP(VLOOKUP(F753,Accesorio!A:E,IF(L753&gt;5,L753-2,L753),)*E753/IF(L753&gt;5,1.21,1),0)," ")</f>
        <v xml:space="preserve"> </v>
      </c>
      <c r="N753" s="329" t="str">
        <f>IFERROR(VLOOKUP(F753,Accesorio!A:C,3,),"")</f>
        <v/>
      </c>
    </row>
    <row r="754" spans="1:14">
      <c r="A754" s="103"/>
      <c r="B754" s="271"/>
      <c r="C754" s="105"/>
      <c r="D754" s="106"/>
      <c r="E754" s="222"/>
      <c r="F754" s="225"/>
      <c r="G754" s="107"/>
      <c r="H754" s="107"/>
      <c r="I754" s="107"/>
      <c r="J754" s="108"/>
      <c r="K754" s="109"/>
      <c r="L754" s="110"/>
      <c r="M754" s="328" t="str">
        <f>IFERROR(ROUNDUP(VLOOKUP(F754,Accesorio!A:E,IF(L754&gt;5,L754-2,L754),)*E754/IF(L754&gt;5,1.21,1),0)," ")</f>
        <v xml:space="preserve"> </v>
      </c>
      <c r="N754" s="329" t="str">
        <f>IFERROR(VLOOKUP(F754,Accesorio!A:C,3,),"")</f>
        <v/>
      </c>
    </row>
    <row r="755" spans="1:14">
      <c r="A755" s="103"/>
      <c r="B755" s="271"/>
      <c r="C755" s="105"/>
      <c r="D755" s="106"/>
      <c r="E755" s="222"/>
      <c r="F755" s="225"/>
      <c r="G755" s="107"/>
      <c r="H755" s="107"/>
      <c r="I755" s="107"/>
      <c r="J755" s="108"/>
      <c r="K755" s="109"/>
      <c r="L755" s="110"/>
      <c r="M755" s="328" t="str">
        <f>IFERROR(ROUNDUP(VLOOKUP(F755,Accesorio!A:E,IF(L755&gt;5,L755-2,L755),)*E755/IF(L755&gt;5,1.21,1),0)," ")</f>
        <v xml:space="preserve"> </v>
      </c>
      <c r="N755" s="329" t="str">
        <f>IFERROR(VLOOKUP(F755,Accesorio!A:C,3,),"")</f>
        <v/>
      </c>
    </row>
    <row r="756" spans="1:14">
      <c r="A756" s="103"/>
      <c r="B756" s="271"/>
      <c r="C756" s="105"/>
      <c r="D756" s="106"/>
      <c r="E756" s="222"/>
      <c r="F756" s="225"/>
      <c r="G756" s="107"/>
      <c r="H756" s="107"/>
      <c r="I756" s="107"/>
      <c r="J756" s="108"/>
      <c r="K756" s="109"/>
      <c r="L756" s="110"/>
      <c r="M756" s="328" t="str">
        <f>IFERROR(ROUNDUP(VLOOKUP(F756,Accesorio!A:E,IF(L756&gt;5,L756-2,L756),)*E756/IF(L756&gt;5,1.21,1),0)," ")</f>
        <v xml:space="preserve"> </v>
      </c>
      <c r="N756" s="329" t="str">
        <f>IFERROR(VLOOKUP(F756,Accesorio!A:C,3,),"")</f>
        <v/>
      </c>
    </row>
    <row r="757" spans="1:14">
      <c r="A757" s="103"/>
      <c r="B757" s="271"/>
      <c r="C757" s="105"/>
      <c r="D757" s="106"/>
      <c r="E757" s="222"/>
      <c r="F757" s="225"/>
      <c r="G757" s="107"/>
      <c r="H757" s="107"/>
      <c r="I757" s="107"/>
      <c r="J757" s="108"/>
      <c r="K757" s="109"/>
      <c r="L757" s="110"/>
      <c r="M757" s="328" t="str">
        <f>IFERROR(ROUNDUP(VLOOKUP(F757,Accesorio!A:E,IF(L757&gt;5,L757-2,L757),)*E757/IF(L757&gt;5,1.21,1),0)," ")</f>
        <v xml:space="preserve"> </v>
      </c>
      <c r="N757" s="329" t="str">
        <f>IFERROR(VLOOKUP(F757,Accesorio!A:C,3,),"")</f>
        <v/>
      </c>
    </row>
    <row r="758" spans="1:14">
      <c r="A758" s="103"/>
      <c r="B758" s="271"/>
      <c r="C758" s="105"/>
      <c r="D758" s="106"/>
      <c r="E758" s="222"/>
      <c r="F758" s="225"/>
      <c r="G758" s="107"/>
      <c r="H758" s="107"/>
      <c r="I758" s="107"/>
      <c r="J758" s="108"/>
      <c r="K758" s="109"/>
      <c r="L758" s="110"/>
      <c r="M758" s="328" t="str">
        <f>IFERROR(ROUNDUP(VLOOKUP(F758,Accesorio!A:E,IF(L758&gt;5,L758-2,L758),)*E758/IF(L758&gt;5,1.21,1),0)," ")</f>
        <v xml:space="preserve"> </v>
      </c>
      <c r="N758" s="329" t="str">
        <f>IFERROR(VLOOKUP(F758,Accesorio!A:C,3,),"")</f>
        <v/>
      </c>
    </row>
    <row r="759" spans="1:14">
      <c r="A759" s="103"/>
      <c r="B759" s="271"/>
      <c r="C759" s="105"/>
      <c r="D759" s="106"/>
      <c r="E759" s="222"/>
      <c r="F759" s="225"/>
      <c r="G759" s="107"/>
      <c r="H759" s="107"/>
      <c r="I759" s="107"/>
      <c r="J759" s="108"/>
      <c r="K759" s="109"/>
      <c r="L759" s="110"/>
      <c r="M759" s="328" t="str">
        <f>IFERROR(ROUNDUP(VLOOKUP(F759,Accesorio!A:E,IF(L759&gt;5,L759-2,L759),)*E759/IF(L759&gt;5,1.21,1),0)," ")</f>
        <v xml:space="preserve"> </v>
      </c>
      <c r="N759" s="329" t="str">
        <f>IFERROR(VLOOKUP(F759,Accesorio!A:C,3,),"")</f>
        <v/>
      </c>
    </row>
    <row r="760" spans="1:14">
      <c r="A760" s="103"/>
      <c r="B760" s="271"/>
      <c r="C760" s="105"/>
      <c r="D760" s="106"/>
      <c r="E760" s="222"/>
      <c r="F760" s="225"/>
      <c r="G760" s="107"/>
      <c r="H760" s="107"/>
      <c r="I760" s="107"/>
      <c r="J760" s="108"/>
      <c r="K760" s="109"/>
      <c r="L760" s="110"/>
      <c r="M760" s="328" t="str">
        <f>IFERROR(ROUNDUP(VLOOKUP(F760,Accesorio!A:E,IF(L760&gt;5,L760-2,L760),)*E760/IF(L760&gt;5,1.21,1),0)," ")</f>
        <v xml:space="preserve"> </v>
      </c>
      <c r="N760" s="329" t="str">
        <f>IFERROR(VLOOKUP(F760,Accesorio!A:C,3,),"")</f>
        <v/>
      </c>
    </row>
    <row r="761" spans="1:14">
      <c r="A761" s="103"/>
      <c r="B761" s="271"/>
      <c r="C761" s="105"/>
      <c r="D761" s="106"/>
      <c r="E761" s="222"/>
      <c r="F761" s="225"/>
      <c r="G761" s="107"/>
      <c r="H761" s="107"/>
      <c r="I761" s="107"/>
      <c r="J761" s="108"/>
      <c r="K761" s="109"/>
      <c r="L761" s="110"/>
      <c r="M761" s="328" t="str">
        <f>IFERROR(ROUNDUP(VLOOKUP(F761,Accesorio!A:E,IF(L761&gt;5,L761-2,L761),)*E761/IF(L761&gt;5,1.21,1),0)," ")</f>
        <v xml:space="preserve"> </v>
      </c>
      <c r="N761" s="329" t="str">
        <f>IFERROR(VLOOKUP(F761,Accesorio!A:C,3,),"")</f>
        <v/>
      </c>
    </row>
    <row r="762" spans="1:14">
      <c r="A762" s="103"/>
      <c r="B762" s="271"/>
      <c r="C762" s="105"/>
      <c r="D762" s="106"/>
      <c r="E762" s="222"/>
      <c r="F762" s="225"/>
      <c r="G762" s="107"/>
      <c r="H762" s="107"/>
      <c r="I762" s="107"/>
      <c r="J762" s="108"/>
      <c r="K762" s="109"/>
      <c r="L762" s="110"/>
      <c r="M762" s="328" t="str">
        <f>IFERROR(ROUNDUP(VLOOKUP(F762,Accesorio!A:E,IF(L762&gt;5,L762-2,L762),)*E762/IF(L762&gt;5,1.21,1),0)," ")</f>
        <v xml:space="preserve"> </v>
      </c>
      <c r="N762" s="329" t="str">
        <f>IFERROR(VLOOKUP(F762,Accesorio!A:C,3,),"")</f>
        <v/>
      </c>
    </row>
    <row r="763" spans="1:14">
      <c r="A763" s="103"/>
      <c r="B763" s="271"/>
      <c r="C763" s="105"/>
      <c r="D763" s="106"/>
      <c r="E763" s="222"/>
      <c r="F763" s="225"/>
      <c r="G763" s="107"/>
      <c r="H763" s="107"/>
      <c r="I763" s="107"/>
      <c r="J763" s="108"/>
      <c r="K763" s="109"/>
      <c r="L763" s="110"/>
      <c r="M763" s="328" t="str">
        <f>IFERROR(ROUNDUP(VLOOKUP(F763,Accesorio!A:E,IF(L763&gt;5,L763-2,L763),)*E763/IF(L763&gt;5,1.21,1),0)," ")</f>
        <v xml:space="preserve"> </v>
      </c>
      <c r="N763" s="329" t="str">
        <f>IFERROR(VLOOKUP(F763,Accesorio!A:C,3,),"")</f>
        <v/>
      </c>
    </row>
    <row r="764" spans="1:14">
      <c r="A764" s="103"/>
      <c r="B764" s="271"/>
      <c r="C764" s="105"/>
      <c r="D764" s="106"/>
      <c r="E764" s="222"/>
      <c r="F764" s="225"/>
      <c r="G764" s="107"/>
      <c r="H764" s="107"/>
      <c r="I764" s="107"/>
      <c r="J764" s="108"/>
      <c r="K764" s="109"/>
      <c r="L764" s="110"/>
      <c r="M764" s="328" t="str">
        <f>IFERROR(ROUNDUP(VLOOKUP(F764,Accesorio!A:E,IF(L764&gt;5,L764-2,L764),)*E764/IF(L764&gt;5,1.21,1),0)," ")</f>
        <v xml:space="preserve"> </v>
      </c>
      <c r="N764" s="329" t="str">
        <f>IFERROR(VLOOKUP(F764,Accesorio!A:C,3,),"")</f>
        <v/>
      </c>
    </row>
    <row r="765" spans="1:14">
      <c r="A765" s="103"/>
      <c r="B765" s="271"/>
      <c r="C765" s="105"/>
      <c r="D765" s="106"/>
      <c r="E765" s="222"/>
      <c r="F765" s="225"/>
      <c r="G765" s="107"/>
      <c r="H765" s="107"/>
      <c r="I765" s="107"/>
      <c r="J765" s="108"/>
      <c r="K765" s="109"/>
      <c r="L765" s="110"/>
      <c r="M765" s="328" t="str">
        <f>IFERROR(ROUNDUP(VLOOKUP(F765,Accesorio!A:E,IF(L765&gt;5,L765-2,L765),)*E765/IF(L765&gt;5,1.21,1),0)," ")</f>
        <v xml:space="preserve"> </v>
      </c>
      <c r="N765" s="329" t="str">
        <f>IFERROR(VLOOKUP(F765,Accesorio!A:C,3,),"")</f>
        <v/>
      </c>
    </row>
    <row r="766" spans="1:14">
      <c r="A766" s="103"/>
      <c r="B766" s="271"/>
      <c r="C766" s="105"/>
      <c r="D766" s="106"/>
      <c r="E766" s="222"/>
      <c r="F766" s="225"/>
      <c r="G766" s="107"/>
      <c r="H766" s="107"/>
      <c r="I766" s="107"/>
      <c r="J766" s="108"/>
      <c r="K766" s="109"/>
      <c r="L766" s="110"/>
      <c r="M766" s="328" t="str">
        <f>IFERROR(ROUNDUP(VLOOKUP(F766,Accesorio!A:E,IF(L766&gt;5,L766-2,L766),)*E766/IF(L766&gt;5,1.21,1),0)," ")</f>
        <v xml:space="preserve"> </v>
      </c>
      <c r="N766" s="329" t="str">
        <f>IFERROR(VLOOKUP(F766,Accesorio!A:C,3,),"")</f>
        <v/>
      </c>
    </row>
    <row r="767" spans="1:14">
      <c r="A767" s="103"/>
      <c r="B767" s="271"/>
      <c r="C767" s="105"/>
      <c r="D767" s="106"/>
      <c r="E767" s="222"/>
      <c r="F767" s="225"/>
      <c r="G767" s="107"/>
      <c r="H767" s="107"/>
      <c r="I767" s="107"/>
      <c r="J767" s="108"/>
      <c r="K767" s="109"/>
      <c r="L767" s="110"/>
      <c r="M767" s="328" t="str">
        <f>IFERROR(ROUNDUP(VLOOKUP(F767,Accesorio!A:E,IF(L767&gt;5,L767-2,L767),)*E767/IF(L767&gt;5,1.21,1),0)," ")</f>
        <v xml:space="preserve"> </v>
      </c>
      <c r="N767" s="329" t="str">
        <f>IFERROR(VLOOKUP(F767,Accesorio!A:C,3,),"")</f>
        <v/>
      </c>
    </row>
    <row r="768" spans="1:14">
      <c r="A768" s="103"/>
      <c r="B768" s="271"/>
      <c r="C768" s="105"/>
      <c r="D768" s="106"/>
      <c r="E768" s="222"/>
      <c r="F768" s="225"/>
      <c r="G768" s="107"/>
      <c r="H768" s="107"/>
      <c r="I768" s="107"/>
      <c r="J768" s="108"/>
      <c r="K768" s="109"/>
      <c r="L768" s="110"/>
      <c r="M768" s="328" t="str">
        <f>IFERROR(ROUNDUP(VLOOKUP(F768,Accesorio!A:E,IF(L768&gt;5,L768-2,L768),)*E768/IF(L768&gt;5,1.21,1),0)," ")</f>
        <v xml:space="preserve"> </v>
      </c>
      <c r="N768" s="329" t="str">
        <f>IFERROR(VLOOKUP(F768,Accesorio!A:C,3,),"")</f>
        <v/>
      </c>
    </row>
    <row r="769" spans="1:14">
      <c r="A769" s="103"/>
      <c r="B769" s="271"/>
      <c r="C769" s="105"/>
      <c r="D769" s="106"/>
      <c r="E769" s="222"/>
      <c r="F769" s="225"/>
      <c r="G769" s="107"/>
      <c r="H769" s="107"/>
      <c r="I769" s="107"/>
      <c r="J769" s="108"/>
      <c r="K769" s="109"/>
      <c r="L769" s="110"/>
      <c r="M769" s="328" t="str">
        <f>IFERROR(ROUNDUP(VLOOKUP(F769,Accesorio!A:E,IF(L769&gt;5,L769-2,L769),)*E769/IF(L769&gt;5,1.21,1),0)," ")</f>
        <v xml:space="preserve"> </v>
      </c>
      <c r="N769" s="329" t="str">
        <f>IFERROR(VLOOKUP(F769,Accesorio!A:C,3,),"")</f>
        <v/>
      </c>
    </row>
    <row r="770" spans="1:14">
      <c r="A770" s="103"/>
      <c r="B770" s="271"/>
      <c r="C770" s="105"/>
      <c r="D770" s="106"/>
      <c r="E770" s="222"/>
      <c r="F770" s="225"/>
      <c r="G770" s="107"/>
      <c r="H770" s="107"/>
      <c r="I770" s="107"/>
      <c r="J770" s="108"/>
      <c r="K770" s="109"/>
      <c r="L770" s="110"/>
      <c r="M770" s="328" t="str">
        <f>IFERROR(ROUNDUP(VLOOKUP(F770,Accesorio!A:E,IF(L770&gt;5,L770-2,L770),)*E770/IF(L770&gt;5,1.21,1),0)," ")</f>
        <v xml:space="preserve"> </v>
      </c>
      <c r="N770" s="329" t="str">
        <f>IFERROR(VLOOKUP(F770,Accesorio!A:C,3,),"")</f>
        <v/>
      </c>
    </row>
    <row r="771" spans="1:14">
      <c r="A771" s="103"/>
      <c r="B771" s="271"/>
      <c r="C771" s="105"/>
      <c r="D771" s="106"/>
      <c r="E771" s="222"/>
      <c r="F771" s="225"/>
      <c r="G771" s="107"/>
      <c r="H771" s="107"/>
      <c r="I771" s="107"/>
      <c r="J771" s="108"/>
      <c r="K771" s="109"/>
      <c r="L771" s="110"/>
      <c r="M771" s="328" t="str">
        <f>IFERROR(ROUNDUP(VLOOKUP(F771,Accesorio!A:E,IF(L771&gt;5,L771-2,L771),)*E771/IF(L771&gt;5,1.21,1),0)," ")</f>
        <v xml:space="preserve"> </v>
      </c>
      <c r="N771" s="329" t="str">
        <f>IFERROR(VLOOKUP(F771,Accesorio!A:C,3,),"")</f>
        <v/>
      </c>
    </row>
    <row r="772" spans="1:14">
      <c r="A772" s="103"/>
      <c r="B772" s="271"/>
      <c r="C772" s="105"/>
      <c r="D772" s="106"/>
      <c r="E772" s="222"/>
      <c r="F772" s="225"/>
      <c r="G772" s="107"/>
      <c r="H772" s="107"/>
      <c r="I772" s="107"/>
      <c r="J772" s="108"/>
      <c r="K772" s="109"/>
      <c r="L772" s="110"/>
      <c r="M772" s="328" t="str">
        <f>IFERROR(ROUNDUP(VLOOKUP(F772,Accesorio!A:E,IF(L772&gt;5,L772-2,L772),)*E772/IF(L772&gt;5,1.21,1),0)," ")</f>
        <v xml:space="preserve"> </v>
      </c>
      <c r="N772" s="329" t="str">
        <f>IFERROR(VLOOKUP(F772,Accesorio!A:C,3,),"")</f>
        <v/>
      </c>
    </row>
    <row r="773" spans="1:14">
      <c r="A773" s="103"/>
      <c r="B773" s="271"/>
      <c r="C773" s="105"/>
      <c r="D773" s="106"/>
      <c r="E773" s="222"/>
      <c r="F773" s="225"/>
      <c r="G773" s="107"/>
      <c r="H773" s="107"/>
      <c r="I773" s="107"/>
      <c r="J773" s="108"/>
      <c r="K773" s="109"/>
      <c r="L773" s="110"/>
      <c r="M773" s="328" t="str">
        <f>IFERROR(ROUNDUP(VLOOKUP(F773,Accesorio!A:E,IF(L773&gt;5,L773-2,L773),)*E773/IF(L773&gt;5,1.21,1),0)," ")</f>
        <v xml:space="preserve"> </v>
      </c>
      <c r="N773" s="329" t="str">
        <f>IFERROR(VLOOKUP(F773,Accesorio!A:C,3,),"")</f>
        <v/>
      </c>
    </row>
    <row r="774" spans="1:14">
      <c r="A774" s="103"/>
      <c r="B774" s="271"/>
      <c r="C774" s="105"/>
      <c r="D774" s="106"/>
      <c r="E774" s="222"/>
      <c r="F774" s="225"/>
      <c r="G774" s="107"/>
      <c r="H774" s="107"/>
      <c r="I774" s="107"/>
      <c r="J774" s="108"/>
      <c r="K774" s="109"/>
      <c r="L774" s="110"/>
      <c r="M774" s="328" t="str">
        <f>IFERROR(ROUNDUP(VLOOKUP(F774,Accesorio!A:E,IF(L774&gt;5,L774-2,L774),)*E774/IF(L774&gt;5,1.21,1),0)," ")</f>
        <v xml:space="preserve"> </v>
      </c>
      <c r="N774" s="329" t="str">
        <f>IFERROR(VLOOKUP(F774,Accesorio!A:C,3,),"")</f>
        <v/>
      </c>
    </row>
    <row r="775" spans="1:14">
      <c r="A775" s="103"/>
      <c r="B775" s="271"/>
      <c r="C775" s="105"/>
      <c r="D775" s="106"/>
      <c r="E775" s="222"/>
      <c r="F775" s="225"/>
      <c r="G775" s="107"/>
      <c r="H775" s="107"/>
      <c r="I775" s="107"/>
      <c r="J775" s="108"/>
      <c r="K775" s="109"/>
      <c r="L775" s="110"/>
      <c r="M775" s="328" t="str">
        <f>IFERROR(ROUNDUP(VLOOKUP(F775,Accesorio!A:E,IF(L775&gt;5,L775-2,L775),)*E775/IF(L775&gt;5,1.21,1),0)," ")</f>
        <v xml:space="preserve"> </v>
      </c>
      <c r="N775" s="329" t="str">
        <f>IFERROR(VLOOKUP(F775,Accesorio!A:C,3,),"")</f>
        <v/>
      </c>
    </row>
    <row r="776" spans="1:14">
      <c r="A776" s="103"/>
      <c r="B776" s="271"/>
      <c r="C776" s="105"/>
      <c r="D776" s="106"/>
      <c r="E776" s="222"/>
      <c r="F776" s="225"/>
      <c r="G776" s="107"/>
      <c r="H776" s="107"/>
      <c r="I776" s="107"/>
      <c r="J776" s="108"/>
      <c r="K776" s="109"/>
      <c r="L776" s="110"/>
      <c r="M776" s="328" t="str">
        <f>IFERROR(ROUNDUP(VLOOKUP(F776,Accesorio!A:E,IF(L776&gt;5,L776-2,L776),)*E776/IF(L776&gt;5,1.21,1),0)," ")</f>
        <v xml:space="preserve"> </v>
      </c>
      <c r="N776" s="329" t="str">
        <f>IFERROR(VLOOKUP(F776,Accesorio!A:C,3,),"")</f>
        <v/>
      </c>
    </row>
    <row r="777" spans="1:14">
      <c r="A777" s="103"/>
      <c r="B777" s="271"/>
      <c r="C777" s="105"/>
      <c r="D777" s="106"/>
      <c r="E777" s="222"/>
      <c r="F777" s="225"/>
      <c r="G777" s="107"/>
      <c r="H777" s="107"/>
      <c r="I777" s="107"/>
      <c r="J777" s="108"/>
      <c r="K777" s="109"/>
      <c r="L777" s="110"/>
      <c r="M777" s="328" t="str">
        <f>IFERROR(ROUNDUP(VLOOKUP(F777,Accesorio!A:E,IF(L777&gt;5,L777-2,L777),)*E777/IF(L777&gt;5,1.21,1),0)," ")</f>
        <v xml:space="preserve"> </v>
      </c>
      <c r="N777" s="329" t="str">
        <f>IFERROR(VLOOKUP(F777,Accesorio!A:C,3,),"")</f>
        <v/>
      </c>
    </row>
    <row r="778" spans="1:14">
      <c r="A778" s="103"/>
      <c r="B778" s="271"/>
      <c r="C778" s="105"/>
      <c r="D778" s="106"/>
      <c r="E778" s="222"/>
      <c r="F778" s="225"/>
      <c r="G778" s="107"/>
      <c r="H778" s="107"/>
      <c r="I778" s="107"/>
      <c r="J778" s="108"/>
      <c r="K778" s="109"/>
      <c r="L778" s="110"/>
      <c r="M778" s="328" t="str">
        <f>IFERROR(ROUNDUP(VLOOKUP(F778,Accesorio!A:E,IF(L778&gt;5,L778-2,L778),)*E778/IF(L778&gt;5,1.21,1),0)," ")</f>
        <v xml:space="preserve"> </v>
      </c>
      <c r="N778" s="329" t="str">
        <f>IFERROR(VLOOKUP(F778,Accesorio!A:C,3,),"")</f>
        <v/>
      </c>
    </row>
    <row r="779" spans="1:14">
      <c r="A779" s="103"/>
      <c r="B779" s="271"/>
      <c r="C779" s="105"/>
      <c r="D779" s="106"/>
      <c r="E779" s="222"/>
      <c r="F779" s="225"/>
      <c r="G779" s="107"/>
      <c r="H779" s="107"/>
      <c r="I779" s="107"/>
      <c r="J779" s="108"/>
      <c r="K779" s="109"/>
      <c r="L779" s="110"/>
      <c r="M779" s="328" t="str">
        <f>IFERROR(ROUNDUP(VLOOKUP(F779,Accesorio!A:E,IF(L779&gt;5,L779-2,L779),)*E779/IF(L779&gt;5,1.21,1),0)," ")</f>
        <v xml:space="preserve"> </v>
      </c>
      <c r="N779" s="329" t="str">
        <f>IFERROR(VLOOKUP(F779,Accesorio!A:C,3,),"")</f>
        <v/>
      </c>
    </row>
    <row r="780" spans="1:14">
      <c r="A780" s="103"/>
      <c r="B780" s="271"/>
      <c r="C780" s="105"/>
      <c r="D780" s="106"/>
      <c r="E780" s="222"/>
      <c r="F780" s="225"/>
      <c r="G780" s="107"/>
      <c r="H780" s="107"/>
      <c r="I780" s="107"/>
      <c r="J780" s="108"/>
      <c r="K780" s="109"/>
      <c r="L780" s="110"/>
      <c r="M780" s="328" t="str">
        <f>IFERROR(ROUNDUP(VLOOKUP(F780,Accesorio!A:E,IF(L780&gt;5,L780-2,L780),)*E780/IF(L780&gt;5,1.21,1),0)," ")</f>
        <v xml:space="preserve"> </v>
      </c>
      <c r="N780" s="329" t="str">
        <f>IFERROR(VLOOKUP(F780,Accesorio!A:C,3,),"")</f>
        <v/>
      </c>
    </row>
    <row r="781" spans="1:14">
      <c r="A781" s="103"/>
      <c r="B781" s="271"/>
      <c r="C781" s="105"/>
      <c r="D781" s="106"/>
      <c r="E781" s="222"/>
      <c r="F781" s="225"/>
      <c r="G781" s="107"/>
      <c r="H781" s="107"/>
      <c r="I781" s="107"/>
      <c r="J781" s="108"/>
      <c r="K781" s="109"/>
      <c r="L781" s="110"/>
      <c r="M781" s="328" t="str">
        <f>IFERROR(ROUNDUP(VLOOKUP(F781,Accesorio!A:E,IF(L781&gt;5,L781-2,L781),)*E781/IF(L781&gt;5,1.21,1),0)," ")</f>
        <v xml:space="preserve"> </v>
      </c>
      <c r="N781" s="329" t="str">
        <f>IFERROR(VLOOKUP(F781,Accesorio!A:C,3,),"")</f>
        <v/>
      </c>
    </row>
    <row r="782" spans="1:14">
      <c r="A782" s="103"/>
      <c r="B782" s="271"/>
      <c r="C782" s="105"/>
      <c r="D782" s="106"/>
      <c r="E782" s="222"/>
      <c r="F782" s="225"/>
      <c r="G782" s="107"/>
      <c r="H782" s="107"/>
      <c r="I782" s="107"/>
      <c r="J782" s="108"/>
      <c r="K782" s="109"/>
      <c r="L782" s="110"/>
      <c r="M782" s="328" t="str">
        <f>IFERROR(ROUNDUP(VLOOKUP(F782,Accesorio!A:E,IF(L782&gt;5,L782-2,L782),)*E782/IF(L782&gt;5,1.21,1),0)," ")</f>
        <v xml:space="preserve"> </v>
      </c>
      <c r="N782" s="329" t="str">
        <f>IFERROR(VLOOKUP(F782,Accesorio!A:C,3,),"")</f>
        <v/>
      </c>
    </row>
    <row r="783" spans="1:14">
      <c r="A783" s="103"/>
      <c r="B783" s="271"/>
      <c r="C783" s="105"/>
      <c r="D783" s="106"/>
      <c r="E783" s="222"/>
      <c r="F783" s="225"/>
      <c r="G783" s="107"/>
      <c r="H783" s="107"/>
      <c r="I783" s="107"/>
      <c r="J783" s="108"/>
      <c r="K783" s="109"/>
      <c r="L783" s="110"/>
      <c r="M783" s="328" t="str">
        <f>IFERROR(ROUNDUP(VLOOKUP(F783,Accesorio!A:E,IF(L783&gt;5,L783-2,L783),)*E783/IF(L783&gt;5,1.21,1),0)," ")</f>
        <v xml:space="preserve"> </v>
      </c>
      <c r="N783" s="329" t="str">
        <f>IFERROR(VLOOKUP(F783,Accesorio!A:C,3,),"")</f>
        <v/>
      </c>
    </row>
    <row r="784" spans="1:14">
      <c r="A784" s="103"/>
      <c r="B784" s="271"/>
      <c r="C784" s="105"/>
      <c r="D784" s="106"/>
      <c r="E784" s="222"/>
      <c r="F784" s="225"/>
      <c r="G784" s="107"/>
      <c r="H784" s="107"/>
      <c r="I784" s="107"/>
      <c r="J784" s="108"/>
      <c r="K784" s="109"/>
      <c r="L784" s="110"/>
      <c r="M784" s="328" t="str">
        <f>IFERROR(ROUNDUP(VLOOKUP(F784,Accesorio!A:E,IF(L784&gt;5,L784-2,L784),)*E784/IF(L784&gt;5,1.21,1),0)," ")</f>
        <v xml:space="preserve"> </v>
      </c>
      <c r="N784" s="329" t="str">
        <f>IFERROR(VLOOKUP(F784,Accesorio!A:C,3,),"")</f>
        <v/>
      </c>
    </row>
    <row r="785" spans="1:14">
      <c r="A785" s="103"/>
      <c r="B785" s="271"/>
      <c r="C785" s="105"/>
      <c r="D785" s="106"/>
      <c r="E785" s="222"/>
      <c r="F785" s="225"/>
      <c r="G785" s="107"/>
      <c r="H785" s="107"/>
      <c r="I785" s="107"/>
      <c r="J785" s="108"/>
      <c r="K785" s="109"/>
      <c r="L785" s="110"/>
      <c r="M785" s="328" t="str">
        <f>IFERROR(ROUNDUP(VLOOKUP(F785,Accesorio!A:E,IF(L785&gt;5,L785-2,L785),)*E785/IF(L785&gt;5,1.21,1),0)," ")</f>
        <v xml:space="preserve"> </v>
      </c>
      <c r="N785" s="329" t="str">
        <f>IFERROR(VLOOKUP(F785,Accesorio!A:C,3,),"")</f>
        <v/>
      </c>
    </row>
    <row r="786" spans="1:14">
      <c r="A786" s="103"/>
      <c r="B786" s="271"/>
      <c r="C786" s="105"/>
      <c r="D786" s="106"/>
      <c r="E786" s="222"/>
      <c r="F786" s="225"/>
      <c r="G786" s="107"/>
      <c r="H786" s="107"/>
      <c r="I786" s="107"/>
      <c r="J786" s="108"/>
      <c r="K786" s="109"/>
      <c r="L786" s="110"/>
      <c r="M786" s="328" t="str">
        <f>IFERROR(ROUNDUP(VLOOKUP(F786,Accesorio!A:E,IF(L786&gt;5,L786-2,L786),)*E786/IF(L786&gt;5,1.21,1),0)," ")</f>
        <v xml:space="preserve"> </v>
      </c>
      <c r="N786" s="329" t="str">
        <f>IFERROR(VLOOKUP(F786,Accesorio!A:C,3,),"")</f>
        <v/>
      </c>
    </row>
    <row r="787" spans="1:14">
      <c r="A787" s="103"/>
      <c r="B787" s="271"/>
      <c r="C787" s="105"/>
      <c r="D787" s="106"/>
      <c r="E787" s="222"/>
      <c r="F787" s="225"/>
      <c r="G787" s="107"/>
      <c r="H787" s="107"/>
      <c r="I787" s="107"/>
      <c r="J787" s="108"/>
      <c r="K787" s="109"/>
      <c r="L787" s="110"/>
      <c r="M787" s="328" t="str">
        <f>IFERROR(ROUNDUP(VLOOKUP(F787,Accesorio!A:E,IF(L787&gt;5,L787-2,L787),)*E787/IF(L787&gt;5,1.21,1),0)," ")</f>
        <v xml:space="preserve"> </v>
      </c>
      <c r="N787" s="329" t="str">
        <f>IFERROR(VLOOKUP(F787,Accesorio!A:C,3,),"")</f>
        <v/>
      </c>
    </row>
    <row r="788" spans="1:14">
      <c r="A788" s="103"/>
      <c r="B788" s="271"/>
      <c r="C788" s="105"/>
      <c r="D788" s="106"/>
      <c r="E788" s="222"/>
      <c r="F788" s="225"/>
      <c r="G788" s="107"/>
      <c r="H788" s="107"/>
      <c r="I788" s="107"/>
      <c r="J788" s="108"/>
      <c r="K788" s="109"/>
      <c r="L788" s="110"/>
      <c r="M788" s="328" t="str">
        <f>IFERROR(ROUNDUP(VLOOKUP(F788,Accesorio!A:E,IF(L788&gt;5,L788-2,L788),)*E788/IF(L788&gt;5,1.21,1),0)," ")</f>
        <v xml:space="preserve"> </v>
      </c>
      <c r="N788" s="329" t="str">
        <f>IFERROR(VLOOKUP(F788,Accesorio!A:C,3,),"")</f>
        <v/>
      </c>
    </row>
    <row r="789" spans="1:14">
      <c r="A789" s="103"/>
      <c r="B789" s="271"/>
      <c r="C789" s="105"/>
      <c r="D789" s="106"/>
      <c r="E789" s="222"/>
      <c r="F789" s="225"/>
      <c r="G789" s="107"/>
      <c r="H789" s="107"/>
      <c r="I789" s="107"/>
      <c r="J789" s="108"/>
      <c r="K789" s="109"/>
      <c r="L789" s="110"/>
      <c r="M789" s="328" t="str">
        <f>IFERROR(ROUNDUP(VLOOKUP(F789,Accesorio!A:E,IF(L789&gt;5,L789-2,L789),)*E789/IF(L789&gt;5,1.21,1),0)," ")</f>
        <v xml:space="preserve"> </v>
      </c>
      <c r="N789" s="329" t="str">
        <f>IFERROR(VLOOKUP(F789,Accesorio!A:C,3,),"")</f>
        <v/>
      </c>
    </row>
    <row r="790" spans="1:14">
      <c r="A790" s="103"/>
      <c r="B790" s="271"/>
      <c r="C790" s="105"/>
      <c r="D790" s="106"/>
      <c r="E790" s="222"/>
      <c r="F790" s="225"/>
      <c r="G790" s="107"/>
      <c r="H790" s="107"/>
      <c r="I790" s="107"/>
      <c r="J790" s="108"/>
      <c r="K790" s="109"/>
      <c r="L790" s="110"/>
      <c r="M790" s="328" t="str">
        <f>IFERROR(ROUNDUP(VLOOKUP(F790,Accesorio!A:E,IF(L790&gt;5,L790-2,L790),)*E790/IF(L790&gt;5,1.21,1),0)," ")</f>
        <v xml:space="preserve"> </v>
      </c>
      <c r="N790" s="329" t="str">
        <f>IFERROR(VLOOKUP(F790,Accesorio!A:C,3,),"")</f>
        <v/>
      </c>
    </row>
    <row r="791" spans="1:14">
      <c r="A791" s="103"/>
      <c r="B791" s="271"/>
      <c r="C791" s="105"/>
      <c r="D791" s="106"/>
      <c r="E791" s="222"/>
      <c r="F791" s="225"/>
      <c r="G791" s="107"/>
      <c r="H791" s="107"/>
      <c r="I791" s="107"/>
      <c r="J791" s="108"/>
      <c r="K791" s="109"/>
      <c r="L791" s="110"/>
      <c r="M791" s="328" t="str">
        <f>IFERROR(ROUNDUP(VLOOKUP(F791,Accesorio!A:E,IF(L791&gt;5,L791-2,L791),)*E791/IF(L791&gt;5,1.21,1),0)," ")</f>
        <v xml:space="preserve"> </v>
      </c>
      <c r="N791" s="329" t="str">
        <f>IFERROR(VLOOKUP(F791,Accesorio!A:C,3,),"")</f>
        <v/>
      </c>
    </row>
    <row r="792" spans="1:14">
      <c r="A792" s="103"/>
      <c r="B792" s="271"/>
      <c r="C792" s="105"/>
      <c r="D792" s="106"/>
      <c r="E792" s="222"/>
      <c r="F792" s="225"/>
      <c r="G792" s="107"/>
      <c r="H792" s="107"/>
      <c r="I792" s="107"/>
      <c r="J792" s="108"/>
      <c r="K792" s="109"/>
      <c r="L792" s="110"/>
      <c r="M792" s="328" t="str">
        <f>IFERROR(ROUNDUP(VLOOKUP(F792,Accesorio!A:E,IF(L792&gt;5,L792-2,L792),)*E792/IF(L792&gt;5,1.21,1),0)," ")</f>
        <v xml:space="preserve"> </v>
      </c>
      <c r="N792" s="329" t="str">
        <f>IFERROR(VLOOKUP(F792,Accesorio!A:C,3,),"")</f>
        <v/>
      </c>
    </row>
    <row r="793" spans="1:14">
      <c r="A793" s="103"/>
      <c r="B793" s="271"/>
      <c r="C793" s="105"/>
      <c r="D793" s="106"/>
      <c r="E793" s="222"/>
      <c r="F793" s="225"/>
      <c r="G793" s="107"/>
      <c r="H793" s="107"/>
      <c r="I793" s="107"/>
      <c r="J793" s="108"/>
      <c r="K793" s="109"/>
      <c r="L793" s="110"/>
      <c r="M793" s="328" t="str">
        <f>IFERROR(ROUNDUP(VLOOKUP(F793,Accesorio!A:E,IF(L793&gt;5,L793-2,L793),)*E793/IF(L793&gt;5,1.21,1),0)," ")</f>
        <v xml:space="preserve"> </v>
      </c>
      <c r="N793" s="329" t="str">
        <f>IFERROR(VLOOKUP(F793,Accesorio!A:C,3,),"")</f>
        <v/>
      </c>
    </row>
    <row r="794" spans="1:14">
      <c r="A794" s="103"/>
      <c r="B794" s="271"/>
      <c r="C794" s="105"/>
      <c r="D794" s="106"/>
      <c r="E794" s="222"/>
      <c r="F794" s="225"/>
      <c r="G794" s="107"/>
      <c r="H794" s="107"/>
      <c r="I794" s="107"/>
      <c r="J794" s="108"/>
      <c r="K794" s="109"/>
      <c r="L794" s="110"/>
      <c r="M794" s="328" t="str">
        <f>IFERROR(ROUNDUP(VLOOKUP(F794,Accesorio!A:E,IF(L794&gt;5,L794-2,L794),)*E794/IF(L794&gt;5,1.21,1),0)," ")</f>
        <v xml:space="preserve"> </v>
      </c>
      <c r="N794" s="329" t="str">
        <f>IFERROR(VLOOKUP(F794,Accesorio!A:C,3,),"")</f>
        <v/>
      </c>
    </row>
    <row r="795" spans="1:14">
      <c r="A795" s="103"/>
      <c r="B795" s="271"/>
      <c r="C795" s="105"/>
      <c r="D795" s="106"/>
      <c r="E795" s="222"/>
      <c r="F795" s="225"/>
      <c r="G795" s="107"/>
      <c r="H795" s="107"/>
      <c r="I795" s="107"/>
      <c r="J795" s="108"/>
      <c r="K795" s="109"/>
      <c r="L795" s="110"/>
      <c r="M795" s="328" t="str">
        <f>IFERROR(ROUNDUP(VLOOKUP(F795,Accesorio!A:E,IF(L795&gt;5,L795-2,L795),)*E795/IF(L795&gt;5,1.21,1),0)," ")</f>
        <v xml:space="preserve"> </v>
      </c>
      <c r="N795" s="329" t="str">
        <f>IFERROR(VLOOKUP(F795,Accesorio!A:C,3,),"")</f>
        <v/>
      </c>
    </row>
    <row r="796" spans="1:14">
      <c r="A796" s="103"/>
      <c r="B796" s="271"/>
      <c r="C796" s="105"/>
      <c r="D796" s="106"/>
      <c r="E796" s="222"/>
      <c r="F796" s="225"/>
      <c r="G796" s="107"/>
      <c r="H796" s="107"/>
      <c r="I796" s="107"/>
      <c r="J796" s="108"/>
      <c r="K796" s="109"/>
      <c r="L796" s="110"/>
      <c r="M796" s="328" t="str">
        <f>IFERROR(ROUNDUP(VLOOKUP(F796,Accesorio!A:E,IF(L796&gt;5,L796-2,L796),)*E796/IF(L796&gt;5,1.21,1),0)," ")</f>
        <v xml:space="preserve"> </v>
      </c>
      <c r="N796" s="329" t="str">
        <f>IFERROR(VLOOKUP(F796,Accesorio!A:C,3,),"")</f>
        <v/>
      </c>
    </row>
    <row r="797" spans="1:14">
      <c r="A797" s="103"/>
      <c r="B797" s="271"/>
      <c r="C797" s="105"/>
      <c r="D797" s="106"/>
      <c r="E797" s="222"/>
      <c r="F797" s="225"/>
      <c r="G797" s="107"/>
      <c r="H797" s="107"/>
      <c r="I797" s="107"/>
      <c r="J797" s="108"/>
      <c r="K797" s="109"/>
      <c r="L797" s="110"/>
      <c r="M797" s="328" t="str">
        <f>IFERROR(ROUNDUP(VLOOKUP(F797,Accesorio!A:E,IF(L797&gt;5,L797-2,L797),)*E797/IF(L797&gt;5,1.21,1),0)," ")</f>
        <v xml:space="preserve"> </v>
      </c>
      <c r="N797" s="329" t="str">
        <f>IFERROR(VLOOKUP(F797,Accesorio!A:C,3,),"")</f>
        <v/>
      </c>
    </row>
    <row r="798" spans="1:14">
      <c r="A798" s="103"/>
      <c r="B798" s="271"/>
      <c r="C798" s="105"/>
      <c r="D798" s="106"/>
      <c r="E798" s="222"/>
      <c r="F798" s="225"/>
      <c r="G798" s="107"/>
      <c r="H798" s="107"/>
      <c r="I798" s="107"/>
      <c r="J798" s="108"/>
      <c r="K798" s="109"/>
      <c r="L798" s="110"/>
      <c r="M798" s="328" t="str">
        <f>IFERROR(ROUNDUP(VLOOKUP(F798,Accesorio!A:E,IF(L798&gt;5,L798-2,L798),)*E798/IF(L798&gt;5,1.21,1),0)," ")</f>
        <v xml:space="preserve"> </v>
      </c>
      <c r="N798" s="329" t="str">
        <f>IFERROR(VLOOKUP(F798,Accesorio!A:C,3,),"")</f>
        <v/>
      </c>
    </row>
    <row r="799" spans="1:14">
      <c r="A799" s="103"/>
      <c r="B799" s="271"/>
      <c r="C799" s="105"/>
      <c r="D799" s="106"/>
      <c r="E799" s="222"/>
      <c r="F799" s="225"/>
      <c r="G799" s="107"/>
      <c r="H799" s="107"/>
      <c r="I799" s="107"/>
      <c r="J799" s="108"/>
      <c r="K799" s="109"/>
      <c r="L799" s="110"/>
      <c r="M799" s="328" t="str">
        <f>IFERROR(ROUNDUP(VLOOKUP(F799,Accesorio!A:E,IF(L799&gt;5,L799-2,L799),)*E799/IF(L799&gt;5,1.21,1),0)," ")</f>
        <v xml:space="preserve"> </v>
      </c>
      <c r="N799" s="329" t="str">
        <f>IFERROR(VLOOKUP(F799,Accesorio!A:C,3,),"")</f>
        <v/>
      </c>
    </row>
    <row r="800" spans="1:14">
      <c r="A800" s="103"/>
      <c r="B800" s="271"/>
      <c r="C800" s="105"/>
      <c r="D800" s="106"/>
      <c r="E800" s="222"/>
      <c r="F800" s="225"/>
      <c r="G800" s="107"/>
      <c r="H800" s="107"/>
      <c r="I800" s="107"/>
      <c r="J800" s="108"/>
      <c r="K800" s="109"/>
      <c r="L800" s="110"/>
      <c r="M800" s="328" t="str">
        <f>IFERROR(ROUNDUP(VLOOKUP(F800,Accesorio!A:E,IF(L800&gt;5,L800-2,L800),)*E800/IF(L800&gt;5,1.21,1),0)," ")</f>
        <v xml:space="preserve"> </v>
      </c>
      <c r="N800" s="329" t="str">
        <f>IFERROR(VLOOKUP(F800,Accesorio!A:C,3,),"")</f>
        <v/>
      </c>
    </row>
    <row r="801" spans="1:14">
      <c r="A801" s="103"/>
      <c r="B801" s="271"/>
      <c r="C801" s="105"/>
      <c r="D801" s="106"/>
      <c r="E801" s="222"/>
      <c r="F801" s="225"/>
      <c r="G801" s="107"/>
      <c r="H801" s="107"/>
      <c r="I801" s="107"/>
      <c r="J801" s="108"/>
      <c r="K801" s="109"/>
      <c r="L801" s="110"/>
      <c r="M801" s="328" t="str">
        <f>IFERROR(ROUNDUP(VLOOKUP(F801,Accesorio!A:E,IF(L801&gt;5,L801-2,L801),)*E801/IF(L801&gt;5,1.21,1),0)," ")</f>
        <v xml:space="preserve"> </v>
      </c>
      <c r="N801" s="329" t="str">
        <f>IFERROR(VLOOKUP(F801,Accesorio!A:C,3,),"")</f>
        <v/>
      </c>
    </row>
    <row r="802" spans="1:14">
      <c r="A802" s="103"/>
      <c r="B802" s="271"/>
      <c r="C802" s="105"/>
      <c r="D802" s="106"/>
      <c r="E802" s="222"/>
      <c r="F802" s="225"/>
      <c r="G802" s="107"/>
      <c r="H802" s="107"/>
      <c r="I802" s="107"/>
      <c r="J802" s="108"/>
      <c r="K802" s="109"/>
      <c r="L802" s="110"/>
      <c r="M802" s="328" t="str">
        <f>IFERROR(ROUNDUP(VLOOKUP(F802,Accesorio!A:E,IF(L802&gt;5,L802-2,L802),)*E802/IF(L802&gt;5,1.21,1),0)," ")</f>
        <v xml:space="preserve"> </v>
      </c>
      <c r="N802" s="329" t="str">
        <f>IFERROR(VLOOKUP(F802,Accesorio!A:C,3,),"")</f>
        <v/>
      </c>
    </row>
    <row r="803" spans="1:14">
      <c r="A803" s="103"/>
      <c r="B803" s="271"/>
      <c r="C803" s="105"/>
      <c r="D803" s="106"/>
      <c r="E803" s="222"/>
      <c r="F803" s="225"/>
      <c r="G803" s="107"/>
      <c r="H803" s="107"/>
      <c r="I803" s="107"/>
      <c r="J803" s="108"/>
      <c r="K803" s="109"/>
      <c r="L803" s="110"/>
      <c r="M803" s="328" t="str">
        <f>IFERROR(ROUNDUP(VLOOKUP(F803,Accesorio!A:E,IF(L803&gt;5,L803-2,L803),)*E803/IF(L803&gt;5,1.21,1),0)," ")</f>
        <v xml:space="preserve"> </v>
      </c>
      <c r="N803" s="329" t="str">
        <f>IFERROR(VLOOKUP(F803,Accesorio!A:C,3,),"")</f>
        <v/>
      </c>
    </row>
    <row r="804" spans="1:14">
      <c r="A804" s="103"/>
      <c r="B804" s="271"/>
      <c r="C804" s="105"/>
      <c r="D804" s="106"/>
      <c r="E804" s="222"/>
      <c r="F804" s="225"/>
      <c r="G804" s="107"/>
      <c r="H804" s="107"/>
      <c r="I804" s="107"/>
      <c r="J804" s="108"/>
      <c r="K804" s="109"/>
      <c r="L804" s="110"/>
      <c r="M804" s="328" t="str">
        <f>IFERROR(ROUNDUP(VLOOKUP(F804,Accesorio!A:E,IF(L804&gt;5,L804-2,L804),)*E804/IF(L804&gt;5,1.21,1),0)," ")</f>
        <v xml:space="preserve"> </v>
      </c>
      <c r="N804" s="329" t="str">
        <f>IFERROR(VLOOKUP(F804,Accesorio!A:C,3,),"")</f>
        <v/>
      </c>
    </row>
    <row r="805" spans="1:14">
      <c r="A805" s="103"/>
      <c r="B805" s="271"/>
      <c r="C805" s="105"/>
      <c r="D805" s="106"/>
      <c r="E805" s="222"/>
      <c r="F805" s="225"/>
      <c r="G805" s="107"/>
      <c r="H805" s="107"/>
      <c r="I805" s="107"/>
      <c r="J805" s="108"/>
      <c r="K805" s="109"/>
      <c r="L805" s="110"/>
      <c r="M805" s="328" t="str">
        <f>IFERROR(ROUNDUP(VLOOKUP(F805,Accesorio!A:E,IF(L805&gt;5,L805-2,L805),)*E805/IF(L805&gt;5,1.21,1),0)," ")</f>
        <v xml:space="preserve"> </v>
      </c>
      <c r="N805" s="329" t="str">
        <f>IFERROR(VLOOKUP(F805,Accesorio!A:C,3,),"")</f>
        <v/>
      </c>
    </row>
    <row r="806" spans="1:14">
      <c r="A806" s="103"/>
      <c r="B806" s="271"/>
      <c r="C806" s="105"/>
      <c r="D806" s="106"/>
      <c r="E806" s="222"/>
      <c r="F806" s="225"/>
      <c r="G806" s="107"/>
      <c r="H806" s="107"/>
      <c r="I806" s="107"/>
      <c r="J806" s="108"/>
      <c r="K806" s="109"/>
      <c r="L806" s="110"/>
      <c r="M806" s="328" t="str">
        <f>IFERROR(ROUNDUP(VLOOKUP(F806,Accesorio!A:E,IF(L806&gt;5,L806-2,L806),)*E806/IF(L806&gt;5,1.21,1),0)," ")</f>
        <v xml:space="preserve"> </v>
      </c>
      <c r="N806" s="329" t="str">
        <f>IFERROR(VLOOKUP(F806,Accesorio!A:C,3,),"")</f>
        <v/>
      </c>
    </row>
    <row r="807" spans="1:14">
      <c r="A807" s="103"/>
      <c r="B807" s="271"/>
      <c r="C807" s="105"/>
      <c r="D807" s="106"/>
      <c r="E807" s="222"/>
      <c r="F807" s="225"/>
      <c r="G807" s="107"/>
      <c r="H807" s="107"/>
      <c r="I807" s="107"/>
      <c r="J807" s="108"/>
      <c r="K807" s="109"/>
      <c r="L807" s="110"/>
      <c r="M807" s="328" t="str">
        <f>IFERROR(ROUNDUP(VLOOKUP(F807,Accesorio!A:E,IF(L807&gt;5,L807-2,L807),)*E807/IF(L807&gt;5,1.21,1),0)," ")</f>
        <v xml:space="preserve"> </v>
      </c>
      <c r="N807" s="329" t="str">
        <f>IFERROR(VLOOKUP(F807,Accesorio!A:C,3,),"")</f>
        <v/>
      </c>
    </row>
    <row r="808" spans="1:14">
      <c r="A808" s="103"/>
      <c r="B808" s="271"/>
      <c r="C808" s="105"/>
      <c r="D808" s="106"/>
      <c r="E808" s="222"/>
      <c r="F808" s="225"/>
      <c r="G808" s="107"/>
      <c r="H808" s="107"/>
      <c r="I808" s="107"/>
      <c r="J808" s="108"/>
      <c r="K808" s="109"/>
      <c r="L808" s="110"/>
      <c r="M808" s="328" t="str">
        <f>IFERROR(ROUNDUP(VLOOKUP(F808,Accesorio!A:E,IF(L808&gt;5,L808-2,L808),)*E808/IF(L808&gt;5,1.21,1),0)," ")</f>
        <v xml:space="preserve"> </v>
      </c>
      <c r="N808" s="329" t="str">
        <f>IFERROR(VLOOKUP(F808,Accesorio!A:C,3,),"")</f>
        <v/>
      </c>
    </row>
    <row r="809" spans="1:14">
      <c r="A809" s="103"/>
      <c r="B809" s="271"/>
      <c r="C809" s="105"/>
      <c r="D809" s="106"/>
      <c r="E809" s="222"/>
      <c r="F809" s="225"/>
      <c r="G809" s="107"/>
      <c r="H809" s="107"/>
      <c r="I809" s="107"/>
      <c r="J809" s="108"/>
      <c r="K809" s="109"/>
      <c r="L809" s="110"/>
      <c r="M809" s="328" t="str">
        <f>IFERROR(ROUNDUP(VLOOKUP(F809,Accesorio!A:E,IF(L809&gt;5,L809-2,L809),)*E809/IF(L809&gt;5,1.21,1),0)," ")</f>
        <v xml:space="preserve"> </v>
      </c>
      <c r="N809" s="329" t="str">
        <f>IFERROR(VLOOKUP(F809,Accesorio!A:C,3,),"")</f>
        <v/>
      </c>
    </row>
    <row r="810" spans="1:14">
      <c r="A810" s="103"/>
      <c r="B810" s="271"/>
      <c r="C810" s="105"/>
      <c r="D810" s="106"/>
      <c r="E810" s="222"/>
      <c r="F810" s="225"/>
      <c r="G810" s="107"/>
      <c r="H810" s="107"/>
      <c r="I810" s="107"/>
      <c r="J810" s="108"/>
      <c r="K810" s="109"/>
      <c r="L810" s="110"/>
      <c r="M810" s="328" t="str">
        <f>IFERROR(ROUNDUP(VLOOKUP(F810,Accesorio!A:E,IF(L810&gt;5,L810-2,L810),)*E810/IF(L810&gt;5,1.21,1),0)," ")</f>
        <v xml:space="preserve"> </v>
      </c>
      <c r="N810" s="329" t="str">
        <f>IFERROR(VLOOKUP(F810,Accesorio!A:C,3,),"")</f>
        <v/>
      </c>
    </row>
    <row r="811" spans="1:14">
      <c r="A811" s="103"/>
      <c r="B811" s="271"/>
      <c r="C811" s="105"/>
      <c r="D811" s="106"/>
      <c r="E811" s="222"/>
      <c r="F811" s="225"/>
      <c r="G811" s="107"/>
      <c r="H811" s="107"/>
      <c r="I811" s="107"/>
      <c r="J811" s="108"/>
      <c r="K811" s="109"/>
      <c r="L811" s="110"/>
      <c r="M811" s="328" t="str">
        <f>IFERROR(ROUNDUP(VLOOKUP(F811,Accesorio!A:E,IF(L811&gt;5,L811-2,L811),)*E811/IF(L811&gt;5,1.21,1),0)," ")</f>
        <v xml:space="preserve"> </v>
      </c>
      <c r="N811" s="329" t="str">
        <f>IFERROR(VLOOKUP(F811,Accesorio!A:C,3,),"")</f>
        <v/>
      </c>
    </row>
    <row r="812" spans="1:14">
      <c r="A812" s="103"/>
      <c r="B812" s="271"/>
      <c r="C812" s="105"/>
      <c r="D812" s="106"/>
      <c r="E812" s="222"/>
      <c r="F812" s="225"/>
      <c r="G812" s="107"/>
      <c r="H812" s="107"/>
      <c r="I812" s="107"/>
      <c r="J812" s="108"/>
      <c r="K812" s="109"/>
      <c r="L812" s="110"/>
      <c r="M812" s="328" t="str">
        <f>IFERROR(ROUNDUP(VLOOKUP(F812,Accesorio!A:E,IF(L812&gt;5,L812-2,L812),)*E812/IF(L812&gt;5,1.21,1),0)," ")</f>
        <v xml:space="preserve"> </v>
      </c>
      <c r="N812" s="329" t="str">
        <f>IFERROR(VLOOKUP(F812,Accesorio!A:C,3,),"")</f>
        <v/>
      </c>
    </row>
    <row r="813" spans="1:14">
      <c r="A813" s="103"/>
      <c r="B813" s="271"/>
      <c r="C813" s="105"/>
      <c r="D813" s="106"/>
      <c r="E813" s="222"/>
      <c r="F813" s="225"/>
      <c r="G813" s="107"/>
      <c r="H813" s="107"/>
      <c r="I813" s="107"/>
      <c r="J813" s="108"/>
      <c r="K813" s="109"/>
      <c r="L813" s="110"/>
      <c r="M813" s="328" t="str">
        <f>IFERROR(ROUNDUP(VLOOKUP(F813,Accesorio!A:E,IF(L813&gt;5,L813-2,L813),)*E813/IF(L813&gt;5,1.21,1),0)," ")</f>
        <v xml:space="preserve"> </v>
      </c>
      <c r="N813" s="329" t="str">
        <f>IFERROR(VLOOKUP(F813,Accesorio!A:C,3,),"")</f>
        <v/>
      </c>
    </row>
    <row r="814" spans="1:14">
      <c r="A814" s="103"/>
      <c r="B814" s="271"/>
      <c r="C814" s="105"/>
      <c r="D814" s="106"/>
      <c r="E814" s="222"/>
      <c r="F814" s="225"/>
      <c r="G814" s="107"/>
      <c r="H814" s="107"/>
      <c r="I814" s="107"/>
      <c r="J814" s="108"/>
      <c r="K814" s="109"/>
      <c r="L814" s="110"/>
      <c r="M814" s="328" t="str">
        <f>IFERROR(ROUNDUP(VLOOKUP(F814,Accesorio!A:E,IF(L814&gt;5,L814-2,L814),)*E814/IF(L814&gt;5,1.21,1),0)," ")</f>
        <v xml:space="preserve"> </v>
      </c>
      <c r="N814" s="329" t="str">
        <f>IFERROR(VLOOKUP(F814,Accesorio!A:C,3,),"")</f>
        <v/>
      </c>
    </row>
    <row r="815" spans="1:14">
      <c r="A815" s="103"/>
      <c r="B815" s="271"/>
      <c r="C815" s="105"/>
      <c r="D815" s="106"/>
      <c r="E815" s="222"/>
      <c r="F815" s="225"/>
      <c r="G815" s="107"/>
      <c r="H815" s="107"/>
      <c r="I815" s="107"/>
      <c r="J815" s="108"/>
      <c r="K815" s="109"/>
      <c r="L815" s="110"/>
      <c r="M815" s="328" t="str">
        <f>IFERROR(ROUNDUP(VLOOKUP(F815,Accesorio!A:E,IF(L815&gt;5,L815-2,L815),)*E815/IF(L815&gt;5,1.21,1),0)," ")</f>
        <v xml:space="preserve"> </v>
      </c>
      <c r="N815" s="329" t="str">
        <f>IFERROR(VLOOKUP(F815,Accesorio!A:C,3,),"")</f>
        <v/>
      </c>
    </row>
    <row r="816" spans="1:14">
      <c r="A816" s="103"/>
      <c r="B816" s="271"/>
      <c r="C816" s="105"/>
      <c r="D816" s="106"/>
      <c r="E816" s="222"/>
      <c r="F816" s="225"/>
      <c r="G816" s="107"/>
      <c r="H816" s="107"/>
      <c r="I816" s="107"/>
      <c r="J816" s="108"/>
      <c r="K816" s="109"/>
      <c r="L816" s="110"/>
      <c r="M816" s="328" t="str">
        <f>IFERROR(ROUNDUP(VLOOKUP(F816,Accesorio!A:E,IF(L816&gt;5,L816-2,L816),)*E816/IF(L816&gt;5,1.21,1),0)," ")</f>
        <v xml:space="preserve"> </v>
      </c>
      <c r="N816" s="329" t="str">
        <f>IFERROR(VLOOKUP(F816,Accesorio!A:C,3,),"")</f>
        <v/>
      </c>
    </row>
    <row r="817" spans="1:14">
      <c r="A817" s="103"/>
      <c r="B817" s="271"/>
      <c r="C817" s="105"/>
      <c r="D817" s="106"/>
      <c r="E817" s="222"/>
      <c r="F817" s="225"/>
      <c r="G817" s="107"/>
      <c r="H817" s="107"/>
      <c r="I817" s="107"/>
      <c r="J817" s="108"/>
      <c r="K817" s="109"/>
      <c r="L817" s="110"/>
      <c r="M817" s="328" t="str">
        <f>IFERROR(ROUNDUP(VLOOKUP(F817,Accesorio!A:E,IF(L817&gt;5,L817-2,L817),)*E817/IF(L817&gt;5,1.21,1),0)," ")</f>
        <v xml:space="preserve"> </v>
      </c>
      <c r="N817" s="329" t="str">
        <f>IFERROR(VLOOKUP(F817,Accesorio!A:C,3,),"")</f>
        <v/>
      </c>
    </row>
    <row r="818" spans="1:14">
      <c r="A818" s="103"/>
      <c r="B818" s="271"/>
      <c r="C818" s="105"/>
      <c r="D818" s="106"/>
      <c r="E818" s="222"/>
      <c r="F818" s="225"/>
      <c r="G818" s="107"/>
      <c r="H818" s="107"/>
      <c r="I818" s="107"/>
      <c r="J818" s="108"/>
      <c r="K818" s="109"/>
      <c r="L818" s="110"/>
      <c r="M818" s="328" t="str">
        <f>IFERROR(ROUNDUP(VLOOKUP(F818,Accesorio!A:E,IF(L818&gt;5,L818-2,L818),)*E818/IF(L818&gt;5,1.21,1),0)," ")</f>
        <v xml:space="preserve"> </v>
      </c>
      <c r="N818" s="329" t="str">
        <f>IFERROR(VLOOKUP(F818,Accesorio!A:C,3,),"")</f>
        <v/>
      </c>
    </row>
    <row r="819" spans="1:14">
      <c r="A819" s="103"/>
      <c r="B819" s="271"/>
      <c r="C819" s="105"/>
      <c r="D819" s="106"/>
      <c r="E819" s="222"/>
      <c r="F819" s="225"/>
      <c r="G819" s="107"/>
      <c r="H819" s="107"/>
      <c r="I819" s="107"/>
      <c r="J819" s="108"/>
      <c r="K819" s="109"/>
      <c r="L819" s="110"/>
      <c r="M819" s="328" t="str">
        <f>IFERROR(ROUNDUP(VLOOKUP(F819,Accesorio!A:E,IF(L819&gt;5,L819-2,L819),)*E819/IF(L819&gt;5,1.21,1),0)," ")</f>
        <v xml:space="preserve"> </v>
      </c>
      <c r="N819" s="329" t="str">
        <f>IFERROR(VLOOKUP(F819,Accesorio!A:C,3,),"")</f>
        <v/>
      </c>
    </row>
    <row r="820" spans="1:14">
      <c r="A820" s="103"/>
      <c r="B820" s="271"/>
      <c r="C820" s="105"/>
      <c r="D820" s="106"/>
      <c r="E820" s="222"/>
      <c r="F820" s="225"/>
      <c r="G820" s="107"/>
      <c r="H820" s="107"/>
      <c r="I820" s="107"/>
      <c r="J820" s="108"/>
      <c r="K820" s="109"/>
      <c r="L820" s="110"/>
      <c r="M820" s="328" t="str">
        <f>IFERROR(ROUNDUP(VLOOKUP(F820,Accesorio!A:E,IF(L820&gt;5,L820-2,L820),)*E820/IF(L820&gt;5,1.21,1),0)," ")</f>
        <v xml:space="preserve"> </v>
      </c>
      <c r="N820" s="329" t="str">
        <f>IFERROR(VLOOKUP(F820,Accesorio!A:C,3,),"")</f>
        <v/>
      </c>
    </row>
    <row r="821" spans="1:14">
      <c r="A821" s="103"/>
      <c r="B821" s="271"/>
      <c r="C821" s="105"/>
      <c r="D821" s="106"/>
      <c r="E821" s="222"/>
      <c r="F821" s="225"/>
      <c r="G821" s="107"/>
      <c r="H821" s="107"/>
      <c r="I821" s="107"/>
      <c r="J821" s="108"/>
      <c r="K821" s="109"/>
      <c r="L821" s="110"/>
      <c r="M821" s="328" t="str">
        <f>IFERROR(ROUNDUP(VLOOKUP(F821,Accesorio!A:E,IF(L821&gt;5,L821-2,L821),)*E821/IF(L821&gt;5,1.21,1),0)," ")</f>
        <v xml:space="preserve"> </v>
      </c>
      <c r="N821" s="329" t="str">
        <f>IFERROR(VLOOKUP(F821,Accesorio!A:C,3,),"")</f>
        <v/>
      </c>
    </row>
    <row r="822" spans="1:14">
      <c r="A822" s="103"/>
      <c r="B822" s="271"/>
      <c r="C822" s="105"/>
      <c r="D822" s="106"/>
      <c r="E822" s="222"/>
      <c r="F822" s="225"/>
      <c r="G822" s="107"/>
      <c r="H822" s="107"/>
      <c r="I822" s="107"/>
      <c r="J822" s="108"/>
      <c r="K822" s="109"/>
      <c r="L822" s="110"/>
      <c r="M822" s="328" t="str">
        <f>IFERROR(ROUNDUP(VLOOKUP(F822,Accesorio!A:E,IF(L822&gt;5,L822-2,L822),)*E822/IF(L822&gt;5,1.21,1),0)," ")</f>
        <v xml:space="preserve"> </v>
      </c>
      <c r="N822" s="329" t="str">
        <f>IFERROR(VLOOKUP(F822,Accesorio!A:C,3,),"")</f>
        <v/>
      </c>
    </row>
    <row r="823" spans="1:14">
      <c r="A823" s="103"/>
      <c r="B823" s="271"/>
      <c r="C823" s="105"/>
      <c r="D823" s="106"/>
      <c r="E823" s="222"/>
      <c r="F823" s="225"/>
      <c r="G823" s="107"/>
      <c r="H823" s="107"/>
      <c r="I823" s="107"/>
      <c r="J823" s="108"/>
      <c r="K823" s="109"/>
      <c r="L823" s="110"/>
      <c r="M823" s="328" t="str">
        <f>IFERROR(ROUNDUP(VLOOKUP(F823,Accesorio!A:E,IF(L823&gt;5,L823-2,L823),)*E823/IF(L823&gt;5,1.21,1),0)," ")</f>
        <v xml:space="preserve"> </v>
      </c>
      <c r="N823" s="329" t="str">
        <f>IFERROR(VLOOKUP(F823,Accesorio!A:C,3,),"")</f>
        <v/>
      </c>
    </row>
    <row r="824" spans="1:14">
      <c r="A824" s="103"/>
      <c r="B824" s="271"/>
      <c r="C824" s="105"/>
      <c r="D824" s="106"/>
      <c r="E824" s="222"/>
      <c r="F824" s="225"/>
      <c r="G824" s="107"/>
      <c r="H824" s="107"/>
      <c r="I824" s="107"/>
      <c r="J824" s="108"/>
      <c r="K824" s="109"/>
      <c r="L824" s="110"/>
      <c r="M824" s="328" t="str">
        <f>IFERROR(ROUNDUP(VLOOKUP(F824,Accesorio!A:E,IF(L824&gt;5,L824-2,L824),)*E824/IF(L824&gt;5,1.21,1),0)," ")</f>
        <v xml:space="preserve"> </v>
      </c>
      <c r="N824" s="329" t="str">
        <f>IFERROR(VLOOKUP(F824,Accesorio!A:C,3,),"")</f>
        <v/>
      </c>
    </row>
    <row r="825" spans="1:14">
      <c r="A825" s="103"/>
      <c r="B825" s="271"/>
      <c r="C825" s="105"/>
      <c r="D825" s="106"/>
      <c r="E825" s="222"/>
      <c r="F825" s="225"/>
      <c r="G825" s="107"/>
      <c r="H825" s="107"/>
      <c r="I825" s="107"/>
      <c r="J825" s="108"/>
      <c r="K825" s="109"/>
      <c r="L825" s="110"/>
      <c r="M825" s="328" t="str">
        <f>IFERROR(ROUNDUP(VLOOKUP(F825,Accesorio!A:E,IF(L825&gt;5,L825-2,L825),)*E825/IF(L825&gt;5,1.21,1),0)," ")</f>
        <v xml:space="preserve"> </v>
      </c>
      <c r="N825" s="329" t="str">
        <f>IFERROR(VLOOKUP(F825,Accesorio!A:C,3,),"")</f>
        <v/>
      </c>
    </row>
    <row r="826" spans="1:14">
      <c r="A826" s="103"/>
      <c r="B826" s="271"/>
      <c r="C826" s="105"/>
      <c r="D826" s="106"/>
      <c r="E826" s="222"/>
      <c r="F826" s="225"/>
      <c r="G826" s="107"/>
      <c r="H826" s="107"/>
      <c r="I826" s="107"/>
      <c r="J826" s="108"/>
      <c r="K826" s="109"/>
      <c r="L826" s="110"/>
      <c r="M826" s="328" t="str">
        <f>IFERROR(ROUNDUP(VLOOKUP(F826,Accesorio!A:E,IF(L826&gt;5,L826-2,L826),)*E826/IF(L826&gt;5,1.21,1),0)," ")</f>
        <v xml:space="preserve"> </v>
      </c>
      <c r="N826" s="329" t="str">
        <f>IFERROR(VLOOKUP(F826,Accesorio!A:C,3,),"")</f>
        <v/>
      </c>
    </row>
    <row r="827" spans="1:14">
      <c r="A827" s="103"/>
      <c r="B827" s="271"/>
      <c r="C827" s="105"/>
      <c r="D827" s="106"/>
      <c r="E827" s="222"/>
      <c r="F827" s="225"/>
      <c r="G827" s="107"/>
      <c r="H827" s="107"/>
      <c r="I827" s="107"/>
      <c r="J827" s="108"/>
      <c r="K827" s="109"/>
      <c r="L827" s="110"/>
      <c r="M827" s="328" t="str">
        <f>IFERROR(ROUNDUP(VLOOKUP(F827,Accesorio!A:E,IF(L827&gt;5,L827-2,L827),)*E827/IF(L827&gt;5,1.21,1),0)," ")</f>
        <v xml:space="preserve"> </v>
      </c>
      <c r="N827" s="329" t="str">
        <f>IFERROR(VLOOKUP(F827,Accesorio!A:C,3,),"")</f>
        <v/>
      </c>
    </row>
    <row r="828" spans="1:14">
      <c r="A828" s="103"/>
      <c r="B828" s="271"/>
      <c r="C828" s="105"/>
      <c r="D828" s="106"/>
      <c r="E828" s="222"/>
      <c r="F828" s="225"/>
      <c r="G828" s="107"/>
      <c r="H828" s="107"/>
      <c r="I828" s="107"/>
      <c r="J828" s="108"/>
      <c r="K828" s="109"/>
      <c r="L828" s="110"/>
      <c r="M828" s="328" t="str">
        <f>IFERROR(ROUNDUP(VLOOKUP(F828,Accesorio!A:E,IF(L828&gt;5,L828-2,L828),)*E828/IF(L828&gt;5,1.21,1),0)," ")</f>
        <v xml:space="preserve"> </v>
      </c>
      <c r="N828" s="329" t="str">
        <f>IFERROR(VLOOKUP(F828,Accesorio!A:C,3,),"")</f>
        <v/>
      </c>
    </row>
    <row r="829" spans="1:14">
      <c r="A829" s="103"/>
      <c r="B829" s="271"/>
      <c r="C829" s="105"/>
      <c r="D829" s="106"/>
      <c r="E829" s="222"/>
      <c r="F829" s="225"/>
      <c r="G829" s="107"/>
      <c r="H829" s="107"/>
      <c r="I829" s="107"/>
      <c r="J829" s="108"/>
      <c r="K829" s="109"/>
      <c r="L829" s="110"/>
      <c r="M829" s="328" t="str">
        <f>IFERROR(ROUNDUP(VLOOKUP(F829,Accesorio!A:E,IF(L829&gt;5,L829-2,L829),)*E829/IF(L829&gt;5,1.21,1),0)," ")</f>
        <v xml:space="preserve"> </v>
      </c>
      <c r="N829" s="329" t="str">
        <f>IFERROR(VLOOKUP(F829,Accesorio!A:C,3,),"")</f>
        <v/>
      </c>
    </row>
    <row r="830" spans="1:14">
      <c r="A830" s="103"/>
      <c r="B830" s="271"/>
      <c r="C830" s="105"/>
      <c r="D830" s="106"/>
      <c r="E830" s="222"/>
      <c r="F830" s="225"/>
      <c r="G830" s="107"/>
      <c r="H830" s="107"/>
      <c r="I830" s="107"/>
      <c r="J830" s="108"/>
      <c r="K830" s="109"/>
      <c r="L830" s="110"/>
      <c r="M830" s="328" t="str">
        <f>IFERROR(ROUNDUP(VLOOKUP(F830,Accesorio!A:E,IF(L830&gt;5,L830-2,L830),)*E830/IF(L830&gt;5,1.21,1),0)," ")</f>
        <v xml:space="preserve"> </v>
      </c>
      <c r="N830" s="329" t="str">
        <f>IFERROR(VLOOKUP(F830,Accesorio!A:C,3,),"")</f>
        <v/>
      </c>
    </row>
    <row r="831" spans="1:14">
      <c r="A831" s="103"/>
      <c r="B831" s="271"/>
      <c r="C831" s="105"/>
      <c r="D831" s="106"/>
      <c r="E831" s="222"/>
      <c r="F831" s="225"/>
      <c r="G831" s="107"/>
      <c r="H831" s="107"/>
      <c r="I831" s="107"/>
      <c r="J831" s="108"/>
      <c r="K831" s="109"/>
      <c r="L831" s="110"/>
      <c r="M831" s="328" t="str">
        <f>IFERROR(ROUNDUP(VLOOKUP(F831,Accesorio!A:E,IF(L831&gt;5,L831-2,L831),)*E831/IF(L831&gt;5,1.21,1),0)," ")</f>
        <v xml:space="preserve"> </v>
      </c>
      <c r="N831" s="329" t="str">
        <f>IFERROR(VLOOKUP(F831,Accesorio!A:C,3,),"")</f>
        <v/>
      </c>
    </row>
    <row r="832" spans="1:14">
      <c r="A832" s="103"/>
      <c r="B832" s="271"/>
      <c r="C832" s="111"/>
      <c r="D832" s="106"/>
      <c r="E832" s="222"/>
      <c r="F832" s="225"/>
      <c r="G832" s="107"/>
      <c r="H832" s="107"/>
      <c r="I832" s="107"/>
      <c r="J832" s="108"/>
      <c r="K832" s="109"/>
      <c r="L832" s="110"/>
      <c r="M832" s="328" t="str">
        <f>IFERROR(ROUNDUP(VLOOKUP(F832,Accesorio!A:E,IF(L832&gt;5,L832-2,L832),)*E832/IF(L832&gt;5,1.21,1),0)," ")</f>
        <v xml:space="preserve"> </v>
      </c>
      <c r="N832" s="329" t="str">
        <f>IFERROR(VLOOKUP(F832,Accesorio!A:C,3,),"")</f>
        <v/>
      </c>
    </row>
    <row r="833" spans="1:14">
      <c r="A833" s="103"/>
      <c r="B833" s="271"/>
      <c r="C833" s="111"/>
      <c r="D833" s="106"/>
      <c r="E833" s="222"/>
      <c r="F833" s="225"/>
      <c r="G833" s="107"/>
      <c r="H833" s="107"/>
      <c r="I833" s="107"/>
      <c r="J833" s="108"/>
      <c r="K833" s="109"/>
      <c r="L833" s="110"/>
      <c r="M833" s="328" t="str">
        <f>IFERROR(ROUNDUP(VLOOKUP(F833,Accesorio!A:E,IF(L833&gt;5,L833-2,L833),)*E833/IF(L833&gt;5,1.21,1),0)," ")</f>
        <v xml:space="preserve"> </v>
      </c>
      <c r="N833" s="329" t="str">
        <f>IFERROR(VLOOKUP(F833,Accesorio!A:C,3,),"")</f>
        <v/>
      </c>
    </row>
    <row r="834" spans="1:14">
      <c r="A834" s="103"/>
      <c r="B834" s="271"/>
      <c r="C834" s="105"/>
      <c r="D834" s="106"/>
      <c r="E834" s="222"/>
      <c r="F834" s="225"/>
      <c r="G834" s="107"/>
      <c r="H834" s="107"/>
      <c r="I834" s="107"/>
      <c r="J834" s="108"/>
      <c r="K834" s="109"/>
      <c r="L834" s="110"/>
      <c r="M834" s="328" t="str">
        <f>IFERROR(ROUNDUP(VLOOKUP(F834,Accesorio!A:E,IF(L834&gt;5,L834-2,L834),)*E834/IF(L834&gt;5,1.21,1),0)," ")</f>
        <v xml:space="preserve"> </v>
      </c>
      <c r="N834" s="329" t="str">
        <f>IFERROR(VLOOKUP(F834,Accesorio!A:C,3,),"")</f>
        <v/>
      </c>
    </row>
    <row r="835" spans="1:14">
      <c r="A835" s="103"/>
      <c r="B835" s="271"/>
      <c r="C835" s="105"/>
      <c r="D835" s="106"/>
      <c r="E835" s="222"/>
      <c r="F835" s="225"/>
      <c r="G835" s="107"/>
      <c r="H835" s="107"/>
      <c r="I835" s="107"/>
      <c r="J835" s="108"/>
      <c r="K835" s="109"/>
      <c r="L835" s="110"/>
      <c r="M835" s="328" t="str">
        <f>IFERROR(ROUNDUP(VLOOKUP(F835,Accesorio!A:E,IF(L835&gt;5,L835-2,L835),)*E835/IF(L835&gt;5,1.21,1),0)," ")</f>
        <v xml:space="preserve"> </v>
      </c>
      <c r="N835" s="329" t="str">
        <f>IFERROR(VLOOKUP(F835,Accesorio!A:C,3,),"")</f>
        <v/>
      </c>
    </row>
    <row r="836" spans="1:14">
      <c r="A836" s="103"/>
      <c r="B836" s="271"/>
      <c r="C836" s="105"/>
      <c r="D836" s="106"/>
      <c r="E836" s="222"/>
      <c r="F836" s="225"/>
      <c r="G836" s="107"/>
      <c r="H836" s="107"/>
      <c r="I836" s="107"/>
      <c r="J836" s="108"/>
      <c r="K836" s="109"/>
      <c r="L836" s="110"/>
      <c r="M836" s="328" t="str">
        <f>IFERROR(ROUNDUP(VLOOKUP(F836,Accesorio!A:E,IF(L836&gt;5,L836-2,L836),)*E836/IF(L836&gt;5,1.21,1),0)," ")</f>
        <v xml:space="preserve"> </v>
      </c>
      <c r="N836" s="329" t="str">
        <f>IFERROR(VLOOKUP(F836,Accesorio!A:C,3,),"")</f>
        <v/>
      </c>
    </row>
    <row r="837" spans="1:14">
      <c r="A837" s="103"/>
      <c r="B837" s="271"/>
      <c r="C837" s="105"/>
      <c r="D837" s="106"/>
      <c r="E837" s="222"/>
      <c r="F837" s="225"/>
      <c r="G837" s="107"/>
      <c r="H837" s="107"/>
      <c r="I837" s="107"/>
      <c r="J837" s="108"/>
      <c r="K837" s="109"/>
      <c r="L837" s="110"/>
      <c r="M837" s="328" t="str">
        <f>IFERROR(ROUNDUP(VLOOKUP(F837,Accesorio!A:E,IF(L837&gt;5,L837-2,L837),)*E837/IF(L837&gt;5,1.21,1),0)," ")</f>
        <v xml:space="preserve"> </v>
      </c>
      <c r="N837" s="329" t="str">
        <f>IFERROR(VLOOKUP(F837,Accesorio!A:C,3,),"")</f>
        <v/>
      </c>
    </row>
    <row r="838" spans="1:14">
      <c r="A838" s="103"/>
      <c r="B838" s="271"/>
      <c r="C838" s="105"/>
      <c r="D838" s="106"/>
      <c r="E838" s="222"/>
      <c r="F838" s="225"/>
      <c r="G838" s="107"/>
      <c r="H838" s="107"/>
      <c r="I838" s="107"/>
      <c r="J838" s="108"/>
      <c r="K838" s="109"/>
      <c r="L838" s="110"/>
      <c r="M838" s="328" t="str">
        <f>IFERROR(ROUNDUP(VLOOKUP(F838,Accesorio!A:E,IF(L838&gt;5,L838-2,L838),)*E838/IF(L838&gt;5,1.21,1),0)," ")</f>
        <v xml:space="preserve"> </v>
      </c>
      <c r="N838" s="329" t="str">
        <f>IFERROR(VLOOKUP(F838,Accesorio!A:C,3,),"")</f>
        <v/>
      </c>
    </row>
    <row r="839" spans="1:14">
      <c r="A839" s="103"/>
      <c r="B839" s="271"/>
      <c r="C839" s="105"/>
      <c r="D839" s="106"/>
      <c r="E839" s="222"/>
      <c r="F839" s="225"/>
      <c r="G839" s="107"/>
      <c r="H839" s="107"/>
      <c r="I839" s="107"/>
      <c r="J839" s="108"/>
      <c r="K839" s="109"/>
      <c r="L839" s="110"/>
      <c r="M839" s="328" t="str">
        <f>IFERROR(ROUNDUP(VLOOKUP(F839,Accesorio!A:E,IF(L839&gt;5,L839-2,L839),)*E839/IF(L839&gt;5,1.21,1),0)," ")</f>
        <v xml:space="preserve"> </v>
      </c>
      <c r="N839" s="329" t="str">
        <f>IFERROR(VLOOKUP(F839,Accesorio!A:C,3,),"")</f>
        <v/>
      </c>
    </row>
    <row r="840" spans="1:14">
      <c r="A840" s="103"/>
      <c r="B840" s="271"/>
      <c r="C840" s="105"/>
      <c r="D840" s="106"/>
      <c r="E840" s="222"/>
      <c r="F840" s="225"/>
      <c r="G840" s="107"/>
      <c r="H840" s="107"/>
      <c r="I840" s="107"/>
      <c r="J840" s="108"/>
      <c r="K840" s="109"/>
      <c r="L840" s="110"/>
      <c r="M840" s="328" t="str">
        <f>IFERROR(ROUNDUP(VLOOKUP(F840,Accesorio!A:E,IF(L840&gt;5,L840-2,L840),)*E840/IF(L840&gt;5,1.21,1),0)," ")</f>
        <v xml:space="preserve"> </v>
      </c>
      <c r="N840" s="329" t="str">
        <f>IFERROR(VLOOKUP(F840,Accesorio!A:C,3,),"")</f>
        <v/>
      </c>
    </row>
    <row r="841" spans="1:14">
      <c r="A841" s="103"/>
      <c r="B841" s="271"/>
      <c r="C841" s="105"/>
      <c r="D841" s="106"/>
      <c r="E841" s="222"/>
      <c r="F841" s="225"/>
      <c r="G841" s="107"/>
      <c r="H841" s="107"/>
      <c r="I841" s="107"/>
      <c r="J841" s="108"/>
      <c r="K841" s="109"/>
      <c r="L841" s="110"/>
      <c r="M841" s="328" t="str">
        <f>IFERROR(ROUNDUP(VLOOKUP(F841,Accesorio!A:E,IF(L841&gt;5,L841-2,L841),)*E841/IF(L841&gt;5,1.21,1),0)," ")</f>
        <v xml:space="preserve"> </v>
      </c>
      <c r="N841" s="329" t="str">
        <f>IFERROR(VLOOKUP(F841,Accesorio!A:C,3,),"")</f>
        <v/>
      </c>
    </row>
    <row r="842" spans="1:14">
      <c r="A842" s="103"/>
      <c r="B842" s="271"/>
      <c r="C842" s="105"/>
      <c r="D842" s="106"/>
      <c r="E842" s="222"/>
      <c r="F842" s="225"/>
      <c r="G842" s="107"/>
      <c r="H842" s="107"/>
      <c r="I842" s="107"/>
      <c r="J842" s="108"/>
      <c r="K842" s="109"/>
      <c r="L842" s="110"/>
      <c r="M842" s="328" t="str">
        <f>IFERROR(ROUNDUP(VLOOKUP(F842,Accesorio!A:E,IF(L842&gt;5,L842-2,L842),)*E842/IF(L842&gt;5,1.21,1),0)," ")</f>
        <v xml:space="preserve"> </v>
      </c>
      <c r="N842" s="329" t="str">
        <f>IFERROR(VLOOKUP(F842,Accesorio!A:C,3,),"")</f>
        <v/>
      </c>
    </row>
    <row r="843" spans="1:14">
      <c r="A843" s="103"/>
      <c r="B843" s="271"/>
      <c r="C843" s="105"/>
      <c r="D843" s="106"/>
      <c r="E843" s="222"/>
      <c r="F843" s="225"/>
      <c r="G843" s="107"/>
      <c r="H843" s="107"/>
      <c r="I843" s="107"/>
      <c r="J843" s="108"/>
      <c r="K843" s="109"/>
      <c r="L843" s="110"/>
      <c r="M843" s="328" t="str">
        <f>IFERROR(ROUNDUP(VLOOKUP(F843,Accesorio!A:E,IF(L843&gt;5,L843-2,L843),)*E843/IF(L843&gt;5,1.21,1),0)," ")</f>
        <v xml:space="preserve"> </v>
      </c>
      <c r="N843" s="329" t="str">
        <f>IFERROR(VLOOKUP(F843,Accesorio!A:C,3,),"")</f>
        <v/>
      </c>
    </row>
    <row r="844" spans="1:14">
      <c r="A844" s="103"/>
      <c r="B844" s="271"/>
      <c r="C844" s="105"/>
      <c r="D844" s="106"/>
      <c r="E844" s="222"/>
      <c r="F844" s="225"/>
      <c r="G844" s="107"/>
      <c r="H844" s="107"/>
      <c r="I844" s="107"/>
      <c r="J844" s="108"/>
      <c r="K844" s="109"/>
      <c r="L844" s="110"/>
      <c r="M844" s="328" t="str">
        <f>IFERROR(ROUNDUP(VLOOKUP(F844,Accesorio!A:E,IF(L844&gt;5,L844-2,L844),)*E844/IF(L844&gt;5,1.21,1),0)," ")</f>
        <v xml:space="preserve"> </v>
      </c>
      <c r="N844" s="329" t="str">
        <f>IFERROR(VLOOKUP(F844,Accesorio!A:C,3,),"")</f>
        <v/>
      </c>
    </row>
    <row r="845" spans="1:14">
      <c r="A845" s="103"/>
      <c r="B845" s="271"/>
      <c r="C845" s="105"/>
      <c r="D845" s="106"/>
      <c r="E845" s="222"/>
      <c r="F845" s="225"/>
      <c r="G845" s="107"/>
      <c r="H845" s="107"/>
      <c r="I845" s="107"/>
      <c r="J845" s="108"/>
      <c r="K845" s="109"/>
      <c r="L845" s="110"/>
      <c r="M845" s="328" t="str">
        <f>IFERROR(ROUNDUP(VLOOKUP(F845,Accesorio!A:E,IF(L845&gt;5,L845-2,L845),)*E845/IF(L845&gt;5,1.21,1),0)," ")</f>
        <v xml:space="preserve"> </v>
      </c>
      <c r="N845" s="329" t="str">
        <f>IFERROR(VLOOKUP(F845,Accesorio!A:C,3,),"")</f>
        <v/>
      </c>
    </row>
    <row r="846" spans="1:14">
      <c r="A846" s="103"/>
      <c r="B846" s="271"/>
      <c r="C846" s="105"/>
      <c r="D846" s="106"/>
      <c r="E846" s="222"/>
      <c r="F846" s="225"/>
      <c r="G846" s="107"/>
      <c r="H846" s="107"/>
      <c r="I846" s="107"/>
      <c r="J846" s="108"/>
      <c r="K846" s="109"/>
      <c r="L846" s="110"/>
      <c r="M846" s="328" t="str">
        <f>IFERROR(ROUNDUP(VLOOKUP(F846,Accesorio!A:E,IF(L846&gt;5,L846-2,L846),)*E846/IF(L846&gt;5,1.21,1),0)," ")</f>
        <v xml:space="preserve"> </v>
      </c>
      <c r="N846" s="329" t="str">
        <f>IFERROR(VLOOKUP(F846,Accesorio!A:C,3,),"")</f>
        <v/>
      </c>
    </row>
    <row r="847" spans="1:14">
      <c r="A847" s="103"/>
      <c r="B847" s="271"/>
      <c r="C847" s="105"/>
      <c r="D847" s="106"/>
      <c r="E847" s="222"/>
      <c r="F847" s="225"/>
      <c r="G847" s="107"/>
      <c r="H847" s="107"/>
      <c r="I847" s="107"/>
      <c r="J847" s="108"/>
      <c r="K847" s="109"/>
      <c r="L847" s="110"/>
      <c r="M847" s="328" t="str">
        <f>IFERROR(ROUNDUP(VLOOKUP(F847,Accesorio!A:E,IF(L847&gt;5,L847-2,L847),)*E847/IF(L847&gt;5,1.21,1),0)," ")</f>
        <v xml:space="preserve"> </v>
      </c>
      <c r="N847" s="329" t="str">
        <f>IFERROR(VLOOKUP(F847,Accesorio!A:C,3,),"")</f>
        <v/>
      </c>
    </row>
    <row r="848" spans="1:14">
      <c r="A848" s="103"/>
      <c r="B848" s="271"/>
      <c r="C848" s="105"/>
      <c r="D848" s="106"/>
      <c r="E848" s="222"/>
      <c r="F848" s="225"/>
      <c r="G848" s="107"/>
      <c r="H848" s="107"/>
      <c r="I848" s="107"/>
      <c r="J848" s="108"/>
      <c r="K848" s="109"/>
      <c r="L848" s="110"/>
      <c r="M848" s="328" t="str">
        <f>IFERROR(ROUNDUP(VLOOKUP(F848,Accesorio!A:E,IF(L848&gt;5,L848-2,L848),)*E848/IF(L848&gt;5,1.21,1),0)," ")</f>
        <v xml:space="preserve"> </v>
      </c>
      <c r="N848" s="329" t="str">
        <f>IFERROR(VLOOKUP(F848,Accesorio!A:C,3,),"")</f>
        <v/>
      </c>
    </row>
    <row r="849" spans="1:14">
      <c r="A849" s="103"/>
      <c r="B849" s="271"/>
      <c r="C849" s="105"/>
      <c r="D849" s="106"/>
      <c r="E849" s="222"/>
      <c r="F849" s="225"/>
      <c r="G849" s="107"/>
      <c r="H849" s="107"/>
      <c r="I849" s="107"/>
      <c r="J849" s="108"/>
      <c r="K849" s="109"/>
      <c r="L849" s="110"/>
      <c r="M849" s="328" t="str">
        <f>IFERROR(ROUNDUP(VLOOKUP(F849,Accesorio!A:E,IF(L849&gt;5,L849-2,L849),)*E849/IF(L849&gt;5,1.21,1),0)," ")</f>
        <v xml:space="preserve"> </v>
      </c>
      <c r="N849" s="329" t="str">
        <f>IFERROR(VLOOKUP(F849,Accesorio!A:C,3,),"")</f>
        <v/>
      </c>
    </row>
    <row r="850" spans="1:14">
      <c r="A850" s="103"/>
      <c r="B850" s="271"/>
      <c r="C850" s="105"/>
      <c r="D850" s="106"/>
      <c r="E850" s="222"/>
      <c r="F850" s="225"/>
      <c r="G850" s="107"/>
      <c r="H850" s="107"/>
      <c r="I850" s="107"/>
      <c r="J850" s="108"/>
      <c r="K850" s="109"/>
      <c r="L850" s="110"/>
      <c r="M850" s="328" t="str">
        <f>IFERROR(ROUNDUP(VLOOKUP(F850,Accesorio!A:E,IF(L850&gt;5,L850-2,L850),)*E850/IF(L850&gt;5,1.21,1),0)," ")</f>
        <v xml:space="preserve"> </v>
      </c>
      <c r="N850" s="329" t="str">
        <f>IFERROR(VLOOKUP(F850,Accesorio!A:C,3,),"")</f>
        <v/>
      </c>
    </row>
    <row r="851" spans="1:14">
      <c r="A851" s="103"/>
      <c r="B851" s="271"/>
      <c r="C851" s="105"/>
      <c r="D851" s="106"/>
      <c r="E851" s="222"/>
      <c r="F851" s="225"/>
      <c r="G851" s="107"/>
      <c r="H851" s="107"/>
      <c r="I851" s="107"/>
      <c r="J851" s="108"/>
      <c r="K851" s="109"/>
      <c r="L851" s="110"/>
      <c r="M851" s="328" t="str">
        <f>IFERROR(ROUNDUP(VLOOKUP(F851,Accesorio!A:E,IF(L851&gt;5,L851-2,L851),)*E851/IF(L851&gt;5,1.21,1),0)," ")</f>
        <v xml:space="preserve"> </v>
      </c>
      <c r="N851" s="329" t="str">
        <f>IFERROR(VLOOKUP(F851,Accesorio!A:C,3,),"")</f>
        <v/>
      </c>
    </row>
    <row r="852" spans="1:14">
      <c r="A852" s="103"/>
      <c r="B852" s="271"/>
      <c r="C852" s="105"/>
      <c r="D852" s="106"/>
      <c r="E852" s="222"/>
      <c r="F852" s="225"/>
      <c r="G852" s="107"/>
      <c r="H852" s="107"/>
      <c r="I852" s="107"/>
      <c r="J852" s="108"/>
      <c r="K852" s="109"/>
      <c r="L852" s="110"/>
      <c r="M852" s="328" t="str">
        <f>IFERROR(ROUNDUP(VLOOKUP(F852,Accesorio!A:E,IF(L852&gt;5,L852-2,L852),)*E852/IF(L852&gt;5,1.21,1),0)," ")</f>
        <v xml:space="preserve"> </v>
      </c>
      <c r="N852" s="329" t="str">
        <f>IFERROR(VLOOKUP(F852,Accesorio!A:C,3,),"")</f>
        <v/>
      </c>
    </row>
    <row r="853" spans="1:14">
      <c r="A853" s="103"/>
      <c r="B853" s="271"/>
      <c r="C853" s="105"/>
      <c r="D853" s="106"/>
      <c r="E853" s="222"/>
      <c r="F853" s="225"/>
      <c r="G853" s="107"/>
      <c r="H853" s="107"/>
      <c r="I853" s="107"/>
      <c r="J853" s="108"/>
      <c r="K853" s="109"/>
      <c r="L853" s="110"/>
      <c r="M853" s="328" t="str">
        <f>IFERROR(ROUNDUP(VLOOKUP(F853,Accesorio!A:E,IF(L853&gt;5,L853-2,L853),)*E853/IF(L853&gt;5,1.21,1),0)," ")</f>
        <v xml:space="preserve"> </v>
      </c>
      <c r="N853" s="329" t="str">
        <f>IFERROR(VLOOKUP(F853,Accesorio!A:C,3,),"")</f>
        <v/>
      </c>
    </row>
    <row r="854" spans="1:14">
      <c r="A854" s="103"/>
      <c r="B854" s="271"/>
      <c r="C854" s="105"/>
      <c r="D854" s="106"/>
      <c r="E854" s="222"/>
      <c r="F854" s="225"/>
      <c r="G854" s="107"/>
      <c r="H854" s="107"/>
      <c r="I854" s="107"/>
      <c r="J854" s="108"/>
      <c r="K854" s="109"/>
      <c r="L854" s="110"/>
      <c r="M854" s="328" t="str">
        <f>IFERROR(ROUNDUP(VLOOKUP(F854,Accesorio!A:E,IF(L854&gt;5,L854-2,L854),)*E854/IF(L854&gt;5,1.21,1),0)," ")</f>
        <v xml:space="preserve"> </v>
      </c>
      <c r="N854" s="329" t="str">
        <f>IFERROR(VLOOKUP(F854,Accesorio!A:C,3,),"")</f>
        <v/>
      </c>
    </row>
    <row r="855" spans="1:14">
      <c r="A855" s="103"/>
      <c r="B855" s="271"/>
      <c r="C855" s="105"/>
      <c r="D855" s="106"/>
      <c r="E855" s="222"/>
      <c r="F855" s="225"/>
      <c r="G855" s="107"/>
      <c r="H855" s="107"/>
      <c r="I855" s="107"/>
      <c r="J855" s="108"/>
      <c r="K855" s="109"/>
      <c r="L855" s="110"/>
      <c r="M855" s="328" t="str">
        <f>IFERROR(ROUNDUP(VLOOKUP(F855,Accesorio!A:E,IF(L855&gt;5,L855-2,L855),)*E855/IF(L855&gt;5,1.21,1),0)," ")</f>
        <v xml:space="preserve"> </v>
      </c>
      <c r="N855" s="329" t="str">
        <f>IFERROR(VLOOKUP(F855,Accesorio!A:C,3,),"")</f>
        <v/>
      </c>
    </row>
    <row r="856" spans="1:14">
      <c r="A856" s="103"/>
      <c r="B856" s="271"/>
      <c r="C856" s="105"/>
      <c r="D856" s="106"/>
      <c r="E856" s="222"/>
      <c r="F856" s="225"/>
      <c r="G856" s="107"/>
      <c r="H856" s="107"/>
      <c r="I856" s="107"/>
      <c r="J856" s="108"/>
      <c r="K856" s="109"/>
      <c r="L856" s="110"/>
      <c r="M856" s="328" t="str">
        <f>IFERROR(ROUNDUP(VLOOKUP(F856,Accesorio!A:E,IF(L856&gt;5,L856-2,L856),)*E856/IF(L856&gt;5,1.21,1),0)," ")</f>
        <v xml:space="preserve"> </v>
      </c>
      <c r="N856" s="329" t="str">
        <f>IFERROR(VLOOKUP(F856,Accesorio!A:C,3,),"")</f>
        <v/>
      </c>
    </row>
    <row r="857" spans="1:14">
      <c r="A857" s="103"/>
      <c r="B857" s="271"/>
      <c r="C857" s="105"/>
      <c r="D857" s="106"/>
      <c r="E857" s="222"/>
      <c r="F857" s="225"/>
      <c r="G857" s="107"/>
      <c r="H857" s="107"/>
      <c r="I857" s="107"/>
      <c r="J857" s="108"/>
      <c r="K857" s="109"/>
      <c r="L857" s="110"/>
      <c r="M857" s="328" t="str">
        <f>IFERROR(ROUNDUP(VLOOKUP(F857,Accesorio!A:E,IF(L857&gt;5,L857-2,L857),)*E857/IF(L857&gt;5,1.21,1),0)," ")</f>
        <v xml:space="preserve"> </v>
      </c>
      <c r="N857" s="329" t="str">
        <f>IFERROR(VLOOKUP(F857,Accesorio!A:C,3,),"")</f>
        <v/>
      </c>
    </row>
    <row r="858" spans="1:14">
      <c r="A858" s="103"/>
      <c r="B858" s="271"/>
      <c r="C858" s="105"/>
      <c r="D858" s="106"/>
      <c r="E858" s="222"/>
      <c r="F858" s="225"/>
      <c r="G858" s="107"/>
      <c r="H858" s="107"/>
      <c r="I858" s="107"/>
      <c r="J858" s="108"/>
      <c r="K858" s="109"/>
      <c r="L858" s="110"/>
      <c r="M858" s="328" t="str">
        <f>IFERROR(ROUNDUP(VLOOKUP(F858,Accesorio!A:E,IF(L858&gt;5,L858-2,L858),)*E858/IF(L858&gt;5,1.21,1),0)," ")</f>
        <v xml:space="preserve"> </v>
      </c>
      <c r="N858" s="329" t="str">
        <f>IFERROR(VLOOKUP(F858,Accesorio!A:C,3,),"")</f>
        <v/>
      </c>
    </row>
    <row r="859" spans="1:14">
      <c r="A859" s="103"/>
      <c r="B859" s="271"/>
      <c r="C859" s="105"/>
      <c r="D859" s="106"/>
      <c r="E859" s="222"/>
      <c r="F859" s="225"/>
      <c r="G859" s="107"/>
      <c r="H859" s="107"/>
      <c r="I859" s="107"/>
      <c r="J859" s="108"/>
      <c r="K859" s="109"/>
      <c r="L859" s="110"/>
      <c r="M859" s="328" t="str">
        <f>IFERROR(ROUNDUP(VLOOKUP(F859,Accesorio!A:E,IF(L859&gt;5,L859-2,L859),)*E859/IF(L859&gt;5,1.21,1),0)," ")</f>
        <v xml:space="preserve"> </v>
      </c>
      <c r="N859" s="329" t="str">
        <f>IFERROR(VLOOKUP(F859,Accesorio!A:C,3,),"")</f>
        <v/>
      </c>
    </row>
    <row r="860" spans="1:14">
      <c r="A860" s="103"/>
      <c r="B860" s="271"/>
      <c r="C860" s="105"/>
      <c r="D860" s="106"/>
      <c r="E860" s="222"/>
      <c r="F860" s="225"/>
      <c r="G860" s="107"/>
      <c r="H860" s="107"/>
      <c r="I860" s="107"/>
      <c r="J860" s="108"/>
      <c r="K860" s="109"/>
      <c r="L860" s="110"/>
      <c r="M860" s="328" t="str">
        <f>IFERROR(ROUNDUP(VLOOKUP(F860,Accesorio!A:E,IF(L860&gt;5,L860-2,L860),)*E860/IF(L860&gt;5,1.21,1),0)," ")</f>
        <v xml:space="preserve"> </v>
      </c>
      <c r="N860" s="329" t="str">
        <f>IFERROR(VLOOKUP(F860,Accesorio!A:C,3,),"")</f>
        <v/>
      </c>
    </row>
    <row r="861" spans="1:14">
      <c r="A861" s="103"/>
      <c r="B861" s="271"/>
      <c r="C861" s="105"/>
      <c r="D861" s="106"/>
      <c r="E861" s="222"/>
      <c r="F861" s="225"/>
      <c r="G861" s="107"/>
      <c r="H861" s="107"/>
      <c r="I861" s="107"/>
      <c r="J861" s="108"/>
      <c r="K861" s="109"/>
      <c r="L861" s="110"/>
      <c r="M861" s="328" t="str">
        <f>IFERROR(ROUNDUP(VLOOKUP(F861,Accesorio!A:E,IF(L861&gt;5,L861-2,L861),)*E861/IF(L861&gt;5,1.21,1),0)," ")</f>
        <v xml:space="preserve"> </v>
      </c>
      <c r="N861" s="329" t="str">
        <f>IFERROR(VLOOKUP(F861,Accesorio!A:C,3,),"")</f>
        <v/>
      </c>
    </row>
    <row r="862" spans="1:14">
      <c r="A862" s="103"/>
      <c r="B862" s="271"/>
      <c r="C862" s="105"/>
      <c r="D862" s="106"/>
      <c r="E862" s="222"/>
      <c r="F862" s="225"/>
      <c r="G862" s="107"/>
      <c r="H862" s="107"/>
      <c r="I862" s="107"/>
      <c r="J862" s="108"/>
      <c r="K862" s="109"/>
      <c r="L862" s="110"/>
      <c r="M862" s="328" t="str">
        <f>IFERROR(ROUNDUP(VLOOKUP(F862,Accesorio!A:E,IF(L862&gt;5,L862-2,L862),)*E862/IF(L862&gt;5,1.21,1),0)," ")</f>
        <v xml:space="preserve"> </v>
      </c>
      <c r="N862" s="329" t="str">
        <f>IFERROR(VLOOKUP(F862,Accesorio!A:C,3,),"")</f>
        <v/>
      </c>
    </row>
    <row r="863" spans="1:14">
      <c r="A863" s="103"/>
      <c r="B863" s="271"/>
      <c r="C863" s="105"/>
      <c r="D863" s="106"/>
      <c r="E863" s="222"/>
      <c r="F863" s="225"/>
      <c r="G863" s="107"/>
      <c r="H863" s="107"/>
      <c r="I863" s="107"/>
      <c r="J863" s="108"/>
      <c r="K863" s="109"/>
      <c r="L863" s="110"/>
      <c r="M863" s="328" t="str">
        <f>IFERROR(ROUNDUP(VLOOKUP(F863,Accesorio!A:E,IF(L863&gt;5,L863-2,L863),)*E863/IF(L863&gt;5,1.21,1),0)," ")</f>
        <v xml:space="preserve"> </v>
      </c>
      <c r="N863" s="329" t="str">
        <f>IFERROR(VLOOKUP(F863,Accesorio!A:C,3,),"")</f>
        <v/>
      </c>
    </row>
    <row r="864" spans="1:14">
      <c r="A864" s="103"/>
      <c r="B864" s="271"/>
      <c r="C864" s="105"/>
      <c r="D864" s="106"/>
      <c r="E864" s="222"/>
      <c r="F864" s="225"/>
      <c r="G864" s="107"/>
      <c r="H864" s="107"/>
      <c r="I864" s="107"/>
      <c r="J864" s="108"/>
      <c r="K864" s="109"/>
      <c r="L864" s="110"/>
      <c r="M864" s="328" t="str">
        <f>IFERROR(ROUNDUP(VLOOKUP(F864,Accesorio!A:E,IF(L864&gt;5,L864-2,L864),)*E864/IF(L864&gt;5,1.21,1),0)," ")</f>
        <v xml:space="preserve"> </v>
      </c>
      <c r="N864" s="329" t="str">
        <f>IFERROR(VLOOKUP(F864,Accesorio!A:C,3,),"")</f>
        <v/>
      </c>
    </row>
    <row r="865" spans="1:14">
      <c r="A865" s="103"/>
      <c r="B865" s="271"/>
      <c r="C865" s="105"/>
      <c r="D865" s="106"/>
      <c r="E865" s="222"/>
      <c r="F865" s="225"/>
      <c r="G865" s="107"/>
      <c r="H865" s="107"/>
      <c r="I865" s="107"/>
      <c r="J865" s="108"/>
      <c r="K865" s="109"/>
      <c r="L865" s="110"/>
      <c r="M865" s="328" t="str">
        <f>IFERROR(ROUNDUP(VLOOKUP(F865,Accesorio!A:E,IF(L865&gt;5,L865-2,L865),)*E865/IF(L865&gt;5,1.21,1),0)," ")</f>
        <v xml:space="preserve"> </v>
      </c>
      <c r="N865" s="329" t="str">
        <f>IFERROR(VLOOKUP(F865,Accesorio!A:C,3,),"")</f>
        <v/>
      </c>
    </row>
    <row r="866" spans="1:14">
      <c r="A866" s="103"/>
      <c r="B866" s="271"/>
      <c r="C866" s="105"/>
      <c r="D866" s="106"/>
      <c r="E866" s="222"/>
      <c r="F866" s="225"/>
      <c r="G866" s="107"/>
      <c r="H866" s="107"/>
      <c r="I866" s="107"/>
      <c r="J866" s="108"/>
      <c r="K866" s="109"/>
      <c r="L866" s="110"/>
      <c r="M866" s="328" t="str">
        <f>IFERROR(ROUNDUP(VLOOKUP(F866,Accesorio!A:E,IF(L866&gt;5,L866-2,L866),)*E866/IF(L866&gt;5,1.21,1),0)," ")</f>
        <v xml:space="preserve"> </v>
      </c>
      <c r="N866" s="329" t="str">
        <f>IFERROR(VLOOKUP(F866,Accesorio!A:C,3,),"")</f>
        <v/>
      </c>
    </row>
    <row r="867" spans="1:14">
      <c r="A867" s="103"/>
      <c r="B867" s="271"/>
      <c r="C867" s="105"/>
      <c r="D867" s="106"/>
      <c r="E867" s="222"/>
      <c r="F867" s="225"/>
      <c r="G867" s="107"/>
      <c r="H867" s="107"/>
      <c r="I867" s="107"/>
      <c r="J867" s="108"/>
      <c r="K867" s="109"/>
      <c r="L867" s="110"/>
      <c r="M867" s="328" t="str">
        <f>IFERROR(ROUNDUP(VLOOKUP(F867,Accesorio!A:E,IF(L867&gt;5,L867-2,L867),)*E867/IF(L867&gt;5,1.21,1),0)," ")</f>
        <v xml:space="preserve"> </v>
      </c>
      <c r="N867" s="329" t="str">
        <f>IFERROR(VLOOKUP(F867,Accesorio!A:C,3,),"")</f>
        <v/>
      </c>
    </row>
    <row r="868" spans="1:14">
      <c r="A868" s="103"/>
      <c r="B868" s="271"/>
      <c r="C868" s="105"/>
      <c r="D868" s="106"/>
      <c r="E868" s="222"/>
      <c r="F868" s="225"/>
      <c r="G868" s="107"/>
      <c r="H868" s="107"/>
      <c r="I868" s="107"/>
      <c r="J868" s="108"/>
      <c r="K868" s="109"/>
      <c r="L868" s="110"/>
      <c r="M868" s="328" t="str">
        <f>IFERROR(ROUNDUP(VLOOKUP(F868,Accesorio!A:E,IF(L868&gt;5,L868-2,L868),)*E868/IF(L868&gt;5,1.21,1),0)," ")</f>
        <v xml:space="preserve"> </v>
      </c>
      <c r="N868" s="329" t="str">
        <f>IFERROR(VLOOKUP(F868,Accesorio!A:C,3,),"")</f>
        <v/>
      </c>
    </row>
    <row r="869" spans="1:14">
      <c r="A869" s="103"/>
      <c r="B869" s="271"/>
      <c r="C869" s="105"/>
      <c r="D869" s="106"/>
      <c r="E869" s="222"/>
      <c r="F869" s="225"/>
      <c r="G869" s="107"/>
      <c r="H869" s="107"/>
      <c r="I869" s="107"/>
      <c r="J869" s="108"/>
      <c r="K869" s="109"/>
      <c r="L869" s="110"/>
      <c r="M869" s="328" t="str">
        <f>IFERROR(ROUNDUP(VLOOKUP(F869,Accesorio!A:E,IF(L869&gt;5,L869-2,L869),)*E869/IF(L869&gt;5,1.21,1),0)," ")</f>
        <v xml:space="preserve"> </v>
      </c>
      <c r="N869" s="329" t="str">
        <f>IFERROR(VLOOKUP(F869,Accesorio!A:C,3,),"")</f>
        <v/>
      </c>
    </row>
    <row r="870" spans="1:14">
      <c r="A870" s="103"/>
      <c r="B870" s="271"/>
      <c r="C870" s="105"/>
      <c r="D870" s="106"/>
      <c r="E870" s="222"/>
      <c r="F870" s="225"/>
      <c r="G870" s="107"/>
      <c r="H870" s="107"/>
      <c r="I870" s="107"/>
      <c r="J870" s="108"/>
      <c r="K870" s="109"/>
      <c r="L870" s="110"/>
      <c r="M870" s="328" t="str">
        <f>IFERROR(ROUNDUP(VLOOKUP(F870,Accesorio!A:E,IF(L870&gt;5,L870-2,L870),)*E870/IF(L870&gt;5,1.21,1),0)," ")</f>
        <v xml:space="preserve"> </v>
      </c>
      <c r="N870" s="329" t="str">
        <f>IFERROR(VLOOKUP(F870,Accesorio!A:C,3,),"")</f>
        <v/>
      </c>
    </row>
    <row r="871" spans="1:14">
      <c r="A871" s="103"/>
      <c r="B871" s="271"/>
      <c r="C871" s="105"/>
      <c r="D871" s="106"/>
      <c r="E871" s="222"/>
      <c r="F871" s="225"/>
      <c r="G871" s="107"/>
      <c r="H871" s="107"/>
      <c r="I871" s="107"/>
      <c r="J871" s="108"/>
      <c r="K871" s="109"/>
      <c r="L871" s="110"/>
      <c r="M871" s="328" t="str">
        <f>IFERROR(ROUNDUP(VLOOKUP(F871,Accesorio!A:E,IF(L871&gt;5,L871-2,L871),)*E871/IF(L871&gt;5,1.21,1),0)," ")</f>
        <v xml:space="preserve"> </v>
      </c>
      <c r="N871" s="329" t="str">
        <f>IFERROR(VLOOKUP(F871,Accesorio!A:C,3,),"")</f>
        <v/>
      </c>
    </row>
    <row r="872" spans="1:14">
      <c r="A872" s="103"/>
      <c r="B872" s="271"/>
      <c r="C872" s="105"/>
      <c r="D872" s="106"/>
      <c r="E872" s="222"/>
      <c r="F872" s="225"/>
      <c r="G872" s="107"/>
      <c r="H872" s="107"/>
      <c r="I872" s="107"/>
      <c r="J872" s="108"/>
      <c r="K872" s="109"/>
      <c r="L872" s="110"/>
      <c r="M872" s="328" t="str">
        <f>IFERROR(ROUNDUP(VLOOKUP(F872,Accesorio!A:E,IF(L872&gt;5,L872-2,L872),)*E872/IF(L872&gt;5,1.21,1),0)," ")</f>
        <v xml:space="preserve"> </v>
      </c>
      <c r="N872" s="329" t="str">
        <f>IFERROR(VLOOKUP(F872,Accesorio!A:C,3,),"")</f>
        <v/>
      </c>
    </row>
    <row r="873" spans="1:14">
      <c r="A873" s="103"/>
      <c r="B873" s="271"/>
      <c r="C873" s="105"/>
      <c r="D873" s="106"/>
      <c r="E873" s="222"/>
      <c r="F873" s="225"/>
      <c r="G873" s="107"/>
      <c r="H873" s="107"/>
      <c r="I873" s="107"/>
      <c r="J873" s="108"/>
      <c r="K873" s="109"/>
      <c r="L873" s="110"/>
      <c r="M873" s="328" t="str">
        <f>IFERROR(ROUNDUP(VLOOKUP(F873,Accesorio!A:E,IF(L873&gt;5,L873-2,L873),)*E873/IF(L873&gt;5,1.21,1),0)," ")</f>
        <v xml:space="preserve"> </v>
      </c>
      <c r="N873" s="329" t="str">
        <f>IFERROR(VLOOKUP(F873,Accesorio!A:C,3,),"")</f>
        <v/>
      </c>
    </row>
    <row r="874" spans="1:14">
      <c r="A874" s="103"/>
      <c r="B874" s="271"/>
      <c r="C874" s="105"/>
      <c r="D874" s="106"/>
      <c r="E874" s="222"/>
      <c r="F874" s="225"/>
      <c r="G874" s="107"/>
      <c r="H874" s="107"/>
      <c r="I874" s="107"/>
      <c r="J874" s="108"/>
      <c r="K874" s="109"/>
      <c r="L874" s="110"/>
      <c r="M874" s="328" t="str">
        <f>IFERROR(ROUNDUP(VLOOKUP(F874,Accesorio!A:E,IF(L874&gt;5,L874-2,L874),)*E874/IF(L874&gt;5,1.21,1),0)," ")</f>
        <v xml:space="preserve"> </v>
      </c>
      <c r="N874" s="329" t="str">
        <f>IFERROR(VLOOKUP(F874,Accesorio!A:C,3,),"")</f>
        <v/>
      </c>
    </row>
    <row r="875" spans="1:14">
      <c r="A875" s="103"/>
      <c r="B875" s="271"/>
      <c r="C875" s="105"/>
      <c r="D875" s="106"/>
      <c r="E875" s="222"/>
      <c r="F875" s="225"/>
      <c r="G875" s="107"/>
      <c r="H875" s="107"/>
      <c r="I875" s="107"/>
      <c r="J875" s="108"/>
      <c r="K875" s="109"/>
      <c r="L875" s="110"/>
      <c r="M875" s="328" t="str">
        <f>IFERROR(ROUNDUP(VLOOKUP(F875,Accesorio!A:E,IF(L875&gt;5,L875-2,L875),)*E875/IF(L875&gt;5,1.21,1),0)," ")</f>
        <v xml:space="preserve"> </v>
      </c>
      <c r="N875" s="329" t="str">
        <f>IFERROR(VLOOKUP(F875,Accesorio!A:C,3,),"")</f>
        <v/>
      </c>
    </row>
    <row r="876" spans="1:14">
      <c r="A876" s="103"/>
      <c r="B876" s="271"/>
      <c r="C876" s="105"/>
      <c r="D876" s="106"/>
      <c r="E876" s="222"/>
      <c r="F876" s="225"/>
      <c r="G876" s="107"/>
      <c r="H876" s="107"/>
      <c r="I876" s="107"/>
      <c r="J876" s="108"/>
      <c r="K876" s="109"/>
      <c r="L876" s="110"/>
      <c r="M876" s="328" t="str">
        <f>IFERROR(ROUNDUP(VLOOKUP(F876,Accesorio!A:E,IF(L876&gt;5,L876-2,L876),)*E876/IF(L876&gt;5,1.21,1),0)," ")</f>
        <v xml:space="preserve"> </v>
      </c>
      <c r="N876" s="329" t="str">
        <f>IFERROR(VLOOKUP(F876,Accesorio!A:C,3,),"")</f>
        <v/>
      </c>
    </row>
    <row r="877" spans="1:14">
      <c r="A877" s="103"/>
      <c r="B877" s="271"/>
      <c r="C877" s="105"/>
      <c r="D877" s="106"/>
      <c r="E877" s="222"/>
      <c r="F877" s="225"/>
      <c r="G877" s="107"/>
      <c r="H877" s="107"/>
      <c r="I877" s="107"/>
      <c r="J877" s="108"/>
      <c r="K877" s="109"/>
      <c r="L877" s="110"/>
      <c r="M877" s="328" t="str">
        <f>IFERROR(ROUNDUP(VLOOKUP(F877,Accesorio!A:E,IF(L877&gt;5,L877-2,L877),)*E877/IF(L877&gt;5,1.21,1),0)," ")</f>
        <v xml:space="preserve"> </v>
      </c>
      <c r="N877" s="329" t="str">
        <f>IFERROR(VLOOKUP(F877,Accesorio!A:C,3,),"")</f>
        <v/>
      </c>
    </row>
    <row r="878" spans="1:14">
      <c r="A878" s="103"/>
      <c r="B878" s="271"/>
      <c r="C878" s="105"/>
      <c r="D878" s="106"/>
      <c r="E878" s="222"/>
      <c r="F878" s="225"/>
      <c r="G878" s="107"/>
      <c r="H878" s="107"/>
      <c r="I878" s="107"/>
      <c r="J878" s="108"/>
      <c r="K878" s="109"/>
      <c r="L878" s="110"/>
      <c r="M878" s="328" t="str">
        <f>IFERROR(ROUNDUP(VLOOKUP(F878,Accesorio!A:E,IF(L878&gt;5,L878-2,L878),)*E878/IF(L878&gt;5,1.21,1),0)," ")</f>
        <v xml:space="preserve"> </v>
      </c>
      <c r="N878" s="329" t="str">
        <f>IFERROR(VLOOKUP(F878,Accesorio!A:C,3,),"")</f>
        <v/>
      </c>
    </row>
    <row r="879" spans="1:14">
      <c r="A879" s="103"/>
      <c r="B879" s="271"/>
      <c r="C879" s="105"/>
      <c r="D879" s="106"/>
      <c r="E879" s="222"/>
      <c r="F879" s="225"/>
      <c r="G879" s="107"/>
      <c r="H879" s="107"/>
      <c r="I879" s="107"/>
      <c r="J879" s="108"/>
      <c r="K879" s="109"/>
      <c r="L879" s="110"/>
      <c r="M879" s="328" t="str">
        <f>IFERROR(ROUNDUP(VLOOKUP(F879,Accesorio!A:E,IF(L879&gt;5,L879-2,L879),)*E879/IF(L879&gt;5,1.21,1),0)," ")</f>
        <v xml:space="preserve"> </v>
      </c>
      <c r="N879" s="329" t="str">
        <f>IFERROR(VLOOKUP(F879,Accesorio!A:C,3,),"")</f>
        <v/>
      </c>
    </row>
    <row r="880" spans="1:14">
      <c r="A880" s="103"/>
      <c r="B880" s="271"/>
      <c r="C880" s="105"/>
      <c r="D880" s="106"/>
      <c r="E880" s="222"/>
      <c r="F880" s="225"/>
      <c r="G880" s="107"/>
      <c r="H880" s="107"/>
      <c r="I880" s="107"/>
      <c r="J880" s="108"/>
      <c r="K880" s="109"/>
      <c r="L880" s="110"/>
      <c r="M880" s="328" t="str">
        <f>IFERROR(ROUNDUP(VLOOKUP(F880,Accesorio!A:E,IF(L880&gt;5,L880-2,L880),)*E880/IF(L880&gt;5,1.21,1),0)," ")</f>
        <v xml:space="preserve"> </v>
      </c>
      <c r="N880" s="329" t="str">
        <f>IFERROR(VLOOKUP(F880,Accesorio!A:C,3,),"")</f>
        <v/>
      </c>
    </row>
    <row r="881" spans="1:14">
      <c r="A881" s="103"/>
      <c r="B881" s="271"/>
      <c r="C881" s="105"/>
      <c r="D881" s="106"/>
      <c r="E881" s="222"/>
      <c r="F881" s="225"/>
      <c r="G881" s="107"/>
      <c r="H881" s="107"/>
      <c r="I881" s="107"/>
      <c r="J881" s="108"/>
      <c r="K881" s="109"/>
      <c r="L881" s="110"/>
      <c r="M881" s="328" t="str">
        <f>IFERROR(ROUNDUP(VLOOKUP(F881,Accesorio!A:E,IF(L881&gt;5,L881-2,L881),)*E881/IF(L881&gt;5,1.21,1),0)," ")</f>
        <v xml:space="preserve"> </v>
      </c>
      <c r="N881" s="329" t="str">
        <f>IFERROR(VLOOKUP(F881,Accesorio!A:C,3,),"")</f>
        <v/>
      </c>
    </row>
    <row r="882" spans="1:14">
      <c r="A882" s="103"/>
      <c r="B882" s="271"/>
      <c r="C882" s="105"/>
      <c r="D882" s="106"/>
      <c r="E882" s="222"/>
      <c r="F882" s="225"/>
      <c r="G882" s="107"/>
      <c r="H882" s="107"/>
      <c r="I882" s="107"/>
      <c r="J882" s="108"/>
      <c r="K882" s="109"/>
      <c r="L882" s="110"/>
      <c r="M882" s="328" t="str">
        <f>IFERROR(ROUNDUP(VLOOKUP(F882,Accesorio!A:E,IF(L882&gt;5,L882-2,L882),)*E882/IF(L882&gt;5,1.21,1),0)," ")</f>
        <v xml:space="preserve"> </v>
      </c>
      <c r="N882" s="329" t="str">
        <f>IFERROR(VLOOKUP(F882,Accesorio!A:C,3,),"")</f>
        <v/>
      </c>
    </row>
    <row r="883" spans="1:14">
      <c r="A883" s="103"/>
      <c r="B883" s="271"/>
      <c r="C883" s="105"/>
      <c r="D883" s="106"/>
      <c r="E883" s="222"/>
      <c r="F883" s="225"/>
      <c r="G883" s="107"/>
      <c r="H883" s="107"/>
      <c r="I883" s="107"/>
      <c r="J883" s="108"/>
      <c r="K883" s="109"/>
      <c r="L883" s="110"/>
      <c r="M883" s="328" t="str">
        <f>IFERROR(ROUNDUP(VLOOKUP(F883,Accesorio!A:E,IF(L883&gt;5,L883-2,L883),)*E883/IF(L883&gt;5,1.21,1),0)," ")</f>
        <v xml:space="preserve"> </v>
      </c>
      <c r="N883" s="329" t="str">
        <f>IFERROR(VLOOKUP(F883,Accesorio!A:C,3,),"")</f>
        <v/>
      </c>
    </row>
    <row r="884" spans="1:14">
      <c r="A884" s="103"/>
      <c r="B884" s="271"/>
      <c r="C884" s="105"/>
      <c r="D884" s="106"/>
      <c r="E884" s="222"/>
      <c r="F884" s="225"/>
      <c r="G884" s="107"/>
      <c r="H884" s="107"/>
      <c r="I884" s="107"/>
      <c r="J884" s="108"/>
      <c r="K884" s="109"/>
      <c r="L884" s="110"/>
      <c r="M884" s="328" t="str">
        <f>IFERROR(ROUNDUP(VLOOKUP(F884,Accesorio!A:E,IF(L884&gt;5,L884-2,L884),)*E884/IF(L884&gt;5,1.21,1),0)," ")</f>
        <v xml:space="preserve"> </v>
      </c>
      <c r="N884" s="329" t="str">
        <f>IFERROR(VLOOKUP(F884,Accesorio!A:C,3,),"")</f>
        <v/>
      </c>
    </row>
    <row r="885" spans="1:14">
      <c r="A885" s="103"/>
      <c r="B885" s="271"/>
      <c r="C885" s="105"/>
      <c r="D885" s="106"/>
      <c r="E885" s="222"/>
      <c r="F885" s="225"/>
      <c r="G885" s="107"/>
      <c r="H885" s="107"/>
      <c r="I885" s="107"/>
      <c r="J885" s="108"/>
      <c r="K885" s="109"/>
      <c r="L885" s="110"/>
      <c r="M885" s="328" t="str">
        <f>IFERROR(ROUNDUP(VLOOKUP(F885,Accesorio!A:E,IF(L885&gt;5,L885-2,L885),)*E885/IF(L885&gt;5,1.21,1),0)," ")</f>
        <v xml:space="preserve"> </v>
      </c>
      <c r="N885" s="329" t="str">
        <f>IFERROR(VLOOKUP(F885,Accesorio!A:C,3,),"")</f>
        <v/>
      </c>
    </row>
    <row r="886" spans="1:14">
      <c r="A886" s="103"/>
      <c r="B886" s="271"/>
      <c r="C886" s="111"/>
      <c r="D886" s="106"/>
      <c r="E886" s="222"/>
      <c r="F886" s="225"/>
      <c r="G886" s="107"/>
      <c r="H886" s="107"/>
      <c r="I886" s="107"/>
      <c r="J886" s="108"/>
      <c r="K886" s="109"/>
      <c r="L886" s="110"/>
      <c r="M886" s="328" t="str">
        <f>IFERROR(ROUNDUP(VLOOKUP(F886,Accesorio!A:E,IF(L886&gt;5,L886-2,L886),)*E886/IF(L886&gt;5,1.21,1),0)," ")</f>
        <v xml:space="preserve"> </v>
      </c>
      <c r="N886" s="329" t="str">
        <f>IFERROR(VLOOKUP(F886,Accesorio!A:C,3,),"")</f>
        <v/>
      </c>
    </row>
    <row r="887" spans="1:14">
      <c r="A887" s="103"/>
      <c r="B887" s="271"/>
      <c r="C887" s="111"/>
      <c r="D887" s="106"/>
      <c r="E887" s="222"/>
      <c r="F887" s="225"/>
      <c r="G887" s="107"/>
      <c r="H887" s="107"/>
      <c r="I887" s="107"/>
      <c r="J887" s="108"/>
      <c r="K887" s="109"/>
      <c r="L887" s="110"/>
      <c r="M887" s="328" t="str">
        <f>IFERROR(ROUNDUP(VLOOKUP(F887,Accesorio!A:E,IF(L887&gt;5,L887-2,L887),)*E887/IF(L887&gt;5,1.21,1),0)," ")</f>
        <v xml:space="preserve"> </v>
      </c>
      <c r="N887" s="329" t="str">
        <f>IFERROR(VLOOKUP(F887,Accesorio!A:C,3,),"")</f>
        <v/>
      </c>
    </row>
    <row r="888" spans="1:14">
      <c r="A888" s="103"/>
      <c r="B888" s="271"/>
      <c r="C888" s="111"/>
      <c r="D888" s="106"/>
      <c r="E888" s="222"/>
      <c r="F888" s="225"/>
      <c r="G888" s="107"/>
      <c r="H888" s="107"/>
      <c r="I888" s="107"/>
      <c r="J888" s="108"/>
      <c r="K888" s="109"/>
      <c r="L888" s="110"/>
      <c r="M888" s="328" t="str">
        <f>IFERROR(ROUNDUP(VLOOKUP(F888,Accesorio!A:E,IF(L888&gt;5,L888-2,L888),)*E888/IF(L888&gt;5,1.21,1),0)," ")</f>
        <v xml:space="preserve"> </v>
      </c>
      <c r="N888" s="329" t="str">
        <f>IFERROR(VLOOKUP(F888,Accesorio!A:C,3,),"")</f>
        <v/>
      </c>
    </row>
    <row r="889" spans="1:14">
      <c r="A889" s="103"/>
      <c r="B889" s="271"/>
      <c r="C889" s="105"/>
      <c r="D889" s="106"/>
      <c r="E889" s="222"/>
      <c r="F889" s="225"/>
      <c r="G889" s="107"/>
      <c r="H889" s="107"/>
      <c r="I889" s="107"/>
      <c r="J889" s="108"/>
      <c r="K889" s="109"/>
      <c r="L889" s="110"/>
      <c r="M889" s="328" t="str">
        <f>IFERROR(ROUNDUP(VLOOKUP(F889,Accesorio!A:E,IF(L889&gt;5,L889-2,L889),)*E889/IF(L889&gt;5,1.21,1),0)," ")</f>
        <v xml:space="preserve"> </v>
      </c>
      <c r="N889" s="329" t="str">
        <f>IFERROR(VLOOKUP(F889,Accesorio!A:C,3,),"")</f>
        <v/>
      </c>
    </row>
    <row r="890" spans="1:14">
      <c r="A890" s="103"/>
      <c r="B890" s="271"/>
      <c r="C890" s="105"/>
      <c r="D890" s="106"/>
      <c r="E890" s="222"/>
      <c r="F890" s="225"/>
      <c r="G890" s="107"/>
      <c r="H890" s="107"/>
      <c r="I890" s="107"/>
      <c r="J890" s="108"/>
      <c r="K890" s="109"/>
      <c r="L890" s="110"/>
      <c r="M890" s="328" t="str">
        <f>IFERROR(ROUNDUP(VLOOKUP(F890,Accesorio!A:E,IF(L890&gt;5,L890-2,L890),)*E890/IF(L890&gt;5,1.21,1),0)," ")</f>
        <v xml:space="preserve"> </v>
      </c>
      <c r="N890" s="329" t="str">
        <f>IFERROR(VLOOKUP(F890,Accesorio!A:C,3,),"")</f>
        <v/>
      </c>
    </row>
    <row r="891" spans="1:14">
      <c r="A891" s="103"/>
      <c r="B891" s="271"/>
      <c r="C891" s="105"/>
      <c r="D891" s="106"/>
      <c r="E891" s="222"/>
      <c r="F891" s="225"/>
      <c r="G891" s="107"/>
      <c r="H891" s="107"/>
      <c r="I891" s="107"/>
      <c r="J891" s="108"/>
      <c r="K891" s="109"/>
      <c r="L891" s="110"/>
      <c r="M891" s="328" t="str">
        <f>IFERROR(ROUNDUP(VLOOKUP(F891,Accesorio!A:E,IF(L891&gt;5,L891-2,L891),)*E891/IF(L891&gt;5,1.21,1),0)," ")</f>
        <v xml:space="preserve"> </v>
      </c>
      <c r="N891" s="329" t="str">
        <f>IFERROR(VLOOKUP(F891,Accesorio!A:C,3,),"")</f>
        <v/>
      </c>
    </row>
    <row r="892" spans="1:14">
      <c r="A892" s="103"/>
      <c r="B892" s="271"/>
      <c r="C892" s="111"/>
      <c r="D892" s="106"/>
      <c r="E892" s="222"/>
      <c r="F892" s="225"/>
      <c r="G892" s="107"/>
      <c r="H892" s="107"/>
      <c r="I892" s="107"/>
      <c r="J892" s="108"/>
      <c r="K892" s="112"/>
      <c r="L892" s="110"/>
      <c r="M892" s="328" t="str">
        <f>IFERROR(ROUNDUP(VLOOKUP(F892,Accesorio!A:E,IF(L892&gt;5,L892-2,L892),)*E892/IF(L892&gt;5,1.21,1),0)," ")</f>
        <v xml:space="preserve"> </v>
      </c>
      <c r="N892" s="329" t="str">
        <f>IFERROR(VLOOKUP(F892,Accesorio!A:C,3,),"")</f>
        <v/>
      </c>
    </row>
    <row r="893" spans="1:14">
      <c r="A893" s="103"/>
      <c r="B893" s="271"/>
      <c r="C893" s="105"/>
      <c r="D893" s="106"/>
      <c r="E893" s="222"/>
      <c r="F893" s="225"/>
      <c r="G893" s="107"/>
      <c r="H893" s="107"/>
      <c r="I893" s="107"/>
      <c r="J893" s="108"/>
      <c r="K893" s="109"/>
      <c r="L893" s="110"/>
      <c r="M893" s="328" t="str">
        <f>IFERROR(ROUNDUP(VLOOKUP(F893,Accesorio!A:E,IF(L893&gt;5,L893-2,L893),)*E893/IF(L893&gt;5,1.21,1),0)," ")</f>
        <v xml:space="preserve"> </v>
      </c>
      <c r="N893" s="329" t="str">
        <f>IFERROR(VLOOKUP(F893,Accesorio!A:C,3,),"")</f>
        <v/>
      </c>
    </row>
    <row r="894" spans="1:14">
      <c r="A894" s="103"/>
      <c r="B894" s="271"/>
      <c r="C894" s="105"/>
      <c r="D894" s="106"/>
      <c r="E894" s="222"/>
      <c r="F894" s="225"/>
      <c r="G894" s="107"/>
      <c r="H894" s="107"/>
      <c r="I894" s="107"/>
      <c r="J894" s="108"/>
      <c r="K894" s="109"/>
      <c r="L894" s="110"/>
      <c r="M894" s="328" t="str">
        <f>IFERROR(ROUNDUP(VLOOKUP(F894,Accesorio!A:E,IF(L894&gt;5,L894-2,L894),)*E894/IF(L894&gt;5,1.21,1),0)," ")</f>
        <v xml:space="preserve"> </v>
      </c>
      <c r="N894" s="329" t="str">
        <f>IFERROR(VLOOKUP(F894,Accesorio!A:C,3,),"")</f>
        <v/>
      </c>
    </row>
    <row r="895" spans="1:14">
      <c r="A895" s="103"/>
      <c r="B895" s="271"/>
      <c r="C895" s="105"/>
      <c r="D895" s="106"/>
      <c r="E895" s="222"/>
      <c r="F895" s="225"/>
      <c r="G895" s="107"/>
      <c r="H895" s="107"/>
      <c r="I895" s="107"/>
      <c r="J895" s="108"/>
      <c r="K895" s="109"/>
      <c r="L895" s="110"/>
      <c r="M895" s="328" t="str">
        <f>IFERROR(ROUNDUP(VLOOKUP(F895,Accesorio!A:E,IF(L895&gt;5,L895-2,L895),)*E895/IF(L895&gt;5,1.21,1),0)," ")</f>
        <v xml:space="preserve"> </v>
      </c>
      <c r="N895" s="329" t="str">
        <f>IFERROR(VLOOKUP(F895,Accesorio!A:C,3,),"")</f>
        <v/>
      </c>
    </row>
    <row r="896" spans="1:14">
      <c r="A896" s="103"/>
      <c r="B896" s="271"/>
      <c r="C896" s="105"/>
      <c r="D896" s="106"/>
      <c r="E896" s="222"/>
      <c r="F896" s="225"/>
      <c r="G896" s="107"/>
      <c r="H896" s="107"/>
      <c r="I896" s="107"/>
      <c r="J896" s="108"/>
      <c r="K896" s="109"/>
      <c r="L896" s="110"/>
      <c r="M896" s="328" t="str">
        <f>IFERROR(ROUNDUP(VLOOKUP(F896,Accesorio!A:E,IF(L896&gt;5,L896-2,L896),)*E896/IF(L896&gt;5,1.21,1),0)," ")</f>
        <v xml:space="preserve"> </v>
      </c>
      <c r="N896" s="329" t="str">
        <f>IFERROR(VLOOKUP(F896,Accesorio!A:C,3,),"")</f>
        <v/>
      </c>
    </row>
    <row r="897" spans="1:14">
      <c r="A897" s="103"/>
      <c r="B897" s="271"/>
      <c r="C897" s="105"/>
      <c r="D897" s="106"/>
      <c r="E897" s="222"/>
      <c r="F897" s="225"/>
      <c r="G897" s="107"/>
      <c r="H897" s="107"/>
      <c r="I897" s="107"/>
      <c r="J897" s="108"/>
      <c r="K897" s="109"/>
      <c r="L897" s="110"/>
      <c r="M897" s="328" t="str">
        <f>IFERROR(ROUNDUP(VLOOKUP(F897,Accesorio!A:E,IF(L897&gt;5,L897-2,L897),)*E897/IF(L897&gt;5,1.21,1),0)," ")</f>
        <v xml:space="preserve"> </v>
      </c>
      <c r="N897" s="329" t="str">
        <f>IFERROR(VLOOKUP(F897,Accesorio!A:C,3,),"")</f>
        <v/>
      </c>
    </row>
    <row r="898" spans="1:14">
      <c r="A898" s="103"/>
      <c r="B898" s="271"/>
      <c r="C898" s="105"/>
      <c r="D898" s="106"/>
      <c r="E898" s="222"/>
      <c r="F898" s="225"/>
      <c r="G898" s="107"/>
      <c r="H898" s="107"/>
      <c r="I898" s="107"/>
      <c r="J898" s="108"/>
      <c r="K898" s="109"/>
      <c r="L898" s="110"/>
      <c r="M898" s="328" t="str">
        <f>IFERROR(ROUNDUP(VLOOKUP(F898,Accesorio!A:E,IF(L898&gt;5,L898-2,L898),)*E898/IF(L898&gt;5,1.21,1),0)," ")</f>
        <v xml:space="preserve"> </v>
      </c>
      <c r="N898" s="329" t="str">
        <f>IFERROR(VLOOKUP(F898,Accesorio!A:C,3,),"")</f>
        <v/>
      </c>
    </row>
    <row r="899" spans="1:14">
      <c r="A899" s="103"/>
      <c r="B899" s="271"/>
      <c r="C899" s="105"/>
      <c r="D899" s="106"/>
      <c r="E899" s="222"/>
      <c r="F899" s="225"/>
      <c r="G899" s="107"/>
      <c r="H899" s="107"/>
      <c r="I899" s="107"/>
      <c r="J899" s="108"/>
      <c r="K899" s="109"/>
      <c r="L899" s="110"/>
      <c r="M899" s="328" t="str">
        <f>IFERROR(ROUNDUP(VLOOKUP(F899,Accesorio!A:E,IF(L899&gt;5,L899-2,L899),)*E899/IF(L899&gt;5,1.21,1),0)," ")</f>
        <v xml:space="preserve"> </v>
      </c>
      <c r="N899" s="329" t="str">
        <f>IFERROR(VLOOKUP(F899,Accesorio!A:C,3,),"")</f>
        <v/>
      </c>
    </row>
    <row r="900" spans="1:14">
      <c r="A900" s="103"/>
      <c r="B900" s="271"/>
      <c r="C900" s="105"/>
      <c r="D900" s="106"/>
      <c r="E900" s="222"/>
      <c r="F900" s="225"/>
      <c r="G900" s="107"/>
      <c r="H900" s="107"/>
      <c r="I900" s="107"/>
      <c r="J900" s="108"/>
      <c r="K900" s="109"/>
      <c r="L900" s="110"/>
      <c r="M900" s="328" t="str">
        <f>IFERROR(ROUNDUP(VLOOKUP(F900,Accesorio!A:E,IF(L900&gt;5,L900-2,L900),)*E900/IF(L900&gt;5,1.21,1),0)," ")</f>
        <v xml:space="preserve"> </v>
      </c>
      <c r="N900" s="329" t="str">
        <f>IFERROR(VLOOKUP(F900,Accesorio!A:C,3,),"")</f>
        <v/>
      </c>
    </row>
    <row r="901" spans="1:14">
      <c r="A901" s="103"/>
      <c r="B901" s="271"/>
      <c r="C901" s="105"/>
      <c r="D901" s="106"/>
      <c r="E901" s="222"/>
      <c r="F901" s="225"/>
      <c r="G901" s="107"/>
      <c r="H901" s="107"/>
      <c r="I901" s="107"/>
      <c r="J901" s="108"/>
      <c r="K901" s="109"/>
      <c r="L901" s="110"/>
      <c r="M901" s="328" t="str">
        <f>IFERROR(ROUNDUP(VLOOKUP(F901,Accesorio!A:E,IF(L901&gt;5,L901-2,L901),)*E901/IF(L901&gt;5,1.21,1),0)," ")</f>
        <v xml:space="preserve"> </v>
      </c>
      <c r="N901" s="329" t="str">
        <f>IFERROR(VLOOKUP(F901,Accesorio!A:C,3,),"")</f>
        <v/>
      </c>
    </row>
    <row r="902" spans="1:14">
      <c r="A902" s="103"/>
      <c r="B902" s="271"/>
      <c r="C902" s="105"/>
      <c r="D902" s="106"/>
      <c r="E902" s="222"/>
      <c r="F902" s="225"/>
      <c r="G902" s="107"/>
      <c r="H902" s="107"/>
      <c r="I902" s="107"/>
      <c r="J902" s="108"/>
      <c r="K902" s="109"/>
      <c r="L902" s="110"/>
      <c r="M902" s="328" t="str">
        <f>IFERROR(ROUNDUP(VLOOKUP(F902,Accesorio!A:E,IF(L902&gt;5,L902-2,L902),)*E902/IF(L902&gt;5,1.21,1),0)," ")</f>
        <v xml:space="preserve"> </v>
      </c>
      <c r="N902" s="329" t="str">
        <f>IFERROR(VLOOKUP(F902,Accesorio!A:C,3,),"")</f>
        <v/>
      </c>
    </row>
    <row r="903" spans="1:14">
      <c r="A903" s="103"/>
      <c r="B903" s="271"/>
      <c r="C903" s="105"/>
      <c r="D903" s="106"/>
      <c r="E903" s="222"/>
      <c r="F903" s="225"/>
      <c r="G903" s="107"/>
      <c r="H903" s="107"/>
      <c r="I903" s="107"/>
      <c r="J903" s="108"/>
      <c r="K903" s="109"/>
      <c r="L903" s="110"/>
      <c r="M903" s="328" t="str">
        <f>IFERROR(ROUNDUP(VLOOKUP(F903,Accesorio!A:E,IF(L903&gt;5,L903-2,L903),)*E903/IF(L903&gt;5,1.21,1),0)," ")</f>
        <v xml:space="preserve"> </v>
      </c>
      <c r="N903" s="329" t="str">
        <f>IFERROR(VLOOKUP(F903,Accesorio!A:C,3,),"")</f>
        <v/>
      </c>
    </row>
    <row r="904" spans="1:14">
      <c r="A904" s="103"/>
      <c r="B904" s="271"/>
      <c r="C904" s="105"/>
      <c r="D904" s="106"/>
      <c r="E904" s="222"/>
      <c r="F904" s="225"/>
      <c r="G904" s="107"/>
      <c r="H904" s="107"/>
      <c r="I904" s="107"/>
      <c r="J904" s="108"/>
      <c r="K904" s="109"/>
      <c r="L904" s="110"/>
      <c r="M904" s="328" t="str">
        <f>IFERROR(ROUNDUP(VLOOKUP(F904,Accesorio!A:E,IF(L904&gt;5,L904-2,L904),)*E904/IF(L904&gt;5,1.21,1),0)," ")</f>
        <v xml:space="preserve"> </v>
      </c>
      <c r="N904" s="329" t="str">
        <f>IFERROR(VLOOKUP(F904,Accesorio!A:C,3,),"")</f>
        <v/>
      </c>
    </row>
    <row r="905" spans="1:14">
      <c r="A905" s="103"/>
      <c r="B905" s="271"/>
      <c r="C905" s="105"/>
      <c r="D905" s="106"/>
      <c r="E905" s="222"/>
      <c r="F905" s="225"/>
      <c r="G905" s="107"/>
      <c r="H905" s="107"/>
      <c r="I905" s="107"/>
      <c r="J905" s="108"/>
      <c r="K905" s="109"/>
      <c r="L905" s="110"/>
      <c r="M905" s="328" t="str">
        <f>IFERROR(ROUNDUP(VLOOKUP(F905,Accesorio!A:E,IF(L905&gt;5,L905-2,L905),)*E905/IF(L905&gt;5,1.21,1),0)," ")</f>
        <v xml:space="preserve"> </v>
      </c>
      <c r="N905" s="329" t="str">
        <f>IFERROR(VLOOKUP(F905,Accesorio!A:C,3,),"")</f>
        <v/>
      </c>
    </row>
    <row r="906" spans="1:14">
      <c r="A906" s="103"/>
      <c r="B906" s="271"/>
      <c r="C906" s="111"/>
      <c r="D906" s="106"/>
      <c r="E906" s="222"/>
      <c r="F906" s="225"/>
      <c r="G906" s="107"/>
      <c r="H906" s="107"/>
      <c r="I906" s="107"/>
      <c r="J906" s="108"/>
      <c r="K906" s="109"/>
      <c r="L906" s="110"/>
      <c r="M906" s="328" t="str">
        <f>IFERROR(ROUNDUP(VLOOKUP(F906,Accesorio!A:E,IF(L906&gt;5,L906-2,L906),)*E906/IF(L906&gt;5,1.21,1),0)," ")</f>
        <v xml:space="preserve"> </v>
      </c>
      <c r="N906" s="329" t="str">
        <f>IFERROR(VLOOKUP(F906,Accesorio!A:C,3,),"")</f>
        <v/>
      </c>
    </row>
    <row r="907" spans="1:14">
      <c r="A907" s="103"/>
      <c r="B907" s="271"/>
      <c r="C907" s="105"/>
      <c r="D907" s="106"/>
      <c r="E907" s="222"/>
      <c r="F907" s="225"/>
      <c r="G907" s="107"/>
      <c r="H907" s="107"/>
      <c r="I907" s="107"/>
      <c r="J907" s="108"/>
      <c r="K907" s="109"/>
      <c r="L907" s="110"/>
      <c r="M907" s="328" t="str">
        <f>IFERROR(ROUNDUP(VLOOKUP(F907,Accesorio!A:E,IF(L907&gt;5,L907-2,L907),)*E907/IF(L907&gt;5,1.21,1),0)," ")</f>
        <v xml:space="preserve"> </v>
      </c>
      <c r="N907" s="329" t="str">
        <f>IFERROR(VLOOKUP(F907,Accesorio!A:C,3,),"")</f>
        <v/>
      </c>
    </row>
    <row r="908" spans="1:14">
      <c r="A908" s="103"/>
      <c r="B908" s="271"/>
      <c r="C908" s="105"/>
      <c r="D908" s="106"/>
      <c r="E908" s="222"/>
      <c r="F908" s="225"/>
      <c r="G908" s="107"/>
      <c r="H908" s="107"/>
      <c r="I908" s="107"/>
      <c r="J908" s="108"/>
      <c r="K908" s="109"/>
      <c r="L908" s="110"/>
      <c r="M908" s="328" t="str">
        <f>IFERROR(ROUNDUP(VLOOKUP(F908,Accesorio!A:E,IF(L908&gt;5,L908-2,L908),)*E908/IF(L908&gt;5,1.21,1),0)," ")</f>
        <v xml:space="preserve"> </v>
      </c>
      <c r="N908" s="329" t="str">
        <f>IFERROR(VLOOKUP(F908,Accesorio!A:C,3,),"")</f>
        <v/>
      </c>
    </row>
    <row r="909" spans="1:14">
      <c r="A909" s="103"/>
      <c r="B909" s="271"/>
      <c r="C909" s="105"/>
      <c r="D909" s="106"/>
      <c r="E909" s="222"/>
      <c r="F909" s="225"/>
      <c r="G909" s="107"/>
      <c r="H909" s="107"/>
      <c r="I909" s="107"/>
      <c r="J909" s="108"/>
      <c r="K909" s="109"/>
      <c r="L909" s="110"/>
      <c r="M909" s="328" t="str">
        <f>IFERROR(ROUNDUP(VLOOKUP(F909,Accesorio!A:E,IF(L909&gt;5,L909-2,L909),)*E909/IF(L909&gt;5,1.21,1),0)," ")</f>
        <v xml:space="preserve"> </v>
      </c>
      <c r="N909" s="329" t="str">
        <f>IFERROR(VLOOKUP(F909,Accesorio!A:C,3,),"")</f>
        <v/>
      </c>
    </row>
    <row r="910" spans="1:14">
      <c r="A910" s="103"/>
      <c r="B910" s="271"/>
      <c r="C910" s="105"/>
      <c r="D910" s="106"/>
      <c r="E910" s="222"/>
      <c r="F910" s="225"/>
      <c r="G910" s="107"/>
      <c r="H910" s="107"/>
      <c r="I910" s="107"/>
      <c r="J910" s="108"/>
      <c r="K910" s="109"/>
      <c r="L910" s="110"/>
      <c r="M910" s="328" t="str">
        <f>IFERROR(ROUNDUP(VLOOKUP(F910,Accesorio!A:E,IF(L910&gt;5,L910-2,L910),)*E910/IF(L910&gt;5,1.21,1),0)," ")</f>
        <v xml:space="preserve"> </v>
      </c>
      <c r="N910" s="329" t="str">
        <f>IFERROR(VLOOKUP(F910,Accesorio!A:C,3,),"")</f>
        <v/>
      </c>
    </row>
    <row r="911" spans="1:14">
      <c r="A911" s="103"/>
      <c r="B911" s="271"/>
      <c r="C911" s="105"/>
      <c r="D911" s="106"/>
      <c r="E911" s="222"/>
      <c r="F911" s="225"/>
      <c r="G911" s="107"/>
      <c r="H911" s="107"/>
      <c r="I911" s="107"/>
      <c r="J911" s="108"/>
      <c r="K911" s="109"/>
      <c r="L911" s="110"/>
      <c r="M911" s="328" t="str">
        <f>IFERROR(ROUNDUP(VLOOKUP(F911,Accesorio!A:E,IF(L911&gt;5,L911-2,L911),)*E911/IF(L911&gt;5,1.21,1),0)," ")</f>
        <v xml:space="preserve"> </v>
      </c>
      <c r="N911" s="329" t="str">
        <f>IFERROR(VLOOKUP(F911,Accesorio!A:C,3,),"")</f>
        <v/>
      </c>
    </row>
    <row r="912" spans="1:14">
      <c r="A912" s="103"/>
      <c r="B912" s="271"/>
      <c r="C912" s="105"/>
      <c r="D912" s="106"/>
      <c r="E912" s="222"/>
      <c r="F912" s="225"/>
      <c r="G912" s="107"/>
      <c r="H912" s="107"/>
      <c r="I912" s="107"/>
      <c r="J912" s="108"/>
      <c r="K912" s="109"/>
      <c r="L912" s="110"/>
      <c r="M912" s="328" t="str">
        <f>IFERROR(ROUNDUP(VLOOKUP(F912,Accesorio!A:E,IF(L912&gt;5,L912-2,L912),)*E912/IF(L912&gt;5,1.21,1),0)," ")</f>
        <v xml:space="preserve"> </v>
      </c>
      <c r="N912" s="329" t="str">
        <f>IFERROR(VLOOKUP(F912,Accesorio!A:C,3,),"")</f>
        <v/>
      </c>
    </row>
    <row r="913" spans="1:14">
      <c r="A913" s="103"/>
      <c r="B913" s="271"/>
      <c r="C913" s="105"/>
      <c r="D913" s="106"/>
      <c r="E913" s="222"/>
      <c r="F913" s="225"/>
      <c r="G913" s="107"/>
      <c r="H913" s="107"/>
      <c r="I913" s="107"/>
      <c r="J913" s="108"/>
      <c r="K913" s="109"/>
      <c r="L913" s="110"/>
      <c r="M913" s="328" t="str">
        <f>IFERROR(ROUNDUP(VLOOKUP(F913,Accesorio!A:E,IF(L913&gt;5,L913-2,L913),)*E913/IF(L913&gt;5,1.21,1),0)," ")</f>
        <v xml:space="preserve"> </v>
      </c>
      <c r="N913" s="329" t="str">
        <f>IFERROR(VLOOKUP(F913,Accesorio!A:C,3,),"")</f>
        <v/>
      </c>
    </row>
    <row r="914" spans="1:14">
      <c r="A914" s="103"/>
      <c r="B914" s="271"/>
      <c r="C914" s="105"/>
      <c r="D914" s="106"/>
      <c r="E914" s="222"/>
      <c r="F914" s="225"/>
      <c r="G914" s="107"/>
      <c r="H914" s="107"/>
      <c r="I914" s="107"/>
      <c r="J914" s="108"/>
      <c r="K914" s="109"/>
      <c r="L914" s="110"/>
      <c r="M914" s="328" t="str">
        <f>IFERROR(ROUNDUP(VLOOKUP(F914,Accesorio!A:E,IF(L914&gt;5,L914-2,L914),)*E914/IF(L914&gt;5,1.21,1),0)," ")</f>
        <v xml:space="preserve"> </v>
      </c>
      <c r="N914" s="329" t="str">
        <f>IFERROR(VLOOKUP(F914,Accesorio!A:C,3,),"")</f>
        <v/>
      </c>
    </row>
    <row r="915" spans="1:14">
      <c r="A915" s="103"/>
      <c r="B915" s="271"/>
      <c r="C915" s="105"/>
      <c r="D915" s="106"/>
      <c r="E915" s="222"/>
      <c r="F915" s="225"/>
      <c r="G915" s="107"/>
      <c r="H915" s="107"/>
      <c r="I915" s="107"/>
      <c r="J915" s="108"/>
      <c r="K915" s="109"/>
      <c r="L915" s="110"/>
      <c r="M915" s="328" t="str">
        <f>IFERROR(ROUNDUP(VLOOKUP(F915,Accesorio!A:E,IF(L915&gt;5,L915-2,L915),)*E915/IF(L915&gt;5,1.21,1),0)," ")</f>
        <v xml:space="preserve"> </v>
      </c>
      <c r="N915" s="329" t="str">
        <f>IFERROR(VLOOKUP(F915,Accesorio!A:C,3,),"")</f>
        <v/>
      </c>
    </row>
    <row r="916" spans="1:14">
      <c r="A916" s="103"/>
      <c r="B916" s="271"/>
      <c r="C916" s="105"/>
      <c r="D916" s="106"/>
      <c r="E916" s="222"/>
      <c r="F916" s="225"/>
      <c r="G916" s="107"/>
      <c r="H916" s="107"/>
      <c r="I916" s="107"/>
      <c r="J916" s="108"/>
      <c r="K916" s="109"/>
      <c r="L916" s="110"/>
      <c r="M916" s="328" t="str">
        <f>IFERROR(ROUNDUP(VLOOKUP(F916,Accesorio!A:E,IF(L916&gt;5,L916-2,L916),)*E916/IF(L916&gt;5,1.21,1),0)," ")</f>
        <v xml:space="preserve"> </v>
      </c>
      <c r="N916" s="329" t="str">
        <f>IFERROR(VLOOKUP(F916,Accesorio!A:C,3,),"")</f>
        <v/>
      </c>
    </row>
    <row r="917" spans="1:14">
      <c r="A917" s="103"/>
      <c r="B917" s="271"/>
      <c r="C917" s="105"/>
      <c r="D917" s="106"/>
      <c r="E917" s="222"/>
      <c r="F917" s="225"/>
      <c r="G917" s="107"/>
      <c r="H917" s="107"/>
      <c r="I917" s="107"/>
      <c r="J917" s="108"/>
      <c r="K917" s="109"/>
      <c r="L917" s="110"/>
      <c r="M917" s="328" t="str">
        <f>IFERROR(ROUNDUP(VLOOKUP(F917,Accesorio!A:E,IF(L917&gt;5,L917-2,L917),)*E917/IF(L917&gt;5,1.21,1),0)," ")</f>
        <v xml:space="preserve"> </v>
      </c>
      <c r="N917" s="329" t="str">
        <f>IFERROR(VLOOKUP(F917,Accesorio!A:C,3,),"")</f>
        <v/>
      </c>
    </row>
    <row r="918" spans="1:14">
      <c r="A918" s="103"/>
      <c r="B918" s="271"/>
      <c r="C918" s="105"/>
      <c r="D918" s="106"/>
      <c r="E918" s="222"/>
      <c r="F918" s="225"/>
      <c r="G918" s="107"/>
      <c r="H918" s="107"/>
      <c r="I918" s="107"/>
      <c r="J918" s="108"/>
      <c r="K918" s="109"/>
      <c r="L918" s="110"/>
      <c r="M918" s="328" t="str">
        <f>IFERROR(ROUNDUP(VLOOKUP(F918,Accesorio!A:E,IF(L918&gt;5,L918-2,L918),)*E918/IF(L918&gt;5,1.21,1),0)," ")</f>
        <v xml:space="preserve"> </v>
      </c>
      <c r="N918" s="329" t="str">
        <f>IFERROR(VLOOKUP(F918,Accesorio!A:C,3,),"")</f>
        <v/>
      </c>
    </row>
    <row r="919" spans="1:14">
      <c r="A919" s="103"/>
      <c r="B919" s="271"/>
      <c r="C919" s="105"/>
      <c r="D919" s="106"/>
      <c r="E919" s="222"/>
      <c r="F919" s="225"/>
      <c r="G919" s="107"/>
      <c r="H919" s="107"/>
      <c r="I919" s="107"/>
      <c r="J919" s="108"/>
      <c r="K919" s="109"/>
      <c r="L919" s="110"/>
      <c r="M919" s="328" t="str">
        <f>IFERROR(ROUNDUP(VLOOKUP(F919,Accesorio!A:E,IF(L919&gt;5,L919-2,L919),)*E919/IF(L919&gt;5,1.21,1),0)," ")</f>
        <v xml:space="preserve"> </v>
      </c>
      <c r="N919" s="329" t="str">
        <f>IFERROR(VLOOKUP(F919,Accesorio!A:C,3,),"")</f>
        <v/>
      </c>
    </row>
    <row r="920" spans="1:14">
      <c r="A920" s="103"/>
      <c r="B920" s="271"/>
      <c r="C920" s="105"/>
      <c r="D920" s="106"/>
      <c r="E920" s="222"/>
      <c r="F920" s="225"/>
      <c r="G920" s="107"/>
      <c r="H920" s="107"/>
      <c r="I920" s="107"/>
      <c r="J920" s="108"/>
      <c r="K920" s="109"/>
      <c r="L920" s="110"/>
      <c r="M920" s="328" t="str">
        <f>IFERROR(ROUNDUP(VLOOKUP(F920,Accesorio!A:E,IF(L920&gt;5,L920-2,L920),)*E920/IF(L920&gt;5,1.21,1),0)," ")</f>
        <v xml:space="preserve"> </v>
      </c>
      <c r="N920" s="329" t="str">
        <f>IFERROR(VLOOKUP(F920,Accesorio!A:C,3,),"")</f>
        <v/>
      </c>
    </row>
    <row r="921" spans="1:14">
      <c r="A921" s="103"/>
      <c r="B921" s="271"/>
      <c r="C921" s="105"/>
      <c r="D921" s="106"/>
      <c r="E921" s="222"/>
      <c r="F921" s="225"/>
      <c r="G921" s="107"/>
      <c r="H921" s="107"/>
      <c r="I921" s="107"/>
      <c r="J921" s="108"/>
      <c r="K921" s="109"/>
      <c r="L921" s="110"/>
      <c r="M921" s="328" t="str">
        <f>IFERROR(ROUNDUP(VLOOKUP(F921,Accesorio!A:E,IF(L921&gt;5,L921-2,L921),)*E921/IF(L921&gt;5,1.21,1),0)," ")</f>
        <v xml:space="preserve"> </v>
      </c>
      <c r="N921" s="329" t="str">
        <f>IFERROR(VLOOKUP(F921,Accesorio!A:C,3,),"")</f>
        <v/>
      </c>
    </row>
    <row r="922" spans="1:14">
      <c r="A922" s="103"/>
      <c r="B922" s="271"/>
      <c r="C922" s="105"/>
      <c r="D922" s="106"/>
      <c r="E922" s="222"/>
      <c r="F922" s="225"/>
      <c r="G922" s="107"/>
      <c r="H922" s="107"/>
      <c r="I922" s="107"/>
      <c r="J922" s="108"/>
      <c r="K922" s="109"/>
      <c r="L922" s="110"/>
      <c r="M922" s="328" t="str">
        <f>IFERROR(ROUNDUP(VLOOKUP(F922,Accesorio!A:E,IF(L922&gt;5,L922-2,L922),)*E922/IF(L922&gt;5,1.21,1),0)," ")</f>
        <v xml:space="preserve"> </v>
      </c>
      <c r="N922" s="329" t="str">
        <f>IFERROR(VLOOKUP(F922,Accesorio!A:C,3,),"")</f>
        <v/>
      </c>
    </row>
    <row r="923" spans="1:14">
      <c r="A923" s="103"/>
      <c r="B923" s="271"/>
      <c r="C923" s="105"/>
      <c r="D923" s="106"/>
      <c r="E923" s="222"/>
      <c r="F923" s="225"/>
      <c r="G923" s="107"/>
      <c r="H923" s="107"/>
      <c r="I923" s="107"/>
      <c r="J923" s="108"/>
      <c r="K923" s="109"/>
      <c r="L923" s="110"/>
      <c r="M923" s="328" t="str">
        <f>IFERROR(ROUNDUP(VLOOKUP(F923,Accesorio!A:E,IF(L923&gt;5,L923-2,L923),)*E923/IF(L923&gt;5,1.21,1),0)," ")</f>
        <v xml:space="preserve"> </v>
      </c>
      <c r="N923" s="329" t="str">
        <f>IFERROR(VLOOKUP(F923,Accesorio!A:C,3,),"")</f>
        <v/>
      </c>
    </row>
    <row r="924" spans="1:14">
      <c r="A924" s="103"/>
      <c r="B924" s="271"/>
      <c r="C924" s="105"/>
      <c r="D924" s="106"/>
      <c r="E924" s="222"/>
      <c r="F924" s="225"/>
      <c r="G924" s="107"/>
      <c r="H924" s="107"/>
      <c r="I924" s="107"/>
      <c r="J924" s="108"/>
      <c r="K924" s="109"/>
      <c r="L924" s="110"/>
      <c r="M924" s="328" t="str">
        <f>IFERROR(ROUNDUP(VLOOKUP(F924,Accesorio!A:E,IF(L924&gt;5,L924-2,L924),)*E924/IF(L924&gt;5,1.21,1),0)," ")</f>
        <v xml:space="preserve"> </v>
      </c>
      <c r="N924" s="329" t="str">
        <f>IFERROR(VLOOKUP(F924,Accesorio!A:C,3,),"")</f>
        <v/>
      </c>
    </row>
    <row r="925" spans="1:14">
      <c r="A925" s="103"/>
      <c r="B925" s="271"/>
      <c r="C925" s="105"/>
      <c r="D925" s="106"/>
      <c r="E925" s="222"/>
      <c r="F925" s="225"/>
      <c r="G925" s="107"/>
      <c r="H925" s="107"/>
      <c r="I925" s="107"/>
      <c r="J925" s="108"/>
      <c r="K925" s="109"/>
      <c r="L925" s="110"/>
      <c r="M925" s="328" t="str">
        <f>IFERROR(ROUNDUP(VLOOKUP(F925,Accesorio!A:E,IF(L925&gt;5,L925-2,L925),)*E925/IF(L925&gt;5,1.21,1),0)," ")</f>
        <v xml:space="preserve"> </v>
      </c>
      <c r="N925" s="329" t="str">
        <f>IFERROR(VLOOKUP(F925,Accesorio!A:C,3,),"")</f>
        <v/>
      </c>
    </row>
    <row r="926" spans="1:14">
      <c r="A926" s="103"/>
      <c r="B926" s="271"/>
      <c r="C926" s="105"/>
      <c r="D926" s="106"/>
      <c r="E926" s="222"/>
      <c r="F926" s="225"/>
      <c r="G926" s="107"/>
      <c r="H926" s="107"/>
      <c r="I926" s="107"/>
      <c r="J926" s="108"/>
      <c r="K926" s="109"/>
      <c r="L926" s="110"/>
      <c r="M926" s="328" t="str">
        <f>IFERROR(ROUNDUP(VLOOKUP(F926,Accesorio!A:E,IF(L926&gt;5,L926-2,L926),)*E926/IF(L926&gt;5,1.21,1),0)," ")</f>
        <v xml:space="preserve"> </v>
      </c>
      <c r="N926" s="329" t="str">
        <f>IFERROR(VLOOKUP(F926,Accesorio!A:C,3,),"")</f>
        <v/>
      </c>
    </row>
    <row r="927" spans="1:14">
      <c r="A927" s="103"/>
      <c r="B927" s="271"/>
      <c r="C927" s="105"/>
      <c r="D927" s="106"/>
      <c r="E927" s="222"/>
      <c r="F927" s="225"/>
      <c r="G927" s="107"/>
      <c r="H927" s="107"/>
      <c r="I927" s="107"/>
      <c r="J927" s="108"/>
      <c r="K927" s="109"/>
      <c r="L927" s="110"/>
      <c r="M927" s="328" t="str">
        <f>IFERROR(ROUNDUP(VLOOKUP(F927,Accesorio!A:E,IF(L927&gt;5,L927-2,L927),)*E927/IF(L927&gt;5,1.21,1),0)," ")</f>
        <v xml:space="preserve"> </v>
      </c>
      <c r="N927" s="329" t="str">
        <f>IFERROR(VLOOKUP(F927,Accesorio!A:C,3,),"")</f>
        <v/>
      </c>
    </row>
    <row r="928" spans="1:14">
      <c r="A928" s="103"/>
      <c r="B928" s="271"/>
      <c r="C928" s="105"/>
      <c r="D928" s="106"/>
      <c r="E928" s="222"/>
      <c r="F928" s="225"/>
      <c r="G928" s="107"/>
      <c r="H928" s="107"/>
      <c r="I928" s="107"/>
      <c r="J928" s="108"/>
      <c r="K928" s="109"/>
      <c r="L928" s="110"/>
      <c r="M928" s="328" t="str">
        <f>IFERROR(ROUNDUP(VLOOKUP(F928,Accesorio!A:E,IF(L928&gt;5,L928-2,L928),)*E928/IF(L928&gt;5,1.21,1),0)," ")</f>
        <v xml:space="preserve"> </v>
      </c>
      <c r="N928" s="329" t="str">
        <f>IFERROR(VLOOKUP(F928,Accesorio!A:C,3,),"")</f>
        <v/>
      </c>
    </row>
    <row r="929" spans="1:14">
      <c r="A929" s="103"/>
      <c r="B929" s="271"/>
      <c r="C929" s="105"/>
      <c r="D929" s="106"/>
      <c r="E929" s="222"/>
      <c r="F929" s="225"/>
      <c r="G929" s="107"/>
      <c r="H929" s="107"/>
      <c r="I929" s="107"/>
      <c r="J929" s="108"/>
      <c r="K929" s="109"/>
      <c r="L929" s="110"/>
      <c r="M929" s="328" t="str">
        <f>IFERROR(ROUNDUP(VLOOKUP(F929,Accesorio!A:E,IF(L929&gt;5,L929-2,L929),)*E929/IF(L929&gt;5,1.21,1),0)," ")</f>
        <v xml:space="preserve"> </v>
      </c>
      <c r="N929" s="329" t="str">
        <f>IFERROR(VLOOKUP(F929,Accesorio!A:C,3,),"")</f>
        <v/>
      </c>
    </row>
    <row r="930" spans="1:14">
      <c r="A930" s="103"/>
      <c r="B930" s="271"/>
      <c r="C930" s="105"/>
      <c r="D930" s="106"/>
      <c r="E930" s="222"/>
      <c r="F930" s="225"/>
      <c r="G930" s="107"/>
      <c r="H930" s="107"/>
      <c r="I930" s="107"/>
      <c r="J930" s="108"/>
      <c r="K930" s="109"/>
      <c r="L930" s="110"/>
      <c r="M930" s="328" t="str">
        <f>IFERROR(ROUNDUP(VLOOKUP(F930,Accesorio!A:E,IF(L930&gt;5,L930-2,L930),)*E930/IF(L930&gt;5,1.21,1),0)," ")</f>
        <v xml:space="preserve"> </v>
      </c>
      <c r="N930" s="329" t="str">
        <f>IFERROR(VLOOKUP(F930,Accesorio!A:C,3,),"")</f>
        <v/>
      </c>
    </row>
    <row r="931" spans="1:14">
      <c r="A931" s="103"/>
      <c r="B931" s="271"/>
      <c r="C931" s="105"/>
      <c r="D931" s="106"/>
      <c r="E931" s="222"/>
      <c r="F931" s="225"/>
      <c r="G931" s="107"/>
      <c r="H931" s="107"/>
      <c r="I931" s="107"/>
      <c r="J931" s="108"/>
      <c r="K931" s="109"/>
      <c r="L931" s="110"/>
      <c r="M931" s="328" t="str">
        <f>IFERROR(ROUNDUP(VLOOKUP(F931,Accesorio!A:E,IF(L931&gt;5,L931-2,L931),)*E931/IF(L931&gt;5,1.21,1),0)," ")</f>
        <v xml:space="preserve"> </v>
      </c>
      <c r="N931" s="329" t="str">
        <f>IFERROR(VLOOKUP(F931,Accesorio!A:C,3,),"")</f>
        <v/>
      </c>
    </row>
    <row r="932" spans="1:14">
      <c r="A932" s="103"/>
      <c r="B932" s="271"/>
      <c r="C932" s="105"/>
      <c r="D932" s="106"/>
      <c r="E932" s="222"/>
      <c r="F932" s="225"/>
      <c r="G932" s="107"/>
      <c r="H932" s="107"/>
      <c r="I932" s="107"/>
      <c r="J932" s="108"/>
      <c r="K932" s="109"/>
      <c r="L932" s="110"/>
      <c r="M932" s="328" t="str">
        <f>IFERROR(ROUNDUP(VLOOKUP(F932,Accesorio!A:E,IF(L932&gt;5,L932-2,L932),)*E932/IF(L932&gt;5,1.21,1),0)," ")</f>
        <v xml:space="preserve"> </v>
      </c>
      <c r="N932" s="329" t="str">
        <f>IFERROR(VLOOKUP(F932,Accesorio!A:C,3,),"")</f>
        <v/>
      </c>
    </row>
    <row r="933" spans="1:14">
      <c r="A933" s="103"/>
      <c r="B933" s="271"/>
      <c r="C933" s="105"/>
      <c r="D933" s="106"/>
      <c r="E933" s="222"/>
      <c r="F933" s="225"/>
      <c r="G933" s="107"/>
      <c r="H933" s="107"/>
      <c r="I933" s="107"/>
      <c r="J933" s="108"/>
      <c r="K933" s="109"/>
      <c r="L933" s="110"/>
      <c r="M933" s="328" t="str">
        <f>IFERROR(ROUNDUP(VLOOKUP(F933,Accesorio!A:E,IF(L933&gt;5,L933-2,L933),)*E933/IF(L933&gt;5,1.21,1),0)," ")</f>
        <v xml:space="preserve"> </v>
      </c>
      <c r="N933" s="329" t="str">
        <f>IFERROR(VLOOKUP(F933,Accesorio!A:C,3,),"")</f>
        <v/>
      </c>
    </row>
    <row r="934" spans="1:14">
      <c r="A934" s="103"/>
      <c r="B934" s="271"/>
      <c r="C934" s="105"/>
      <c r="D934" s="106"/>
      <c r="E934" s="222"/>
      <c r="F934" s="225"/>
      <c r="G934" s="107"/>
      <c r="H934" s="107"/>
      <c r="I934" s="107"/>
      <c r="J934" s="108"/>
      <c r="K934" s="109"/>
      <c r="L934" s="110"/>
      <c r="M934" s="328" t="str">
        <f>IFERROR(ROUNDUP(VLOOKUP(F934,Accesorio!A:E,IF(L934&gt;5,L934-2,L934),)*E934/IF(L934&gt;5,1.21,1),0)," ")</f>
        <v xml:space="preserve"> </v>
      </c>
      <c r="N934" s="329" t="str">
        <f>IFERROR(VLOOKUP(F934,Accesorio!A:C,3,),"")</f>
        <v/>
      </c>
    </row>
    <row r="935" spans="1:14">
      <c r="A935" s="103"/>
      <c r="B935" s="271"/>
      <c r="C935" s="105"/>
      <c r="D935" s="106"/>
      <c r="E935" s="222"/>
      <c r="F935" s="225"/>
      <c r="G935" s="107"/>
      <c r="H935" s="107"/>
      <c r="I935" s="107"/>
      <c r="J935" s="108"/>
      <c r="K935" s="109"/>
      <c r="L935" s="110"/>
      <c r="M935" s="328" t="str">
        <f>IFERROR(ROUNDUP(VLOOKUP(F935,Accesorio!A:E,IF(L935&gt;5,L935-2,L935),)*E935/IF(L935&gt;5,1.21,1),0)," ")</f>
        <v xml:space="preserve"> </v>
      </c>
      <c r="N935" s="329" t="str">
        <f>IFERROR(VLOOKUP(F935,Accesorio!A:C,3,),"")</f>
        <v/>
      </c>
    </row>
    <row r="936" spans="1:14">
      <c r="A936" s="103"/>
      <c r="B936" s="271"/>
      <c r="C936" s="105"/>
      <c r="D936" s="106"/>
      <c r="E936" s="222"/>
      <c r="F936" s="225"/>
      <c r="G936" s="107"/>
      <c r="H936" s="107"/>
      <c r="I936" s="107"/>
      <c r="J936" s="108"/>
      <c r="K936" s="109"/>
      <c r="L936" s="110"/>
      <c r="M936" s="328" t="str">
        <f>IFERROR(ROUNDUP(VLOOKUP(F936,Accesorio!A:E,IF(L936&gt;5,L936-2,L936),)*E936/IF(L936&gt;5,1.21,1),0)," ")</f>
        <v xml:space="preserve"> </v>
      </c>
      <c r="N936" s="329" t="str">
        <f>IFERROR(VLOOKUP(F936,Accesorio!A:C,3,),"")</f>
        <v/>
      </c>
    </row>
    <row r="937" spans="1:14">
      <c r="A937" s="103"/>
      <c r="B937" s="271"/>
      <c r="C937" s="105"/>
      <c r="D937" s="106"/>
      <c r="E937" s="222"/>
      <c r="F937" s="225"/>
      <c r="G937" s="107"/>
      <c r="H937" s="107"/>
      <c r="I937" s="107"/>
      <c r="J937" s="108"/>
      <c r="K937" s="109"/>
      <c r="L937" s="110"/>
      <c r="M937" s="328" t="str">
        <f>IFERROR(ROUNDUP(VLOOKUP(F937,Accesorio!A:E,IF(L937&gt;5,L937-2,L937),)*E937/IF(L937&gt;5,1.21,1),0)," ")</f>
        <v xml:space="preserve"> </v>
      </c>
      <c r="N937" s="329" t="str">
        <f>IFERROR(VLOOKUP(F937,Accesorio!A:C,3,),"")</f>
        <v/>
      </c>
    </row>
    <row r="938" spans="1:14">
      <c r="A938" s="103"/>
      <c r="B938" s="271"/>
      <c r="C938" s="105"/>
      <c r="D938" s="106"/>
      <c r="E938" s="222"/>
      <c r="F938" s="225"/>
      <c r="G938" s="107"/>
      <c r="H938" s="107"/>
      <c r="I938" s="107"/>
      <c r="J938" s="108"/>
      <c r="K938" s="109"/>
      <c r="L938" s="110"/>
      <c r="M938" s="328" t="str">
        <f>IFERROR(ROUNDUP(VLOOKUP(F938,Accesorio!A:E,IF(L938&gt;5,L938-2,L938),)*E938/IF(L938&gt;5,1.21,1),0)," ")</f>
        <v xml:space="preserve"> </v>
      </c>
      <c r="N938" s="329" t="str">
        <f>IFERROR(VLOOKUP(F938,Accesorio!A:C,3,),"")</f>
        <v/>
      </c>
    </row>
    <row r="939" spans="1:14">
      <c r="A939" s="103"/>
      <c r="B939" s="271"/>
      <c r="C939" s="105"/>
      <c r="D939" s="106"/>
      <c r="E939" s="222"/>
      <c r="F939" s="225"/>
      <c r="G939" s="107"/>
      <c r="H939" s="107"/>
      <c r="I939" s="107"/>
      <c r="J939" s="108"/>
      <c r="K939" s="109"/>
      <c r="L939" s="110"/>
      <c r="M939" s="328" t="str">
        <f>IFERROR(ROUNDUP(VLOOKUP(F939,Accesorio!A:E,IF(L939&gt;5,L939-2,L939),)*E939/IF(L939&gt;5,1.21,1),0)," ")</f>
        <v xml:space="preserve"> </v>
      </c>
      <c r="N939" s="329" t="str">
        <f>IFERROR(VLOOKUP(F939,Accesorio!A:C,3,),"")</f>
        <v/>
      </c>
    </row>
    <row r="940" spans="1:14">
      <c r="A940" s="103"/>
      <c r="B940" s="271"/>
      <c r="C940" s="105"/>
      <c r="D940" s="106"/>
      <c r="E940" s="223"/>
      <c r="F940" s="225"/>
      <c r="G940" s="107"/>
      <c r="H940" s="107"/>
      <c r="I940" s="107"/>
      <c r="J940" s="108"/>
      <c r="K940" s="109"/>
      <c r="L940" s="110"/>
      <c r="M940" s="328" t="str">
        <f>IFERROR(ROUNDUP(VLOOKUP(F940,Accesorio!A:E,IF(L940&gt;5,L940-2,L940),)*E940/IF(L940&gt;5,1.21,1),0)," ")</f>
        <v xml:space="preserve"> </v>
      </c>
      <c r="N940" s="329" t="str">
        <f>IFERROR(VLOOKUP(F940,Accesorio!A:C,3,),"")</f>
        <v/>
      </c>
    </row>
    <row r="941" spans="1:14">
      <c r="A941" s="103"/>
      <c r="B941" s="271"/>
      <c r="C941" s="105"/>
      <c r="D941" s="106"/>
      <c r="E941" s="223"/>
      <c r="F941" s="225"/>
      <c r="G941" s="107"/>
      <c r="H941" s="107"/>
      <c r="I941" s="107"/>
      <c r="J941" s="108"/>
      <c r="K941" s="109"/>
      <c r="L941" s="110"/>
      <c r="M941" s="328" t="str">
        <f>IFERROR(ROUNDUP(VLOOKUP(F941,Accesorio!A:E,IF(L941&gt;5,L941-2,L941),)*E941/IF(L941&gt;5,1.21,1),0)," ")</f>
        <v xml:space="preserve"> </v>
      </c>
      <c r="N941" s="329" t="str">
        <f>IFERROR(VLOOKUP(F941,Accesorio!A:C,3,),"")</f>
        <v/>
      </c>
    </row>
    <row r="942" spans="1:14">
      <c r="A942" s="103"/>
      <c r="B942" s="271"/>
      <c r="C942" s="105"/>
      <c r="D942" s="106"/>
      <c r="E942" s="223"/>
      <c r="F942" s="225"/>
      <c r="G942" s="107"/>
      <c r="H942" s="107"/>
      <c r="I942" s="107"/>
      <c r="J942" s="108"/>
      <c r="K942" s="109"/>
      <c r="L942" s="110"/>
      <c r="M942" s="328" t="str">
        <f>IFERROR(ROUNDUP(VLOOKUP(F942,Accesorio!A:E,IF(L942&gt;5,L942-2,L942),)*E942/IF(L942&gt;5,1.21,1),0)," ")</f>
        <v xml:space="preserve"> </v>
      </c>
      <c r="N942" s="329" t="str">
        <f>IFERROR(VLOOKUP(F942,Accesorio!A:C,3,),"")</f>
        <v/>
      </c>
    </row>
    <row r="943" spans="1:14">
      <c r="A943" s="103"/>
      <c r="B943" s="271"/>
      <c r="C943" s="105"/>
      <c r="D943" s="106"/>
      <c r="E943" s="223"/>
      <c r="F943" s="225"/>
      <c r="G943" s="107"/>
      <c r="H943" s="107"/>
      <c r="I943" s="107"/>
      <c r="J943" s="108"/>
      <c r="K943" s="109"/>
      <c r="L943" s="110"/>
      <c r="M943" s="328" t="str">
        <f>IFERROR(ROUNDUP(VLOOKUP(F943,Accesorio!A:E,IF(L943&gt;5,L943-2,L943),)*E943/IF(L943&gt;5,1.21,1),0)," ")</f>
        <v xml:space="preserve"> </v>
      </c>
      <c r="N943" s="329" t="str">
        <f>IFERROR(VLOOKUP(F943,Accesorio!A:C,3,),"")</f>
        <v/>
      </c>
    </row>
    <row r="944" spans="1:14">
      <c r="A944" s="103"/>
      <c r="B944" s="271"/>
      <c r="C944" s="105"/>
      <c r="D944" s="106"/>
      <c r="E944" s="223"/>
      <c r="F944" s="225"/>
      <c r="G944" s="107"/>
      <c r="H944" s="107"/>
      <c r="I944" s="107"/>
      <c r="J944" s="108"/>
      <c r="K944" s="109"/>
      <c r="L944" s="110"/>
      <c r="M944" s="328" t="str">
        <f>IFERROR(ROUNDUP(VLOOKUP(F944,Accesorio!A:E,IF(L944&gt;5,L944-2,L944),)*E944/IF(L944&gt;5,1.21,1),0)," ")</f>
        <v xml:space="preserve"> </v>
      </c>
      <c r="N944" s="329" t="str">
        <f>IFERROR(VLOOKUP(F944,Accesorio!A:C,3,),"")</f>
        <v/>
      </c>
    </row>
    <row r="945" spans="1:14">
      <c r="A945" s="103"/>
      <c r="B945" s="271"/>
      <c r="C945" s="105"/>
      <c r="D945" s="106"/>
      <c r="E945" s="223"/>
      <c r="F945" s="225"/>
      <c r="G945" s="107"/>
      <c r="H945" s="107"/>
      <c r="I945" s="107"/>
      <c r="J945" s="108"/>
      <c r="K945" s="109"/>
      <c r="L945" s="110"/>
      <c r="M945" s="328" t="str">
        <f>IFERROR(ROUNDUP(VLOOKUP(F945,Accesorio!A:E,IF(L945&gt;5,L945-2,L945),)*E945/IF(L945&gt;5,1.21,1),0)," ")</f>
        <v xml:space="preserve"> </v>
      </c>
      <c r="N945" s="329" t="str">
        <f>IFERROR(VLOOKUP(F945,Accesorio!A:C,3,),"")</f>
        <v/>
      </c>
    </row>
    <row r="946" spans="1:14">
      <c r="A946" s="103"/>
      <c r="B946" s="271"/>
      <c r="C946" s="105"/>
      <c r="D946" s="106"/>
      <c r="E946" s="223"/>
      <c r="F946" s="225"/>
      <c r="G946" s="107"/>
      <c r="H946" s="107"/>
      <c r="I946" s="107"/>
      <c r="J946" s="108"/>
      <c r="K946" s="109"/>
      <c r="L946" s="110"/>
      <c r="M946" s="328" t="str">
        <f>IFERROR(ROUNDUP(VLOOKUP(F946,Accesorio!A:E,IF(L946&gt;5,L946-2,L946),)*E946/IF(L946&gt;5,1.21,1),0)," ")</f>
        <v xml:space="preserve"> </v>
      </c>
      <c r="N946" s="329" t="str">
        <f>IFERROR(VLOOKUP(F946,Accesorio!A:C,3,),"")</f>
        <v/>
      </c>
    </row>
    <row r="947" spans="1:14">
      <c r="A947" s="103"/>
      <c r="B947" s="271"/>
      <c r="C947" s="105"/>
      <c r="D947" s="106"/>
      <c r="E947" s="223"/>
      <c r="F947" s="225"/>
      <c r="G947" s="107"/>
      <c r="H947" s="107"/>
      <c r="I947" s="107"/>
      <c r="J947" s="108"/>
      <c r="K947" s="109"/>
      <c r="L947" s="110"/>
      <c r="M947" s="328" t="str">
        <f>IFERROR(ROUNDUP(VLOOKUP(F947,Accesorio!A:E,IF(L947&gt;5,L947-2,L947),)*E947/IF(L947&gt;5,1.21,1),0)," ")</f>
        <v xml:space="preserve"> </v>
      </c>
      <c r="N947" s="329" t="str">
        <f>IFERROR(VLOOKUP(F947,Accesorio!A:C,3,),"")</f>
        <v/>
      </c>
    </row>
    <row r="948" spans="1:14">
      <c r="A948" s="103"/>
      <c r="B948" s="271"/>
      <c r="C948" s="105"/>
      <c r="D948" s="106"/>
      <c r="E948" s="223"/>
      <c r="F948" s="225"/>
      <c r="G948" s="107"/>
      <c r="H948" s="107"/>
      <c r="I948" s="107"/>
      <c r="J948" s="108"/>
      <c r="K948" s="109"/>
      <c r="L948" s="110"/>
      <c r="M948" s="328" t="str">
        <f>IFERROR(ROUNDUP(VLOOKUP(F948,Accesorio!A:E,IF(L948&gt;5,L948-2,L948),)*E948/IF(L948&gt;5,1.21,1),0)," ")</f>
        <v xml:space="preserve"> </v>
      </c>
      <c r="N948" s="329" t="str">
        <f>IFERROR(VLOOKUP(F948,Accesorio!A:C,3,),"")</f>
        <v/>
      </c>
    </row>
    <row r="949" spans="1:14">
      <c r="A949" s="103"/>
      <c r="B949" s="271"/>
      <c r="C949" s="105"/>
      <c r="D949" s="106"/>
      <c r="E949" s="222"/>
      <c r="F949" s="225"/>
      <c r="G949" s="107"/>
      <c r="H949" s="107"/>
      <c r="I949" s="107"/>
      <c r="J949" s="108"/>
      <c r="K949" s="109"/>
      <c r="L949" s="110"/>
      <c r="M949" s="328" t="str">
        <f>IFERROR(ROUNDUP(VLOOKUP(F949,Accesorio!A:E,IF(L949&gt;5,L949-2,L949),)*E949/IF(L949&gt;5,1.21,1),0)," ")</f>
        <v xml:space="preserve"> </v>
      </c>
      <c r="N949" s="329" t="str">
        <f>IFERROR(VLOOKUP(F949,Accesorio!A:C,3,),"")</f>
        <v/>
      </c>
    </row>
    <row r="950" spans="1:14">
      <c r="A950" s="103"/>
      <c r="B950" s="271"/>
      <c r="C950" s="105"/>
      <c r="D950" s="106"/>
      <c r="E950" s="222"/>
      <c r="F950" s="225"/>
      <c r="G950" s="107"/>
      <c r="H950" s="107"/>
      <c r="I950" s="107"/>
      <c r="J950" s="108"/>
      <c r="K950" s="109"/>
      <c r="L950" s="110"/>
      <c r="M950" s="328" t="str">
        <f>IFERROR(ROUNDUP(VLOOKUP(F950,Accesorio!A:E,IF(L950&gt;5,L950-2,L950),)*E950/IF(L950&gt;5,1.21,1),0)," ")</f>
        <v xml:space="preserve"> </v>
      </c>
      <c r="N950" s="329" t="str">
        <f>IFERROR(VLOOKUP(F950,Accesorio!A:C,3,),"")</f>
        <v/>
      </c>
    </row>
    <row r="951" spans="1:14">
      <c r="A951" s="103"/>
      <c r="B951" s="271"/>
      <c r="C951" s="105"/>
      <c r="D951" s="106"/>
      <c r="E951" s="222"/>
      <c r="F951" s="225"/>
      <c r="G951" s="107"/>
      <c r="H951" s="107"/>
      <c r="I951" s="107"/>
      <c r="J951" s="108"/>
      <c r="K951" s="109"/>
      <c r="L951" s="110"/>
      <c r="M951" s="328" t="str">
        <f>IFERROR(ROUNDUP(VLOOKUP(F951,Accesorio!A:E,IF(L951&gt;5,L951-2,L951),)*E951/IF(L951&gt;5,1.21,1),0)," ")</f>
        <v xml:space="preserve"> </v>
      </c>
      <c r="N951" s="329" t="str">
        <f>IFERROR(VLOOKUP(F951,Accesorio!A:C,3,),"")</f>
        <v/>
      </c>
    </row>
    <row r="952" spans="1:14">
      <c r="A952" s="103"/>
      <c r="B952" s="271"/>
      <c r="C952" s="105"/>
      <c r="D952" s="106"/>
      <c r="E952" s="222"/>
      <c r="F952" s="225"/>
      <c r="G952" s="107"/>
      <c r="H952" s="107"/>
      <c r="I952" s="107"/>
      <c r="J952" s="108"/>
      <c r="K952" s="109"/>
      <c r="L952" s="110"/>
      <c r="M952" s="328" t="str">
        <f>IFERROR(ROUNDUP(VLOOKUP(F952,Accesorio!A:E,IF(L952&gt;5,L952-2,L952),)*E952/IF(L952&gt;5,1.21,1),0)," ")</f>
        <v xml:space="preserve"> </v>
      </c>
      <c r="N952" s="329" t="str">
        <f>IFERROR(VLOOKUP(F952,Accesorio!A:C,3,),"")</f>
        <v/>
      </c>
    </row>
    <row r="953" spans="1:14">
      <c r="A953" s="103"/>
      <c r="B953" s="271"/>
      <c r="C953" s="105"/>
      <c r="D953" s="106"/>
      <c r="E953" s="222"/>
      <c r="F953" s="225"/>
      <c r="G953" s="107"/>
      <c r="H953" s="107"/>
      <c r="I953" s="107"/>
      <c r="J953" s="108"/>
      <c r="K953" s="109"/>
      <c r="L953" s="110"/>
      <c r="M953" s="328" t="str">
        <f>IFERROR(ROUNDUP(VLOOKUP(F953,Accesorio!A:E,IF(L953&gt;5,L953-2,L953),)*E953/IF(L953&gt;5,1.21,1),0)," ")</f>
        <v xml:space="preserve"> </v>
      </c>
      <c r="N953" s="329" t="str">
        <f>IFERROR(VLOOKUP(F953,Accesorio!A:C,3,),"")</f>
        <v/>
      </c>
    </row>
    <row r="954" spans="1:14">
      <c r="A954" s="103"/>
      <c r="B954" s="271"/>
      <c r="C954" s="105"/>
      <c r="D954" s="106"/>
      <c r="E954" s="222"/>
      <c r="F954" s="225"/>
      <c r="G954" s="107"/>
      <c r="H954" s="107"/>
      <c r="I954" s="107"/>
      <c r="J954" s="108"/>
      <c r="K954" s="109"/>
      <c r="L954" s="110"/>
      <c r="M954" s="328" t="str">
        <f>IFERROR(ROUNDUP(VLOOKUP(F954,Accesorio!A:E,IF(L954&gt;5,L954-2,L954),)*E954/IF(L954&gt;5,1.21,1),0)," ")</f>
        <v xml:space="preserve"> </v>
      </c>
      <c r="N954" s="329" t="str">
        <f>IFERROR(VLOOKUP(F954,Accesorio!A:C,3,),"")</f>
        <v/>
      </c>
    </row>
    <row r="955" spans="1:14">
      <c r="A955" s="103"/>
      <c r="B955" s="271"/>
      <c r="C955" s="105"/>
      <c r="D955" s="106"/>
      <c r="E955" s="222"/>
      <c r="F955" s="225"/>
      <c r="G955" s="107"/>
      <c r="H955" s="107"/>
      <c r="I955" s="107"/>
      <c r="J955" s="108"/>
      <c r="K955" s="109"/>
      <c r="L955" s="110"/>
      <c r="M955" s="328" t="str">
        <f>IFERROR(ROUNDUP(VLOOKUP(F955,Accesorio!A:E,IF(L955&gt;5,L955-2,L955),)*E955/IF(L955&gt;5,1.21,1),0)," ")</f>
        <v xml:space="preserve"> </v>
      </c>
      <c r="N955" s="329" t="str">
        <f>IFERROR(VLOOKUP(F955,Accesorio!A:C,3,),"")</f>
        <v/>
      </c>
    </row>
    <row r="956" spans="1:14">
      <c r="A956" s="103"/>
      <c r="B956" s="271"/>
      <c r="C956" s="105"/>
      <c r="D956" s="106"/>
      <c r="E956" s="222"/>
      <c r="F956" s="225"/>
      <c r="G956" s="107"/>
      <c r="H956" s="107"/>
      <c r="I956" s="107"/>
      <c r="J956" s="108"/>
      <c r="K956" s="109"/>
      <c r="L956" s="110"/>
      <c r="M956" s="328" t="str">
        <f>IFERROR(ROUNDUP(VLOOKUP(F956,Accesorio!A:E,IF(L956&gt;5,L956-2,L956),)*E956/IF(L956&gt;5,1.21,1),0)," ")</f>
        <v xml:space="preserve"> </v>
      </c>
      <c r="N956" s="329" t="str">
        <f>IFERROR(VLOOKUP(F956,Accesorio!A:C,3,),"")</f>
        <v/>
      </c>
    </row>
    <row r="957" spans="1:14">
      <c r="A957" s="103"/>
      <c r="B957" s="271"/>
      <c r="C957" s="105"/>
      <c r="D957" s="106"/>
      <c r="E957" s="222"/>
      <c r="F957" s="225"/>
      <c r="G957" s="107"/>
      <c r="H957" s="107"/>
      <c r="I957" s="107"/>
      <c r="J957" s="108"/>
      <c r="K957" s="109"/>
      <c r="L957" s="110"/>
      <c r="M957" s="328" t="str">
        <f>IFERROR(ROUNDUP(VLOOKUP(F957,Accesorio!A:E,IF(L957&gt;5,L957-2,L957),)*E957/IF(L957&gt;5,1.21,1),0)," ")</f>
        <v xml:space="preserve"> </v>
      </c>
      <c r="N957" s="329" t="str">
        <f>IFERROR(VLOOKUP(F957,Accesorio!A:C,3,),"")</f>
        <v/>
      </c>
    </row>
    <row r="958" spans="1:14">
      <c r="A958" s="103"/>
      <c r="B958" s="271"/>
      <c r="C958" s="105"/>
      <c r="D958" s="106"/>
      <c r="E958" s="222"/>
      <c r="F958" s="225"/>
      <c r="G958" s="107"/>
      <c r="H958" s="107"/>
      <c r="I958" s="107"/>
      <c r="J958" s="108"/>
      <c r="K958" s="109"/>
      <c r="L958" s="110"/>
      <c r="M958" s="328" t="str">
        <f>IFERROR(ROUNDUP(VLOOKUP(F958,Accesorio!A:E,IF(L958&gt;5,L958-2,L958),)*E958/IF(L958&gt;5,1.21,1),0)," ")</f>
        <v xml:space="preserve"> </v>
      </c>
      <c r="N958" s="329" t="str">
        <f>IFERROR(VLOOKUP(F958,Accesorio!A:C,3,),"")</f>
        <v/>
      </c>
    </row>
    <row r="959" spans="1:14">
      <c r="A959" s="103"/>
      <c r="B959" s="271"/>
      <c r="C959" s="105"/>
      <c r="D959" s="106"/>
      <c r="E959" s="222"/>
      <c r="F959" s="225"/>
      <c r="G959" s="107"/>
      <c r="H959" s="107"/>
      <c r="I959" s="107"/>
      <c r="J959" s="108"/>
      <c r="K959" s="109"/>
      <c r="L959" s="110"/>
      <c r="M959" s="328" t="str">
        <f>IFERROR(ROUNDUP(VLOOKUP(F959,Accesorio!A:E,IF(L959&gt;5,L959-2,L959),)*E959/IF(L959&gt;5,1.21,1),0)," ")</f>
        <v xml:space="preserve"> </v>
      </c>
      <c r="N959" s="329" t="str">
        <f>IFERROR(VLOOKUP(F959,Accesorio!A:C,3,),"")</f>
        <v/>
      </c>
    </row>
    <row r="960" spans="1:14">
      <c r="A960" s="103"/>
      <c r="B960" s="271"/>
      <c r="C960" s="105"/>
      <c r="D960" s="106"/>
      <c r="E960" s="222"/>
      <c r="F960" s="225"/>
      <c r="G960" s="107"/>
      <c r="H960" s="107"/>
      <c r="I960" s="107"/>
      <c r="J960" s="108"/>
      <c r="K960" s="109"/>
      <c r="L960" s="110"/>
      <c r="M960" s="328" t="str">
        <f>IFERROR(ROUNDUP(VLOOKUP(F960,Accesorio!A:E,IF(L960&gt;5,L960-2,L960),)*E960/IF(L960&gt;5,1.21,1),0)," ")</f>
        <v xml:space="preserve"> </v>
      </c>
      <c r="N960" s="329" t="str">
        <f>IFERROR(VLOOKUP(F960,Accesorio!A:C,3,),"")</f>
        <v/>
      </c>
    </row>
    <row r="961" spans="1:14">
      <c r="A961" s="103"/>
      <c r="B961" s="271"/>
      <c r="C961" s="105"/>
      <c r="D961" s="106"/>
      <c r="E961" s="222"/>
      <c r="F961" s="225"/>
      <c r="G961" s="107"/>
      <c r="H961" s="107"/>
      <c r="I961" s="107"/>
      <c r="J961" s="108"/>
      <c r="K961" s="109"/>
      <c r="L961" s="110"/>
      <c r="M961" s="328" t="str">
        <f>IFERROR(ROUNDUP(VLOOKUP(F961,Accesorio!A:E,IF(L961&gt;5,L961-2,L961),)*E961/IF(L961&gt;5,1.21,1),0)," ")</f>
        <v xml:space="preserve"> </v>
      </c>
      <c r="N961" s="329" t="str">
        <f>IFERROR(VLOOKUP(F961,Accesorio!A:C,3,),"")</f>
        <v/>
      </c>
    </row>
    <row r="962" spans="1:14">
      <c r="A962" s="103"/>
      <c r="B962" s="271"/>
      <c r="C962" s="105"/>
      <c r="D962" s="106"/>
      <c r="E962" s="222"/>
      <c r="F962" s="225"/>
      <c r="G962" s="107"/>
      <c r="H962" s="107"/>
      <c r="I962" s="107"/>
      <c r="J962" s="108"/>
      <c r="K962" s="109"/>
      <c r="L962" s="110"/>
      <c r="M962" s="328" t="str">
        <f>IFERROR(ROUNDUP(VLOOKUP(F962,Accesorio!A:E,IF(L962&gt;5,L962-2,L962),)*E962/IF(L962&gt;5,1.21,1),0)," ")</f>
        <v xml:space="preserve"> </v>
      </c>
      <c r="N962" s="329" t="str">
        <f>IFERROR(VLOOKUP(F962,Accesorio!A:C,3,),"")</f>
        <v/>
      </c>
    </row>
    <row r="963" spans="1:14">
      <c r="A963" s="103"/>
      <c r="B963" s="271"/>
      <c r="C963" s="105"/>
      <c r="D963" s="106"/>
      <c r="E963" s="222"/>
      <c r="F963" s="225"/>
      <c r="G963" s="107"/>
      <c r="H963" s="107"/>
      <c r="I963" s="107"/>
      <c r="J963" s="108"/>
      <c r="K963" s="109"/>
      <c r="L963" s="110"/>
      <c r="M963" s="328" t="str">
        <f>IFERROR(ROUNDUP(VLOOKUP(F963,Accesorio!A:E,IF(L963&gt;5,L963-2,L963),)*E963/IF(L963&gt;5,1.21,1),0)," ")</f>
        <v xml:space="preserve"> </v>
      </c>
      <c r="N963" s="329" t="str">
        <f>IFERROR(VLOOKUP(F963,Accesorio!A:C,3,),"")</f>
        <v/>
      </c>
    </row>
    <row r="964" spans="1:14">
      <c r="A964" s="103"/>
      <c r="B964" s="271"/>
      <c r="C964" s="105"/>
      <c r="D964" s="106"/>
      <c r="E964" s="222"/>
      <c r="F964" s="225"/>
      <c r="G964" s="107"/>
      <c r="H964" s="107"/>
      <c r="I964" s="107"/>
      <c r="J964" s="108"/>
      <c r="K964" s="109"/>
      <c r="L964" s="110"/>
      <c r="M964" s="328" t="str">
        <f>IFERROR(ROUNDUP(VLOOKUP(F964,Accesorio!A:E,IF(L964&gt;5,L964-2,L964),)*E964/IF(L964&gt;5,1.21,1),0)," ")</f>
        <v xml:space="preserve"> </v>
      </c>
      <c r="N964" s="329" t="str">
        <f>IFERROR(VLOOKUP(F964,Accesorio!A:C,3,),"")</f>
        <v/>
      </c>
    </row>
    <row r="965" spans="1:14">
      <c r="A965" s="103"/>
      <c r="B965" s="271"/>
      <c r="C965" s="105"/>
      <c r="D965" s="106"/>
      <c r="E965" s="222"/>
      <c r="F965" s="225"/>
      <c r="G965" s="107"/>
      <c r="H965" s="107"/>
      <c r="I965" s="107"/>
      <c r="J965" s="108"/>
      <c r="K965" s="109"/>
      <c r="L965" s="110"/>
      <c r="M965" s="328" t="str">
        <f>IFERROR(ROUNDUP(VLOOKUP(F965,Accesorio!A:E,IF(L965&gt;5,L965-2,L965),)*E965/IF(L965&gt;5,1.21,1),0)," ")</f>
        <v xml:space="preserve"> </v>
      </c>
      <c r="N965" s="329" t="str">
        <f>IFERROR(VLOOKUP(F965,Accesorio!A:C,3,),"")</f>
        <v/>
      </c>
    </row>
    <row r="966" spans="1:14">
      <c r="A966" s="103"/>
      <c r="B966" s="271"/>
      <c r="C966" s="105"/>
      <c r="D966" s="106"/>
      <c r="E966" s="222"/>
      <c r="F966" s="225"/>
      <c r="G966" s="107"/>
      <c r="H966" s="107"/>
      <c r="I966" s="107"/>
      <c r="J966" s="108"/>
      <c r="K966" s="109"/>
      <c r="L966" s="110"/>
      <c r="M966" s="328" t="str">
        <f>IFERROR(ROUNDUP(VLOOKUP(F966,Accesorio!A:E,IF(L966&gt;5,L966-2,L966),)*E966/IF(L966&gt;5,1.21,1),0)," ")</f>
        <v xml:space="preserve"> </v>
      </c>
      <c r="N966" s="329" t="str">
        <f>IFERROR(VLOOKUP(F966,Accesorio!A:C,3,),"")</f>
        <v/>
      </c>
    </row>
    <row r="967" spans="1:14">
      <c r="A967" s="103"/>
      <c r="B967" s="271"/>
      <c r="C967" s="105"/>
      <c r="D967" s="106"/>
      <c r="E967" s="222"/>
      <c r="F967" s="225"/>
      <c r="G967" s="107"/>
      <c r="H967" s="107"/>
      <c r="I967" s="107"/>
      <c r="J967" s="108"/>
      <c r="K967" s="109"/>
      <c r="L967" s="110"/>
      <c r="M967" s="328" t="str">
        <f>IFERROR(ROUNDUP(VLOOKUP(F967,Accesorio!A:E,IF(L967&gt;5,L967-2,L967),)*E967/IF(L967&gt;5,1.21,1),0)," ")</f>
        <v xml:space="preserve"> </v>
      </c>
      <c r="N967" s="329" t="str">
        <f>IFERROR(VLOOKUP(F967,Accesorio!A:C,3,),"")</f>
        <v/>
      </c>
    </row>
    <row r="968" spans="1:14">
      <c r="A968" s="103"/>
      <c r="B968" s="271"/>
      <c r="C968" s="105"/>
      <c r="D968" s="106"/>
      <c r="E968" s="222"/>
      <c r="F968" s="225"/>
      <c r="G968" s="107"/>
      <c r="H968" s="107"/>
      <c r="I968" s="107"/>
      <c r="J968" s="108"/>
      <c r="K968" s="109"/>
      <c r="L968" s="110"/>
      <c r="M968" s="328" t="str">
        <f>IFERROR(ROUNDUP(VLOOKUP(F968,Accesorio!A:E,IF(L968&gt;5,L968-2,L968),)*E968/IF(L968&gt;5,1.21,1),0)," ")</f>
        <v xml:space="preserve"> </v>
      </c>
      <c r="N968" s="329" t="str">
        <f>IFERROR(VLOOKUP(F968,Accesorio!A:C,3,),"")</f>
        <v/>
      </c>
    </row>
    <row r="969" spans="1:14">
      <c r="A969" s="103"/>
      <c r="B969" s="271"/>
      <c r="C969" s="105"/>
      <c r="D969" s="106"/>
      <c r="E969" s="222"/>
      <c r="F969" s="225"/>
      <c r="G969" s="107"/>
      <c r="H969" s="107"/>
      <c r="I969" s="107"/>
      <c r="J969" s="108"/>
      <c r="K969" s="109"/>
      <c r="L969" s="110"/>
      <c r="M969" s="328" t="str">
        <f>IFERROR(ROUNDUP(VLOOKUP(F969,Accesorio!A:E,IF(L969&gt;5,L969-2,L969),)*E969/IF(L969&gt;5,1.21,1),0)," ")</f>
        <v xml:space="preserve"> </v>
      </c>
      <c r="N969" s="329" t="str">
        <f>IFERROR(VLOOKUP(F969,Accesorio!A:C,3,),"")</f>
        <v/>
      </c>
    </row>
    <row r="970" spans="1:14">
      <c r="A970" s="103"/>
      <c r="B970" s="271"/>
      <c r="C970" s="105"/>
      <c r="D970" s="106"/>
      <c r="E970" s="222"/>
      <c r="F970" s="225"/>
      <c r="G970" s="107"/>
      <c r="H970" s="107"/>
      <c r="I970" s="107"/>
      <c r="J970" s="108"/>
      <c r="K970" s="109"/>
      <c r="L970" s="110"/>
      <c r="M970" s="328" t="str">
        <f>IFERROR(ROUNDUP(VLOOKUP(F970,Accesorio!A:E,IF(L970&gt;5,L970-2,L970),)*E970/IF(L970&gt;5,1.21,1),0)," ")</f>
        <v xml:space="preserve"> </v>
      </c>
      <c r="N970" s="329" t="str">
        <f>IFERROR(VLOOKUP(F970,Accesorio!A:C,3,),"")</f>
        <v/>
      </c>
    </row>
    <row r="971" spans="1:14">
      <c r="A971" s="103"/>
      <c r="B971" s="271"/>
      <c r="C971" s="105"/>
      <c r="D971" s="106"/>
      <c r="E971" s="222"/>
      <c r="F971" s="225"/>
      <c r="G971" s="107"/>
      <c r="H971" s="107"/>
      <c r="I971" s="107"/>
      <c r="J971" s="108"/>
      <c r="K971" s="109"/>
      <c r="L971" s="110"/>
      <c r="M971" s="328" t="str">
        <f>IFERROR(ROUNDUP(VLOOKUP(F971,Accesorio!A:E,IF(L971&gt;5,L971-2,L971),)*E971/IF(L971&gt;5,1.21,1),0)," ")</f>
        <v xml:space="preserve"> </v>
      </c>
      <c r="N971" s="329" t="str">
        <f>IFERROR(VLOOKUP(F971,Accesorio!A:C,3,),"")</f>
        <v/>
      </c>
    </row>
    <row r="972" spans="1:14">
      <c r="A972" s="103"/>
      <c r="B972" s="271"/>
      <c r="C972" s="105"/>
      <c r="D972" s="106"/>
      <c r="E972" s="222"/>
      <c r="F972" s="225"/>
      <c r="G972" s="107"/>
      <c r="H972" s="107"/>
      <c r="I972" s="107"/>
      <c r="J972" s="108"/>
      <c r="K972" s="109"/>
      <c r="L972" s="110"/>
      <c r="M972" s="328" t="str">
        <f>IFERROR(ROUNDUP(VLOOKUP(F972,Accesorio!A:E,IF(L972&gt;5,L972-2,L972),)*E972/IF(L972&gt;5,1.21,1),0)," ")</f>
        <v xml:space="preserve"> </v>
      </c>
      <c r="N972" s="329" t="str">
        <f>IFERROR(VLOOKUP(F972,Accesorio!A:C,3,),"")</f>
        <v/>
      </c>
    </row>
    <row r="973" spans="1:14">
      <c r="A973" s="103"/>
      <c r="B973" s="271"/>
      <c r="C973" s="105"/>
      <c r="D973" s="106"/>
      <c r="E973" s="222"/>
      <c r="F973" s="225"/>
      <c r="G973" s="107"/>
      <c r="H973" s="107"/>
      <c r="I973" s="107"/>
      <c r="J973" s="108"/>
      <c r="K973" s="109"/>
      <c r="L973" s="110"/>
      <c r="M973" s="328" t="str">
        <f>IFERROR(ROUNDUP(VLOOKUP(F973,Accesorio!A:E,IF(L973&gt;5,L973-2,L973),)*E973/IF(L973&gt;5,1.21,1),0)," ")</f>
        <v xml:space="preserve"> </v>
      </c>
      <c r="N973" s="329" t="str">
        <f>IFERROR(VLOOKUP(F973,Accesorio!A:C,3,),"")</f>
        <v/>
      </c>
    </row>
    <row r="974" spans="1:14">
      <c r="A974" s="103"/>
      <c r="B974" s="271"/>
      <c r="C974" s="105"/>
      <c r="D974" s="106"/>
      <c r="E974" s="222"/>
      <c r="F974" s="225"/>
      <c r="G974" s="107"/>
      <c r="H974" s="107"/>
      <c r="I974" s="107"/>
      <c r="J974" s="108"/>
      <c r="K974" s="109"/>
      <c r="L974" s="110"/>
      <c r="M974" s="328" t="str">
        <f>IFERROR(ROUNDUP(VLOOKUP(F974,Accesorio!A:E,IF(L974&gt;5,L974-2,L974),)*E974/IF(L974&gt;5,1.21,1),0)," ")</f>
        <v xml:space="preserve"> </v>
      </c>
      <c r="N974" s="329" t="str">
        <f>IFERROR(VLOOKUP(F974,Accesorio!A:C,3,),"")</f>
        <v/>
      </c>
    </row>
    <row r="975" spans="1:14">
      <c r="A975" s="103"/>
      <c r="B975" s="271"/>
      <c r="C975" s="105"/>
      <c r="D975" s="106"/>
      <c r="E975" s="222"/>
      <c r="F975" s="225"/>
      <c r="G975" s="107"/>
      <c r="H975" s="107"/>
      <c r="I975" s="107"/>
      <c r="J975" s="108"/>
      <c r="K975" s="109"/>
      <c r="L975" s="110"/>
      <c r="M975" s="328" t="str">
        <f>IFERROR(ROUNDUP(VLOOKUP(F975,Accesorio!A:E,IF(L975&gt;5,L975-2,L975),)*E975/IF(L975&gt;5,1.21,1),0)," ")</f>
        <v xml:space="preserve"> </v>
      </c>
      <c r="N975" s="329" t="str">
        <f>IFERROR(VLOOKUP(F975,Accesorio!A:C,3,),"")</f>
        <v/>
      </c>
    </row>
    <row r="976" spans="1:14">
      <c r="A976" s="103"/>
      <c r="B976" s="271"/>
      <c r="C976" s="105"/>
      <c r="D976" s="106"/>
      <c r="E976" s="222"/>
      <c r="F976" s="225"/>
      <c r="G976" s="107"/>
      <c r="H976" s="107"/>
      <c r="I976" s="107"/>
      <c r="J976" s="108"/>
      <c r="K976" s="109"/>
      <c r="L976" s="110"/>
      <c r="M976" s="328" t="str">
        <f>IFERROR(ROUNDUP(VLOOKUP(F976,Accesorio!A:E,IF(L976&gt;5,L976-2,L976),)*E976/IF(L976&gt;5,1.21,1),0)," ")</f>
        <v xml:space="preserve"> </v>
      </c>
      <c r="N976" s="329" t="str">
        <f>IFERROR(VLOOKUP(F976,Accesorio!A:C,3,),"")</f>
        <v/>
      </c>
    </row>
    <row r="977" spans="1:14">
      <c r="A977" s="103"/>
      <c r="B977" s="271"/>
      <c r="C977" s="105"/>
      <c r="D977" s="106"/>
      <c r="E977" s="222"/>
      <c r="F977" s="225"/>
      <c r="G977" s="107"/>
      <c r="H977" s="107"/>
      <c r="I977" s="107"/>
      <c r="J977" s="108"/>
      <c r="K977" s="109"/>
      <c r="L977" s="110"/>
      <c r="M977" s="328" t="str">
        <f>IFERROR(ROUNDUP(VLOOKUP(F977,Accesorio!A:E,IF(L977&gt;5,L977-2,L977),)*E977/IF(L977&gt;5,1.21,1),0)," ")</f>
        <v xml:space="preserve"> </v>
      </c>
      <c r="N977" s="329" t="str">
        <f>IFERROR(VLOOKUP(F977,Accesorio!A:C,3,),"")</f>
        <v/>
      </c>
    </row>
    <row r="978" spans="1:14">
      <c r="A978" s="103"/>
      <c r="B978" s="271"/>
      <c r="C978" s="105"/>
      <c r="D978" s="106"/>
      <c r="E978" s="222"/>
      <c r="F978" s="225"/>
      <c r="G978" s="107"/>
      <c r="H978" s="107"/>
      <c r="I978" s="107"/>
      <c r="J978" s="108"/>
      <c r="K978" s="109"/>
      <c r="L978" s="110"/>
      <c r="M978" s="328" t="str">
        <f>IFERROR(ROUNDUP(VLOOKUP(F978,Accesorio!A:E,IF(L978&gt;5,L978-2,L978),)*E978/IF(L978&gt;5,1.21,1),0)," ")</f>
        <v xml:space="preserve"> </v>
      </c>
      <c r="N978" s="329" t="str">
        <f>IFERROR(VLOOKUP(F978,Accesorio!A:C,3,),"")</f>
        <v/>
      </c>
    </row>
    <row r="979" spans="1:14">
      <c r="A979" s="103"/>
      <c r="B979" s="271"/>
      <c r="C979" s="105"/>
      <c r="D979" s="106"/>
      <c r="E979" s="222"/>
      <c r="F979" s="225"/>
      <c r="G979" s="107"/>
      <c r="H979" s="107"/>
      <c r="I979" s="107"/>
      <c r="J979" s="108"/>
      <c r="K979" s="109"/>
      <c r="L979" s="110"/>
      <c r="M979" s="328" t="str">
        <f>IFERROR(ROUNDUP(VLOOKUP(F979,Accesorio!A:E,IF(L979&gt;5,L979-2,L979),)*E979/IF(L979&gt;5,1.21,1),0)," ")</f>
        <v xml:space="preserve"> </v>
      </c>
      <c r="N979" s="329" t="str">
        <f>IFERROR(VLOOKUP(F979,Accesorio!A:C,3,),"")</f>
        <v/>
      </c>
    </row>
    <row r="980" spans="1:14">
      <c r="A980" s="103"/>
      <c r="B980" s="271"/>
      <c r="C980" s="105"/>
      <c r="D980" s="106"/>
      <c r="E980" s="222"/>
      <c r="F980" s="225"/>
      <c r="G980" s="107"/>
      <c r="H980" s="107"/>
      <c r="I980" s="107"/>
      <c r="J980" s="108"/>
      <c r="K980" s="109"/>
      <c r="L980" s="110"/>
      <c r="M980" s="328" t="str">
        <f>IFERROR(ROUNDUP(VLOOKUP(F980,Accesorio!A:E,IF(L980&gt;5,L980-2,L980),)*E980/IF(L980&gt;5,1.21,1),0)," ")</f>
        <v xml:space="preserve"> </v>
      </c>
      <c r="N980" s="329" t="str">
        <f>IFERROR(VLOOKUP(F980,Accesorio!A:C,3,),"")</f>
        <v/>
      </c>
    </row>
    <row r="981" spans="1:14">
      <c r="A981" s="103"/>
      <c r="B981" s="271"/>
      <c r="C981" s="105"/>
      <c r="D981" s="106"/>
      <c r="E981" s="222"/>
      <c r="F981" s="225"/>
      <c r="G981" s="107"/>
      <c r="H981" s="107"/>
      <c r="I981" s="107"/>
      <c r="J981" s="108"/>
      <c r="K981" s="109"/>
      <c r="L981" s="110"/>
      <c r="M981" s="328" t="str">
        <f>IFERROR(ROUNDUP(VLOOKUP(F981,Accesorio!A:E,IF(L981&gt;5,L981-2,L981),)*E981/IF(L981&gt;5,1.21,1),0)," ")</f>
        <v xml:space="preserve"> </v>
      </c>
      <c r="N981" s="329" t="str">
        <f>IFERROR(VLOOKUP(F981,Accesorio!A:C,3,),"")</f>
        <v/>
      </c>
    </row>
    <row r="982" spans="1:14">
      <c r="A982" s="103"/>
      <c r="B982" s="271"/>
      <c r="C982" s="105"/>
      <c r="D982" s="106"/>
      <c r="E982" s="222"/>
      <c r="F982" s="225"/>
      <c r="G982" s="107"/>
      <c r="H982" s="107"/>
      <c r="I982" s="107"/>
      <c r="J982" s="108"/>
      <c r="K982" s="109"/>
      <c r="L982" s="110"/>
      <c r="M982" s="328" t="str">
        <f>IFERROR(ROUNDUP(VLOOKUP(F982,Accesorio!A:E,IF(L982&gt;5,L982-2,L982),)*E982/IF(L982&gt;5,1.21,1),0)," ")</f>
        <v xml:space="preserve"> </v>
      </c>
      <c r="N982" s="329" t="str">
        <f>IFERROR(VLOOKUP(F982,Accesorio!A:C,3,),"")</f>
        <v/>
      </c>
    </row>
    <row r="983" spans="1:14">
      <c r="A983" s="103"/>
      <c r="B983" s="271"/>
      <c r="C983" s="105"/>
      <c r="D983" s="106"/>
      <c r="E983" s="222"/>
      <c r="F983" s="225"/>
      <c r="G983" s="107"/>
      <c r="H983" s="107"/>
      <c r="I983" s="107"/>
      <c r="J983" s="108"/>
      <c r="K983" s="109"/>
      <c r="L983" s="110"/>
      <c r="M983" s="328" t="str">
        <f>IFERROR(ROUNDUP(VLOOKUP(F983,Accesorio!A:E,IF(L983&gt;5,L983-2,L983),)*E983/IF(L983&gt;5,1.21,1),0)," ")</f>
        <v xml:space="preserve"> </v>
      </c>
      <c r="N983" s="329" t="str">
        <f>IFERROR(VLOOKUP(F983,Accesorio!A:C,3,),"")</f>
        <v/>
      </c>
    </row>
    <row r="984" spans="1:14">
      <c r="A984" s="103"/>
      <c r="B984" s="271"/>
      <c r="C984" s="105"/>
      <c r="D984" s="106"/>
      <c r="E984" s="222"/>
      <c r="F984" s="225"/>
      <c r="G984" s="107"/>
      <c r="H984" s="107"/>
      <c r="I984" s="107"/>
      <c r="J984" s="108"/>
      <c r="K984" s="109"/>
      <c r="L984" s="110"/>
      <c r="M984" s="328" t="str">
        <f>IFERROR(ROUNDUP(VLOOKUP(F984,Accesorio!A:E,IF(L984&gt;5,L984-2,L984),)*E984/IF(L984&gt;5,1.21,1),0)," ")</f>
        <v xml:space="preserve"> </v>
      </c>
      <c r="N984" s="329" t="str">
        <f>IFERROR(VLOOKUP(F984,Accesorio!A:C,3,),"")</f>
        <v/>
      </c>
    </row>
    <row r="985" spans="1:14">
      <c r="A985" s="103"/>
      <c r="B985" s="271"/>
      <c r="C985" s="105"/>
      <c r="D985" s="106"/>
      <c r="E985" s="222"/>
      <c r="F985" s="225"/>
      <c r="G985" s="107"/>
      <c r="H985" s="107"/>
      <c r="I985" s="107"/>
      <c r="J985" s="108"/>
      <c r="K985" s="109"/>
      <c r="L985" s="110"/>
      <c r="M985" s="328" t="str">
        <f>IFERROR(ROUNDUP(VLOOKUP(F985,Accesorio!A:E,IF(L985&gt;5,L985-2,L985),)*E985/IF(L985&gt;5,1.21,1),0)," ")</f>
        <v xml:space="preserve"> </v>
      </c>
      <c r="N985" s="329" t="str">
        <f>IFERROR(VLOOKUP(F985,Accesorio!A:C,3,),"")</f>
        <v/>
      </c>
    </row>
    <row r="986" spans="1:14">
      <c r="A986" s="103"/>
      <c r="B986" s="271"/>
      <c r="C986" s="105"/>
      <c r="D986" s="106"/>
      <c r="E986" s="222"/>
      <c r="F986" s="225"/>
      <c r="G986" s="107"/>
      <c r="H986" s="107"/>
      <c r="I986" s="107"/>
      <c r="J986" s="108"/>
      <c r="K986" s="109"/>
      <c r="L986" s="110"/>
      <c r="M986" s="328" t="str">
        <f>IFERROR(ROUNDUP(VLOOKUP(F986,Accesorio!A:E,IF(L986&gt;5,L986-2,L986),)*E986/IF(L986&gt;5,1.21,1),0)," ")</f>
        <v xml:space="preserve"> </v>
      </c>
      <c r="N986" s="329" t="str">
        <f>IFERROR(VLOOKUP(F986,Accesorio!A:C,3,),"")</f>
        <v/>
      </c>
    </row>
    <row r="987" spans="1:14">
      <c r="A987" s="103"/>
      <c r="B987" s="271"/>
      <c r="C987" s="105"/>
      <c r="D987" s="106"/>
      <c r="E987" s="222"/>
      <c r="F987" s="225"/>
      <c r="G987" s="107"/>
      <c r="H987" s="107"/>
      <c r="I987" s="107"/>
      <c r="J987" s="108"/>
      <c r="K987" s="109"/>
      <c r="L987" s="110"/>
      <c r="M987" s="328" t="str">
        <f>IFERROR(ROUNDUP(VLOOKUP(F987,Accesorio!A:E,IF(L987&gt;5,L987-2,L987),)*E987/IF(L987&gt;5,1.21,1),0)," ")</f>
        <v xml:space="preserve"> </v>
      </c>
      <c r="N987" s="329" t="str">
        <f>IFERROR(VLOOKUP(F987,Accesorio!A:C,3,),"")</f>
        <v/>
      </c>
    </row>
    <row r="988" spans="1:14">
      <c r="A988" s="103"/>
      <c r="B988" s="271"/>
      <c r="C988" s="105"/>
      <c r="D988" s="106"/>
      <c r="E988" s="222"/>
      <c r="F988" s="225"/>
      <c r="G988" s="107"/>
      <c r="H988" s="107"/>
      <c r="I988" s="107"/>
      <c r="J988" s="108"/>
      <c r="K988" s="109"/>
      <c r="L988" s="110"/>
      <c r="M988" s="328" t="str">
        <f>IFERROR(ROUNDUP(VLOOKUP(F988,Accesorio!A:E,IF(L988&gt;5,L988-2,L988),)*E988/IF(L988&gt;5,1.21,1),0)," ")</f>
        <v xml:space="preserve"> </v>
      </c>
      <c r="N988" s="329" t="str">
        <f>IFERROR(VLOOKUP(F988,Accesorio!A:C,3,),"")</f>
        <v/>
      </c>
    </row>
    <row r="989" spans="1:14">
      <c r="A989" s="103"/>
      <c r="B989" s="271"/>
      <c r="C989" s="105"/>
      <c r="D989" s="106"/>
      <c r="E989" s="222"/>
      <c r="F989" s="225"/>
      <c r="G989" s="107"/>
      <c r="H989" s="107"/>
      <c r="I989" s="107"/>
      <c r="J989" s="108"/>
      <c r="K989" s="109"/>
      <c r="L989" s="110"/>
      <c r="M989" s="328" t="str">
        <f>IFERROR(ROUNDUP(VLOOKUP(F989,Accesorio!A:E,IF(L989&gt;5,L989-2,L989),)*E989/IF(L989&gt;5,1.21,1),0)," ")</f>
        <v xml:space="preserve"> </v>
      </c>
      <c r="N989" s="329" t="str">
        <f>IFERROR(VLOOKUP(F989,Accesorio!A:C,3,),"")</f>
        <v/>
      </c>
    </row>
    <row r="990" spans="1:14">
      <c r="A990" s="103"/>
      <c r="B990" s="271"/>
      <c r="C990" s="105"/>
      <c r="D990" s="106"/>
      <c r="E990" s="222"/>
      <c r="F990" s="225"/>
      <c r="G990" s="107"/>
      <c r="H990" s="107"/>
      <c r="I990" s="107"/>
      <c r="J990" s="108"/>
      <c r="K990" s="109"/>
      <c r="L990" s="110"/>
      <c r="M990" s="328" t="str">
        <f>IFERROR(ROUNDUP(VLOOKUP(F990,Accesorio!A:E,IF(L990&gt;5,L990-2,L990),)*E990/IF(L990&gt;5,1.21,1),0)," ")</f>
        <v xml:space="preserve"> </v>
      </c>
      <c r="N990" s="329" t="str">
        <f>IFERROR(VLOOKUP(F990,Accesorio!A:C,3,),"")</f>
        <v/>
      </c>
    </row>
    <row r="991" spans="1:14">
      <c r="A991" s="103"/>
      <c r="B991" s="271"/>
      <c r="C991" s="105"/>
      <c r="D991" s="106"/>
      <c r="E991" s="222"/>
      <c r="F991" s="225"/>
      <c r="G991" s="107"/>
      <c r="H991" s="107"/>
      <c r="I991" s="107"/>
      <c r="J991" s="108"/>
      <c r="K991" s="109"/>
      <c r="L991" s="110"/>
      <c r="M991" s="328" t="str">
        <f>IFERROR(ROUNDUP(VLOOKUP(F991,Accesorio!A:E,IF(L991&gt;5,L991-2,L991),)*E991/IF(L991&gt;5,1.21,1),0)," ")</f>
        <v xml:space="preserve"> </v>
      </c>
      <c r="N991" s="329" t="str">
        <f>IFERROR(VLOOKUP(F991,Accesorio!A:C,3,),"")</f>
        <v/>
      </c>
    </row>
    <row r="992" spans="1:14">
      <c r="A992" s="103"/>
      <c r="B992" s="271"/>
      <c r="C992" s="105"/>
      <c r="D992" s="106"/>
      <c r="E992" s="222"/>
      <c r="F992" s="225"/>
      <c r="G992" s="107"/>
      <c r="H992" s="107"/>
      <c r="I992" s="107"/>
      <c r="J992" s="108"/>
      <c r="K992" s="109"/>
      <c r="L992" s="110"/>
      <c r="M992" s="328" t="str">
        <f>IFERROR(ROUNDUP(VLOOKUP(F992,Accesorio!A:E,IF(L992&gt;5,L992-2,L992),)*E992/IF(L992&gt;5,1.21,1),0)," ")</f>
        <v xml:space="preserve"> </v>
      </c>
      <c r="N992" s="329" t="str">
        <f>IFERROR(VLOOKUP(F992,Accesorio!A:C,3,),"")</f>
        <v/>
      </c>
    </row>
    <row r="993" spans="1:14">
      <c r="A993" s="103"/>
      <c r="B993" s="271"/>
      <c r="C993" s="105"/>
      <c r="D993" s="106"/>
      <c r="E993" s="222"/>
      <c r="F993" s="225"/>
      <c r="G993" s="107"/>
      <c r="H993" s="107"/>
      <c r="I993" s="107"/>
      <c r="J993" s="108"/>
      <c r="K993" s="109"/>
      <c r="L993" s="110"/>
      <c r="M993" s="328" t="str">
        <f>IFERROR(ROUNDUP(VLOOKUP(F993,Accesorio!A:E,IF(L993&gt;5,L993-2,L993),)*E993/IF(L993&gt;5,1.21,1),0)," ")</f>
        <v xml:space="preserve"> </v>
      </c>
      <c r="N993" s="329" t="str">
        <f>IFERROR(VLOOKUP(F993,Accesorio!A:C,3,),"")</f>
        <v/>
      </c>
    </row>
    <row r="994" spans="1:14">
      <c r="A994" s="103"/>
      <c r="B994" s="271"/>
      <c r="C994" s="105"/>
      <c r="D994" s="106"/>
      <c r="E994" s="222"/>
      <c r="F994" s="225"/>
      <c r="G994" s="107"/>
      <c r="H994" s="107"/>
      <c r="I994" s="107"/>
      <c r="J994" s="108"/>
      <c r="K994" s="109"/>
      <c r="L994" s="110"/>
      <c r="M994" s="328" t="str">
        <f>IFERROR(ROUNDUP(VLOOKUP(F994,Accesorio!A:E,IF(L994&gt;5,L994-2,L994),)*E994/IF(L994&gt;5,1.21,1),0)," ")</f>
        <v xml:space="preserve"> </v>
      </c>
      <c r="N994" s="329" t="str">
        <f>IFERROR(VLOOKUP(F994,Accesorio!A:C,3,),"")</f>
        <v/>
      </c>
    </row>
    <row r="995" spans="1:14">
      <c r="A995" s="103"/>
      <c r="B995" s="271"/>
      <c r="C995" s="105"/>
      <c r="D995" s="106"/>
      <c r="E995" s="222"/>
      <c r="F995" s="225"/>
      <c r="G995" s="107"/>
      <c r="H995" s="107"/>
      <c r="I995" s="107"/>
      <c r="J995" s="108"/>
      <c r="K995" s="109"/>
      <c r="L995" s="110"/>
      <c r="M995" s="328" t="str">
        <f>IFERROR(ROUNDUP(VLOOKUP(F995,Accesorio!A:E,IF(L995&gt;5,L995-2,L995),)*E995/IF(L995&gt;5,1.21,1),0)," ")</f>
        <v xml:space="preserve"> </v>
      </c>
      <c r="N995" s="329" t="str">
        <f>IFERROR(VLOOKUP(F995,Accesorio!A:C,3,),"")</f>
        <v/>
      </c>
    </row>
    <row r="996" spans="1:14">
      <c r="A996" s="103"/>
      <c r="B996" s="271"/>
      <c r="C996" s="105"/>
      <c r="D996" s="106"/>
      <c r="E996" s="222"/>
      <c r="F996" s="225"/>
      <c r="G996" s="107"/>
      <c r="H996" s="107"/>
      <c r="I996" s="107"/>
      <c r="J996" s="108"/>
      <c r="K996" s="109"/>
      <c r="L996" s="110"/>
      <c r="M996" s="328" t="str">
        <f>IFERROR(ROUNDUP(VLOOKUP(F996,Accesorio!A:E,IF(L996&gt;5,L996-2,L996),)*E996/IF(L996&gt;5,1.21,1),0)," ")</f>
        <v xml:space="preserve"> </v>
      </c>
      <c r="N996" s="329" t="str">
        <f>IFERROR(VLOOKUP(F996,Accesorio!A:C,3,),"")</f>
        <v/>
      </c>
    </row>
    <row r="997" spans="1:14">
      <c r="A997" s="103"/>
      <c r="B997" s="271"/>
      <c r="C997" s="105"/>
      <c r="D997" s="106"/>
      <c r="E997" s="222"/>
      <c r="F997" s="225"/>
      <c r="G997" s="107"/>
      <c r="H997" s="107"/>
      <c r="I997" s="107"/>
      <c r="J997" s="108"/>
      <c r="K997" s="109"/>
      <c r="L997" s="110"/>
      <c r="M997" s="328" t="str">
        <f>IFERROR(ROUNDUP(VLOOKUP(F997,Accesorio!A:E,IF(L997&gt;5,L997-2,L997),)*E997/IF(L997&gt;5,1.21,1),0)," ")</f>
        <v xml:space="preserve"> </v>
      </c>
      <c r="N997" s="329" t="str">
        <f>IFERROR(VLOOKUP(F997,Accesorio!A:C,3,),"")</f>
        <v/>
      </c>
    </row>
    <row r="998" spans="1:14">
      <c r="A998" s="103"/>
      <c r="B998" s="271"/>
      <c r="C998" s="105"/>
      <c r="D998" s="106"/>
      <c r="E998" s="222"/>
      <c r="F998" s="225"/>
      <c r="G998" s="107"/>
      <c r="H998" s="107"/>
      <c r="I998" s="107"/>
      <c r="J998" s="108"/>
      <c r="K998" s="109"/>
      <c r="L998" s="110"/>
      <c r="M998" s="328" t="str">
        <f>IFERROR(ROUNDUP(VLOOKUP(F998,Accesorio!A:E,IF(L998&gt;5,L998-2,L998),)*E998/IF(L998&gt;5,1.21,1),0)," ")</f>
        <v xml:space="preserve"> </v>
      </c>
      <c r="N998" s="329" t="str">
        <f>IFERROR(VLOOKUP(F998,Accesorio!A:C,3,),"")</f>
        <v/>
      </c>
    </row>
    <row r="999" spans="1:14">
      <c r="A999" s="103"/>
      <c r="B999" s="271"/>
      <c r="C999" s="105"/>
      <c r="D999" s="106"/>
      <c r="E999" s="222"/>
      <c r="F999" s="225"/>
      <c r="G999" s="107"/>
      <c r="H999" s="107"/>
      <c r="I999" s="107"/>
      <c r="J999" s="108"/>
      <c r="K999" s="109"/>
      <c r="L999" s="110"/>
      <c r="M999" s="328" t="str">
        <f>IFERROR(ROUNDUP(VLOOKUP(F999,Accesorio!A:E,IF(L999&gt;5,L999-2,L999),)*E999/IF(L999&gt;5,1.21,1),0)," ")</f>
        <v xml:space="preserve"> </v>
      </c>
      <c r="N999" s="329" t="str">
        <f>IFERROR(VLOOKUP(F999,Accesorio!A:C,3,),"")</f>
        <v/>
      </c>
    </row>
    <row r="1000" spans="1:14">
      <c r="A1000" s="103"/>
      <c r="B1000" s="271"/>
      <c r="C1000" s="105"/>
      <c r="D1000" s="106"/>
      <c r="E1000" s="222"/>
      <c r="F1000" s="225"/>
      <c r="G1000" s="107"/>
      <c r="H1000" s="107"/>
      <c r="I1000" s="107"/>
      <c r="J1000" s="108"/>
      <c r="K1000" s="109"/>
      <c r="L1000" s="110"/>
      <c r="M1000" s="328" t="str">
        <f>IFERROR(ROUNDUP(VLOOKUP(F1000,Accesorio!A:E,IF(L1000&gt;5,L1000-2,L1000),)*E1000/IF(L1000&gt;5,1.21,1),0)," ")</f>
        <v xml:space="preserve"> </v>
      </c>
      <c r="N1000" s="329" t="str">
        <f>IFERROR(VLOOKUP(F1000,Accesorio!A:C,3,),"")</f>
        <v/>
      </c>
    </row>
    <row r="1001" spans="1:14">
      <c r="A1001" s="103"/>
      <c r="B1001" s="271"/>
      <c r="C1001" s="105"/>
      <c r="D1001" s="106"/>
      <c r="E1001" s="222"/>
      <c r="F1001" s="225"/>
      <c r="G1001" s="107"/>
      <c r="H1001" s="107"/>
      <c r="I1001" s="107"/>
      <c r="J1001" s="108"/>
      <c r="K1001" s="109"/>
      <c r="L1001" s="110"/>
      <c r="M1001" s="328" t="str">
        <f>IFERROR(ROUNDUP(VLOOKUP(F1001,Accesorio!A:E,IF(L1001&gt;5,L1001-2,L1001),)*E1001/IF(L1001&gt;5,1.21,1),0)," ")</f>
        <v xml:space="preserve"> </v>
      </c>
      <c r="N1001" s="329" t="str">
        <f>IFERROR(VLOOKUP(F1001,Accesorio!A:C,3,),"")</f>
        <v/>
      </c>
    </row>
    <row r="1002" spans="1:14">
      <c r="A1002" s="103"/>
      <c r="B1002" s="271"/>
      <c r="C1002" s="105"/>
      <c r="D1002" s="106"/>
      <c r="E1002" s="222"/>
      <c r="F1002" s="225"/>
      <c r="G1002" s="107"/>
      <c r="H1002" s="107"/>
      <c r="I1002" s="107"/>
      <c r="J1002" s="108"/>
      <c r="K1002" s="109"/>
      <c r="L1002" s="110"/>
      <c r="M1002" s="328" t="str">
        <f>IFERROR(ROUNDUP(VLOOKUP(F1002,Accesorio!A:E,IF(L1002&gt;5,L1002-2,L1002),)*E1002/IF(L1002&gt;5,1.21,1),0)," ")</f>
        <v xml:space="preserve"> </v>
      </c>
      <c r="N1002" s="329" t="str">
        <f>IFERROR(VLOOKUP(F1002,Accesorio!A:C,3,),"")</f>
        <v/>
      </c>
    </row>
    <row r="1003" spans="1:14">
      <c r="A1003" s="103"/>
      <c r="B1003" s="271"/>
      <c r="C1003" s="105"/>
      <c r="D1003" s="106"/>
      <c r="E1003" s="222"/>
      <c r="F1003" s="225"/>
      <c r="G1003" s="107"/>
      <c r="H1003" s="107"/>
      <c r="I1003" s="107"/>
      <c r="J1003" s="108"/>
      <c r="K1003" s="109"/>
      <c r="L1003" s="110"/>
      <c r="M1003" s="328" t="str">
        <f>IFERROR(ROUNDUP(VLOOKUP(F1003,Accesorio!A:E,IF(L1003&gt;5,L1003-2,L1003),)*E1003/IF(L1003&gt;5,1.21,1),0)," ")</f>
        <v xml:space="preserve"> </v>
      </c>
      <c r="N1003" s="329" t="str">
        <f>IFERROR(VLOOKUP(F1003,Accesorio!A:C,3,),"")</f>
        <v/>
      </c>
    </row>
    <row r="1004" spans="1:14">
      <c r="A1004" s="103"/>
      <c r="B1004" s="271"/>
      <c r="C1004" s="105"/>
      <c r="D1004" s="106"/>
      <c r="E1004" s="222"/>
      <c r="F1004" s="225"/>
      <c r="G1004" s="107"/>
      <c r="H1004" s="107"/>
      <c r="I1004" s="107"/>
      <c r="J1004" s="108"/>
      <c r="K1004" s="109"/>
      <c r="L1004" s="110"/>
      <c r="M1004" s="328" t="str">
        <f>IFERROR(ROUNDUP(VLOOKUP(F1004,Accesorio!A:E,IF(L1004&gt;5,L1004-2,L1004),)*E1004/IF(L1004&gt;5,1.21,1),0)," ")</f>
        <v xml:space="preserve"> </v>
      </c>
      <c r="N1004" s="329" t="str">
        <f>IFERROR(VLOOKUP(F1004,Accesorio!A:C,3,),"")</f>
        <v/>
      </c>
    </row>
    <row r="1005" spans="1:14">
      <c r="A1005" s="103"/>
      <c r="B1005" s="271"/>
      <c r="C1005" s="105"/>
      <c r="D1005" s="106"/>
      <c r="E1005" s="222"/>
      <c r="F1005" s="225"/>
      <c r="G1005" s="107"/>
      <c r="H1005" s="107"/>
      <c r="I1005" s="107"/>
      <c r="J1005" s="108"/>
      <c r="K1005" s="109"/>
      <c r="L1005" s="110"/>
      <c r="M1005" s="328" t="str">
        <f>IFERROR(ROUNDUP(VLOOKUP(F1005,Accesorio!A:E,IF(L1005&gt;5,L1005-2,L1005),)*E1005/IF(L1005&gt;5,1.21,1),0)," ")</f>
        <v xml:space="preserve"> </v>
      </c>
      <c r="N1005" s="329" t="str">
        <f>IFERROR(VLOOKUP(F1005,Accesorio!A:C,3,),"")</f>
        <v/>
      </c>
    </row>
    <row r="1006" spans="1:14">
      <c r="A1006" s="103"/>
      <c r="B1006" s="271"/>
      <c r="C1006" s="105"/>
      <c r="D1006" s="106"/>
      <c r="E1006" s="222"/>
      <c r="F1006" s="225"/>
      <c r="G1006" s="107"/>
      <c r="H1006" s="107"/>
      <c r="I1006" s="107"/>
      <c r="J1006" s="108"/>
      <c r="K1006" s="109"/>
      <c r="L1006" s="110"/>
      <c r="M1006" s="328" t="str">
        <f>IFERROR(ROUNDUP(VLOOKUP(F1006,Accesorio!A:E,IF(L1006&gt;5,L1006-2,L1006),)*E1006/IF(L1006&gt;5,1.21,1),0)," ")</f>
        <v xml:space="preserve"> </v>
      </c>
      <c r="N1006" s="329" t="str">
        <f>IFERROR(VLOOKUP(F1006,Accesorio!A:C,3,),"")</f>
        <v/>
      </c>
    </row>
    <row r="1007" spans="1:14">
      <c r="A1007" s="103"/>
      <c r="B1007" s="271"/>
      <c r="C1007" s="105"/>
      <c r="D1007" s="106"/>
      <c r="E1007" s="222"/>
      <c r="F1007" s="225"/>
      <c r="G1007" s="107"/>
      <c r="H1007" s="107"/>
      <c r="I1007" s="107"/>
      <c r="J1007" s="108"/>
      <c r="K1007" s="109"/>
      <c r="L1007" s="110"/>
      <c r="M1007" s="328" t="str">
        <f>IFERROR(ROUNDUP(VLOOKUP(F1007,Accesorio!A:E,IF(L1007&gt;5,L1007-2,L1007),)*E1007/IF(L1007&gt;5,1.21,1),0)," ")</f>
        <v xml:space="preserve"> </v>
      </c>
      <c r="N1007" s="329" t="str">
        <f>IFERROR(VLOOKUP(F1007,Accesorio!A:C,3,),"")</f>
        <v/>
      </c>
    </row>
    <row r="1008" spans="1:14">
      <c r="A1008" s="103"/>
      <c r="B1008" s="271"/>
      <c r="C1008" s="105"/>
      <c r="D1008" s="106"/>
      <c r="E1008" s="222"/>
      <c r="F1008" s="225"/>
      <c r="G1008" s="107"/>
      <c r="H1008" s="107"/>
      <c r="I1008" s="107"/>
      <c r="J1008" s="108"/>
      <c r="K1008" s="109"/>
      <c r="L1008" s="110"/>
      <c r="M1008" s="328" t="str">
        <f>IFERROR(ROUNDUP(VLOOKUP(F1008,Accesorio!A:E,IF(L1008&gt;5,L1008-2,L1008),)*E1008/IF(L1008&gt;5,1.21,1),0)," ")</f>
        <v xml:space="preserve"> </v>
      </c>
      <c r="N1008" s="329" t="str">
        <f>IFERROR(VLOOKUP(F1008,Accesorio!A:C,3,),"")</f>
        <v/>
      </c>
    </row>
    <row r="1009" spans="1:14">
      <c r="A1009" s="103"/>
      <c r="B1009" s="271"/>
      <c r="C1009" s="105"/>
      <c r="D1009" s="106"/>
      <c r="E1009" s="222"/>
      <c r="F1009" s="225"/>
      <c r="G1009" s="107"/>
      <c r="H1009" s="107"/>
      <c r="I1009" s="107"/>
      <c r="J1009" s="108"/>
      <c r="K1009" s="109"/>
      <c r="L1009" s="110"/>
      <c r="M1009" s="328" t="str">
        <f>IFERROR(ROUNDUP(VLOOKUP(F1009,Accesorio!A:E,IF(L1009&gt;5,L1009-2,L1009),)*E1009/IF(L1009&gt;5,1.21,1),0)," ")</f>
        <v xml:space="preserve"> </v>
      </c>
      <c r="N1009" s="329" t="str">
        <f>IFERROR(VLOOKUP(F1009,Accesorio!A:C,3,),"")</f>
        <v/>
      </c>
    </row>
    <row r="1010" spans="1:14">
      <c r="A1010" s="103"/>
      <c r="B1010" s="271"/>
      <c r="C1010" s="105"/>
      <c r="D1010" s="106"/>
      <c r="E1010" s="222"/>
      <c r="F1010" s="225"/>
      <c r="G1010" s="107"/>
      <c r="H1010" s="107"/>
      <c r="I1010" s="107"/>
      <c r="J1010" s="108"/>
      <c r="K1010" s="109"/>
      <c r="L1010" s="110"/>
      <c r="M1010" s="328" t="str">
        <f>IFERROR(ROUNDUP(VLOOKUP(F1010,Accesorio!A:E,IF(L1010&gt;5,L1010-2,L1010),)*E1010/IF(L1010&gt;5,1.21,1),0)," ")</f>
        <v xml:space="preserve"> </v>
      </c>
      <c r="N1010" s="329" t="str">
        <f>IFERROR(VLOOKUP(F1010,Accesorio!A:C,3,),"")</f>
        <v/>
      </c>
    </row>
    <row r="1011" spans="1:14">
      <c r="A1011" s="103"/>
      <c r="B1011" s="271"/>
      <c r="C1011" s="105"/>
      <c r="D1011" s="106"/>
      <c r="E1011" s="222"/>
      <c r="F1011" s="225"/>
      <c r="G1011" s="107"/>
      <c r="H1011" s="107"/>
      <c r="I1011" s="107"/>
      <c r="J1011" s="108"/>
      <c r="K1011" s="109"/>
      <c r="L1011" s="110"/>
      <c r="M1011" s="328" t="str">
        <f>IFERROR(ROUNDUP(VLOOKUP(F1011,Accesorio!A:E,IF(L1011&gt;5,L1011-2,L1011),)*E1011/IF(L1011&gt;5,1.21,1),0)," ")</f>
        <v xml:space="preserve"> </v>
      </c>
      <c r="N1011" s="329" t="str">
        <f>IFERROR(VLOOKUP(F1011,Accesorio!A:C,3,),"")</f>
        <v/>
      </c>
    </row>
    <row r="1012" spans="1:14">
      <c r="A1012" s="103"/>
      <c r="B1012" s="271"/>
      <c r="C1012" s="105"/>
      <c r="D1012" s="106"/>
      <c r="E1012" s="222"/>
      <c r="F1012" s="225"/>
      <c r="G1012" s="107"/>
      <c r="H1012" s="107"/>
      <c r="I1012" s="107"/>
      <c r="J1012" s="108"/>
      <c r="K1012" s="109"/>
      <c r="L1012" s="110"/>
      <c r="M1012" s="328" t="str">
        <f>IFERROR(ROUNDUP(VLOOKUP(F1012,Accesorio!A:E,IF(L1012&gt;5,L1012-2,L1012),)*E1012/IF(L1012&gt;5,1.21,1),0)," ")</f>
        <v xml:space="preserve"> </v>
      </c>
      <c r="N1012" s="329" t="str">
        <f>IFERROR(VLOOKUP(F1012,Accesorio!A:C,3,),"")</f>
        <v/>
      </c>
    </row>
    <row r="1013" spans="1:14">
      <c r="A1013" s="103"/>
      <c r="B1013" s="271"/>
      <c r="C1013" s="105"/>
      <c r="D1013" s="106"/>
      <c r="E1013" s="222"/>
      <c r="F1013" s="225"/>
      <c r="G1013" s="107"/>
      <c r="H1013" s="107"/>
      <c r="I1013" s="107"/>
      <c r="J1013" s="108"/>
      <c r="K1013" s="109"/>
      <c r="L1013" s="110"/>
      <c r="M1013" s="328" t="str">
        <f>IFERROR(ROUNDUP(VLOOKUP(F1013,Accesorio!A:E,IF(L1013&gt;5,L1013-2,L1013),)*E1013/IF(L1013&gt;5,1.21,1),0)," ")</f>
        <v xml:space="preserve"> </v>
      </c>
      <c r="N1013" s="329" t="str">
        <f>IFERROR(VLOOKUP(F1013,Accesorio!A:C,3,),"")</f>
        <v/>
      </c>
    </row>
    <row r="1014" spans="1:14">
      <c r="A1014" s="103"/>
      <c r="B1014" s="271"/>
      <c r="C1014" s="105"/>
      <c r="D1014" s="106"/>
      <c r="E1014" s="222"/>
      <c r="F1014" s="225"/>
      <c r="G1014" s="107"/>
      <c r="H1014" s="107"/>
      <c r="I1014" s="107"/>
      <c r="J1014" s="108"/>
      <c r="K1014" s="109"/>
      <c r="L1014" s="110"/>
      <c r="M1014" s="328" t="str">
        <f>IFERROR(ROUNDUP(VLOOKUP(F1014,Accesorio!A:E,IF(L1014&gt;5,L1014-2,L1014),)*E1014/IF(L1014&gt;5,1.21,1),0)," ")</f>
        <v xml:space="preserve"> </v>
      </c>
      <c r="N1014" s="329" t="str">
        <f>IFERROR(VLOOKUP(F1014,Accesorio!A:C,3,),"")</f>
        <v/>
      </c>
    </row>
    <row r="1015" spans="1:14">
      <c r="A1015" s="103"/>
      <c r="B1015" s="271"/>
      <c r="C1015" s="105"/>
      <c r="D1015" s="106"/>
      <c r="E1015" s="222"/>
      <c r="F1015" s="225"/>
      <c r="G1015" s="107"/>
      <c r="H1015" s="107"/>
      <c r="I1015" s="107"/>
      <c r="J1015" s="108"/>
      <c r="K1015" s="109"/>
      <c r="L1015" s="110"/>
      <c r="M1015" s="328" t="str">
        <f>IFERROR(ROUNDUP(VLOOKUP(F1015,Accesorio!A:E,IF(L1015&gt;5,L1015-2,L1015),)*E1015/IF(L1015&gt;5,1.21,1),0)," ")</f>
        <v xml:space="preserve"> </v>
      </c>
      <c r="N1015" s="329" t="str">
        <f>IFERROR(VLOOKUP(F1015,Accesorio!A:C,3,),"")</f>
        <v/>
      </c>
    </row>
    <row r="1016" spans="1:14">
      <c r="A1016" s="103"/>
      <c r="B1016" s="271"/>
      <c r="C1016" s="105"/>
      <c r="D1016" s="106"/>
      <c r="E1016" s="222"/>
      <c r="F1016" s="225"/>
      <c r="G1016" s="107"/>
      <c r="H1016" s="107"/>
      <c r="I1016" s="107"/>
      <c r="J1016" s="108"/>
      <c r="K1016" s="109"/>
      <c r="L1016" s="110"/>
      <c r="M1016" s="328" t="str">
        <f>IFERROR(ROUNDUP(VLOOKUP(F1016,Accesorio!A:E,IF(L1016&gt;5,L1016-2,L1016),)*E1016/IF(L1016&gt;5,1.21,1),0)," ")</f>
        <v xml:space="preserve"> </v>
      </c>
      <c r="N1016" s="329" t="str">
        <f>IFERROR(VLOOKUP(F1016,Accesorio!A:C,3,),"")</f>
        <v/>
      </c>
    </row>
    <row r="1017" spans="1:14">
      <c r="A1017" s="103"/>
      <c r="B1017" s="271"/>
      <c r="C1017" s="105"/>
      <c r="D1017" s="106"/>
      <c r="E1017" s="222"/>
      <c r="F1017" s="225"/>
      <c r="G1017" s="107"/>
      <c r="H1017" s="107"/>
      <c r="I1017" s="107"/>
      <c r="J1017" s="108"/>
      <c r="K1017" s="109"/>
      <c r="L1017" s="110"/>
      <c r="M1017" s="328" t="str">
        <f>IFERROR(ROUNDUP(VLOOKUP(F1017,Accesorio!A:E,IF(L1017&gt;5,L1017-2,L1017),)*E1017/IF(L1017&gt;5,1.21,1),0)," ")</f>
        <v xml:space="preserve"> </v>
      </c>
      <c r="N1017" s="329" t="str">
        <f>IFERROR(VLOOKUP(F1017,Accesorio!A:C,3,),"")</f>
        <v/>
      </c>
    </row>
    <row r="1018" spans="1:14">
      <c r="A1018" s="103"/>
      <c r="B1018" s="271"/>
      <c r="C1018" s="105"/>
      <c r="D1018" s="106"/>
      <c r="E1018" s="222"/>
      <c r="F1018" s="225"/>
      <c r="G1018" s="107"/>
      <c r="H1018" s="107"/>
      <c r="I1018" s="107"/>
      <c r="J1018" s="108"/>
      <c r="K1018" s="109"/>
      <c r="L1018" s="110"/>
      <c r="M1018" s="328" t="str">
        <f>IFERROR(ROUNDUP(VLOOKUP(F1018,Accesorio!A:E,IF(L1018&gt;5,L1018-2,L1018),)*E1018/IF(L1018&gt;5,1.21,1),0)," ")</f>
        <v xml:space="preserve"> </v>
      </c>
      <c r="N1018" s="329" t="str">
        <f>IFERROR(VLOOKUP(F1018,Accesorio!A:C,3,),"")</f>
        <v/>
      </c>
    </row>
    <row r="1019" spans="1:14">
      <c r="A1019" s="103"/>
      <c r="B1019" s="271"/>
      <c r="C1019" s="105"/>
      <c r="D1019" s="106"/>
      <c r="E1019" s="222"/>
      <c r="F1019" s="225"/>
      <c r="G1019" s="107"/>
      <c r="H1019" s="107"/>
      <c r="I1019" s="107"/>
      <c r="J1019" s="108"/>
      <c r="K1019" s="109"/>
      <c r="L1019" s="110"/>
      <c r="M1019" s="328" t="str">
        <f>IFERROR(ROUNDUP(VLOOKUP(F1019,Accesorio!A:E,IF(L1019&gt;5,L1019-2,L1019),)*E1019/IF(L1019&gt;5,1.21,1),0)," ")</f>
        <v xml:space="preserve"> </v>
      </c>
      <c r="N1019" s="329" t="str">
        <f>IFERROR(VLOOKUP(F1019,Accesorio!A:C,3,),"")</f>
        <v/>
      </c>
    </row>
    <row r="1020" spans="1:14">
      <c r="A1020" s="103"/>
      <c r="B1020" s="271"/>
      <c r="C1020" s="105"/>
      <c r="D1020" s="106"/>
      <c r="E1020" s="222"/>
      <c r="F1020" s="225"/>
      <c r="G1020" s="107"/>
      <c r="H1020" s="107"/>
      <c r="I1020" s="107"/>
      <c r="J1020" s="108"/>
      <c r="K1020" s="109"/>
      <c r="L1020" s="110"/>
      <c r="M1020" s="328" t="str">
        <f>IFERROR(ROUNDUP(VLOOKUP(F1020,Accesorio!A:E,IF(L1020&gt;5,L1020-2,L1020),)*E1020/IF(L1020&gt;5,1.21,1),0)," ")</f>
        <v xml:space="preserve"> </v>
      </c>
      <c r="N1020" s="329" t="str">
        <f>IFERROR(VLOOKUP(F1020,Accesorio!A:C,3,),"")</f>
        <v/>
      </c>
    </row>
    <row r="1021" spans="1:14">
      <c r="A1021" s="103"/>
      <c r="B1021" s="271"/>
      <c r="C1021" s="105"/>
      <c r="D1021" s="106"/>
      <c r="E1021" s="222"/>
      <c r="F1021" s="225"/>
      <c r="G1021" s="107"/>
      <c r="H1021" s="107"/>
      <c r="I1021" s="107"/>
      <c r="J1021" s="108"/>
      <c r="K1021" s="109"/>
      <c r="L1021" s="110"/>
      <c r="M1021" s="328" t="str">
        <f>IFERROR(ROUNDUP(VLOOKUP(F1021,Accesorio!A:E,IF(L1021&gt;5,L1021-2,L1021),)*E1021/IF(L1021&gt;5,1.21,1),0)," ")</f>
        <v xml:space="preserve"> </v>
      </c>
      <c r="N1021" s="329" t="str">
        <f>IFERROR(VLOOKUP(F1021,Accesorio!A:C,3,),"")</f>
        <v/>
      </c>
    </row>
    <row r="1022" spans="1:14">
      <c r="A1022" s="103"/>
      <c r="B1022" s="271"/>
      <c r="C1022" s="105"/>
      <c r="D1022" s="106"/>
      <c r="E1022" s="222"/>
      <c r="F1022" s="225"/>
      <c r="G1022" s="107"/>
      <c r="H1022" s="107"/>
      <c r="I1022" s="107"/>
      <c r="J1022" s="108"/>
      <c r="K1022" s="109"/>
      <c r="L1022" s="110"/>
      <c r="M1022" s="328" t="str">
        <f>IFERROR(ROUNDUP(VLOOKUP(F1022,Accesorio!A:E,IF(L1022&gt;5,L1022-2,L1022),)*E1022/IF(L1022&gt;5,1.21,1),0)," ")</f>
        <v xml:space="preserve"> </v>
      </c>
      <c r="N1022" s="329" t="str">
        <f>IFERROR(VLOOKUP(F1022,Accesorio!A:C,3,),"")</f>
        <v/>
      </c>
    </row>
    <row r="1023" spans="1:14">
      <c r="A1023" s="103"/>
      <c r="B1023" s="271"/>
      <c r="C1023" s="105"/>
      <c r="D1023" s="106"/>
      <c r="E1023" s="222"/>
      <c r="F1023" s="225"/>
      <c r="G1023" s="107"/>
      <c r="H1023" s="107"/>
      <c r="I1023" s="107"/>
      <c r="J1023" s="108"/>
      <c r="K1023" s="109"/>
      <c r="L1023" s="110"/>
      <c r="M1023" s="328" t="str">
        <f>IFERROR(ROUNDUP(VLOOKUP(F1023,Accesorio!A:E,IF(L1023&gt;5,L1023-2,L1023),)*E1023/IF(L1023&gt;5,1.21,1),0)," ")</f>
        <v xml:space="preserve"> </v>
      </c>
      <c r="N1023" s="329" t="str">
        <f>IFERROR(VLOOKUP(F1023,Accesorio!A:C,3,),"")</f>
        <v/>
      </c>
    </row>
    <row r="1024" spans="1:14">
      <c r="A1024" s="103"/>
      <c r="B1024" s="271"/>
      <c r="C1024" s="105"/>
      <c r="D1024" s="106"/>
      <c r="E1024" s="222"/>
      <c r="F1024" s="225"/>
      <c r="G1024" s="107"/>
      <c r="H1024" s="107"/>
      <c r="I1024" s="107"/>
      <c r="J1024" s="108"/>
      <c r="K1024" s="109"/>
      <c r="L1024" s="110"/>
      <c r="M1024" s="328" t="str">
        <f>IFERROR(ROUNDUP(VLOOKUP(F1024,Accesorio!A:E,IF(L1024&gt;5,L1024-2,L1024),)*E1024/IF(L1024&gt;5,1.21,1),0)," ")</f>
        <v xml:space="preserve"> </v>
      </c>
      <c r="N1024" s="329" t="str">
        <f>IFERROR(VLOOKUP(F1024,Accesorio!A:C,3,),"")</f>
        <v/>
      </c>
    </row>
    <row r="1025" spans="1:14">
      <c r="A1025" s="103"/>
      <c r="B1025" s="271"/>
      <c r="C1025" s="105"/>
      <c r="D1025" s="106"/>
      <c r="E1025" s="222"/>
      <c r="F1025" s="225"/>
      <c r="G1025" s="107"/>
      <c r="H1025" s="107"/>
      <c r="I1025" s="107"/>
      <c r="J1025" s="108"/>
      <c r="K1025" s="109"/>
      <c r="L1025" s="110"/>
      <c r="M1025" s="328" t="str">
        <f>IFERROR(ROUNDUP(VLOOKUP(F1025,Accesorio!A:E,IF(L1025&gt;5,L1025-2,L1025),)*E1025/IF(L1025&gt;5,1.21,1),0)," ")</f>
        <v xml:space="preserve"> </v>
      </c>
      <c r="N1025" s="329" t="str">
        <f>IFERROR(VLOOKUP(F1025,Accesorio!A:C,3,),"")</f>
        <v/>
      </c>
    </row>
    <row r="1026" spans="1:14">
      <c r="A1026" s="103"/>
      <c r="B1026" s="271"/>
      <c r="C1026" s="105"/>
      <c r="D1026" s="106"/>
      <c r="E1026" s="222"/>
      <c r="F1026" s="225"/>
      <c r="G1026" s="107"/>
      <c r="H1026" s="107"/>
      <c r="I1026" s="107"/>
      <c r="J1026" s="108"/>
      <c r="K1026" s="109"/>
      <c r="L1026" s="110"/>
      <c r="M1026" s="328" t="str">
        <f>IFERROR(ROUNDUP(VLOOKUP(F1026,Accesorio!A:E,IF(L1026&gt;5,L1026-2,L1026),)*E1026/IF(L1026&gt;5,1.21,1),0)," ")</f>
        <v xml:space="preserve"> </v>
      </c>
      <c r="N1026" s="329" t="str">
        <f>IFERROR(VLOOKUP(F1026,Accesorio!A:C,3,),"")</f>
        <v/>
      </c>
    </row>
    <row r="1027" spans="1:14">
      <c r="A1027" s="103"/>
      <c r="B1027" s="271"/>
      <c r="C1027" s="105"/>
      <c r="D1027" s="106"/>
      <c r="E1027" s="222"/>
      <c r="F1027" s="225"/>
      <c r="G1027" s="107"/>
      <c r="H1027" s="107"/>
      <c r="I1027" s="107"/>
      <c r="J1027" s="108"/>
      <c r="K1027" s="109"/>
      <c r="L1027" s="110"/>
      <c r="M1027" s="328" t="str">
        <f>IFERROR(ROUNDUP(VLOOKUP(F1027,Accesorio!A:E,IF(L1027&gt;5,L1027-2,L1027),)*E1027/IF(L1027&gt;5,1.21,1),0)," ")</f>
        <v xml:space="preserve"> </v>
      </c>
      <c r="N1027" s="329" t="str">
        <f>IFERROR(VLOOKUP(F1027,Accesorio!A:C,3,),"")</f>
        <v/>
      </c>
    </row>
    <row r="1028" spans="1:14">
      <c r="A1028" s="103"/>
      <c r="B1028" s="271"/>
      <c r="C1028" s="105"/>
      <c r="D1028" s="106"/>
      <c r="E1028" s="222"/>
      <c r="F1028" s="225"/>
      <c r="G1028" s="107"/>
      <c r="H1028" s="107"/>
      <c r="I1028" s="107"/>
      <c r="J1028" s="108"/>
      <c r="K1028" s="109"/>
      <c r="L1028" s="110"/>
      <c r="M1028" s="328" t="str">
        <f>IFERROR(ROUNDUP(VLOOKUP(F1028,Accesorio!A:E,IF(L1028&gt;5,L1028-2,L1028),)*E1028/IF(L1028&gt;5,1.21,1),0)," ")</f>
        <v xml:space="preserve"> </v>
      </c>
      <c r="N1028" s="329" t="str">
        <f>IFERROR(VLOOKUP(F1028,Accesorio!A:C,3,),"")</f>
        <v/>
      </c>
    </row>
    <row r="1029" spans="1:14">
      <c r="A1029" s="103"/>
      <c r="B1029" s="271"/>
      <c r="C1029" s="105"/>
      <c r="D1029" s="106"/>
      <c r="E1029" s="222"/>
      <c r="F1029" s="225"/>
      <c r="G1029" s="107"/>
      <c r="H1029" s="107"/>
      <c r="I1029" s="107"/>
      <c r="J1029" s="108"/>
      <c r="K1029" s="109"/>
      <c r="L1029" s="110"/>
      <c r="M1029" s="328" t="str">
        <f>IFERROR(ROUNDUP(VLOOKUP(F1029,Accesorio!A:E,IF(L1029&gt;5,L1029-2,L1029),)*E1029/IF(L1029&gt;5,1.21,1),0)," ")</f>
        <v xml:space="preserve"> </v>
      </c>
      <c r="N1029" s="329" t="str">
        <f>IFERROR(VLOOKUP(F1029,Accesorio!A:C,3,),"")</f>
        <v/>
      </c>
    </row>
    <row r="1030" spans="1:14">
      <c r="A1030" s="103"/>
      <c r="B1030" s="271"/>
      <c r="C1030" s="105"/>
      <c r="D1030" s="106"/>
      <c r="E1030" s="222"/>
      <c r="F1030" s="225"/>
      <c r="G1030" s="107"/>
      <c r="H1030" s="107"/>
      <c r="I1030" s="107"/>
      <c r="J1030" s="108"/>
      <c r="K1030" s="109"/>
      <c r="L1030" s="110"/>
      <c r="M1030" s="328" t="str">
        <f>IFERROR(ROUNDUP(VLOOKUP(F1030,Accesorio!A:E,IF(L1030&gt;5,L1030-2,L1030),)*E1030/IF(L1030&gt;5,1.21,1),0)," ")</f>
        <v xml:space="preserve"> </v>
      </c>
      <c r="N1030" s="329" t="str">
        <f>IFERROR(VLOOKUP(F1030,Accesorio!A:C,3,),"")</f>
        <v/>
      </c>
    </row>
    <row r="1031" spans="1:14">
      <c r="A1031" s="103"/>
      <c r="B1031" s="271"/>
      <c r="C1031" s="105"/>
      <c r="D1031" s="106"/>
      <c r="E1031" s="222"/>
      <c r="F1031" s="225"/>
      <c r="G1031" s="107"/>
      <c r="H1031" s="107"/>
      <c r="I1031" s="107"/>
      <c r="J1031" s="108"/>
      <c r="K1031" s="109"/>
      <c r="L1031" s="110"/>
      <c r="M1031" s="328" t="str">
        <f>IFERROR(ROUNDUP(VLOOKUP(F1031,Accesorio!A:E,IF(L1031&gt;5,L1031-2,L1031),)*E1031/IF(L1031&gt;5,1.21,1),0)," ")</f>
        <v xml:space="preserve"> </v>
      </c>
      <c r="N1031" s="329" t="str">
        <f>IFERROR(VLOOKUP(F1031,Accesorio!A:C,3,),"")</f>
        <v/>
      </c>
    </row>
    <row r="1032" spans="1:14">
      <c r="A1032" s="103"/>
      <c r="B1032" s="271"/>
      <c r="C1032" s="105"/>
      <c r="D1032" s="106"/>
      <c r="E1032" s="222"/>
      <c r="F1032" s="225"/>
      <c r="G1032" s="107"/>
      <c r="H1032" s="107"/>
      <c r="I1032" s="107"/>
      <c r="J1032" s="108"/>
      <c r="K1032" s="109"/>
      <c r="L1032" s="110"/>
      <c r="M1032" s="328" t="str">
        <f>IFERROR(ROUNDUP(VLOOKUP(F1032,Accesorio!A:E,IF(L1032&gt;5,L1032-2,L1032),)*E1032/IF(L1032&gt;5,1.21,1),0)," ")</f>
        <v xml:space="preserve"> </v>
      </c>
      <c r="N1032" s="329" t="str">
        <f>IFERROR(VLOOKUP(F1032,Accesorio!A:C,3,),"")</f>
        <v/>
      </c>
    </row>
    <row r="1033" spans="1:14">
      <c r="A1033" s="103"/>
      <c r="B1033" s="271"/>
      <c r="C1033" s="105"/>
      <c r="D1033" s="106"/>
      <c r="E1033" s="222"/>
      <c r="F1033" s="225"/>
      <c r="G1033" s="107"/>
      <c r="H1033" s="107"/>
      <c r="I1033" s="107"/>
      <c r="J1033" s="108"/>
      <c r="K1033" s="109"/>
      <c r="L1033" s="110"/>
      <c r="M1033" s="328" t="str">
        <f>IFERROR(ROUNDUP(VLOOKUP(F1033,Accesorio!A:E,IF(L1033&gt;5,L1033-2,L1033),)*E1033/IF(L1033&gt;5,1.21,1),0)," ")</f>
        <v xml:space="preserve"> </v>
      </c>
      <c r="N1033" s="329" t="str">
        <f>IFERROR(VLOOKUP(F1033,Accesorio!A:C,3,),"")</f>
        <v/>
      </c>
    </row>
    <row r="1034" spans="1:14">
      <c r="A1034" s="103"/>
      <c r="B1034" s="271"/>
      <c r="C1034" s="105"/>
      <c r="D1034" s="106"/>
      <c r="E1034" s="222"/>
      <c r="F1034" s="225"/>
      <c r="G1034" s="107"/>
      <c r="H1034" s="107"/>
      <c r="I1034" s="107"/>
      <c r="J1034" s="108"/>
      <c r="K1034" s="109"/>
      <c r="L1034" s="110"/>
      <c r="M1034" s="328" t="str">
        <f>IFERROR(ROUNDUP(VLOOKUP(F1034,Accesorio!A:E,IF(L1034&gt;5,L1034-2,L1034),)*E1034/IF(L1034&gt;5,1.21,1),0)," ")</f>
        <v xml:space="preserve"> </v>
      </c>
      <c r="N1034" s="329" t="str">
        <f>IFERROR(VLOOKUP(F1034,Accesorio!A:C,3,),"")</f>
        <v/>
      </c>
    </row>
    <row r="1035" spans="1:14">
      <c r="A1035" s="103"/>
      <c r="B1035" s="271"/>
      <c r="C1035" s="105"/>
      <c r="D1035" s="106"/>
      <c r="E1035" s="222"/>
      <c r="F1035" s="225"/>
      <c r="G1035" s="107"/>
      <c r="H1035" s="107"/>
      <c r="I1035" s="107"/>
      <c r="J1035" s="108"/>
      <c r="K1035" s="109"/>
      <c r="L1035" s="110"/>
      <c r="M1035" s="328" t="str">
        <f>IFERROR(ROUNDUP(VLOOKUP(F1035,Accesorio!A:E,IF(L1035&gt;5,L1035-2,L1035),)*E1035/IF(L1035&gt;5,1.21,1),0)," ")</f>
        <v xml:space="preserve"> </v>
      </c>
      <c r="N1035" s="329" t="str">
        <f>IFERROR(VLOOKUP(F1035,Accesorio!A:C,3,),"")</f>
        <v/>
      </c>
    </row>
    <row r="1036" spans="1:14">
      <c r="A1036" s="103"/>
      <c r="B1036" s="271"/>
      <c r="C1036" s="105"/>
      <c r="D1036" s="106"/>
      <c r="E1036" s="222"/>
      <c r="F1036" s="225"/>
      <c r="G1036" s="107"/>
      <c r="H1036" s="107"/>
      <c r="I1036" s="107"/>
      <c r="J1036" s="108"/>
      <c r="K1036" s="109"/>
      <c r="L1036" s="110"/>
      <c r="M1036" s="328" t="str">
        <f>IFERROR(ROUNDUP(VLOOKUP(F1036,Accesorio!A:E,IF(L1036&gt;5,L1036-2,L1036),)*E1036/IF(L1036&gt;5,1.21,1),0)," ")</f>
        <v xml:space="preserve"> </v>
      </c>
      <c r="N1036" s="329" t="str">
        <f>IFERROR(VLOOKUP(F1036,Accesorio!A:C,3,),"")</f>
        <v/>
      </c>
    </row>
    <row r="1037" spans="1:14">
      <c r="A1037" s="103"/>
      <c r="B1037" s="271"/>
      <c r="C1037" s="105"/>
      <c r="D1037" s="106"/>
      <c r="E1037" s="222"/>
      <c r="F1037" s="225"/>
      <c r="G1037" s="107"/>
      <c r="H1037" s="107"/>
      <c r="I1037" s="107"/>
      <c r="J1037" s="108"/>
      <c r="K1037" s="109"/>
      <c r="L1037" s="110"/>
      <c r="M1037" s="328" t="str">
        <f>IFERROR(ROUNDUP(VLOOKUP(F1037,Accesorio!A:E,IF(L1037&gt;5,L1037-2,L1037),)*E1037/IF(L1037&gt;5,1.21,1),0)," ")</f>
        <v xml:space="preserve"> </v>
      </c>
      <c r="N1037" s="329" t="str">
        <f>IFERROR(VLOOKUP(F1037,Accesorio!A:C,3,),"")</f>
        <v/>
      </c>
    </row>
    <row r="1038" spans="1:14">
      <c r="A1038" s="103"/>
      <c r="B1038" s="271"/>
      <c r="C1038" s="105"/>
      <c r="D1038" s="106"/>
      <c r="E1038" s="222"/>
      <c r="F1038" s="225"/>
      <c r="G1038" s="107"/>
      <c r="H1038" s="107"/>
      <c r="I1038" s="107"/>
      <c r="J1038" s="108"/>
      <c r="K1038" s="109"/>
      <c r="L1038" s="110"/>
      <c r="M1038" s="328" t="str">
        <f>IFERROR(ROUNDUP(VLOOKUP(F1038,Accesorio!A:E,IF(L1038&gt;5,L1038-2,L1038),)*E1038/IF(L1038&gt;5,1.21,1),0)," ")</f>
        <v xml:space="preserve"> </v>
      </c>
      <c r="N1038" s="329" t="str">
        <f>IFERROR(VLOOKUP(F1038,Accesorio!A:C,3,),"")</f>
        <v/>
      </c>
    </row>
    <row r="1039" spans="1:14">
      <c r="A1039" s="103"/>
      <c r="B1039" s="271"/>
      <c r="C1039" s="105"/>
      <c r="D1039" s="106"/>
      <c r="E1039" s="222"/>
      <c r="F1039" s="225"/>
      <c r="G1039" s="107"/>
      <c r="H1039" s="107"/>
      <c r="I1039" s="107"/>
      <c r="J1039" s="108"/>
      <c r="K1039" s="109"/>
      <c r="L1039" s="110"/>
      <c r="M1039" s="328" t="str">
        <f>IFERROR(ROUNDUP(VLOOKUP(F1039,Accesorio!A:E,IF(L1039&gt;5,L1039-2,L1039),)*E1039/IF(L1039&gt;5,1.21,1),0)," ")</f>
        <v xml:space="preserve"> </v>
      </c>
      <c r="N1039" s="329" t="str">
        <f>IFERROR(VLOOKUP(F1039,Accesorio!A:C,3,),"")</f>
        <v/>
      </c>
    </row>
    <row r="1040" spans="1:14">
      <c r="A1040" s="103"/>
      <c r="B1040" s="271"/>
      <c r="C1040" s="105"/>
      <c r="D1040" s="106"/>
      <c r="E1040" s="222"/>
      <c r="F1040" s="225"/>
      <c r="G1040" s="107"/>
      <c r="H1040" s="107"/>
      <c r="I1040" s="107"/>
      <c r="J1040" s="108"/>
      <c r="K1040" s="109"/>
      <c r="L1040" s="110"/>
      <c r="M1040" s="328" t="str">
        <f>IFERROR(ROUNDUP(VLOOKUP(F1040,Accesorio!A:E,IF(L1040&gt;5,L1040-2,L1040),)*E1040/IF(L1040&gt;5,1.21,1),0)," ")</f>
        <v xml:space="preserve"> </v>
      </c>
      <c r="N1040" s="329" t="str">
        <f>IFERROR(VLOOKUP(F1040,Accesorio!A:C,3,),"")</f>
        <v/>
      </c>
    </row>
    <row r="1041" spans="1:14">
      <c r="A1041" s="103"/>
      <c r="B1041" s="271"/>
      <c r="C1041" s="105"/>
      <c r="D1041" s="106"/>
      <c r="E1041" s="222"/>
      <c r="F1041" s="225"/>
      <c r="G1041" s="107"/>
      <c r="H1041" s="107"/>
      <c r="I1041" s="107"/>
      <c r="J1041" s="108"/>
      <c r="K1041" s="109"/>
      <c r="L1041" s="110"/>
      <c r="M1041" s="328" t="str">
        <f>IFERROR(ROUNDUP(VLOOKUP(F1041,Accesorio!A:E,IF(L1041&gt;5,L1041-2,L1041),)*E1041/IF(L1041&gt;5,1.21,1),0)," ")</f>
        <v xml:space="preserve"> </v>
      </c>
      <c r="N1041" s="329" t="str">
        <f>IFERROR(VLOOKUP(F1041,Accesorio!A:C,3,),"")</f>
        <v/>
      </c>
    </row>
    <row r="1042" spans="1:14">
      <c r="A1042" s="103"/>
      <c r="B1042" s="271"/>
      <c r="C1042" s="105"/>
      <c r="D1042" s="106"/>
      <c r="E1042" s="222"/>
      <c r="F1042" s="225"/>
      <c r="G1042" s="107"/>
      <c r="H1042" s="107"/>
      <c r="I1042" s="107"/>
      <c r="J1042" s="108"/>
      <c r="K1042" s="109"/>
      <c r="L1042" s="110"/>
      <c r="M1042" s="328" t="str">
        <f>IFERROR(ROUNDUP(VLOOKUP(F1042,Accesorio!A:E,IF(L1042&gt;5,L1042-2,L1042),)*E1042/IF(L1042&gt;5,1.21,1),0)," ")</f>
        <v xml:space="preserve"> </v>
      </c>
      <c r="N1042" s="329" t="str">
        <f>IFERROR(VLOOKUP(F1042,Accesorio!A:C,3,),"")</f>
        <v/>
      </c>
    </row>
    <row r="1043" spans="1:14">
      <c r="A1043" s="103"/>
      <c r="B1043" s="271"/>
      <c r="C1043" s="105"/>
      <c r="D1043" s="106"/>
      <c r="E1043" s="222"/>
      <c r="F1043" s="225"/>
      <c r="G1043" s="107"/>
      <c r="H1043" s="107"/>
      <c r="I1043" s="107"/>
      <c r="J1043" s="108"/>
      <c r="K1043" s="109"/>
      <c r="L1043" s="110"/>
      <c r="M1043" s="328" t="str">
        <f>IFERROR(ROUNDUP(VLOOKUP(F1043,Accesorio!A:E,IF(L1043&gt;5,L1043-2,L1043),)*E1043/IF(L1043&gt;5,1.21,1),0)," ")</f>
        <v xml:space="preserve"> </v>
      </c>
      <c r="N1043" s="329" t="str">
        <f>IFERROR(VLOOKUP(F1043,Accesorio!A:C,3,),"")</f>
        <v/>
      </c>
    </row>
    <row r="1044" spans="1:14">
      <c r="A1044" s="103"/>
      <c r="B1044" s="271"/>
      <c r="C1044" s="105"/>
      <c r="D1044" s="106"/>
      <c r="E1044" s="222"/>
      <c r="F1044" s="225"/>
      <c r="G1044" s="107"/>
      <c r="H1044" s="107"/>
      <c r="I1044" s="107"/>
      <c r="J1044" s="108"/>
      <c r="K1044" s="109"/>
      <c r="L1044" s="110"/>
      <c r="M1044" s="328" t="str">
        <f>IFERROR(ROUNDUP(VLOOKUP(F1044,Accesorio!A:E,IF(L1044&gt;5,L1044-2,L1044),)*E1044/IF(L1044&gt;5,1.21,1),0)," ")</f>
        <v xml:space="preserve"> </v>
      </c>
      <c r="N1044" s="329" t="str">
        <f>IFERROR(VLOOKUP(F1044,Accesorio!A:C,3,),"")</f>
        <v/>
      </c>
    </row>
    <row r="1045" spans="1:14">
      <c r="A1045" s="103"/>
      <c r="B1045" s="271"/>
      <c r="C1045" s="105"/>
      <c r="D1045" s="106"/>
      <c r="E1045" s="222"/>
      <c r="F1045" s="225"/>
      <c r="G1045" s="107"/>
      <c r="H1045" s="107"/>
      <c r="I1045" s="107"/>
      <c r="J1045" s="108"/>
      <c r="K1045" s="109"/>
      <c r="L1045" s="110"/>
      <c r="M1045" s="328" t="str">
        <f>IFERROR(ROUNDUP(VLOOKUP(F1045,Accesorio!A:E,IF(L1045&gt;5,L1045-2,L1045),)*E1045/IF(L1045&gt;5,1.21,1),0)," ")</f>
        <v xml:space="preserve"> </v>
      </c>
      <c r="N1045" s="329" t="str">
        <f>IFERROR(VLOOKUP(F1045,Accesorio!A:C,3,),"")</f>
        <v/>
      </c>
    </row>
    <row r="1046" spans="1:14">
      <c r="A1046" s="103"/>
      <c r="B1046" s="271"/>
      <c r="C1046" s="105"/>
      <c r="D1046" s="106"/>
      <c r="E1046" s="222"/>
      <c r="F1046" s="225"/>
      <c r="G1046" s="107"/>
      <c r="H1046" s="107"/>
      <c r="I1046" s="107"/>
      <c r="J1046" s="108"/>
      <c r="K1046" s="109"/>
      <c r="L1046" s="110"/>
      <c r="M1046" s="328" t="str">
        <f>IFERROR(ROUNDUP(VLOOKUP(F1046,Accesorio!A:E,IF(L1046&gt;5,L1046-2,L1046),)*E1046/IF(L1046&gt;5,1.21,1),0)," ")</f>
        <v xml:space="preserve"> </v>
      </c>
      <c r="N1046" s="329" t="str">
        <f>IFERROR(VLOOKUP(F1046,Accesorio!A:C,3,),"")</f>
        <v/>
      </c>
    </row>
    <row r="1047" spans="1:14">
      <c r="A1047" s="103"/>
      <c r="B1047" s="271"/>
      <c r="C1047" s="111"/>
      <c r="D1047" s="106"/>
      <c r="E1047" s="222"/>
      <c r="F1047" s="225"/>
      <c r="G1047" s="107"/>
      <c r="H1047" s="107"/>
      <c r="I1047" s="107"/>
      <c r="J1047" s="108"/>
      <c r="K1047" s="109"/>
      <c r="L1047" s="110"/>
      <c r="M1047" s="328" t="str">
        <f>IFERROR(ROUNDUP(VLOOKUP(F1047,Accesorio!A:E,IF(L1047&gt;5,L1047-2,L1047),)*E1047/IF(L1047&gt;5,1.21,1),0)," ")</f>
        <v xml:space="preserve"> </v>
      </c>
      <c r="N1047" s="329" t="str">
        <f>IFERROR(VLOOKUP(F1047,Accesorio!A:C,3,),"")</f>
        <v/>
      </c>
    </row>
    <row r="1048" spans="1:14">
      <c r="A1048" s="103"/>
      <c r="B1048" s="271"/>
      <c r="C1048" s="111"/>
      <c r="D1048" s="106"/>
      <c r="E1048" s="222"/>
      <c r="F1048" s="225"/>
      <c r="G1048" s="107"/>
      <c r="H1048" s="107"/>
      <c r="I1048" s="107"/>
      <c r="J1048" s="108"/>
      <c r="K1048" s="109"/>
      <c r="L1048" s="110"/>
      <c r="M1048" s="328" t="str">
        <f>IFERROR(ROUNDUP(VLOOKUP(F1048,Accesorio!A:E,IF(L1048&gt;5,L1048-2,L1048),)*E1048/IF(L1048&gt;5,1.21,1),0)," ")</f>
        <v xml:space="preserve"> </v>
      </c>
      <c r="N1048" s="329" t="str">
        <f>IFERROR(VLOOKUP(F1048,Accesorio!A:C,3,),"")</f>
        <v/>
      </c>
    </row>
    <row r="1049" spans="1:14">
      <c r="A1049" s="103"/>
      <c r="B1049" s="271"/>
      <c r="C1049" s="105"/>
      <c r="D1049" s="106"/>
      <c r="E1049" s="222"/>
      <c r="F1049" s="225"/>
      <c r="G1049" s="107"/>
      <c r="H1049" s="107"/>
      <c r="I1049" s="107"/>
      <c r="J1049" s="108"/>
      <c r="K1049" s="109"/>
      <c r="L1049" s="110"/>
      <c r="M1049" s="328" t="str">
        <f>IFERROR(ROUNDUP(VLOOKUP(F1049,Accesorio!A:E,IF(L1049&gt;5,L1049-2,L1049),)*E1049/IF(L1049&gt;5,1.21,1),0)," ")</f>
        <v xml:space="preserve"> </v>
      </c>
      <c r="N1049" s="329" t="str">
        <f>IFERROR(VLOOKUP(F1049,Accesorio!A:C,3,),"")</f>
        <v/>
      </c>
    </row>
    <row r="1050" spans="1:14">
      <c r="A1050" s="103"/>
      <c r="B1050" s="271"/>
      <c r="C1050" s="105"/>
      <c r="D1050" s="106"/>
      <c r="E1050" s="222"/>
      <c r="F1050" s="225"/>
      <c r="G1050" s="107"/>
      <c r="H1050" s="107"/>
      <c r="I1050" s="107"/>
      <c r="J1050" s="108"/>
      <c r="K1050" s="109"/>
      <c r="L1050" s="110"/>
      <c r="M1050" s="328" t="str">
        <f>IFERROR(ROUNDUP(VLOOKUP(F1050,Accesorio!A:E,IF(L1050&gt;5,L1050-2,L1050),)*E1050/IF(L1050&gt;5,1.21,1),0)," ")</f>
        <v xml:space="preserve"> </v>
      </c>
      <c r="N1050" s="329" t="str">
        <f>IFERROR(VLOOKUP(F1050,Accesorio!A:C,3,),"")</f>
        <v/>
      </c>
    </row>
    <row r="1051" spans="1:14">
      <c r="A1051" s="103"/>
      <c r="B1051" s="271"/>
      <c r="C1051" s="105"/>
      <c r="D1051" s="106"/>
      <c r="E1051" s="222"/>
      <c r="F1051" s="225"/>
      <c r="G1051" s="107"/>
      <c r="H1051" s="107"/>
      <c r="I1051" s="107"/>
      <c r="J1051" s="108"/>
      <c r="K1051" s="109"/>
      <c r="L1051" s="110"/>
      <c r="M1051" s="328" t="str">
        <f>IFERROR(ROUNDUP(VLOOKUP(F1051,Accesorio!A:E,IF(L1051&gt;5,L1051-2,L1051),)*E1051/IF(L1051&gt;5,1.21,1),0)," ")</f>
        <v xml:space="preserve"> </v>
      </c>
      <c r="N1051" s="329" t="str">
        <f>IFERROR(VLOOKUP(F1051,Accesorio!A:C,3,),"")</f>
        <v/>
      </c>
    </row>
    <row r="1052" spans="1:14">
      <c r="A1052" s="103"/>
      <c r="B1052" s="271"/>
      <c r="C1052" s="105"/>
      <c r="D1052" s="106"/>
      <c r="E1052" s="222"/>
      <c r="F1052" s="225"/>
      <c r="G1052" s="107"/>
      <c r="H1052" s="107"/>
      <c r="I1052" s="107"/>
      <c r="J1052" s="108"/>
      <c r="K1052" s="109"/>
      <c r="L1052" s="110"/>
      <c r="M1052" s="328" t="str">
        <f>IFERROR(ROUNDUP(VLOOKUP(F1052,Accesorio!A:E,IF(L1052&gt;5,L1052-2,L1052),)*E1052/IF(L1052&gt;5,1.21,1),0)," ")</f>
        <v xml:space="preserve"> </v>
      </c>
      <c r="N1052" s="329" t="str">
        <f>IFERROR(VLOOKUP(F1052,Accesorio!A:C,3,),"")</f>
        <v/>
      </c>
    </row>
    <row r="1053" spans="1:14">
      <c r="A1053" s="103"/>
      <c r="B1053" s="271"/>
      <c r="C1053" s="105"/>
      <c r="D1053" s="106"/>
      <c r="E1053" s="222"/>
      <c r="F1053" s="225"/>
      <c r="G1053" s="107"/>
      <c r="H1053" s="107"/>
      <c r="I1053" s="107"/>
      <c r="J1053" s="108"/>
      <c r="K1053" s="109"/>
      <c r="L1053" s="110"/>
      <c r="M1053" s="328" t="str">
        <f>IFERROR(ROUNDUP(VLOOKUP(F1053,Accesorio!A:E,IF(L1053&gt;5,L1053-2,L1053),)*E1053/IF(L1053&gt;5,1.21,1),0)," ")</f>
        <v xml:space="preserve"> </v>
      </c>
      <c r="N1053" s="329" t="str">
        <f>IFERROR(VLOOKUP(F1053,Accesorio!A:C,3,),"")</f>
        <v/>
      </c>
    </row>
    <row r="1054" spans="1:14">
      <c r="A1054" s="103"/>
      <c r="B1054" s="271"/>
      <c r="C1054" s="105"/>
      <c r="D1054" s="106"/>
      <c r="E1054" s="222"/>
      <c r="F1054" s="225"/>
      <c r="G1054" s="107"/>
      <c r="H1054" s="107"/>
      <c r="I1054" s="107"/>
      <c r="J1054" s="108"/>
      <c r="K1054" s="109"/>
      <c r="L1054" s="110"/>
      <c r="M1054" s="328" t="str">
        <f>IFERROR(ROUNDUP(VLOOKUP(F1054,Accesorio!A:E,IF(L1054&gt;5,L1054-2,L1054),)*E1054/IF(L1054&gt;5,1.21,1),0)," ")</f>
        <v xml:space="preserve"> </v>
      </c>
      <c r="N1054" s="329" t="str">
        <f>IFERROR(VLOOKUP(F1054,Accesorio!A:C,3,),"")</f>
        <v/>
      </c>
    </row>
    <row r="1055" spans="1:14">
      <c r="A1055" s="103"/>
      <c r="B1055" s="271"/>
      <c r="C1055" s="105"/>
      <c r="D1055" s="106"/>
      <c r="E1055" s="222"/>
      <c r="F1055" s="225"/>
      <c r="G1055" s="107"/>
      <c r="H1055" s="107"/>
      <c r="I1055" s="107"/>
      <c r="J1055" s="108"/>
      <c r="K1055" s="109"/>
      <c r="L1055" s="110"/>
      <c r="M1055" s="328" t="str">
        <f>IFERROR(ROUNDUP(VLOOKUP(F1055,Accesorio!A:E,IF(L1055&gt;5,L1055-2,L1055),)*E1055/IF(L1055&gt;5,1.21,1),0)," ")</f>
        <v xml:space="preserve"> </v>
      </c>
      <c r="N1055" s="329" t="str">
        <f>IFERROR(VLOOKUP(F1055,Accesorio!A:C,3,),"")</f>
        <v/>
      </c>
    </row>
    <row r="1056" spans="1:14">
      <c r="A1056" s="103"/>
      <c r="B1056" s="271"/>
      <c r="C1056" s="105"/>
      <c r="D1056" s="106"/>
      <c r="E1056" s="222"/>
      <c r="F1056" s="225"/>
      <c r="G1056" s="107"/>
      <c r="H1056" s="107"/>
      <c r="I1056" s="107"/>
      <c r="J1056" s="108"/>
      <c r="K1056" s="109"/>
      <c r="L1056" s="110"/>
      <c r="M1056" s="328" t="str">
        <f>IFERROR(ROUNDUP(VLOOKUP(F1056,Accesorio!A:E,IF(L1056&gt;5,L1056-2,L1056),)*E1056/IF(L1056&gt;5,1.21,1),0)," ")</f>
        <v xml:space="preserve"> </v>
      </c>
      <c r="N1056" s="329" t="str">
        <f>IFERROR(VLOOKUP(F1056,Accesorio!A:C,3,),"")</f>
        <v/>
      </c>
    </row>
    <row r="1057" spans="1:14">
      <c r="A1057" s="103"/>
      <c r="B1057" s="271"/>
      <c r="C1057" s="105"/>
      <c r="D1057" s="106"/>
      <c r="E1057" s="222"/>
      <c r="F1057" s="225"/>
      <c r="G1057" s="107"/>
      <c r="H1057" s="107"/>
      <c r="I1057" s="107"/>
      <c r="J1057" s="108"/>
      <c r="K1057" s="109"/>
      <c r="L1057" s="110"/>
      <c r="M1057" s="328" t="str">
        <f>IFERROR(ROUNDUP(VLOOKUP(F1057,Accesorio!A:E,IF(L1057&gt;5,L1057-2,L1057),)*E1057/IF(L1057&gt;5,1.21,1),0)," ")</f>
        <v xml:space="preserve"> </v>
      </c>
      <c r="N1057" s="329" t="str">
        <f>IFERROR(VLOOKUP(F1057,Accesorio!A:C,3,),"")</f>
        <v/>
      </c>
    </row>
    <row r="1058" spans="1:14">
      <c r="A1058" s="103"/>
      <c r="B1058" s="271"/>
      <c r="C1058" s="105"/>
      <c r="D1058" s="106"/>
      <c r="E1058" s="222"/>
      <c r="F1058" s="225"/>
      <c r="G1058" s="107"/>
      <c r="H1058" s="107"/>
      <c r="I1058" s="107"/>
      <c r="J1058" s="108"/>
      <c r="K1058" s="109"/>
      <c r="L1058" s="110"/>
      <c r="M1058" s="328" t="str">
        <f>IFERROR(ROUNDUP(VLOOKUP(F1058,Accesorio!A:E,IF(L1058&gt;5,L1058-2,L1058),)*E1058/IF(L1058&gt;5,1.21,1),0)," ")</f>
        <v xml:space="preserve"> </v>
      </c>
      <c r="N1058" s="329" t="str">
        <f>IFERROR(VLOOKUP(F1058,Accesorio!A:C,3,),"")</f>
        <v/>
      </c>
    </row>
    <row r="1059" spans="1:14">
      <c r="A1059" s="103"/>
      <c r="B1059" s="271"/>
      <c r="C1059" s="105"/>
      <c r="D1059" s="106"/>
      <c r="E1059" s="222"/>
      <c r="F1059" s="225"/>
      <c r="G1059" s="107"/>
      <c r="H1059" s="107"/>
      <c r="I1059" s="107"/>
      <c r="J1059" s="108"/>
      <c r="K1059" s="109"/>
      <c r="L1059" s="110"/>
      <c r="M1059" s="328" t="str">
        <f>IFERROR(ROUNDUP(VLOOKUP(F1059,Accesorio!A:E,IF(L1059&gt;5,L1059-2,L1059),)*E1059/IF(L1059&gt;5,1.21,1),0)," ")</f>
        <v xml:space="preserve"> </v>
      </c>
      <c r="N1059" s="329" t="str">
        <f>IFERROR(VLOOKUP(F1059,Accesorio!A:C,3,),"")</f>
        <v/>
      </c>
    </row>
    <row r="1060" spans="1:14">
      <c r="A1060" s="103"/>
      <c r="B1060" s="271"/>
      <c r="C1060" s="105"/>
      <c r="D1060" s="106"/>
      <c r="E1060" s="222"/>
      <c r="F1060" s="225"/>
      <c r="G1060" s="107"/>
      <c r="H1060" s="107"/>
      <c r="I1060" s="107"/>
      <c r="J1060" s="108"/>
      <c r="K1060" s="109"/>
      <c r="L1060" s="110"/>
      <c r="M1060" s="328" t="str">
        <f>IFERROR(ROUNDUP(VLOOKUP(F1060,Accesorio!A:E,IF(L1060&gt;5,L1060-2,L1060),)*E1060/IF(L1060&gt;5,1.21,1),0)," ")</f>
        <v xml:space="preserve"> </v>
      </c>
      <c r="N1060" s="329" t="str">
        <f>IFERROR(VLOOKUP(F1060,Accesorio!A:C,3,),"")</f>
        <v/>
      </c>
    </row>
    <row r="1061" spans="1:14">
      <c r="A1061" s="103"/>
      <c r="B1061" s="271"/>
      <c r="C1061" s="105"/>
      <c r="D1061" s="106"/>
      <c r="E1061" s="222"/>
      <c r="F1061" s="225"/>
      <c r="G1061" s="107"/>
      <c r="H1061" s="107"/>
      <c r="I1061" s="107"/>
      <c r="J1061" s="108"/>
      <c r="K1061" s="109"/>
      <c r="L1061" s="110"/>
      <c r="M1061" s="328" t="str">
        <f>IFERROR(ROUNDUP(VLOOKUP(F1061,Accesorio!A:E,IF(L1061&gt;5,L1061-2,L1061),)*E1061/IF(L1061&gt;5,1.21,1),0)," ")</f>
        <v xml:space="preserve"> </v>
      </c>
      <c r="N1061" s="329" t="str">
        <f>IFERROR(VLOOKUP(F1061,Accesorio!A:C,3,),"")</f>
        <v/>
      </c>
    </row>
    <row r="1062" spans="1:14">
      <c r="A1062" s="103"/>
      <c r="B1062" s="271"/>
      <c r="C1062" s="105"/>
      <c r="D1062" s="106"/>
      <c r="E1062" s="222"/>
      <c r="F1062" s="225"/>
      <c r="G1062" s="107"/>
      <c r="H1062" s="107"/>
      <c r="I1062" s="107"/>
      <c r="J1062" s="108"/>
      <c r="K1062" s="109"/>
      <c r="L1062" s="110"/>
      <c r="M1062" s="328" t="str">
        <f>IFERROR(ROUNDUP(VLOOKUP(F1062,Accesorio!A:E,IF(L1062&gt;5,L1062-2,L1062),)*E1062/IF(L1062&gt;5,1.21,1),0)," ")</f>
        <v xml:space="preserve"> </v>
      </c>
      <c r="N1062" s="329" t="str">
        <f>IFERROR(VLOOKUP(F1062,Accesorio!A:C,3,),"")</f>
        <v/>
      </c>
    </row>
    <row r="1063" spans="1:14">
      <c r="A1063" s="103"/>
      <c r="B1063" s="271"/>
      <c r="C1063" s="105"/>
      <c r="D1063" s="106"/>
      <c r="E1063" s="222"/>
      <c r="F1063" s="225"/>
      <c r="G1063" s="107"/>
      <c r="H1063" s="107"/>
      <c r="I1063" s="107"/>
      <c r="J1063" s="108"/>
      <c r="K1063" s="109"/>
      <c r="L1063" s="110"/>
      <c r="M1063" s="328" t="str">
        <f>IFERROR(ROUNDUP(VLOOKUP(F1063,Accesorio!A:E,IF(L1063&gt;5,L1063-2,L1063),)*E1063/IF(L1063&gt;5,1.21,1),0)," ")</f>
        <v xml:space="preserve"> </v>
      </c>
      <c r="N1063" s="329" t="str">
        <f>IFERROR(VLOOKUP(F1063,Accesorio!A:C,3,),"")</f>
        <v/>
      </c>
    </row>
    <row r="1064" spans="1:14">
      <c r="A1064" s="103"/>
      <c r="B1064" s="271"/>
      <c r="C1064" s="105"/>
      <c r="D1064" s="106"/>
      <c r="E1064" s="222"/>
      <c r="F1064" s="225"/>
      <c r="G1064" s="107"/>
      <c r="H1064" s="107"/>
      <c r="I1064" s="107"/>
      <c r="J1064" s="108"/>
      <c r="K1064" s="109"/>
      <c r="L1064" s="110"/>
      <c r="M1064" s="328" t="str">
        <f>IFERROR(ROUNDUP(VLOOKUP(F1064,Accesorio!A:E,IF(L1064&gt;5,L1064-2,L1064),)*E1064/IF(L1064&gt;5,1.21,1),0)," ")</f>
        <v xml:space="preserve"> </v>
      </c>
      <c r="N1064" s="329" t="str">
        <f>IFERROR(VLOOKUP(F1064,Accesorio!A:C,3,),"")</f>
        <v/>
      </c>
    </row>
    <row r="1065" spans="1:14">
      <c r="A1065" s="103"/>
      <c r="B1065" s="271"/>
      <c r="C1065" s="105"/>
      <c r="D1065" s="106"/>
      <c r="E1065" s="222"/>
      <c r="F1065" s="225"/>
      <c r="G1065" s="107"/>
      <c r="H1065" s="107"/>
      <c r="I1065" s="107"/>
      <c r="J1065" s="108"/>
      <c r="K1065" s="109"/>
      <c r="L1065" s="110"/>
      <c r="M1065" s="328" t="str">
        <f>IFERROR(ROUNDUP(VLOOKUP(F1065,Accesorio!A:E,IF(L1065&gt;5,L1065-2,L1065),)*E1065/IF(L1065&gt;5,1.21,1),0)," ")</f>
        <v xml:space="preserve"> </v>
      </c>
      <c r="N1065" s="329" t="str">
        <f>IFERROR(VLOOKUP(F1065,Accesorio!A:C,3,),"")</f>
        <v/>
      </c>
    </row>
    <row r="1066" spans="1:14">
      <c r="A1066" s="103"/>
      <c r="B1066" s="271"/>
      <c r="C1066" s="105"/>
      <c r="D1066" s="106"/>
      <c r="E1066" s="222"/>
      <c r="F1066" s="225"/>
      <c r="G1066" s="107"/>
      <c r="H1066" s="107"/>
      <c r="I1066" s="107"/>
      <c r="J1066" s="108"/>
      <c r="K1066" s="109"/>
      <c r="L1066" s="110"/>
      <c r="M1066" s="328" t="str">
        <f>IFERROR(ROUNDUP(VLOOKUP(F1066,Accesorio!A:E,IF(L1066&gt;5,L1066-2,L1066),)*E1066/IF(L1066&gt;5,1.21,1),0)," ")</f>
        <v xml:space="preserve"> </v>
      </c>
      <c r="N1066" s="329" t="str">
        <f>IFERROR(VLOOKUP(F1066,Accesorio!A:C,3,),"")</f>
        <v/>
      </c>
    </row>
    <row r="1067" spans="1:14">
      <c r="A1067" s="103"/>
      <c r="B1067" s="271"/>
      <c r="C1067" s="105"/>
      <c r="D1067" s="106"/>
      <c r="E1067" s="222"/>
      <c r="F1067" s="225"/>
      <c r="G1067" s="107"/>
      <c r="H1067" s="107"/>
      <c r="I1067" s="107"/>
      <c r="J1067" s="108"/>
      <c r="K1067" s="109"/>
      <c r="L1067" s="110"/>
      <c r="M1067" s="328" t="str">
        <f>IFERROR(ROUNDUP(VLOOKUP(F1067,Accesorio!A:E,IF(L1067&gt;5,L1067-2,L1067),)*E1067/IF(L1067&gt;5,1.21,1),0)," ")</f>
        <v xml:space="preserve"> </v>
      </c>
      <c r="N1067" s="329" t="str">
        <f>IFERROR(VLOOKUP(F1067,Accesorio!A:C,3,),"")</f>
        <v/>
      </c>
    </row>
    <row r="1068" spans="1:14">
      <c r="A1068" s="103"/>
      <c r="B1068" s="271"/>
      <c r="C1068" s="105"/>
      <c r="D1068" s="106"/>
      <c r="E1068" s="222"/>
      <c r="F1068" s="225"/>
      <c r="G1068" s="107"/>
      <c r="H1068" s="107"/>
      <c r="I1068" s="107"/>
      <c r="J1068" s="108"/>
      <c r="K1068" s="109"/>
      <c r="L1068" s="110"/>
      <c r="M1068" s="328" t="str">
        <f>IFERROR(ROUNDUP(VLOOKUP(F1068,Accesorio!A:E,IF(L1068&gt;5,L1068-2,L1068),)*E1068/IF(L1068&gt;5,1.21,1),0)," ")</f>
        <v xml:space="preserve"> </v>
      </c>
      <c r="N1068" s="329" t="str">
        <f>IFERROR(VLOOKUP(F1068,Accesorio!A:C,3,),"")</f>
        <v/>
      </c>
    </row>
    <row r="1069" spans="1:14">
      <c r="A1069" s="103"/>
      <c r="B1069" s="271"/>
      <c r="C1069" s="105"/>
      <c r="D1069" s="106"/>
      <c r="E1069" s="222"/>
      <c r="F1069" s="225"/>
      <c r="G1069" s="107"/>
      <c r="H1069" s="107"/>
      <c r="I1069" s="107"/>
      <c r="J1069" s="108"/>
      <c r="K1069" s="109"/>
      <c r="L1069" s="110"/>
      <c r="M1069" s="328" t="str">
        <f>IFERROR(ROUNDUP(VLOOKUP(F1069,Accesorio!A:E,IF(L1069&gt;5,L1069-2,L1069),)*E1069/IF(L1069&gt;5,1.21,1),0)," ")</f>
        <v xml:space="preserve"> </v>
      </c>
      <c r="N1069" s="329" t="str">
        <f>IFERROR(VLOOKUP(F1069,Accesorio!A:C,3,),"")</f>
        <v/>
      </c>
    </row>
    <row r="1070" spans="1:14">
      <c r="A1070" s="103"/>
      <c r="B1070" s="271"/>
      <c r="C1070" s="105"/>
      <c r="D1070" s="106"/>
      <c r="E1070" s="222"/>
      <c r="F1070" s="225"/>
      <c r="G1070" s="107"/>
      <c r="H1070" s="107"/>
      <c r="I1070" s="107"/>
      <c r="J1070" s="108"/>
      <c r="K1070" s="109"/>
      <c r="L1070" s="110"/>
      <c r="M1070" s="328" t="str">
        <f>IFERROR(ROUNDUP(VLOOKUP(F1070,Accesorio!A:E,IF(L1070&gt;5,L1070-2,L1070),)*E1070/IF(L1070&gt;5,1.21,1),0)," ")</f>
        <v xml:space="preserve"> </v>
      </c>
      <c r="N1070" s="329" t="str">
        <f>IFERROR(VLOOKUP(F1070,Accesorio!A:C,3,),"")</f>
        <v/>
      </c>
    </row>
    <row r="1071" spans="1:14">
      <c r="A1071" s="103"/>
      <c r="B1071" s="271"/>
      <c r="C1071" s="105"/>
      <c r="D1071" s="106"/>
      <c r="E1071" s="222"/>
      <c r="F1071" s="225"/>
      <c r="G1071" s="107"/>
      <c r="H1071" s="107"/>
      <c r="I1071" s="107"/>
      <c r="J1071" s="108"/>
      <c r="K1071" s="109"/>
      <c r="L1071" s="110"/>
      <c r="M1071" s="328" t="str">
        <f>IFERROR(ROUNDUP(VLOOKUP(F1071,Accesorio!A:E,IF(L1071&gt;5,L1071-2,L1071),)*E1071/IF(L1071&gt;5,1.21,1),0)," ")</f>
        <v xml:space="preserve"> </v>
      </c>
      <c r="N1071" s="329" t="str">
        <f>IFERROR(VLOOKUP(F1071,Accesorio!A:C,3,),"")</f>
        <v/>
      </c>
    </row>
    <row r="1072" spans="1:14">
      <c r="A1072" s="103"/>
      <c r="B1072" s="271"/>
      <c r="C1072" s="105"/>
      <c r="D1072" s="106"/>
      <c r="E1072" s="222"/>
      <c r="F1072" s="225"/>
      <c r="G1072" s="107"/>
      <c r="H1072" s="107"/>
      <c r="I1072" s="107"/>
      <c r="J1072" s="108"/>
      <c r="K1072" s="109"/>
      <c r="L1072" s="110"/>
      <c r="M1072" s="328" t="str">
        <f>IFERROR(ROUNDUP(VLOOKUP(F1072,Accesorio!A:E,IF(L1072&gt;5,L1072-2,L1072),)*E1072/IF(L1072&gt;5,1.21,1),0)," ")</f>
        <v xml:space="preserve"> </v>
      </c>
      <c r="N1072" s="329" t="str">
        <f>IFERROR(VLOOKUP(F1072,Accesorio!A:C,3,),"")</f>
        <v/>
      </c>
    </row>
    <row r="1073" spans="1:14">
      <c r="A1073" s="103"/>
      <c r="B1073" s="271"/>
      <c r="C1073" s="105"/>
      <c r="D1073" s="106"/>
      <c r="E1073" s="222"/>
      <c r="F1073" s="225"/>
      <c r="G1073" s="107"/>
      <c r="H1073" s="107"/>
      <c r="I1073" s="107"/>
      <c r="J1073" s="108"/>
      <c r="K1073" s="109"/>
      <c r="L1073" s="110"/>
      <c r="M1073" s="328" t="str">
        <f>IFERROR(ROUNDUP(VLOOKUP(F1073,Accesorio!A:E,IF(L1073&gt;5,L1073-2,L1073),)*E1073/IF(L1073&gt;5,1.21,1),0)," ")</f>
        <v xml:space="preserve"> </v>
      </c>
      <c r="N1073" s="329" t="str">
        <f>IFERROR(VLOOKUP(F1073,Accesorio!A:C,3,),"")</f>
        <v/>
      </c>
    </row>
    <row r="1074" spans="1:14">
      <c r="A1074" s="103"/>
      <c r="B1074" s="271"/>
      <c r="C1074" s="105"/>
      <c r="D1074" s="106"/>
      <c r="E1074" s="222"/>
      <c r="F1074" s="225"/>
      <c r="G1074" s="107"/>
      <c r="H1074" s="107"/>
      <c r="I1074" s="107"/>
      <c r="J1074" s="108"/>
      <c r="K1074" s="109"/>
      <c r="L1074" s="110"/>
      <c r="M1074" s="328" t="str">
        <f>IFERROR(ROUNDUP(VLOOKUP(F1074,Accesorio!A:E,IF(L1074&gt;5,L1074-2,L1074),)*E1074/IF(L1074&gt;5,1.21,1),0)," ")</f>
        <v xml:space="preserve"> </v>
      </c>
      <c r="N1074" s="329" t="str">
        <f>IFERROR(VLOOKUP(F1074,Accesorio!A:C,3,),"")</f>
        <v/>
      </c>
    </row>
    <row r="1075" spans="1:14">
      <c r="A1075" s="103"/>
      <c r="B1075" s="271"/>
      <c r="C1075" s="105"/>
      <c r="D1075" s="106"/>
      <c r="E1075" s="222"/>
      <c r="F1075" s="225"/>
      <c r="G1075" s="107"/>
      <c r="H1075" s="107"/>
      <c r="I1075" s="107"/>
      <c r="J1075" s="108"/>
      <c r="K1075" s="109"/>
      <c r="L1075" s="110"/>
      <c r="M1075" s="328" t="str">
        <f>IFERROR(ROUNDUP(VLOOKUP(F1075,Accesorio!A:E,IF(L1075&gt;5,L1075-2,L1075),)*E1075/IF(L1075&gt;5,1.21,1),0)," ")</f>
        <v xml:space="preserve"> </v>
      </c>
      <c r="N1075" s="329" t="str">
        <f>IFERROR(VLOOKUP(F1075,Accesorio!A:C,3,),"")</f>
        <v/>
      </c>
    </row>
    <row r="1076" spans="1:14">
      <c r="A1076" s="103"/>
      <c r="B1076" s="271"/>
      <c r="C1076" s="105"/>
      <c r="D1076" s="106"/>
      <c r="E1076" s="222"/>
      <c r="F1076" s="225"/>
      <c r="G1076" s="107"/>
      <c r="H1076" s="107"/>
      <c r="I1076" s="107"/>
      <c r="J1076" s="108"/>
      <c r="K1076" s="109"/>
      <c r="L1076" s="110"/>
      <c r="M1076" s="328" t="str">
        <f>IFERROR(ROUNDUP(VLOOKUP(F1076,Accesorio!A:E,IF(L1076&gt;5,L1076-2,L1076),)*E1076/IF(L1076&gt;5,1.21,1),0)," ")</f>
        <v xml:space="preserve"> </v>
      </c>
      <c r="N1076" s="329" t="str">
        <f>IFERROR(VLOOKUP(F1076,Accesorio!A:C,3,),"")</f>
        <v/>
      </c>
    </row>
    <row r="1077" spans="1:14">
      <c r="A1077" s="103"/>
      <c r="B1077" s="271"/>
      <c r="C1077" s="105"/>
      <c r="D1077" s="106"/>
      <c r="E1077" s="222"/>
      <c r="F1077" s="225"/>
      <c r="G1077" s="107"/>
      <c r="H1077" s="107"/>
      <c r="I1077" s="107"/>
      <c r="J1077" s="108"/>
      <c r="K1077" s="109"/>
      <c r="L1077" s="110"/>
      <c r="M1077" s="328" t="str">
        <f>IFERROR(ROUNDUP(VLOOKUP(F1077,Accesorio!A:E,IF(L1077&gt;5,L1077-2,L1077),)*E1077/IF(L1077&gt;5,1.21,1),0)," ")</f>
        <v xml:space="preserve"> </v>
      </c>
      <c r="N1077" s="329" t="str">
        <f>IFERROR(VLOOKUP(F1077,Accesorio!A:C,3,),"")</f>
        <v/>
      </c>
    </row>
    <row r="1078" spans="1:14">
      <c r="A1078" s="103"/>
      <c r="B1078" s="271"/>
      <c r="C1078" s="105"/>
      <c r="D1078" s="106"/>
      <c r="E1078" s="222"/>
      <c r="F1078" s="225"/>
      <c r="G1078" s="107"/>
      <c r="H1078" s="107"/>
      <c r="I1078" s="107"/>
      <c r="J1078" s="108"/>
      <c r="K1078" s="109"/>
      <c r="L1078" s="110"/>
      <c r="M1078" s="328" t="str">
        <f>IFERROR(ROUNDUP(VLOOKUP(F1078,Accesorio!A:E,IF(L1078&gt;5,L1078-2,L1078),)*E1078/IF(L1078&gt;5,1.21,1),0)," ")</f>
        <v xml:space="preserve"> </v>
      </c>
      <c r="N1078" s="329" t="str">
        <f>IFERROR(VLOOKUP(F1078,Accesorio!A:C,3,),"")</f>
        <v/>
      </c>
    </row>
    <row r="1079" spans="1:14">
      <c r="A1079" s="103"/>
      <c r="B1079" s="271"/>
      <c r="C1079" s="105"/>
      <c r="D1079" s="106"/>
      <c r="E1079" s="222"/>
      <c r="F1079" s="225"/>
      <c r="G1079" s="107"/>
      <c r="H1079" s="107"/>
      <c r="I1079" s="107"/>
      <c r="J1079" s="108"/>
      <c r="K1079" s="109"/>
      <c r="L1079" s="110"/>
      <c r="M1079" s="328" t="str">
        <f>IFERROR(ROUNDUP(VLOOKUP(F1079,Accesorio!A:E,IF(L1079&gt;5,L1079-2,L1079),)*E1079/IF(L1079&gt;5,1.21,1),0)," ")</f>
        <v xml:space="preserve"> </v>
      </c>
      <c r="N1079" s="329" t="str">
        <f>IFERROR(VLOOKUP(F1079,Accesorio!A:C,3,),"")</f>
        <v/>
      </c>
    </row>
    <row r="1080" spans="1:14">
      <c r="A1080" s="103"/>
      <c r="B1080" s="271"/>
      <c r="C1080" s="105"/>
      <c r="D1080" s="106"/>
      <c r="E1080" s="222"/>
      <c r="F1080" s="225"/>
      <c r="G1080" s="107"/>
      <c r="H1080" s="107"/>
      <c r="I1080" s="107"/>
      <c r="J1080" s="108"/>
      <c r="K1080" s="109"/>
      <c r="L1080" s="110"/>
      <c r="M1080" s="328" t="str">
        <f>IFERROR(ROUNDUP(VLOOKUP(F1080,Accesorio!A:E,IF(L1080&gt;5,L1080-2,L1080),)*E1080/IF(L1080&gt;5,1.21,1),0)," ")</f>
        <v xml:space="preserve"> </v>
      </c>
      <c r="N1080" s="329" t="str">
        <f>IFERROR(VLOOKUP(F1080,Accesorio!A:C,3,),"")</f>
        <v/>
      </c>
    </row>
    <row r="1081" spans="1:14">
      <c r="A1081" s="103"/>
      <c r="B1081" s="271"/>
      <c r="C1081" s="105"/>
      <c r="D1081" s="106"/>
      <c r="E1081" s="222"/>
      <c r="F1081" s="225"/>
      <c r="G1081" s="107"/>
      <c r="H1081" s="107"/>
      <c r="I1081" s="107"/>
      <c r="J1081" s="108"/>
      <c r="K1081" s="109"/>
      <c r="L1081" s="110"/>
      <c r="M1081" s="328" t="str">
        <f>IFERROR(ROUNDUP(VLOOKUP(F1081,Accesorio!A:E,IF(L1081&gt;5,L1081-2,L1081),)*E1081/IF(L1081&gt;5,1.21,1),0)," ")</f>
        <v xml:space="preserve"> </v>
      </c>
      <c r="N1081" s="329" t="str">
        <f>IFERROR(VLOOKUP(F1081,Accesorio!A:C,3,),"")</f>
        <v/>
      </c>
    </row>
    <row r="1082" spans="1:14">
      <c r="A1082" s="103"/>
      <c r="B1082" s="271"/>
      <c r="C1082" s="105"/>
      <c r="D1082" s="106"/>
      <c r="E1082" s="222"/>
      <c r="F1082" s="225"/>
      <c r="G1082" s="107"/>
      <c r="H1082" s="107"/>
      <c r="I1082" s="107"/>
      <c r="J1082" s="108"/>
      <c r="K1082" s="109"/>
      <c r="L1082" s="110"/>
      <c r="M1082" s="328" t="str">
        <f>IFERROR(ROUNDUP(VLOOKUP(F1082,Accesorio!A:E,IF(L1082&gt;5,L1082-2,L1082),)*E1082/IF(L1082&gt;5,1.21,1),0)," ")</f>
        <v xml:space="preserve"> </v>
      </c>
      <c r="N1082" s="329" t="str">
        <f>IFERROR(VLOOKUP(F1082,Accesorio!A:C,3,),"")</f>
        <v/>
      </c>
    </row>
    <row r="1083" spans="1:14">
      <c r="A1083" s="103"/>
      <c r="B1083" s="271"/>
      <c r="C1083" s="105"/>
      <c r="D1083" s="106"/>
      <c r="E1083" s="222"/>
      <c r="F1083" s="225"/>
      <c r="G1083" s="107"/>
      <c r="H1083" s="107"/>
      <c r="I1083" s="107"/>
      <c r="J1083" s="108"/>
      <c r="K1083" s="109"/>
      <c r="L1083" s="110"/>
      <c r="M1083" s="328" t="str">
        <f>IFERROR(ROUNDUP(VLOOKUP(F1083,Accesorio!A:E,IF(L1083&gt;5,L1083-2,L1083),)*E1083/IF(L1083&gt;5,1.21,1),0)," ")</f>
        <v xml:space="preserve"> </v>
      </c>
      <c r="N1083" s="329" t="str">
        <f>IFERROR(VLOOKUP(F1083,Accesorio!A:C,3,),"")</f>
        <v/>
      </c>
    </row>
    <row r="1084" spans="1:14">
      <c r="A1084" s="103"/>
      <c r="B1084" s="271"/>
      <c r="C1084" s="105"/>
      <c r="D1084" s="106"/>
      <c r="E1084" s="222"/>
      <c r="F1084" s="225"/>
      <c r="G1084" s="107"/>
      <c r="H1084" s="107"/>
      <c r="I1084" s="107"/>
      <c r="J1084" s="108"/>
      <c r="K1084" s="109"/>
      <c r="L1084" s="110"/>
      <c r="M1084" s="328" t="str">
        <f>IFERROR(ROUNDUP(VLOOKUP(F1084,Accesorio!A:E,IF(L1084&gt;5,L1084-2,L1084),)*E1084/IF(L1084&gt;5,1.21,1),0)," ")</f>
        <v xml:space="preserve"> </v>
      </c>
      <c r="N1084" s="329" t="str">
        <f>IFERROR(VLOOKUP(F1084,Accesorio!A:C,3,),"")</f>
        <v/>
      </c>
    </row>
    <row r="1085" spans="1:14">
      <c r="A1085" s="103"/>
      <c r="B1085" s="271"/>
      <c r="C1085" s="105"/>
      <c r="D1085" s="106"/>
      <c r="E1085" s="222"/>
      <c r="F1085" s="225"/>
      <c r="G1085" s="107"/>
      <c r="H1085" s="107"/>
      <c r="I1085" s="107"/>
      <c r="J1085" s="108"/>
      <c r="K1085" s="109"/>
      <c r="L1085" s="110"/>
      <c r="M1085" s="328" t="str">
        <f>IFERROR(ROUNDUP(VLOOKUP(F1085,Accesorio!A:E,IF(L1085&gt;5,L1085-2,L1085),)*E1085/IF(L1085&gt;5,1.21,1),0)," ")</f>
        <v xml:space="preserve"> </v>
      </c>
      <c r="N1085" s="329" t="str">
        <f>IFERROR(VLOOKUP(F1085,Accesorio!A:C,3,),"")</f>
        <v/>
      </c>
    </row>
    <row r="1086" spans="1:14">
      <c r="A1086" s="103"/>
      <c r="B1086" s="271"/>
      <c r="C1086" s="105"/>
      <c r="D1086" s="106"/>
      <c r="E1086" s="222"/>
      <c r="F1086" s="225"/>
      <c r="G1086" s="107"/>
      <c r="H1086" s="107"/>
      <c r="I1086" s="107"/>
      <c r="J1086" s="108"/>
      <c r="K1086" s="109"/>
      <c r="L1086" s="110"/>
      <c r="M1086" s="328" t="str">
        <f>IFERROR(ROUNDUP(VLOOKUP(F1086,Accesorio!A:E,IF(L1086&gt;5,L1086-2,L1086),)*E1086/IF(L1086&gt;5,1.21,1),0)," ")</f>
        <v xml:space="preserve"> </v>
      </c>
      <c r="N1086" s="329" t="str">
        <f>IFERROR(VLOOKUP(F1086,Accesorio!A:C,3,),"")</f>
        <v/>
      </c>
    </row>
    <row r="1087" spans="1:14">
      <c r="A1087" s="103"/>
      <c r="B1087" s="271"/>
      <c r="C1087" s="105"/>
      <c r="D1087" s="106"/>
      <c r="E1087" s="222"/>
      <c r="F1087" s="225"/>
      <c r="G1087" s="107"/>
      <c r="H1087" s="107"/>
      <c r="I1087" s="107"/>
      <c r="J1087" s="108"/>
      <c r="K1087" s="109"/>
      <c r="L1087" s="110"/>
      <c r="M1087" s="328" t="str">
        <f>IFERROR(ROUNDUP(VLOOKUP(F1087,Accesorio!A:E,IF(L1087&gt;5,L1087-2,L1087),)*E1087/IF(L1087&gt;5,1.21,1),0)," ")</f>
        <v xml:space="preserve"> </v>
      </c>
      <c r="N1087" s="329" t="str">
        <f>IFERROR(VLOOKUP(F1087,Accesorio!A:C,3,),"")</f>
        <v/>
      </c>
    </row>
    <row r="1088" spans="1:14">
      <c r="A1088" s="103"/>
      <c r="B1088" s="271"/>
      <c r="C1088" s="105"/>
      <c r="D1088" s="106"/>
      <c r="E1088" s="222"/>
      <c r="F1088" s="225"/>
      <c r="G1088" s="107"/>
      <c r="H1088" s="107"/>
      <c r="I1088" s="107"/>
      <c r="J1088" s="108"/>
      <c r="K1088" s="109"/>
      <c r="L1088" s="110"/>
      <c r="M1088" s="328" t="str">
        <f>IFERROR(ROUNDUP(VLOOKUP(F1088,Accesorio!A:E,IF(L1088&gt;5,L1088-2,L1088),)*E1088/IF(L1088&gt;5,1.21,1),0)," ")</f>
        <v xml:space="preserve"> </v>
      </c>
      <c r="N1088" s="329" t="str">
        <f>IFERROR(VLOOKUP(F1088,Accesorio!A:C,3,),"")</f>
        <v/>
      </c>
    </row>
    <row r="1089" spans="1:14">
      <c r="A1089" s="103"/>
      <c r="B1089" s="271"/>
      <c r="C1089" s="105"/>
      <c r="D1089" s="106"/>
      <c r="E1089" s="222"/>
      <c r="F1089" s="225"/>
      <c r="G1089" s="107"/>
      <c r="H1089" s="107"/>
      <c r="I1089" s="107"/>
      <c r="J1089" s="108"/>
      <c r="K1089" s="109"/>
      <c r="L1089" s="110"/>
      <c r="M1089" s="328" t="str">
        <f>IFERROR(ROUNDUP(VLOOKUP(F1089,Accesorio!A:E,IF(L1089&gt;5,L1089-2,L1089),)*E1089/IF(L1089&gt;5,1.21,1),0)," ")</f>
        <v xml:space="preserve"> </v>
      </c>
      <c r="N1089" s="329" t="str">
        <f>IFERROR(VLOOKUP(F1089,Accesorio!A:C,3,),"")</f>
        <v/>
      </c>
    </row>
    <row r="1090" spans="1:14">
      <c r="A1090" s="103"/>
      <c r="B1090" s="271"/>
      <c r="C1090" s="105"/>
      <c r="D1090" s="106"/>
      <c r="E1090" s="222"/>
      <c r="F1090" s="225"/>
      <c r="G1090" s="107"/>
      <c r="H1090" s="107"/>
      <c r="I1090" s="107"/>
      <c r="J1090" s="108"/>
      <c r="K1090" s="109"/>
      <c r="L1090" s="110"/>
      <c r="M1090" s="328" t="str">
        <f>IFERROR(ROUNDUP(VLOOKUP(F1090,Accesorio!A:E,IF(L1090&gt;5,L1090-2,L1090),)*E1090/IF(L1090&gt;5,1.21,1),0)," ")</f>
        <v xml:space="preserve"> </v>
      </c>
      <c r="N1090" s="329" t="str">
        <f>IFERROR(VLOOKUP(F1090,Accesorio!A:C,3,),"")</f>
        <v/>
      </c>
    </row>
    <row r="1091" spans="1:14">
      <c r="A1091" s="103"/>
      <c r="B1091" s="271"/>
      <c r="C1091" s="105"/>
      <c r="D1091" s="106"/>
      <c r="E1091" s="222"/>
      <c r="F1091" s="225"/>
      <c r="G1091" s="107"/>
      <c r="H1091" s="107"/>
      <c r="I1091" s="107"/>
      <c r="J1091" s="108"/>
      <c r="K1091" s="109"/>
      <c r="L1091" s="110"/>
      <c r="M1091" s="328" t="str">
        <f>IFERROR(ROUNDUP(VLOOKUP(F1091,Accesorio!A:E,IF(L1091&gt;5,L1091-2,L1091),)*E1091/IF(L1091&gt;5,1.21,1),0)," ")</f>
        <v xml:space="preserve"> </v>
      </c>
      <c r="N1091" s="329" t="str">
        <f>IFERROR(VLOOKUP(F1091,Accesorio!A:C,3,),"")</f>
        <v/>
      </c>
    </row>
    <row r="1092" spans="1:14">
      <c r="A1092" s="103"/>
      <c r="B1092" s="271"/>
      <c r="C1092" s="105"/>
      <c r="D1092" s="106"/>
      <c r="E1092" s="222"/>
      <c r="F1092" s="225"/>
      <c r="G1092" s="107"/>
      <c r="H1092" s="107"/>
      <c r="I1092" s="107"/>
      <c r="J1092" s="108"/>
      <c r="K1092" s="109"/>
      <c r="L1092" s="110"/>
      <c r="M1092" s="328" t="str">
        <f>IFERROR(ROUNDUP(VLOOKUP(F1092,Accesorio!A:E,IF(L1092&gt;5,L1092-2,L1092),)*E1092/IF(L1092&gt;5,1.21,1),0)," ")</f>
        <v xml:space="preserve"> </v>
      </c>
      <c r="N1092" s="329" t="str">
        <f>IFERROR(VLOOKUP(F1092,Accesorio!A:C,3,),"")</f>
        <v/>
      </c>
    </row>
    <row r="1093" spans="1:14">
      <c r="A1093" s="103"/>
      <c r="B1093" s="271"/>
      <c r="C1093" s="105"/>
      <c r="D1093" s="106"/>
      <c r="E1093" s="222"/>
      <c r="F1093" s="225"/>
      <c r="G1093" s="107"/>
      <c r="H1093" s="107"/>
      <c r="I1093" s="107"/>
      <c r="J1093" s="108"/>
      <c r="K1093" s="109"/>
      <c r="L1093" s="110"/>
      <c r="M1093" s="328" t="str">
        <f>IFERROR(ROUNDUP(VLOOKUP(F1093,Accesorio!A:E,IF(L1093&gt;5,L1093-2,L1093),)*E1093/IF(L1093&gt;5,1.21,1),0)," ")</f>
        <v xml:space="preserve"> </v>
      </c>
      <c r="N1093" s="329" t="str">
        <f>IFERROR(VLOOKUP(F1093,Accesorio!A:C,3,),"")</f>
        <v/>
      </c>
    </row>
    <row r="1094" spans="1:14">
      <c r="A1094" s="103"/>
      <c r="B1094" s="271"/>
      <c r="C1094" s="105"/>
      <c r="D1094" s="106"/>
      <c r="E1094" s="222"/>
      <c r="F1094" s="225"/>
      <c r="G1094" s="107"/>
      <c r="H1094" s="107"/>
      <c r="I1094" s="107"/>
      <c r="J1094" s="108"/>
      <c r="K1094" s="109"/>
      <c r="L1094" s="110"/>
      <c r="M1094" s="328" t="str">
        <f>IFERROR(ROUNDUP(VLOOKUP(F1094,Accesorio!A:E,IF(L1094&gt;5,L1094-2,L1094),)*E1094/IF(L1094&gt;5,1.21,1),0)," ")</f>
        <v xml:space="preserve"> </v>
      </c>
      <c r="N1094" s="329" t="str">
        <f>IFERROR(VLOOKUP(F1094,Accesorio!A:C,3,),"")</f>
        <v/>
      </c>
    </row>
    <row r="1095" spans="1:14">
      <c r="A1095" s="103"/>
      <c r="B1095" s="271"/>
      <c r="C1095" s="105"/>
      <c r="D1095" s="106"/>
      <c r="E1095" s="222"/>
      <c r="F1095" s="225"/>
      <c r="G1095" s="107"/>
      <c r="H1095" s="107"/>
      <c r="I1095" s="107"/>
      <c r="J1095" s="108"/>
      <c r="K1095" s="109"/>
      <c r="L1095" s="110"/>
      <c r="M1095" s="328" t="str">
        <f>IFERROR(ROUNDUP(VLOOKUP(F1095,Accesorio!A:E,IF(L1095&gt;5,L1095-2,L1095),)*E1095/IF(L1095&gt;5,1.21,1),0)," ")</f>
        <v xml:space="preserve"> </v>
      </c>
      <c r="N1095" s="329" t="str">
        <f>IFERROR(VLOOKUP(F1095,Accesorio!A:C,3,),"")</f>
        <v/>
      </c>
    </row>
    <row r="1096" spans="1:14">
      <c r="A1096" s="103"/>
      <c r="B1096" s="271"/>
      <c r="C1096" s="105"/>
      <c r="D1096" s="106"/>
      <c r="E1096" s="222"/>
      <c r="F1096" s="225"/>
      <c r="G1096" s="107"/>
      <c r="H1096" s="107"/>
      <c r="I1096" s="107"/>
      <c r="J1096" s="108"/>
      <c r="K1096" s="109"/>
      <c r="L1096" s="110"/>
      <c r="M1096" s="328" t="str">
        <f>IFERROR(ROUNDUP(VLOOKUP(F1096,Accesorio!A:E,IF(L1096&gt;5,L1096-2,L1096),)*E1096/IF(L1096&gt;5,1.21,1),0)," ")</f>
        <v xml:space="preserve"> </v>
      </c>
      <c r="N1096" s="329" t="str">
        <f>IFERROR(VLOOKUP(F1096,Accesorio!A:C,3,),"")</f>
        <v/>
      </c>
    </row>
    <row r="1097" spans="1:14">
      <c r="A1097" s="103"/>
      <c r="B1097" s="271"/>
      <c r="C1097" s="105"/>
      <c r="D1097" s="106"/>
      <c r="E1097" s="222"/>
      <c r="F1097" s="225"/>
      <c r="G1097" s="107"/>
      <c r="H1097" s="107"/>
      <c r="I1097" s="107"/>
      <c r="J1097" s="108"/>
      <c r="K1097" s="109"/>
      <c r="L1097" s="110"/>
      <c r="M1097" s="328" t="str">
        <f>IFERROR(ROUNDUP(VLOOKUP(F1097,Accesorio!A:E,IF(L1097&gt;5,L1097-2,L1097),)*E1097/IF(L1097&gt;5,1.21,1),0)," ")</f>
        <v xml:space="preserve"> </v>
      </c>
      <c r="N1097" s="329" t="str">
        <f>IFERROR(VLOOKUP(F1097,Accesorio!A:C,3,),"")</f>
        <v/>
      </c>
    </row>
    <row r="1098" spans="1:14">
      <c r="A1098" s="103"/>
      <c r="B1098" s="271"/>
      <c r="C1098" s="105"/>
      <c r="D1098" s="106"/>
      <c r="E1098" s="222"/>
      <c r="F1098" s="225"/>
      <c r="G1098" s="107"/>
      <c r="H1098" s="107"/>
      <c r="I1098" s="107"/>
      <c r="J1098" s="108"/>
      <c r="K1098" s="109"/>
      <c r="L1098" s="110"/>
      <c r="M1098" s="328" t="str">
        <f>IFERROR(ROUNDUP(VLOOKUP(F1098,Accesorio!A:E,IF(L1098&gt;5,L1098-2,L1098),)*E1098/IF(L1098&gt;5,1.21,1),0)," ")</f>
        <v xml:space="preserve"> </v>
      </c>
      <c r="N1098" s="329" t="str">
        <f>IFERROR(VLOOKUP(F1098,Accesorio!A:C,3,),"")</f>
        <v/>
      </c>
    </row>
    <row r="1099" spans="1:14">
      <c r="A1099" s="103"/>
      <c r="B1099" s="271"/>
      <c r="C1099" s="105"/>
      <c r="D1099" s="106"/>
      <c r="E1099" s="222"/>
      <c r="F1099" s="225"/>
      <c r="G1099" s="107"/>
      <c r="H1099" s="107"/>
      <c r="I1099" s="107"/>
      <c r="J1099" s="108"/>
      <c r="K1099" s="109"/>
      <c r="L1099" s="110"/>
      <c r="M1099" s="328" t="str">
        <f>IFERROR(ROUNDUP(VLOOKUP(F1099,Accesorio!A:E,IF(L1099&gt;5,L1099-2,L1099),)*E1099/IF(L1099&gt;5,1.21,1),0)," ")</f>
        <v xml:space="preserve"> </v>
      </c>
      <c r="N1099" s="329" t="str">
        <f>IFERROR(VLOOKUP(F1099,Accesorio!A:C,3,),"")</f>
        <v/>
      </c>
    </row>
    <row r="1100" spans="1:14">
      <c r="A1100" s="103"/>
      <c r="B1100" s="271"/>
      <c r="C1100" s="105"/>
      <c r="D1100" s="106"/>
      <c r="E1100" s="222"/>
      <c r="F1100" s="225"/>
      <c r="G1100" s="107"/>
      <c r="H1100" s="107"/>
      <c r="I1100" s="107"/>
      <c r="J1100" s="108"/>
      <c r="K1100" s="109"/>
      <c r="L1100" s="110"/>
      <c r="M1100" s="328" t="str">
        <f>IFERROR(ROUNDUP(VLOOKUP(F1100,Accesorio!A:E,IF(L1100&gt;5,L1100-2,L1100),)*E1100/IF(L1100&gt;5,1.21,1),0)," ")</f>
        <v xml:space="preserve"> </v>
      </c>
      <c r="N1100" s="329" t="str">
        <f>IFERROR(VLOOKUP(F1100,Accesorio!A:C,3,),"")</f>
        <v/>
      </c>
    </row>
    <row r="1101" spans="1:14">
      <c r="A1101" s="103"/>
      <c r="B1101" s="271"/>
      <c r="C1101" s="105"/>
      <c r="D1101" s="106"/>
      <c r="E1101" s="222"/>
      <c r="F1101" s="225"/>
      <c r="G1101" s="107"/>
      <c r="H1101" s="107"/>
      <c r="I1101" s="107"/>
      <c r="J1101" s="108"/>
      <c r="K1101" s="109"/>
      <c r="L1101" s="110"/>
      <c r="M1101" s="328" t="str">
        <f>IFERROR(ROUNDUP(VLOOKUP(F1101,Accesorio!A:E,IF(L1101&gt;5,L1101-2,L1101),)*E1101/IF(L1101&gt;5,1.21,1),0)," ")</f>
        <v xml:space="preserve"> </v>
      </c>
      <c r="N1101" s="329" t="str">
        <f>IFERROR(VLOOKUP(F1101,Accesorio!A:C,3,),"")</f>
        <v/>
      </c>
    </row>
    <row r="1102" spans="1:14">
      <c r="A1102" s="103"/>
      <c r="B1102" s="271"/>
      <c r="C1102" s="105"/>
      <c r="D1102" s="106"/>
      <c r="E1102" s="222"/>
      <c r="F1102" s="225"/>
      <c r="G1102" s="107"/>
      <c r="H1102" s="107"/>
      <c r="I1102" s="107"/>
      <c r="J1102" s="108"/>
      <c r="K1102" s="109"/>
      <c r="L1102" s="110"/>
      <c r="M1102" s="328" t="str">
        <f>IFERROR(ROUNDUP(VLOOKUP(F1102,Accesorio!A:E,IF(L1102&gt;5,L1102-2,L1102),)*E1102/IF(L1102&gt;5,1.21,1),0)," ")</f>
        <v xml:space="preserve"> </v>
      </c>
      <c r="N1102" s="329" t="str">
        <f>IFERROR(VLOOKUP(F1102,Accesorio!A:C,3,),"")</f>
        <v/>
      </c>
    </row>
    <row r="1103" spans="1:14">
      <c r="A1103" s="103"/>
      <c r="B1103" s="271"/>
      <c r="C1103" s="105"/>
      <c r="D1103" s="106"/>
      <c r="E1103" s="222"/>
      <c r="F1103" s="225"/>
      <c r="G1103" s="107"/>
      <c r="H1103" s="107"/>
      <c r="I1103" s="107"/>
      <c r="J1103" s="108"/>
      <c r="K1103" s="109"/>
      <c r="L1103" s="110"/>
      <c r="M1103" s="328" t="str">
        <f>IFERROR(ROUNDUP(VLOOKUP(F1103,Accesorio!A:E,IF(L1103&gt;5,L1103-2,L1103),)*E1103/IF(L1103&gt;5,1.21,1),0)," ")</f>
        <v xml:space="preserve"> </v>
      </c>
      <c r="N1103" s="329" t="str">
        <f>IFERROR(VLOOKUP(F1103,Accesorio!A:C,3,),"")</f>
        <v/>
      </c>
    </row>
    <row r="1104" spans="1:14">
      <c r="A1104" s="103"/>
      <c r="B1104" s="271"/>
      <c r="C1104" s="105"/>
      <c r="D1104" s="106"/>
      <c r="E1104" s="222"/>
      <c r="F1104" s="225"/>
      <c r="G1104" s="107"/>
      <c r="H1104" s="107"/>
      <c r="I1104" s="107"/>
      <c r="J1104" s="108"/>
      <c r="K1104" s="109"/>
      <c r="L1104" s="110"/>
      <c r="M1104" s="328" t="str">
        <f>IFERROR(ROUNDUP(VLOOKUP(F1104,Accesorio!A:E,IF(L1104&gt;5,L1104-2,L1104),)*E1104/IF(L1104&gt;5,1.21,1),0)," ")</f>
        <v xml:space="preserve"> </v>
      </c>
      <c r="N1104" s="329" t="str">
        <f>IFERROR(VLOOKUP(F1104,Accesorio!A:C,3,),"")</f>
        <v/>
      </c>
    </row>
    <row r="1105" spans="1:14">
      <c r="A1105" s="103"/>
      <c r="B1105" s="271"/>
      <c r="C1105" s="105"/>
      <c r="D1105" s="106"/>
      <c r="E1105" s="222"/>
      <c r="F1105" s="225"/>
      <c r="G1105" s="107"/>
      <c r="H1105" s="107"/>
      <c r="I1105" s="107"/>
      <c r="J1105" s="108"/>
      <c r="K1105" s="109"/>
      <c r="L1105" s="110"/>
      <c r="M1105" s="328" t="str">
        <f>IFERROR(ROUNDUP(VLOOKUP(F1105,Accesorio!A:E,IF(L1105&gt;5,L1105-2,L1105),)*E1105/IF(L1105&gt;5,1.21,1),0)," ")</f>
        <v xml:space="preserve"> </v>
      </c>
      <c r="N1105" s="329" t="str">
        <f>IFERROR(VLOOKUP(F1105,Accesorio!A:C,3,),"")</f>
        <v/>
      </c>
    </row>
    <row r="1106" spans="1:14">
      <c r="A1106" s="103"/>
      <c r="B1106" s="271"/>
      <c r="C1106" s="105"/>
      <c r="D1106" s="106"/>
      <c r="E1106" s="222"/>
      <c r="F1106" s="225"/>
      <c r="G1106" s="107"/>
      <c r="H1106" s="107"/>
      <c r="I1106" s="107"/>
      <c r="J1106" s="108"/>
      <c r="K1106" s="109"/>
      <c r="L1106" s="110"/>
      <c r="M1106" s="328" t="str">
        <f>IFERROR(ROUNDUP(VLOOKUP(F1106,Accesorio!A:E,IF(L1106&gt;5,L1106-2,L1106),)*E1106/IF(L1106&gt;5,1.21,1),0)," ")</f>
        <v xml:space="preserve"> </v>
      </c>
      <c r="N1106" s="329" t="str">
        <f>IFERROR(VLOOKUP(F1106,Accesorio!A:C,3,),"")</f>
        <v/>
      </c>
    </row>
    <row r="1107" spans="1:14">
      <c r="A1107" s="103"/>
      <c r="B1107" s="271"/>
      <c r="C1107" s="105"/>
      <c r="D1107" s="106"/>
      <c r="E1107" s="222"/>
      <c r="F1107" s="225"/>
      <c r="G1107" s="107"/>
      <c r="H1107" s="107"/>
      <c r="I1107" s="107"/>
      <c r="J1107" s="108"/>
      <c r="K1107" s="109"/>
      <c r="L1107" s="110"/>
      <c r="M1107" s="328" t="str">
        <f>IFERROR(ROUNDUP(VLOOKUP(F1107,Accesorio!A:E,IF(L1107&gt;5,L1107-2,L1107),)*E1107/IF(L1107&gt;5,1.21,1),0)," ")</f>
        <v xml:space="preserve"> </v>
      </c>
      <c r="N1107" s="329" t="str">
        <f>IFERROR(VLOOKUP(F1107,Accesorio!A:C,3,),"")</f>
        <v/>
      </c>
    </row>
    <row r="1108" spans="1:14">
      <c r="A1108" s="103"/>
      <c r="B1108" s="271"/>
      <c r="C1108" s="105"/>
      <c r="D1108" s="106"/>
      <c r="E1108" s="222"/>
      <c r="F1108" s="225"/>
      <c r="G1108" s="107"/>
      <c r="H1108" s="107"/>
      <c r="I1108" s="107"/>
      <c r="J1108" s="108"/>
      <c r="K1108" s="109"/>
      <c r="L1108" s="110"/>
      <c r="M1108" s="328" t="str">
        <f>IFERROR(ROUNDUP(VLOOKUP(F1108,Accesorio!A:E,IF(L1108&gt;5,L1108-2,L1108),)*E1108/IF(L1108&gt;5,1.21,1),0)," ")</f>
        <v xml:space="preserve"> </v>
      </c>
      <c r="N1108" s="329" t="str">
        <f>IFERROR(VLOOKUP(F1108,Accesorio!A:C,3,),"")</f>
        <v/>
      </c>
    </row>
    <row r="1109" spans="1:14">
      <c r="A1109" s="103"/>
      <c r="B1109" s="271"/>
      <c r="C1109" s="105"/>
      <c r="D1109" s="106"/>
      <c r="E1109" s="222"/>
      <c r="F1109" s="225"/>
      <c r="G1109" s="107"/>
      <c r="H1109" s="107"/>
      <c r="I1109" s="107"/>
      <c r="J1109" s="108"/>
      <c r="K1109" s="109"/>
      <c r="L1109" s="110"/>
      <c r="M1109" s="328" t="str">
        <f>IFERROR(ROUNDUP(VLOOKUP(F1109,Accesorio!A:E,IF(L1109&gt;5,L1109-2,L1109),)*E1109/IF(L1109&gt;5,1.21,1),0)," ")</f>
        <v xml:space="preserve"> </v>
      </c>
      <c r="N1109" s="329" t="str">
        <f>IFERROR(VLOOKUP(F1109,Accesorio!A:C,3,),"")</f>
        <v/>
      </c>
    </row>
    <row r="1110" spans="1:14">
      <c r="A1110" s="103"/>
      <c r="B1110" s="271"/>
      <c r="C1110" s="105"/>
      <c r="D1110" s="106"/>
      <c r="E1110" s="222"/>
      <c r="F1110" s="225"/>
      <c r="G1110" s="107"/>
      <c r="H1110" s="107"/>
      <c r="I1110" s="107"/>
      <c r="J1110" s="108"/>
      <c r="K1110" s="109"/>
      <c r="L1110" s="110"/>
      <c r="M1110" s="328" t="str">
        <f>IFERROR(ROUNDUP(VLOOKUP(F1110,Accesorio!A:E,IF(L1110&gt;5,L1110-2,L1110),)*E1110/IF(L1110&gt;5,1.21,1),0)," ")</f>
        <v xml:space="preserve"> </v>
      </c>
      <c r="N1110" s="329" t="str">
        <f>IFERROR(VLOOKUP(F1110,Accesorio!A:C,3,),"")</f>
        <v/>
      </c>
    </row>
    <row r="1111" spans="1:14">
      <c r="A1111" s="103"/>
      <c r="B1111" s="271"/>
      <c r="C1111" s="105"/>
      <c r="D1111" s="106"/>
      <c r="E1111" s="222"/>
      <c r="F1111" s="225"/>
      <c r="G1111" s="107"/>
      <c r="H1111" s="107"/>
      <c r="I1111" s="107"/>
      <c r="J1111" s="108"/>
      <c r="K1111" s="109"/>
      <c r="L1111" s="110"/>
      <c r="M1111" s="328" t="str">
        <f>IFERROR(ROUNDUP(VLOOKUP(F1111,Accesorio!A:E,IF(L1111&gt;5,L1111-2,L1111),)*E1111/IF(L1111&gt;5,1.21,1),0)," ")</f>
        <v xml:space="preserve"> </v>
      </c>
      <c r="N1111" s="329" t="str">
        <f>IFERROR(VLOOKUP(F1111,Accesorio!A:C,3,),"")</f>
        <v/>
      </c>
    </row>
    <row r="1112" spans="1:14">
      <c r="A1112" s="103"/>
      <c r="B1112" s="271"/>
      <c r="C1112" s="105"/>
      <c r="D1112" s="106"/>
      <c r="E1112" s="222"/>
      <c r="F1112" s="225"/>
      <c r="G1112" s="107"/>
      <c r="H1112" s="107"/>
      <c r="I1112" s="107"/>
      <c r="J1112" s="108"/>
      <c r="K1112" s="109"/>
      <c r="L1112" s="110"/>
      <c r="M1112" s="328" t="str">
        <f>IFERROR(ROUNDUP(VLOOKUP(F1112,Accesorio!A:E,IF(L1112&gt;5,L1112-2,L1112),)*E1112/IF(L1112&gt;5,1.21,1),0)," ")</f>
        <v xml:space="preserve"> </v>
      </c>
      <c r="N1112" s="329" t="str">
        <f>IFERROR(VLOOKUP(F1112,Accesorio!A:C,3,),"")</f>
        <v/>
      </c>
    </row>
    <row r="1113" spans="1:14">
      <c r="A1113" s="103"/>
      <c r="B1113" s="271"/>
      <c r="C1113" s="105"/>
      <c r="D1113" s="106"/>
      <c r="E1113" s="222"/>
      <c r="F1113" s="225"/>
      <c r="G1113" s="107"/>
      <c r="H1113" s="107"/>
      <c r="I1113" s="107"/>
      <c r="J1113" s="108"/>
      <c r="K1113" s="109"/>
      <c r="L1113" s="110"/>
      <c r="M1113" s="328" t="str">
        <f>IFERROR(ROUNDUP(VLOOKUP(F1113,Accesorio!A:E,IF(L1113&gt;5,L1113-2,L1113),)*E1113/IF(L1113&gt;5,1.21,1),0)," ")</f>
        <v xml:space="preserve"> </v>
      </c>
      <c r="N1113" s="329" t="str">
        <f>IFERROR(VLOOKUP(F1113,Accesorio!A:C,3,),"")</f>
        <v/>
      </c>
    </row>
    <row r="1114" spans="1:14">
      <c r="A1114" s="103"/>
      <c r="B1114" s="271"/>
      <c r="C1114" s="105"/>
      <c r="D1114" s="106"/>
      <c r="E1114" s="222"/>
      <c r="F1114" s="225"/>
      <c r="G1114" s="107"/>
      <c r="H1114" s="107"/>
      <c r="I1114" s="107"/>
      <c r="J1114" s="108"/>
      <c r="K1114" s="109"/>
      <c r="L1114" s="110"/>
      <c r="M1114" s="328" t="str">
        <f>IFERROR(ROUNDUP(VLOOKUP(F1114,Accesorio!A:E,IF(L1114&gt;5,L1114-2,L1114),)*E1114/IF(L1114&gt;5,1.21,1),0)," ")</f>
        <v xml:space="preserve"> </v>
      </c>
      <c r="N1114" s="329" t="str">
        <f>IFERROR(VLOOKUP(F1114,Accesorio!A:C,3,),"")</f>
        <v/>
      </c>
    </row>
    <row r="1115" spans="1:14">
      <c r="A1115" s="103"/>
      <c r="B1115" s="271"/>
      <c r="C1115" s="105"/>
      <c r="D1115" s="106"/>
      <c r="E1115" s="222"/>
      <c r="F1115" s="225"/>
      <c r="G1115" s="107"/>
      <c r="H1115" s="107"/>
      <c r="I1115" s="107"/>
      <c r="J1115" s="108"/>
      <c r="K1115" s="109"/>
      <c r="L1115" s="110"/>
      <c r="M1115" s="328" t="str">
        <f>IFERROR(ROUNDUP(VLOOKUP(F1115,Accesorio!A:E,IF(L1115&gt;5,L1115-2,L1115),)*E1115/IF(L1115&gt;5,1.21,1),0)," ")</f>
        <v xml:space="preserve"> </v>
      </c>
      <c r="N1115" s="329" t="str">
        <f>IFERROR(VLOOKUP(F1115,Accesorio!A:C,3,),"")</f>
        <v/>
      </c>
    </row>
    <row r="1116" spans="1:14">
      <c r="A1116" s="103"/>
      <c r="B1116" s="271"/>
      <c r="C1116" s="105"/>
      <c r="D1116" s="106"/>
      <c r="E1116" s="222"/>
      <c r="F1116" s="225"/>
      <c r="G1116" s="107"/>
      <c r="H1116" s="107"/>
      <c r="I1116" s="107"/>
      <c r="J1116" s="108"/>
      <c r="K1116" s="109"/>
      <c r="L1116" s="110"/>
      <c r="M1116" s="328" t="str">
        <f>IFERROR(ROUNDUP(VLOOKUP(F1116,Accesorio!A:E,IF(L1116&gt;5,L1116-2,L1116),)*E1116/IF(L1116&gt;5,1.21,1),0)," ")</f>
        <v xml:space="preserve"> </v>
      </c>
      <c r="N1116" s="329" t="str">
        <f>IFERROR(VLOOKUP(F1116,Accesorio!A:C,3,),"")</f>
        <v/>
      </c>
    </row>
    <row r="1117" spans="1:14">
      <c r="A1117" s="103"/>
      <c r="B1117" s="271"/>
      <c r="C1117" s="105"/>
      <c r="D1117" s="106"/>
      <c r="E1117" s="222"/>
      <c r="F1117" s="225"/>
      <c r="G1117" s="107"/>
      <c r="H1117" s="107"/>
      <c r="I1117" s="107"/>
      <c r="J1117" s="108"/>
      <c r="K1117" s="109"/>
      <c r="L1117" s="110"/>
      <c r="M1117" s="328" t="str">
        <f>IFERROR(ROUNDUP(VLOOKUP(F1117,Accesorio!A:E,IF(L1117&gt;5,L1117-2,L1117),)*E1117/IF(L1117&gt;5,1.21,1),0)," ")</f>
        <v xml:space="preserve"> </v>
      </c>
      <c r="N1117" s="329" t="str">
        <f>IFERROR(VLOOKUP(F1117,Accesorio!A:C,3,),"")</f>
        <v/>
      </c>
    </row>
    <row r="1118" spans="1:14">
      <c r="A1118" s="103"/>
      <c r="B1118" s="271"/>
      <c r="C1118" s="105"/>
      <c r="D1118" s="106"/>
      <c r="E1118" s="222"/>
      <c r="F1118" s="225"/>
      <c r="G1118" s="107"/>
      <c r="H1118" s="107"/>
      <c r="I1118" s="107"/>
      <c r="J1118" s="108"/>
      <c r="K1118" s="109"/>
      <c r="L1118" s="110"/>
      <c r="M1118" s="328" t="str">
        <f>IFERROR(ROUNDUP(VLOOKUP(F1118,Accesorio!A:E,IF(L1118&gt;5,L1118-2,L1118),)*E1118/IF(L1118&gt;5,1.21,1),0)," ")</f>
        <v xml:space="preserve"> </v>
      </c>
      <c r="N1118" s="329" t="str">
        <f>IFERROR(VLOOKUP(F1118,Accesorio!A:C,3,),"")</f>
        <v/>
      </c>
    </row>
    <row r="1119" spans="1:14">
      <c r="A1119" s="103"/>
      <c r="B1119" s="271"/>
      <c r="C1119" s="105"/>
      <c r="D1119" s="106"/>
      <c r="E1119" s="222"/>
      <c r="F1119" s="225"/>
      <c r="G1119" s="107"/>
      <c r="H1119" s="107"/>
      <c r="I1119" s="107"/>
      <c r="J1119" s="108"/>
      <c r="K1119" s="109"/>
      <c r="L1119" s="110"/>
      <c r="M1119" s="328" t="str">
        <f>IFERROR(ROUNDUP(VLOOKUP(F1119,Accesorio!A:E,IF(L1119&gt;5,L1119-2,L1119),)*E1119/IF(L1119&gt;5,1.21,1),0)," ")</f>
        <v xml:space="preserve"> </v>
      </c>
      <c r="N1119" s="329" t="str">
        <f>IFERROR(VLOOKUP(F1119,Accesorio!A:C,3,),"")</f>
        <v/>
      </c>
    </row>
    <row r="1120" spans="1:14">
      <c r="A1120" s="103"/>
      <c r="B1120" s="271"/>
      <c r="C1120" s="105"/>
      <c r="D1120" s="106"/>
      <c r="E1120" s="222"/>
      <c r="F1120" s="225"/>
      <c r="G1120" s="107"/>
      <c r="H1120" s="107"/>
      <c r="I1120" s="107"/>
      <c r="J1120" s="108"/>
      <c r="K1120" s="109"/>
      <c r="L1120" s="110"/>
      <c r="M1120" s="328" t="str">
        <f>IFERROR(ROUNDUP(VLOOKUP(F1120,Accesorio!A:E,IF(L1120&gt;5,L1120-2,L1120),)*E1120/IF(L1120&gt;5,1.21,1),0)," ")</f>
        <v xml:space="preserve"> </v>
      </c>
      <c r="N1120" s="329" t="str">
        <f>IFERROR(VLOOKUP(F1120,Accesorio!A:C,3,),"")</f>
        <v/>
      </c>
    </row>
    <row r="1121" spans="1:14">
      <c r="A1121" s="103"/>
      <c r="B1121" s="271"/>
      <c r="C1121" s="105"/>
      <c r="D1121" s="106"/>
      <c r="E1121" s="222"/>
      <c r="F1121" s="225"/>
      <c r="G1121" s="107"/>
      <c r="H1121" s="107"/>
      <c r="I1121" s="107"/>
      <c r="J1121" s="108"/>
      <c r="K1121" s="109"/>
      <c r="L1121" s="110"/>
      <c r="M1121" s="328" t="str">
        <f>IFERROR(ROUNDUP(VLOOKUP(F1121,Accesorio!A:E,IF(L1121&gt;5,L1121-2,L1121),)*E1121/IF(L1121&gt;5,1.21,1),0)," ")</f>
        <v xml:space="preserve"> </v>
      </c>
      <c r="N1121" s="329" t="str">
        <f>IFERROR(VLOOKUP(F1121,Accesorio!A:C,3,),"")</f>
        <v/>
      </c>
    </row>
    <row r="1122" spans="1:14">
      <c r="A1122" s="103"/>
      <c r="B1122" s="271"/>
      <c r="C1122" s="105"/>
      <c r="D1122" s="106"/>
      <c r="E1122" s="222"/>
      <c r="F1122" s="225"/>
      <c r="G1122" s="107"/>
      <c r="H1122" s="107"/>
      <c r="I1122" s="107"/>
      <c r="J1122" s="108"/>
      <c r="K1122" s="109"/>
      <c r="L1122" s="110"/>
      <c r="M1122" s="328" t="str">
        <f>IFERROR(ROUNDUP(VLOOKUP(F1122,Accesorio!A:E,IF(L1122&gt;5,L1122-2,L1122),)*E1122/IF(L1122&gt;5,1.21,1),0)," ")</f>
        <v xml:space="preserve"> </v>
      </c>
      <c r="N1122" s="329" t="str">
        <f>IFERROR(VLOOKUP(F1122,Accesorio!A:C,3,),"")</f>
        <v/>
      </c>
    </row>
    <row r="1123" spans="1:14">
      <c r="A1123" s="103"/>
      <c r="B1123" s="271"/>
      <c r="C1123" s="105"/>
      <c r="D1123" s="106"/>
      <c r="E1123" s="222"/>
      <c r="F1123" s="225"/>
      <c r="G1123" s="107"/>
      <c r="H1123" s="107"/>
      <c r="I1123" s="107"/>
      <c r="J1123" s="108"/>
      <c r="K1123" s="109"/>
      <c r="L1123" s="110"/>
      <c r="M1123" s="328" t="str">
        <f>IFERROR(ROUNDUP(VLOOKUP(F1123,Accesorio!A:E,IF(L1123&gt;5,L1123-2,L1123),)*E1123/IF(L1123&gt;5,1.21,1),0)," ")</f>
        <v xml:space="preserve"> </v>
      </c>
      <c r="N1123" s="329" t="str">
        <f>IFERROR(VLOOKUP(F1123,Accesorio!A:C,3,),"")</f>
        <v/>
      </c>
    </row>
    <row r="1124" spans="1:14">
      <c r="A1124" s="103"/>
      <c r="B1124" s="271"/>
      <c r="C1124" s="105"/>
      <c r="D1124" s="106"/>
      <c r="E1124" s="222"/>
      <c r="F1124" s="225"/>
      <c r="G1124" s="107"/>
      <c r="H1124" s="107"/>
      <c r="I1124" s="107"/>
      <c r="J1124" s="108"/>
      <c r="K1124" s="109"/>
      <c r="L1124" s="110"/>
      <c r="M1124" s="328" t="str">
        <f>IFERROR(ROUNDUP(VLOOKUP(F1124,Accesorio!A:E,IF(L1124&gt;5,L1124-2,L1124),)*E1124/IF(L1124&gt;5,1.21,1),0)," ")</f>
        <v xml:space="preserve"> </v>
      </c>
      <c r="N1124" s="329" t="str">
        <f>IFERROR(VLOOKUP(F1124,Accesorio!A:C,3,),"")</f>
        <v/>
      </c>
    </row>
    <row r="1125" spans="1:14">
      <c r="A1125" s="103"/>
      <c r="B1125" s="271"/>
      <c r="C1125" s="105"/>
      <c r="D1125" s="106"/>
      <c r="E1125" s="222"/>
      <c r="F1125" s="225"/>
      <c r="G1125" s="107"/>
      <c r="H1125" s="107"/>
      <c r="I1125" s="107"/>
      <c r="J1125" s="108"/>
      <c r="K1125" s="109"/>
      <c r="L1125" s="110"/>
      <c r="M1125" s="328" t="str">
        <f>IFERROR(ROUNDUP(VLOOKUP(F1125,Accesorio!A:E,IF(L1125&gt;5,L1125-2,L1125),)*E1125/IF(L1125&gt;5,1.21,1),0)," ")</f>
        <v xml:space="preserve"> </v>
      </c>
      <c r="N1125" s="329" t="str">
        <f>IFERROR(VLOOKUP(F1125,Accesorio!A:C,3,),"")</f>
        <v/>
      </c>
    </row>
    <row r="1126" spans="1:14">
      <c r="A1126" s="103"/>
      <c r="B1126" s="271"/>
      <c r="C1126" s="105"/>
      <c r="D1126" s="106"/>
      <c r="E1126" s="222"/>
      <c r="F1126" s="225"/>
      <c r="G1126" s="107"/>
      <c r="H1126" s="107"/>
      <c r="I1126" s="107"/>
      <c r="J1126" s="108"/>
      <c r="K1126" s="109"/>
      <c r="L1126" s="110"/>
      <c r="M1126" s="328" t="str">
        <f>IFERROR(ROUNDUP(VLOOKUP(F1126,Accesorio!A:E,IF(L1126&gt;5,L1126-2,L1126),)*E1126/IF(L1126&gt;5,1.21,1),0)," ")</f>
        <v xml:space="preserve"> </v>
      </c>
      <c r="N1126" s="329" t="str">
        <f>IFERROR(VLOOKUP(F1126,Accesorio!A:C,3,),"")</f>
        <v/>
      </c>
    </row>
    <row r="1127" spans="1:14">
      <c r="A1127" s="103"/>
      <c r="B1127" s="271"/>
      <c r="C1127" s="105"/>
      <c r="D1127" s="106"/>
      <c r="E1127" s="222"/>
      <c r="F1127" s="225"/>
      <c r="G1127" s="107"/>
      <c r="H1127" s="107"/>
      <c r="I1127" s="107"/>
      <c r="J1127" s="108"/>
      <c r="K1127" s="109"/>
      <c r="L1127" s="110"/>
      <c r="M1127" s="328" t="str">
        <f>IFERROR(ROUNDUP(VLOOKUP(F1127,Accesorio!A:E,IF(L1127&gt;5,L1127-2,L1127),)*E1127/IF(L1127&gt;5,1.21,1),0)," ")</f>
        <v xml:space="preserve"> </v>
      </c>
      <c r="N1127" s="329" t="str">
        <f>IFERROR(VLOOKUP(F1127,Accesorio!A:C,3,),"")</f>
        <v/>
      </c>
    </row>
    <row r="1128" spans="1:14">
      <c r="A1128" s="103"/>
      <c r="B1128" s="271"/>
      <c r="C1128" s="105"/>
      <c r="D1128" s="106"/>
      <c r="E1128" s="222"/>
      <c r="F1128" s="225"/>
      <c r="G1128" s="107"/>
      <c r="H1128" s="107"/>
      <c r="I1128" s="107"/>
      <c r="J1128" s="108"/>
      <c r="K1128" s="109"/>
      <c r="L1128" s="110"/>
      <c r="M1128" s="328" t="str">
        <f>IFERROR(ROUNDUP(VLOOKUP(F1128,Accesorio!A:E,IF(L1128&gt;5,L1128-2,L1128),)*E1128/IF(L1128&gt;5,1.21,1),0)," ")</f>
        <v xml:space="preserve"> </v>
      </c>
      <c r="N1128" s="329" t="str">
        <f>IFERROR(VLOOKUP(F1128,Accesorio!A:C,3,),"")</f>
        <v/>
      </c>
    </row>
    <row r="1129" spans="1:14">
      <c r="A1129" s="103"/>
      <c r="B1129" s="271"/>
      <c r="C1129" s="105"/>
      <c r="D1129" s="106"/>
      <c r="E1129" s="222"/>
      <c r="F1129" s="225"/>
      <c r="G1129" s="107"/>
      <c r="H1129" s="107"/>
      <c r="I1129" s="107"/>
      <c r="J1129" s="108"/>
      <c r="K1129" s="109"/>
      <c r="L1129" s="110"/>
      <c r="M1129" s="328" t="str">
        <f>IFERROR(ROUNDUP(VLOOKUP(F1129,Accesorio!A:E,IF(L1129&gt;5,L1129-2,L1129),)*E1129/IF(L1129&gt;5,1.21,1),0)," ")</f>
        <v xml:space="preserve"> </v>
      </c>
      <c r="N1129" s="329" t="str">
        <f>IFERROR(VLOOKUP(F1129,Accesorio!A:C,3,),"")</f>
        <v/>
      </c>
    </row>
    <row r="1130" spans="1:14">
      <c r="A1130" s="103"/>
      <c r="B1130" s="271"/>
      <c r="C1130" s="105"/>
      <c r="D1130" s="106"/>
      <c r="E1130" s="222"/>
      <c r="F1130" s="225"/>
      <c r="G1130" s="107"/>
      <c r="H1130" s="107"/>
      <c r="I1130" s="107"/>
      <c r="J1130" s="108"/>
      <c r="K1130" s="109"/>
      <c r="L1130" s="110"/>
      <c r="M1130" s="328" t="str">
        <f>IFERROR(ROUNDUP(VLOOKUP(F1130,Accesorio!A:E,IF(L1130&gt;5,L1130-2,L1130),)*E1130/IF(L1130&gt;5,1.21,1),0)," ")</f>
        <v xml:space="preserve"> </v>
      </c>
      <c r="N1130" s="329" t="str">
        <f>IFERROR(VLOOKUP(F1130,Accesorio!A:C,3,),"")</f>
        <v/>
      </c>
    </row>
    <row r="1131" spans="1:14">
      <c r="A1131" s="103"/>
      <c r="B1131" s="271"/>
      <c r="C1131" s="105"/>
      <c r="D1131" s="106"/>
      <c r="E1131" s="222"/>
      <c r="F1131" s="225"/>
      <c r="G1131" s="107"/>
      <c r="H1131" s="107"/>
      <c r="I1131" s="107"/>
      <c r="J1131" s="108"/>
      <c r="K1131" s="109"/>
      <c r="L1131" s="110"/>
      <c r="M1131" s="328" t="str">
        <f>IFERROR(ROUNDUP(VLOOKUP(F1131,Accesorio!A:E,IF(L1131&gt;5,L1131-2,L1131),)*E1131/IF(L1131&gt;5,1.21,1),0)," ")</f>
        <v xml:space="preserve"> </v>
      </c>
      <c r="N1131" s="329" t="str">
        <f>IFERROR(VLOOKUP(F1131,Accesorio!A:C,3,),"")</f>
        <v/>
      </c>
    </row>
    <row r="1132" spans="1:14">
      <c r="A1132" s="103"/>
      <c r="B1132" s="271"/>
      <c r="C1132" s="105"/>
      <c r="D1132" s="106"/>
      <c r="E1132" s="222"/>
      <c r="F1132" s="225"/>
      <c r="G1132" s="107"/>
      <c r="H1132" s="107"/>
      <c r="I1132" s="107"/>
      <c r="J1132" s="108"/>
      <c r="K1132" s="109"/>
      <c r="L1132" s="110"/>
      <c r="M1132" s="328" t="str">
        <f>IFERROR(ROUNDUP(VLOOKUP(F1132,Accesorio!A:E,IF(L1132&gt;5,L1132-2,L1132),)*E1132/IF(L1132&gt;5,1.21,1),0)," ")</f>
        <v xml:space="preserve"> </v>
      </c>
      <c r="N1132" s="329" t="str">
        <f>IFERROR(VLOOKUP(F1132,Accesorio!A:C,3,),"")</f>
        <v/>
      </c>
    </row>
    <row r="1133" spans="1:14">
      <c r="A1133" s="103"/>
      <c r="B1133" s="271"/>
      <c r="C1133" s="105"/>
      <c r="D1133" s="106"/>
      <c r="E1133" s="222"/>
      <c r="F1133" s="225"/>
      <c r="G1133" s="107"/>
      <c r="H1133" s="107"/>
      <c r="I1133" s="107"/>
      <c r="J1133" s="108"/>
      <c r="K1133" s="109"/>
      <c r="L1133" s="110"/>
      <c r="M1133" s="328" t="str">
        <f>IFERROR(ROUNDUP(VLOOKUP(F1133,Accesorio!A:E,IF(L1133&gt;5,L1133-2,L1133),)*E1133/IF(L1133&gt;5,1.21,1),0)," ")</f>
        <v xml:space="preserve"> </v>
      </c>
      <c r="N1133" s="329" t="str">
        <f>IFERROR(VLOOKUP(F1133,Accesorio!A:C,3,),"")</f>
        <v/>
      </c>
    </row>
    <row r="1134" spans="1:14">
      <c r="A1134" s="103"/>
      <c r="B1134" s="271"/>
      <c r="C1134" s="105"/>
      <c r="D1134" s="106"/>
      <c r="E1134" s="222"/>
      <c r="F1134" s="225"/>
      <c r="G1134" s="107"/>
      <c r="H1134" s="107"/>
      <c r="I1134" s="107"/>
      <c r="J1134" s="108"/>
      <c r="K1134" s="109"/>
      <c r="L1134" s="110"/>
      <c r="M1134" s="328" t="str">
        <f>IFERROR(ROUNDUP(VLOOKUP(F1134,Accesorio!A:E,IF(L1134&gt;5,L1134-2,L1134),)*E1134/IF(L1134&gt;5,1.21,1),0)," ")</f>
        <v xml:space="preserve"> </v>
      </c>
      <c r="N1134" s="329" t="str">
        <f>IFERROR(VLOOKUP(F1134,Accesorio!A:C,3,),"")</f>
        <v/>
      </c>
    </row>
    <row r="1135" spans="1:14">
      <c r="A1135" s="103"/>
      <c r="B1135" s="271"/>
      <c r="C1135" s="105"/>
      <c r="D1135" s="106"/>
      <c r="E1135" s="222"/>
      <c r="F1135" s="225"/>
      <c r="G1135" s="107"/>
      <c r="H1135" s="107"/>
      <c r="I1135" s="107"/>
      <c r="J1135" s="108"/>
      <c r="K1135" s="109"/>
      <c r="L1135" s="110"/>
      <c r="M1135" s="328" t="str">
        <f>IFERROR(ROUNDUP(VLOOKUP(F1135,Accesorio!A:E,IF(L1135&gt;5,L1135-2,L1135),)*E1135/IF(L1135&gt;5,1.21,1),0)," ")</f>
        <v xml:space="preserve"> </v>
      </c>
      <c r="N1135" s="329" t="str">
        <f>IFERROR(VLOOKUP(F1135,Accesorio!A:C,3,),"")</f>
        <v/>
      </c>
    </row>
    <row r="1136" spans="1:14">
      <c r="A1136" s="103"/>
      <c r="B1136" s="271"/>
      <c r="C1136" s="105"/>
      <c r="D1136" s="106"/>
      <c r="E1136" s="222"/>
      <c r="F1136" s="225"/>
      <c r="G1136" s="107"/>
      <c r="H1136" s="107"/>
      <c r="I1136" s="107"/>
      <c r="J1136" s="108"/>
      <c r="K1136" s="109"/>
      <c r="L1136" s="110"/>
      <c r="M1136" s="328" t="str">
        <f>IFERROR(ROUNDUP(VLOOKUP(F1136,Accesorio!A:E,IF(L1136&gt;5,L1136-2,L1136),)*E1136/IF(L1136&gt;5,1.21,1),0)," ")</f>
        <v xml:space="preserve"> </v>
      </c>
      <c r="N1136" s="329" t="str">
        <f>IFERROR(VLOOKUP(F1136,Accesorio!A:C,3,),"")</f>
        <v/>
      </c>
    </row>
    <row r="1137" spans="1:14">
      <c r="A1137" s="103"/>
      <c r="B1137" s="271"/>
      <c r="C1137" s="105"/>
      <c r="D1137" s="106"/>
      <c r="E1137" s="222"/>
      <c r="F1137" s="225"/>
      <c r="G1137" s="107"/>
      <c r="H1137" s="107"/>
      <c r="I1137" s="107"/>
      <c r="J1137" s="108"/>
      <c r="K1137" s="109"/>
      <c r="L1137" s="110"/>
      <c r="M1137" s="328" t="str">
        <f>IFERROR(ROUNDUP(VLOOKUP(F1137,Accesorio!A:E,IF(L1137&gt;5,L1137-2,L1137),)*E1137/IF(L1137&gt;5,1.21,1),0)," ")</f>
        <v xml:space="preserve"> </v>
      </c>
      <c r="N1137" s="329" t="str">
        <f>IFERROR(VLOOKUP(F1137,Accesorio!A:C,3,),"")</f>
        <v/>
      </c>
    </row>
    <row r="1138" spans="1:14">
      <c r="A1138" s="103"/>
      <c r="B1138" s="271"/>
      <c r="C1138" s="105"/>
      <c r="D1138" s="106"/>
      <c r="E1138" s="222"/>
      <c r="F1138" s="225"/>
      <c r="G1138" s="107"/>
      <c r="H1138" s="107"/>
      <c r="I1138" s="107"/>
      <c r="J1138" s="108"/>
      <c r="K1138" s="109"/>
      <c r="L1138" s="110"/>
      <c r="M1138" s="328" t="str">
        <f>IFERROR(ROUNDUP(VLOOKUP(F1138,Accesorio!A:E,IF(L1138&gt;5,L1138-2,L1138),)*E1138/IF(L1138&gt;5,1.21,1),0)," ")</f>
        <v xml:space="preserve"> </v>
      </c>
      <c r="N1138" s="329" t="str">
        <f>IFERROR(VLOOKUP(F1138,Accesorio!A:C,3,),"")</f>
        <v/>
      </c>
    </row>
    <row r="1139" spans="1:14">
      <c r="A1139" s="103"/>
      <c r="B1139" s="271"/>
      <c r="C1139" s="105"/>
      <c r="D1139" s="106"/>
      <c r="E1139" s="222"/>
      <c r="F1139" s="225"/>
      <c r="G1139" s="107"/>
      <c r="H1139" s="107"/>
      <c r="I1139" s="107"/>
      <c r="J1139" s="108"/>
      <c r="K1139" s="109"/>
      <c r="L1139" s="110"/>
      <c r="M1139" s="328" t="str">
        <f>IFERROR(ROUNDUP(VLOOKUP(F1139,Accesorio!A:E,IF(L1139&gt;5,L1139-2,L1139),)*E1139/IF(L1139&gt;5,1.21,1),0)," ")</f>
        <v xml:space="preserve"> </v>
      </c>
      <c r="N1139" s="329" t="str">
        <f>IFERROR(VLOOKUP(F1139,Accesorio!A:C,3,),"")</f>
        <v/>
      </c>
    </row>
    <row r="1140" spans="1:14">
      <c r="A1140" s="103"/>
      <c r="B1140" s="271"/>
      <c r="C1140" s="105"/>
      <c r="D1140" s="106"/>
      <c r="E1140" s="222"/>
      <c r="F1140" s="225"/>
      <c r="G1140" s="107"/>
      <c r="H1140" s="107"/>
      <c r="I1140" s="107"/>
      <c r="J1140" s="108"/>
      <c r="K1140" s="109"/>
      <c r="L1140" s="110"/>
      <c r="M1140" s="328" t="str">
        <f>IFERROR(ROUNDUP(VLOOKUP(F1140,Accesorio!A:E,IF(L1140&gt;5,L1140-2,L1140),)*E1140/IF(L1140&gt;5,1.21,1),0)," ")</f>
        <v xml:space="preserve"> </v>
      </c>
      <c r="N1140" s="329" t="str">
        <f>IFERROR(VLOOKUP(F1140,Accesorio!A:C,3,),"")</f>
        <v/>
      </c>
    </row>
    <row r="1141" spans="1:14">
      <c r="A1141" s="103"/>
      <c r="B1141" s="271"/>
      <c r="C1141" s="105"/>
      <c r="D1141" s="106"/>
      <c r="E1141" s="222"/>
      <c r="F1141" s="225"/>
      <c r="G1141" s="107"/>
      <c r="H1141" s="107"/>
      <c r="I1141" s="107"/>
      <c r="J1141" s="108"/>
      <c r="K1141" s="109"/>
      <c r="L1141" s="110"/>
      <c r="M1141" s="328" t="str">
        <f>IFERROR(ROUNDUP(VLOOKUP(F1141,Accesorio!A:E,IF(L1141&gt;5,L1141-2,L1141),)*E1141/IF(L1141&gt;5,1.21,1),0)," ")</f>
        <v xml:space="preserve"> </v>
      </c>
      <c r="N1141" s="329" t="str">
        <f>IFERROR(VLOOKUP(F1141,Accesorio!A:C,3,),"")</f>
        <v/>
      </c>
    </row>
    <row r="1142" spans="1:14">
      <c r="A1142" s="103"/>
      <c r="B1142" s="271"/>
      <c r="C1142" s="105"/>
      <c r="D1142" s="106"/>
      <c r="E1142" s="222"/>
      <c r="F1142" s="225"/>
      <c r="G1142" s="107"/>
      <c r="H1142" s="107"/>
      <c r="I1142" s="107"/>
      <c r="J1142" s="108"/>
      <c r="K1142" s="109"/>
      <c r="L1142" s="110"/>
      <c r="M1142" s="328" t="str">
        <f>IFERROR(ROUNDUP(VLOOKUP(F1142,Accesorio!A:E,IF(L1142&gt;5,L1142-2,L1142),)*E1142/IF(L1142&gt;5,1.21,1),0)," ")</f>
        <v xml:space="preserve"> </v>
      </c>
      <c r="N1142" s="329" t="str">
        <f>IFERROR(VLOOKUP(F1142,Accesorio!A:C,3,),"")</f>
        <v/>
      </c>
    </row>
    <row r="1143" spans="1:14">
      <c r="A1143" s="103"/>
      <c r="B1143" s="271"/>
      <c r="C1143" s="105"/>
      <c r="D1143" s="106"/>
      <c r="E1143" s="222"/>
      <c r="F1143" s="225"/>
      <c r="G1143" s="107"/>
      <c r="H1143" s="107"/>
      <c r="I1143" s="107"/>
      <c r="J1143" s="108"/>
      <c r="K1143" s="109"/>
      <c r="L1143" s="110"/>
      <c r="M1143" s="328" t="str">
        <f>IFERROR(ROUNDUP(VLOOKUP(F1143,Accesorio!A:E,IF(L1143&gt;5,L1143-2,L1143),)*E1143/IF(L1143&gt;5,1.21,1),0)," ")</f>
        <v xml:space="preserve"> </v>
      </c>
      <c r="N1143" s="329" t="str">
        <f>IFERROR(VLOOKUP(F1143,Accesorio!A:C,3,),"")</f>
        <v/>
      </c>
    </row>
    <row r="1144" spans="1:14">
      <c r="A1144" s="103"/>
      <c r="B1144" s="271"/>
      <c r="C1144" s="105"/>
      <c r="D1144" s="106"/>
      <c r="E1144" s="222"/>
      <c r="F1144" s="225"/>
      <c r="G1144" s="107"/>
      <c r="H1144" s="107"/>
      <c r="I1144" s="107"/>
      <c r="J1144" s="108"/>
      <c r="K1144" s="109"/>
      <c r="L1144" s="110"/>
      <c r="M1144" s="328" t="str">
        <f>IFERROR(ROUNDUP(VLOOKUP(F1144,Accesorio!A:E,IF(L1144&gt;5,L1144-2,L1144),)*E1144/IF(L1144&gt;5,1.21,1),0)," ")</f>
        <v xml:space="preserve"> </v>
      </c>
      <c r="N1144" s="329" t="str">
        <f>IFERROR(VLOOKUP(F1144,Accesorio!A:C,3,),"")</f>
        <v/>
      </c>
    </row>
    <row r="1145" spans="1:14">
      <c r="A1145" s="103"/>
      <c r="B1145" s="271"/>
      <c r="C1145" s="105"/>
      <c r="D1145" s="106"/>
      <c r="E1145" s="222"/>
      <c r="F1145" s="225"/>
      <c r="G1145" s="107"/>
      <c r="H1145" s="107"/>
      <c r="I1145" s="107"/>
      <c r="J1145" s="108"/>
      <c r="K1145" s="109"/>
      <c r="L1145" s="110"/>
      <c r="M1145" s="328" t="str">
        <f>IFERROR(ROUNDUP(VLOOKUP(F1145,Accesorio!A:E,IF(L1145&gt;5,L1145-2,L1145),)*E1145/IF(L1145&gt;5,1.21,1),0)," ")</f>
        <v xml:space="preserve"> </v>
      </c>
      <c r="N1145" s="329" t="str">
        <f>IFERROR(VLOOKUP(F1145,Accesorio!A:C,3,),"")</f>
        <v/>
      </c>
    </row>
    <row r="1146" spans="1:14">
      <c r="A1146" s="103"/>
      <c r="B1146" s="271"/>
      <c r="C1146" s="105"/>
      <c r="D1146" s="106"/>
      <c r="E1146" s="222"/>
      <c r="F1146" s="225"/>
      <c r="G1146" s="107"/>
      <c r="H1146" s="107"/>
      <c r="I1146" s="107"/>
      <c r="J1146" s="108"/>
      <c r="K1146" s="109"/>
      <c r="L1146" s="110"/>
      <c r="M1146" s="328" t="str">
        <f>IFERROR(ROUNDUP(VLOOKUP(F1146,Accesorio!A:E,IF(L1146&gt;5,L1146-2,L1146),)*E1146/IF(L1146&gt;5,1.21,1),0)," ")</f>
        <v xml:space="preserve"> </v>
      </c>
      <c r="N1146" s="329" t="str">
        <f>IFERROR(VLOOKUP(F1146,Accesorio!A:C,3,),"")</f>
        <v/>
      </c>
    </row>
    <row r="1147" spans="1:14">
      <c r="A1147" s="103"/>
      <c r="B1147" s="271"/>
      <c r="C1147" s="105"/>
      <c r="D1147" s="106"/>
      <c r="E1147" s="222"/>
      <c r="F1147" s="225"/>
      <c r="G1147" s="107"/>
      <c r="H1147" s="107"/>
      <c r="I1147" s="107"/>
      <c r="J1147" s="108"/>
      <c r="K1147" s="109"/>
      <c r="L1147" s="110"/>
      <c r="M1147" s="328" t="str">
        <f>IFERROR(ROUNDUP(VLOOKUP(F1147,Accesorio!A:E,IF(L1147&gt;5,L1147-2,L1147),)*E1147/IF(L1147&gt;5,1.21,1),0)," ")</f>
        <v xml:space="preserve"> </v>
      </c>
      <c r="N1147" s="329" t="str">
        <f>IFERROR(VLOOKUP(F1147,Accesorio!A:C,3,),"")</f>
        <v/>
      </c>
    </row>
    <row r="1148" spans="1:14">
      <c r="A1148" s="103"/>
      <c r="B1148" s="271"/>
      <c r="C1148" s="105"/>
      <c r="D1148" s="106"/>
      <c r="E1148" s="222"/>
      <c r="F1148" s="225"/>
      <c r="G1148" s="107"/>
      <c r="H1148" s="107"/>
      <c r="I1148" s="107"/>
      <c r="J1148" s="108"/>
      <c r="K1148" s="109"/>
      <c r="L1148" s="110"/>
      <c r="M1148" s="328" t="str">
        <f>IFERROR(ROUNDUP(VLOOKUP(F1148,Accesorio!A:E,IF(L1148&gt;5,L1148-2,L1148),)*E1148/IF(L1148&gt;5,1.21,1),0)," ")</f>
        <v xml:space="preserve"> </v>
      </c>
      <c r="N1148" s="329" t="str">
        <f>IFERROR(VLOOKUP(F1148,Accesorio!A:C,3,),"")</f>
        <v/>
      </c>
    </row>
    <row r="1149" spans="1:14">
      <c r="A1149" s="103"/>
      <c r="B1149" s="271"/>
      <c r="C1149" s="105"/>
      <c r="D1149" s="106"/>
      <c r="E1149" s="222"/>
      <c r="F1149" s="225"/>
      <c r="G1149" s="107"/>
      <c r="H1149" s="107"/>
      <c r="I1149" s="107"/>
      <c r="J1149" s="108"/>
      <c r="K1149" s="109"/>
      <c r="L1149" s="110"/>
      <c r="M1149" s="328" t="str">
        <f>IFERROR(ROUNDUP(VLOOKUP(F1149,Accesorio!A:E,IF(L1149&gt;5,L1149-2,L1149),)*E1149/IF(L1149&gt;5,1.21,1),0)," ")</f>
        <v xml:space="preserve"> </v>
      </c>
      <c r="N1149" s="329" t="str">
        <f>IFERROR(VLOOKUP(F1149,Accesorio!A:C,3,),"")</f>
        <v/>
      </c>
    </row>
    <row r="1150" spans="1:14">
      <c r="A1150" s="103"/>
      <c r="B1150" s="271"/>
      <c r="C1150" s="105"/>
      <c r="D1150" s="106"/>
      <c r="E1150" s="222"/>
      <c r="F1150" s="225"/>
      <c r="G1150" s="107"/>
      <c r="H1150" s="107"/>
      <c r="I1150" s="107"/>
      <c r="J1150" s="108"/>
      <c r="K1150" s="109"/>
      <c r="L1150" s="110"/>
      <c r="M1150" s="328" t="str">
        <f>IFERROR(ROUNDUP(VLOOKUP(F1150,Accesorio!A:E,IF(L1150&gt;5,L1150-2,L1150),)*E1150/IF(L1150&gt;5,1.21,1),0)," ")</f>
        <v xml:space="preserve"> </v>
      </c>
      <c r="N1150" s="329" t="str">
        <f>IFERROR(VLOOKUP(F1150,Accesorio!A:C,3,),"")</f>
        <v/>
      </c>
    </row>
    <row r="1151" spans="1:14">
      <c r="A1151" s="103"/>
      <c r="B1151" s="271"/>
      <c r="C1151" s="105"/>
      <c r="D1151" s="106"/>
      <c r="E1151" s="222"/>
      <c r="F1151" s="225"/>
      <c r="G1151" s="107"/>
      <c r="H1151" s="107"/>
      <c r="I1151" s="107"/>
      <c r="J1151" s="108"/>
      <c r="K1151" s="109"/>
      <c r="L1151" s="110"/>
      <c r="M1151" s="328" t="str">
        <f>IFERROR(ROUNDUP(VLOOKUP(F1151,Accesorio!A:E,IF(L1151&gt;5,L1151-2,L1151),)*E1151/IF(L1151&gt;5,1.21,1),0)," ")</f>
        <v xml:space="preserve"> </v>
      </c>
      <c r="N1151" s="329" t="str">
        <f>IFERROR(VLOOKUP(F1151,Accesorio!A:C,3,),"")</f>
        <v/>
      </c>
    </row>
    <row r="1152" spans="1:14">
      <c r="A1152" s="103"/>
      <c r="B1152" s="271"/>
      <c r="C1152" s="105"/>
      <c r="D1152" s="106"/>
      <c r="E1152" s="222"/>
      <c r="F1152" s="225"/>
      <c r="G1152" s="107"/>
      <c r="H1152" s="107"/>
      <c r="I1152" s="107"/>
      <c r="J1152" s="108"/>
      <c r="K1152" s="109"/>
      <c r="L1152" s="110"/>
      <c r="M1152" s="328" t="str">
        <f>IFERROR(ROUNDUP(VLOOKUP(F1152,Accesorio!A:E,IF(L1152&gt;5,L1152-2,L1152),)*E1152/IF(L1152&gt;5,1.21,1),0)," ")</f>
        <v xml:space="preserve"> </v>
      </c>
      <c r="N1152" s="329" t="str">
        <f>IFERROR(VLOOKUP(F1152,Accesorio!A:C,3,),"")</f>
        <v/>
      </c>
    </row>
    <row r="1153" spans="1:14">
      <c r="A1153" s="103"/>
      <c r="B1153" s="271"/>
      <c r="C1153" s="105"/>
      <c r="D1153" s="106"/>
      <c r="E1153" s="222"/>
      <c r="F1153" s="225"/>
      <c r="G1153" s="107"/>
      <c r="H1153" s="107"/>
      <c r="I1153" s="107"/>
      <c r="J1153" s="108"/>
      <c r="K1153" s="109"/>
      <c r="L1153" s="110"/>
      <c r="M1153" s="328" t="str">
        <f>IFERROR(ROUNDUP(VLOOKUP(F1153,Accesorio!A:E,IF(L1153&gt;5,L1153-2,L1153),)*E1153/IF(L1153&gt;5,1.21,1),0)," ")</f>
        <v xml:space="preserve"> </v>
      </c>
      <c r="N1153" s="329" t="str">
        <f>IFERROR(VLOOKUP(F1153,Accesorio!A:C,3,),"")</f>
        <v/>
      </c>
    </row>
    <row r="1154" spans="1:14">
      <c r="A1154" s="103"/>
      <c r="B1154" s="271"/>
      <c r="C1154" s="105"/>
      <c r="D1154" s="106"/>
      <c r="E1154" s="222"/>
      <c r="F1154" s="225"/>
      <c r="G1154" s="107"/>
      <c r="H1154" s="107"/>
      <c r="I1154" s="107"/>
      <c r="J1154" s="108"/>
      <c r="K1154" s="109"/>
      <c r="L1154" s="110"/>
      <c r="M1154" s="328" t="str">
        <f>IFERROR(ROUNDUP(VLOOKUP(F1154,Accesorio!A:E,IF(L1154&gt;5,L1154-2,L1154),)*E1154/IF(L1154&gt;5,1.21,1),0)," ")</f>
        <v xml:space="preserve"> </v>
      </c>
      <c r="N1154" s="329" t="str">
        <f>IFERROR(VLOOKUP(F1154,Accesorio!A:C,3,),"")</f>
        <v/>
      </c>
    </row>
    <row r="1155" spans="1:14">
      <c r="A1155" s="103"/>
      <c r="B1155" s="271"/>
      <c r="C1155" s="105"/>
      <c r="D1155" s="106"/>
      <c r="E1155" s="222"/>
      <c r="F1155" s="225"/>
      <c r="G1155" s="107"/>
      <c r="H1155" s="107"/>
      <c r="I1155" s="107"/>
      <c r="J1155" s="108"/>
      <c r="K1155" s="109"/>
      <c r="L1155" s="110"/>
      <c r="M1155" s="328" t="str">
        <f>IFERROR(ROUNDUP(VLOOKUP(F1155,Accesorio!A:E,IF(L1155&gt;5,L1155-2,L1155),)*E1155/IF(L1155&gt;5,1.21,1),0)," ")</f>
        <v xml:space="preserve"> </v>
      </c>
      <c r="N1155" s="329" t="str">
        <f>IFERROR(VLOOKUP(F1155,Accesorio!A:C,3,),"")</f>
        <v/>
      </c>
    </row>
    <row r="1156" spans="1:14">
      <c r="A1156" s="103"/>
      <c r="B1156" s="271"/>
      <c r="C1156" s="105"/>
      <c r="D1156" s="106"/>
      <c r="E1156" s="222"/>
      <c r="F1156" s="225"/>
      <c r="G1156" s="107"/>
      <c r="H1156" s="107"/>
      <c r="I1156" s="107"/>
      <c r="J1156" s="108"/>
      <c r="K1156" s="109"/>
      <c r="L1156" s="110"/>
      <c r="M1156" s="328" t="str">
        <f>IFERROR(ROUNDUP(VLOOKUP(F1156,Accesorio!A:E,IF(L1156&gt;5,L1156-2,L1156),)*E1156/IF(L1156&gt;5,1.21,1),0)," ")</f>
        <v xml:space="preserve"> </v>
      </c>
      <c r="N1156" s="329" t="str">
        <f>IFERROR(VLOOKUP(F1156,Accesorio!A:C,3,),"")</f>
        <v/>
      </c>
    </row>
    <row r="1157" spans="1:14">
      <c r="A1157" s="103"/>
      <c r="B1157" s="271"/>
      <c r="C1157" s="105"/>
      <c r="D1157" s="106"/>
      <c r="E1157" s="222"/>
      <c r="F1157" s="225"/>
      <c r="G1157" s="107"/>
      <c r="H1157" s="107"/>
      <c r="I1157" s="107"/>
      <c r="J1157" s="108"/>
      <c r="K1157" s="109"/>
      <c r="L1157" s="110"/>
      <c r="M1157" s="328" t="str">
        <f>IFERROR(ROUNDUP(VLOOKUP(F1157,Accesorio!A:E,IF(L1157&gt;5,L1157-2,L1157),)*E1157/IF(L1157&gt;5,1.21,1),0)," ")</f>
        <v xml:space="preserve"> </v>
      </c>
      <c r="N1157" s="329" t="str">
        <f>IFERROR(VLOOKUP(F1157,Accesorio!A:C,3,),"")</f>
        <v/>
      </c>
    </row>
    <row r="1158" spans="1:14">
      <c r="A1158" s="103"/>
      <c r="B1158" s="271"/>
      <c r="C1158" s="105"/>
      <c r="D1158" s="106"/>
      <c r="E1158" s="222"/>
      <c r="F1158" s="225"/>
      <c r="G1158" s="107"/>
      <c r="H1158" s="107"/>
      <c r="I1158" s="107"/>
      <c r="J1158" s="108"/>
      <c r="K1158" s="109"/>
      <c r="L1158" s="110"/>
      <c r="M1158" s="328" t="str">
        <f>IFERROR(ROUNDUP(VLOOKUP(F1158,Accesorio!A:E,IF(L1158&gt;5,L1158-2,L1158),)*E1158/IF(L1158&gt;5,1.21,1),0)," ")</f>
        <v xml:space="preserve"> </v>
      </c>
      <c r="N1158" s="329" t="str">
        <f>IFERROR(VLOOKUP(F1158,Accesorio!A:C,3,),"")</f>
        <v/>
      </c>
    </row>
    <row r="1159" spans="1:14">
      <c r="A1159" s="103"/>
      <c r="B1159" s="271"/>
      <c r="C1159" s="105"/>
      <c r="D1159" s="106"/>
      <c r="E1159" s="222"/>
      <c r="F1159" s="225"/>
      <c r="G1159" s="107"/>
      <c r="H1159" s="107"/>
      <c r="I1159" s="107"/>
      <c r="J1159" s="108"/>
      <c r="K1159" s="109"/>
      <c r="L1159" s="110"/>
      <c r="M1159" s="328" t="str">
        <f>IFERROR(ROUNDUP(VLOOKUP(F1159,Accesorio!A:E,IF(L1159&gt;5,L1159-2,L1159),)*E1159/IF(L1159&gt;5,1.21,1),0)," ")</f>
        <v xml:space="preserve"> </v>
      </c>
      <c r="N1159" s="329" t="str">
        <f>IFERROR(VLOOKUP(F1159,Accesorio!A:C,3,),"")</f>
        <v/>
      </c>
    </row>
    <row r="1160" spans="1:14">
      <c r="A1160" s="103"/>
      <c r="B1160" s="271"/>
      <c r="C1160" s="105"/>
      <c r="D1160" s="106"/>
      <c r="E1160" s="222"/>
      <c r="F1160" s="225"/>
      <c r="G1160" s="107"/>
      <c r="H1160" s="107"/>
      <c r="I1160" s="107"/>
      <c r="J1160" s="108"/>
      <c r="K1160" s="109"/>
      <c r="L1160" s="110"/>
      <c r="M1160" s="328" t="str">
        <f>IFERROR(ROUNDUP(VLOOKUP(F1160,Accesorio!A:E,IF(L1160&gt;5,L1160-2,L1160),)*E1160/IF(L1160&gt;5,1.21,1),0)," ")</f>
        <v xml:space="preserve"> </v>
      </c>
      <c r="N1160" s="329" t="str">
        <f>IFERROR(VLOOKUP(F1160,Accesorio!A:C,3,),"")</f>
        <v/>
      </c>
    </row>
    <row r="1161" spans="1:14">
      <c r="A1161" s="103"/>
      <c r="B1161" s="271"/>
      <c r="C1161" s="105"/>
      <c r="D1161" s="106"/>
      <c r="E1161" s="222"/>
      <c r="F1161" s="225"/>
      <c r="G1161" s="107"/>
      <c r="H1161" s="107"/>
      <c r="I1161" s="107"/>
      <c r="J1161" s="108"/>
      <c r="K1161" s="109"/>
      <c r="L1161" s="110"/>
      <c r="M1161" s="328" t="str">
        <f>IFERROR(ROUNDUP(VLOOKUP(F1161,Accesorio!A:E,IF(L1161&gt;5,L1161-2,L1161),)*E1161/IF(L1161&gt;5,1.21,1),0)," ")</f>
        <v xml:space="preserve"> </v>
      </c>
      <c r="N1161" s="329" t="str">
        <f>IFERROR(VLOOKUP(F1161,Accesorio!A:C,3,),"")</f>
        <v/>
      </c>
    </row>
    <row r="1162" spans="1:14">
      <c r="A1162" s="103"/>
      <c r="B1162" s="271"/>
      <c r="C1162" s="105"/>
      <c r="D1162" s="106"/>
      <c r="E1162" s="222"/>
      <c r="F1162" s="225"/>
      <c r="G1162" s="107"/>
      <c r="H1162" s="107"/>
      <c r="I1162" s="107"/>
      <c r="J1162" s="108"/>
      <c r="K1162" s="109"/>
      <c r="L1162" s="110"/>
      <c r="M1162" s="328" t="str">
        <f>IFERROR(ROUNDUP(VLOOKUP(F1162,Accesorio!A:E,IF(L1162&gt;5,L1162-2,L1162),)*E1162/IF(L1162&gt;5,1.21,1),0)," ")</f>
        <v xml:space="preserve"> </v>
      </c>
      <c r="N1162" s="329" t="str">
        <f>IFERROR(VLOOKUP(F1162,Accesorio!A:C,3,),"")</f>
        <v/>
      </c>
    </row>
    <row r="1163" spans="1:14">
      <c r="A1163" s="103"/>
      <c r="B1163" s="271"/>
      <c r="C1163" s="105"/>
      <c r="D1163" s="106"/>
      <c r="E1163" s="222"/>
      <c r="F1163" s="225"/>
      <c r="G1163" s="107"/>
      <c r="H1163" s="107"/>
      <c r="I1163" s="107"/>
      <c r="J1163" s="108"/>
      <c r="K1163" s="109"/>
      <c r="L1163" s="110"/>
      <c r="M1163" s="328" t="str">
        <f>IFERROR(ROUNDUP(VLOOKUP(F1163,Accesorio!A:E,IF(L1163&gt;5,L1163-2,L1163),)*E1163/IF(L1163&gt;5,1.21,1),0)," ")</f>
        <v xml:space="preserve"> </v>
      </c>
      <c r="N1163" s="329" t="str">
        <f>IFERROR(VLOOKUP(F1163,Accesorio!A:C,3,),"")</f>
        <v/>
      </c>
    </row>
    <row r="1164" spans="1:14">
      <c r="A1164" s="103"/>
      <c r="B1164" s="271"/>
      <c r="C1164" s="105"/>
      <c r="D1164" s="106"/>
      <c r="E1164" s="222"/>
      <c r="F1164" s="225"/>
      <c r="G1164" s="107"/>
      <c r="H1164" s="107"/>
      <c r="I1164" s="107"/>
      <c r="J1164" s="108"/>
      <c r="K1164" s="109"/>
      <c r="L1164" s="110"/>
      <c r="M1164" s="328" t="str">
        <f>IFERROR(ROUNDUP(VLOOKUP(F1164,Accesorio!A:E,IF(L1164&gt;5,L1164-2,L1164),)*E1164/IF(L1164&gt;5,1.21,1),0)," ")</f>
        <v xml:space="preserve"> </v>
      </c>
      <c r="N1164" s="329" t="str">
        <f>IFERROR(VLOOKUP(F1164,Accesorio!A:C,3,),"")</f>
        <v/>
      </c>
    </row>
    <row r="1165" spans="1:14">
      <c r="A1165" s="103"/>
      <c r="B1165" s="271"/>
      <c r="C1165" s="105"/>
      <c r="D1165" s="106"/>
      <c r="E1165" s="222"/>
      <c r="F1165" s="225"/>
      <c r="G1165" s="107"/>
      <c r="H1165" s="107"/>
      <c r="I1165" s="107"/>
      <c r="J1165" s="108"/>
      <c r="K1165" s="109"/>
      <c r="L1165" s="110"/>
      <c r="M1165" s="328" t="str">
        <f>IFERROR(ROUNDUP(VLOOKUP(F1165,Accesorio!A:E,IF(L1165&gt;5,L1165-2,L1165),)*E1165/IF(L1165&gt;5,1.21,1),0)," ")</f>
        <v xml:space="preserve"> </v>
      </c>
      <c r="N1165" s="329" t="str">
        <f>IFERROR(VLOOKUP(F1165,Accesorio!A:C,3,),"")</f>
        <v/>
      </c>
    </row>
    <row r="1166" spans="1:14">
      <c r="A1166" s="103"/>
      <c r="B1166" s="271"/>
      <c r="C1166" s="105"/>
      <c r="D1166" s="106"/>
      <c r="E1166" s="222"/>
      <c r="F1166" s="225"/>
      <c r="G1166" s="107"/>
      <c r="H1166" s="107"/>
      <c r="I1166" s="107"/>
      <c r="J1166" s="108"/>
      <c r="K1166" s="109"/>
      <c r="L1166" s="110"/>
      <c r="M1166" s="328" t="str">
        <f>IFERROR(ROUNDUP(VLOOKUP(F1166,Accesorio!A:E,IF(L1166&gt;5,L1166-2,L1166),)*E1166/IF(L1166&gt;5,1.21,1),0)," ")</f>
        <v xml:space="preserve"> </v>
      </c>
      <c r="N1166" s="329" t="str">
        <f>IFERROR(VLOOKUP(F1166,Accesorio!A:C,3,),"")</f>
        <v/>
      </c>
    </row>
    <row r="1167" spans="1:14">
      <c r="A1167" s="103"/>
      <c r="B1167" s="271"/>
      <c r="C1167" s="105"/>
      <c r="D1167" s="106"/>
      <c r="E1167" s="222"/>
      <c r="F1167" s="225"/>
      <c r="G1167" s="107"/>
      <c r="H1167" s="107"/>
      <c r="I1167" s="107"/>
      <c r="J1167" s="108"/>
      <c r="K1167" s="109"/>
      <c r="L1167" s="110"/>
      <c r="M1167" s="328" t="str">
        <f>IFERROR(ROUNDUP(VLOOKUP(F1167,Accesorio!A:E,IF(L1167&gt;5,L1167-2,L1167),)*E1167/IF(L1167&gt;5,1.21,1),0)," ")</f>
        <v xml:space="preserve"> </v>
      </c>
      <c r="N1167" s="329" t="str">
        <f>IFERROR(VLOOKUP(F1167,Accesorio!A:C,3,),"")</f>
        <v/>
      </c>
    </row>
    <row r="1168" spans="1:14">
      <c r="A1168" s="103"/>
      <c r="B1168" s="271"/>
      <c r="C1168" s="105"/>
      <c r="D1168" s="106"/>
      <c r="E1168" s="222"/>
      <c r="F1168" s="225"/>
      <c r="G1168" s="107"/>
      <c r="H1168" s="107"/>
      <c r="I1168" s="107"/>
      <c r="J1168" s="108"/>
      <c r="K1168" s="109"/>
      <c r="L1168" s="110"/>
      <c r="M1168" s="328" t="str">
        <f>IFERROR(ROUNDUP(VLOOKUP(F1168,Accesorio!A:E,IF(L1168&gt;5,L1168-2,L1168),)*E1168/IF(L1168&gt;5,1.21,1),0)," ")</f>
        <v xml:space="preserve"> </v>
      </c>
      <c r="N1168" s="329" t="str">
        <f>IFERROR(VLOOKUP(F1168,Accesorio!A:C,3,),"")</f>
        <v/>
      </c>
    </row>
    <row r="1169" spans="1:14">
      <c r="A1169" s="103"/>
      <c r="B1169" s="271"/>
      <c r="C1169" s="105"/>
      <c r="D1169" s="106"/>
      <c r="E1169" s="222"/>
      <c r="F1169" s="225"/>
      <c r="G1169" s="107"/>
      <c r="H1169" s="107"/>
      <c r="I1169" s="107"/>
      <c r="J1169" s="108"/>
      <c r="K1169" s="109"/>
      <c r="L1169" s="110"/>
      <c r="M1169" s="328" t="str">
        <f>IFERROR(ROUNDUP(VLOOKUP(F1169,Accesorio!A:E,IF(L1169&gt;5,L1169-2,L1169),)*E1169/IF(L1169&gt;5,1.21,1),0)," ")</f>
        <v xml:space="preserve"> </v>
      </c>
      <c r="N1169" s="329" t="str">
        <f>IFERROR(VLOOKUP(F1169,Accesorio!A:C,3,),"")</f>
        <v/>
      </c>
    </row>
    <row r="1170" spans="1:14">
      <c r="A1170" s="103"/>
      <c r="B1170" s="271"/>
      <c r="C1170" s="105"/>
      <c r="D1170" s="106"/>
      <c r="E1170" s="222"/>
      <c r="F1170" s="225"/>
      <c r="G1170" s="107"/>
      <c r="H1170" s="107"/>
      <c r="I1170" s="107"/>
      <c r="J1170" s="108"/>
      <c r="K1170" s="109"/>
      <c r="L1170" s="110"/>
      <c r="M1170" s="328" t="str">
        <f>IFERROR(ROUNDUP(VLOOKUP(F1170,Accesorio!A:E,IF(L1170&gt;5,L1170-2,L1170),)*E1170/IF(L1170&gt;5,1.21,1),0)," ")</f>
        <v xml:space="preserve"> </v>
      </c>
      <c r="N1170" s="329" t="str">
        <f>IFERROR(VLOOKUP(F1170,Accesorio!A:C,3,),"")</f>
        <v/>
      </c>
    </row>
    <row r="1171" spans="1:14">
      <c r="A1171" s="103"/>
      <c r="B1171" s="271"/>
      <c r="C1171" s="105"/>
      <c r="D1171" s="106"/>
      <c r="E1171" s="222"/>
      <c r="F1171" s="225"/>
      <c r="G1171" s="107"/>
      <c r="H1171" s="107"/>
      <c r="I1171" s="107"/>
      <c r="J1171" s="108"/>
      <c r="K1171" s="109"/>
      <c r="L1171" s="110"/>
      <c r="M1171" s="328" t="str">
        <f>IFERROR(ROUNDUP(VLOOKUP(F1171,Accesorio!A:E,IF(L1171&gt;5,L1171-2,L1171),)*E1171/IF(L1171&gt;5,1.21,1),0)," ")</f>
        <v xml:space="preserve"> </v>
      </c>
      <c r="N1171" s="329" t="str">
        <f>IFERROR(VLOOKUP(F1171,Accesorio!A:C,3,),"")</f>
        <v/>
      </c>
    </row>
    <row r="1172" spans="1:14">
      <c r="A1172" s="103"/>
      <c r="B1172" s="271"/>
      <c r="C1172" s="105"/>
      <c r="D1172" s="106"/>
      <c r="E1172" s="222"/>
      <c r="F1172" s="225"/>
      <c r="G1172" s="107"/>
      <c r="H1172" s="107"/>
      <c r="I1172" s="107"/>
      <c r="J1172" s="108"/>
      <c r="K1172" s="109"/>
      <c r="L1172" s="110"/>
      <c r="M1172" s="328" t="str">
        <f>IFERROR(ROUNDUP(VLOOKUP(F1172,Accesorio!A:E,IF(L1172&gt;5,L1172-2,L1172),)*E1172/IF(L1172&gt;5,1.21,1),0)," ")</f>
        <v xml:space="preserve"> </v>
      </c>
      <c r="N1172" s="329" t="str">
        <f>IFERROR(VLOOKUP(F1172,Accesorio!A:C,3,),"")</f>
        <v/>
      </c>
    </row>
    <row r="1173" spans="1:14">
      <c r="A1173" s="103"/>
      <c r="B1173" s="271"/>
      <c r="C1173" s="105"/>
      <c r="D1173" s="106"/>
      <c r="E1173" s="222"/>
      <c r="F1173" s="225"/>
      <c r="G1173" s="107"/>
      <c r="H1173" s="107"/>
      <c r="I1173" s="107"/>
      <c r="J1173" s="108"/>
      <c r="K1173" s="109"/>
      <c r="L1173" s="110"/>
      <c r="M1173" s="328" t="str">
        <f>IFERROR(ROUNDUP(VLOOKUP(F1173,Accesorio!A:E,IF(L1173&gt;5,L1173-2,L1173),)*E1173/IF(L1173&gt;5,1.21,1),0)," ")</f>
        <v xml:space="preserve"> </v>
      </c>
      <c r="N1173" s="329" t="str">
        <f>IFERROR(VLOOKUP(F1173,Accesorio!A:C,3,),"")</f>
        <v/>
      </c>
    </row>
    <row r="1174" spans="1:14">
      <c r="A1174" s="103"/>
      <c r="B1174" s="271"/>
      <c r="C1174" s="105"/>
      <c r="D1174" s="106"/>
      <c r="E1174" s="222"/>
      <c r="F1174" s="225"/>
      <c r="G1174" s="107"/>
      <c r="H1174" s="107"/>
      <c r="I1174" s="107"/>
      <c r="J1174" s="108"/>
      <c r="K1174" s="109"/>
      <c r="L1174" s="110"/>
      <c r="M1174" s="328" t="str">
        <f>IFERROR(ROUNDUP(VLOOKUP(F1174,Accesorio!A:E,IF(L1174&gt;5,L1174-2,L1174),)*E1174/IF(L1174&gt;5,1.21,1),0)," ")</f>
        <v xml:space="preserve"> </v>
      </c>
      <c r="N1174" s="329" t="str">
        <f>IFERROR(VLOOKUP(F1174,Accesorio!A:C,3,),"")</f>
        <v/>
      </c>
    </row>
    <row r="1175" spans="1:14">
      <c r="A1175" s="103"/>
      <c r="B1175" s="271"/>
      <c r="C1175" s="105"/>
      <c r="D1175" s="106"/>
      <c r="E1175" s="222"/>
      <c r="F1175" s="225"/>
      <c r="G1175" s="107"/>
      <c r="H1175" s="107"/>
      <c r="I1175" s="107"/>
      <c r="J1175" s="108"/>
      <c r="K1175" s="109"/>
      <c r="L1175" s="110"/>
      <c r="M1175" s="328" t="str">
        <f>IFERROR(ROUNDUP(VLOOKUP(F1175,Accesorio!A:E,IF(L1175&gt;5,L1175-2,L1175),)*E1175/IF(L1175&gt;5,1.21,1),0)," ")</f>
        <v xml:space="preserve"> </v>
      </c>
      <c r="N1175" s="329" t="str">
        <f>IFERROR(VLOOKUP(F1175,Accesorio!A:C,3,),"")</f>
        <v/>
      </c>
    </row>
    <row r="1176" spans="1:14">
      <c r="A1176" s="103"/>
      <c r="B1176" s="271"/>
      <c r="C1176" s="105"/>
      <c r="D1176" s="106"/>
      <c r="E1176" s="222"/>
      <c r="F1176" s="225"/>
      <c r="G1176" s="107"/>
      <c r="H1176" s="107"/>
      <c r="I1176" s="107"/>
      <c r="J1176" s="108"/>
      <c r="K1176" s="109"/>
      <c r="L1176" s="110"/>
      <c r="M1176" s="328" t="str">
        <f>IFERROR(ROUNDUP(VLOOKUP(F1176,Accesorio!A:E,IF(L1176&gt;5,L1176-2,L1176),)*E1176/IF(L1176&gt;5,1.21,1),0)," ")</f>
        <v xml:space="preserve"> </v>
      </c>
      <c r="N1176" s="329" t="str">
        <f>IFERROR(VLOOKUP(F1176,Accesorio!A:C,3,),"")</f>
        <v/>
      </c>
    </row>
    <row r="1177" spans="1:14">
      <c r="A1177" s="103"/>
      <c r="B1177" s="271"/>
      <c r="C1177" s="105"/>
      <c r="D1177" s="106"/>
      <c r="E1177" s="222"/>
      <c r="F1177" s="225"/>
      <c r="G1177" s="107"/>
      <c r="H1177" s="107"/>
      <c r="I1177" s="107"/>
      <c r="J1177" s="108"/>
      <c r="K1177" s="109"/>
      <c r="L1177" s="110"/>
      <c r="M1177" s="328" t="str">
        <f>IFERROR(ROUNDUP(VLOOKUP(F1177,Accesorio!A:E,IF(L1177&gt;5,L1177-2,L1177),)*E1177/IF(L1177&gt;5,1.21,1),0)," ")</f>
        <v xml:space="preserve"> </v>
      </c>
      <c r="N1177" s="329" t="str">
        <f>IFERROR(VLOOKUP(F1177,Accesorio!A:C,3,),"")</f>
        <v/>
      </c>
    </row>
    <row r="1178" spans="1:14">
      <c r="A1178" s="103"/>
      <c r="B1178" s="271"/>
      <c r="C1178" s="105"/>
      <c r="D1178" s="106"/>
      <c r="E1178" s="222"/>
      <c r="F1178" s="225"/>
      <c r="G1178" s="107"/>
      <c r="H1178" s="107"/>
      <c r="I1178" s="107"/>
      <c r="J1178" s="108"/>
      <c r="K1178" s="109"/>
      <c r="L1178" s="110"/>
      <c r="M1178" s="328" t="str">
        <f>IFERROR(ROUNDUP(VLOOKUP(F1178,Accesorio!A:E,IF(L1178&gt;5,L1178-2,L1178),)*E1178/IF(L1178&gt;5,1.21,1),0)," ")</f>
        <v xml:space="preserve"> </v>
      </c>
      <c r="N1178" s="329" t="str">
        <f>IFERROR(VLOOKUP(F1178,Accesorio!A:C,3,),"")</f>
        <v/>
      </c>
    </row>
    <row r="1179" spans="1:14">
      <c r="A1179" s="103"/>
      <c r="B1179" s="271"/>
      <c r="C1179" s="105"/>
      <c r="D1179" s="106"/>
      <c r="E1179" s="222"/>
      <c r="F1179" s="225"/>
      <c r="G1179" s="107"/>
      <c r="H1179" s="107"/>
      <c r="I1179" s="107"/>
      <c r="J1179" s="108"/>
      <c r="K1179" s="109"/>
      <c r="L1179" s="110"/>
      <c r="M1179" s="328" t="str">
        <f>IFERROR(ROUNDUP(VLOOKUP(F1179,Accesorio!A:E,IF(L1179&gt;5,L1179-2,L1179),)*E1179/IF(L1179&gt;5,1.21,1),0)," ")</f>
        <v xml:space="preserve"> </v>
      </c>
      <c r="N1179" s="329" t="str">
        <f>IFERROR(VLOOKUP(F1179,Accesorio!A:C,3,),"")</f>
        <v/>
      </c>
    </row>
    <row r="1180" spans="1:14">
      <c r="A1180" s="103"/>
      <c r="B1180" s="271"/>
      <c r="C1180" s="105"/>
      <c r="D1180" s="106"/>
      <c r="E1180" s="222"/>
      <c r="F1180" s="225"/>
      <c r="G1180" s="107"/>
      <c r="H1180" s="107"/>
      <c r="I1180" s="107"/>
      <c r="J1180" s="108"/>
      <c r="K1180" s="109"/>
      <c r="L1180" s="110"/>
      <c r="M1180" s="328" t="str">
        <f>IFERROR(ROUNDUP(VLOOKUP(F1180,Accesorio!A:E,IF(L1180&gt;5,L1180-2,L1180),)*E1180/IF(L1180&gt;5,1.21,1),0)," ")</f>
        <v xml:space="preserve"> </v>
      </c>
      <c r="N1180" s="329" t="str">
        <f>IFERROR(VLOOKUP(F1180,Accesorio!A:C,3,),"")</f>
        <v/>
      </c>
    </row>
    <row r="1181" spans="1:14">
      <c r="A1181" s="103"/>
      <c r="B1181" s="271"/>
      <c r="C1181" s="105"/>
      <c r="D1181" s="106"/>
      <c r="E1181" s="222"/>
      <c r="F1181" s="225"/>
      <c r="G1181" s="107"/>
      <c r="H1181" s="107"/>
      <c r="I1181" s="107"/>
      <c r="J1181" s="108"/>
      <c r="K1181" s="109"/>
      <c r="L1181" s="110"/>
      <c r="M1181" s="328" t="str">
        <f>IFERROR(ROUNDUP(VLOOKUP(F1181,Accesorio!A:E,IF(L1181&gt;5,L1181-2,L1181),)*E1181/IF(L1181&gt;5,1.21,1),0)," ")</f>
        <v xml:space="preserve"> </v>
      </c>
      <c r="N1181" s="329" t="str">
        <f>IFERROR(VLOOKUP(F1181,Accesorio!A:C,3,),"")</f>
        <v/>
      </c>
    </row>
    <row r="1182" spans="1:14">
      <c r="A1182" s="103"/>
      <c r="B1182" s="271"/>
      <c r="C1182" s="105"/>
      <c r="D1182" s="106"/>
      <c r="E1182" s="222"/>
      <c r="F1182" s="225"/>
      <c r="G1182" s="107"/>
      <c r="H1182" s="107"/>
      <c r="I1182" s="107"/>
      <c r="J1182" s="108"/>
      <c r="K1182" s="109"/>
      <c r="L1182" s="110"/>
      <c r="M1182" s="328" t="str">
        <f>IFERROR(ROUNDUP(VLOOKUP(F1182,Accesorio!A:E,IF(L1182&gt;5,L1182-2,L1182),)*E1182/IF(L1182&gt;5,1.21,1),0)," ")</f>
        <v xml:space="preserve"> </v>
      </c>
      <c r="N1182" s="329" t="str">
        <f>IFERROR(VLOOKUP(F1182,Accesorio!A:C,3,),"")</f>
        <v/>
      </c>
    </row>
    <row r="1183" spans="1:14">
      <c r="A1183" s="103"/>
      <c r="B1183" s="271"/>
      <c r="C1183" s="105"/>
      <c r="D1183" s="106"/>
      <c r="E1183" s="222"/>
      <c r="F1183" s="225"/>
      <c r="G1183" s="107"/>
      <c r="H1183" s="107"/>
      <c r="I1183" s="107"/>
      <c r="J1183" s="108"/>
      <c r="K1183" s="109"/>
      <c r="L1183" s="110"/>
      <c r="M1183" s="328" t="str">
        <f>IFERROR(ROUNDUP(VLOOKUP(F1183,Accesorio!A:E,IF(L1183&gt;5,L1183-2,L1183),)*E1183/IF(L1183&gt;5,1.21,1),0)," ")</f>
        <v xml:space="preserve"> </v>
      </c>
      <c r="N1183" s="329" t="str">
        <f>IFERROR(VLOOKUP(F1183,Accesorio!A:C,3,),"")</f>
        <v/>
      </c>
    </row>
    <row r="1184" spans="1:14">
      <c r="A1184" s="103"/>
      <c r="B1184" s="271"/>
      <c r="C1184" s="105"/>
      <c r="D1184" s="106"/>
      <c r="E1184" s="222"/>
      <c r="F1184" s="225"/>
      <c r="G1184" s="107"/>
      <c r="H1184" s="107"/>
      <c r="I1184" s="107"/>
      <c r="J1184" s="108"/>
      <c r="K1184" s="109"/>
      <c r="L1184" s="110"/>
      <c r="M1184" s="328" t="str">
        <f>IFERROR(ROUNDUP(VLOOKUP(F1184,Accesorio!A:E,IF(L1184&gt;5,L1184-2,L1184),)*E1184/IF(L1184&gt;5,1.21,1),0)," ")</f>
        <v xml:space="preserve"> </v>
      </c>
      <c r="N1184" s="329" t="str">
        <f>IFERROR(VLOOKUP(F1184,Accesorio!A:C,3,),"")</f>
        <v/>
      </c>
    </row>
    <row r="1185" spans="1:14">
      <c r="A1185" s="103"/>
      <c r="B1185" s="271"/>
      <c r="C1185" s="111"/>
      <c r="D1185" s="106"/>
      <c r="E1185" s="222"/>
      <c r="F1185" s="225"/>
      <c r="G1185" s="107"/>
      <c r="H1185" s="107"/>
      <c r="I1185" s="107"/>
      <c r="J1185" s="108"/>
      <c r="K1185" s="112"/>
      <c r="L1185" s="110"/>
      <c r="M1185" s="328" t="str">
        <f>IFERROR(ROUNDUP(VLOOKUP(F1185,Accesorio!A:E,IF(L1185&gt;5,L1185-2,L1185),)*E1185/IF(L1185&gt;5,1.21,1),0)," ")</f>
        <v xml:space="preserve"> </v>
      </c>
      <c r="N1185" s="329" t="str">
        <f>IFERROR(VLOOKUP(F1185,Accesorio!A:C,3,),"")</f>
        <v/>
      </c>
    </row>
    <row r="1186" spans="1:14">
      <c r="A1186" s="103"/>
      <c r="B1186" s="271"/>
      <c r="C1186" s="111"/>
      <c r="D1186" s="106"/>
      <c r="E1186" s="222"/>
      <c r="F1186" s="225"/>
      <c r="G1186" s="107"/>
      <c r="H1186" s="107"/>
      <c r="I1186" s="107"/>
      <c r="J1186" s="108"/>
      <c r="K1186" s="109"/>
      <c r="L1186" s="110"/>
      <c r="M1186" s="328" t="str">
        <f>IFERROR(ROUNDUP(VLOOKUP(F1186,Accesorio!A:E,IF(L1186&gt;5,L1186-2,L1186),)*E1186/IF(L1186&gt;5,1.21,1),0)," ")</f>
        <v xml:space="preserve"> </v>
      </c>
      <c r="N1186" s="329" t="str">
        <f>IFERROR(VLOOKUP(F1186,Accesorio!A:C,3,),"")</f>
        <v/>
      </c>
    </row>
    <row r="1187" spans="1:14">
      <c r="A1187" s="103"/>
      <c r="B1187" s="271"/>
      <c r="C1187" s="105"/>
      <c r="D1187" s="106"/>
      <c r="E1187" s="222"/>
      <c r="F1187" s="225"/>
      <c r="G1187" s="107"/>
      <c r="H1187" s="107"/>
      <c r="I1187" s="107"/>
      <c r="J1187" s="108"/>
      <c r="K1187" s="109"/>
      <c r="L1187" s="110"/>
      <c r="M1187" s="328" t="str">
        <f>IFERROR(ROUNDUP(VLOOKUP(F1187,Accesorio!A:E,IF(L1187&gt;5,L1187-2,L1187),)*E1187/IF(L1187&gt;5,1.21,1),0)," ")</f>
        <v xml:space="preserve"> </v>
      </c>
      <c r="N1187" s="329" t="str">
        <f>IFERROR(VLOOKUP(F1187,Accesorio!A:C,3,),"")</f>
        <v/>
      </c>
    </row>
    <row r="1188" spans="1:14">
      <c r="A1188" s="103"/>
      <c r="B1188" s="271"/>
      <c r="C1188" s="105"/>
      <c r="D1188" s="106"/>
      <c r="E1188" s="222"/>
      <c r="F1188" s="225"/>
      <c r="G1188" s="107"/>
      <c r="H1188" s="107"/>
      <c r="I1188" s="107"/>
      <c r="J1188" s="108"/>
      <c r="K1188" s="109"/>
      <c r="L1188" s="110"/>
      <c r="M1188" s="328" t="str">
        <f>IFERROR(ROUNDUP(VLOOKUP(F1188,Accesorio!A:E,IF(L1188&gt;5,L1188-2,L1188),)*E1188/IF(L1188&gt;5,1.21,1),0)," ")</f>
        <v xml:space="preserve"> </v>
      </c>
      <c r="N1188" s="329" t="str">
        <f>IFERROR(VLOOKUP(F1188,Accesorio!A:C,3,),"")</f>
        <v/>
      </c>
    </row>
    <row r="1189" spans="1:14">
      <c r="A1189" s="103"/>
      <c r="B1189" s="271"/>
      <c r="C1189" s="105"/>
      <c r="D1189" s="106"/>
      <c r="E1189" s="222"/>
      <c r="F1189" s="225"/>
      <c r="G1189" s="107"/>
      <c r="H1189" s="107"/>
      <c r="I1189" s="107"/>
      <c r="J1189" s="108"/>
      <c r="K1189" s="109"/>
      <c r="L1189" s="110"/>
      <c r="M1189" s="328" t="str">
        <f>IFERROR(ROUNDUP(VLOOKUP(F1189,Accesorio!A:E,IF(L1189&gt;5,L1189-2,L1189),)*E1189/IF(L1189&gt;5,1.21,1),0)," ")</f>
        <v xml:space="preserve"> </v>
      </c>
      <c r="N1189" s="329" t="str">
        <f>IFERROR(VLOOKUP(F1189,Accesorio!A:C,3,),"")</f>
        <v/>
      </c>
    </row>
    <row r="1190" spans="1:14">
      <c r="A1190" s="103"/>
      <c r="B1190" s="271"/>
      <c r="C1190" s="105"/>
      <c r="D1190" s="106"/>
      <c r="E1190" s="222"/>
      <c r="F1190" s="225"/>
      <c r="G1190" s="107"/>
      <c r="H1190" s="107"/>
      <c r="I1190" s="107"/>
      <c r="J1190" s="108"/>
      <c r="K1190" s="109"/>
      <c r="L1190" s="110"/>
      <c r="M1190" s="328" t="str">
        <f>IFERROR(ROUNDUP(VLOOKUP(F1190,Accesorio!A:E,IF(L1190&gt;5,L1190-2,L1190),)*E1190/IF(L1190&gt;5,1.21,1),0)," ")</f>
        <v xml:space="preserve"> </v>
      </c>
      <c r="N1190" s="329" t="str">
        <f>IFERROR(VLOOKUP(F1190,Accesorio!A:C,3,),"")</f>
        <v/>
      </c>
    </row>
    <row r="1191" spans="1:14">
      <c r="A1191" s="103"/>
      <c r="B1191" s="271"/>
      <c r="C1191" s="105"/>
      <c r="D1191" s="106"/>
      <c r="E1191" s="222"/>
      <c r="F1191" s="225"/>
      <c r="G1191" s="107"/>
      <c r="H1191" s="107"/>
      <c r="I1191" s="107"/>
      <c r="J1191" s="108"/>
      <c r="K1191" s="109"/>
      <c r="L1191" s="110"/>
      <c r="M1191" s="328" t="str">
        <f>IFERROR(ROUNDUP(VLOOKUP(F1191,Accesorio!A:E,IF(L1191&gt;5,L1191-2,L1191),)*E1191/IF(L1191&gt;5,1.21,1),0)," ")</f>
        <v xml:space="preserve"> </v>
      </c>
      <c r="N1191" s="329" t="str">
        <f>IFERROR(VLOOKUP(F1191,Accesorio!A:C,3,),"")</f>
        <v/>
      </c>
    </row>
    <row r="1192" spans="1:14">
      <c r="A1192" s="103"/>
      <c r="B1192" s="271"/>
      <c r="C1192" s="105"/>
      <c r="D1192" s="106"/>
      <c r="E1192" s="222"/>
      <c r="F1192" s="225"/>
      <c r="G1192" s="107"/>
      <c r="H1192" s="107"/>
      <c r="I1192" s="107"/>
      <c r="J1192" s="108"/>
      <c r="K1192" s="109"/>
      <c r="L1192" s="110"/>
      <c r="M1192" s="328" t="str">
        <f>IFERROR(ROUNDUP(VLOOKUP(F1192,Accesorio!A:E,IF(L1192&gt;5,L1192-2,L1192),)*E1192/IF(L1192&gt;5,1.21,1),0)," ")</f>
        <v xml:space="preserve"> </v>
      </c>
      <c r="N1192" s="329" t="str">
        <f>IFERROR(VLOOKUP(F1192,Accesorio!A:C,3,),"")</f>
        <v/>
      </c>
    </row>
    <row r="1193" spans="1:14">
      <c r="A1193" s="103"/>
      <c r="B1193" s="271"/>
      <c r="C1193" s="105"/>
      <c r="D1193" s="106"/>
      <c r="E1193" s="222"/>
      <c r="F1193" s="225"/>
      <c r="G1193" s="107"/>
      <c r="H1193" s="107"/>
      <c r="I1193" s="107"/>
      <c r="J1193" s="108"/>
      <c r="K1193" s="109"/>
      <c r="L1193" s="110"/>
      <c r="M1193" s="328" t="str">
        <f>IFERROR(ROUNDUP(VLOOKUP(F1193,Accesorio!A:E,IF(L1193&gt;5,L1193-2,L1193),)*E1193/IF(L1193&gt;5,1.21,1),0)," ")</f>
        <v xml:space="preserve"> </v>
      </c>
      <c r="N1193" s="329" t="str">
        <f>IFERROR(VLOOKUP(F1193,Accesorio!A:C,3,),"")</f>
        <v/>
      </c>
    </row>
    <row r="1194" spans="1:14">
      <c r="A1194" s="103"/>
      <c r="B1194" s="271"/>
      <c r="C1194" s="105"/>
      <c r="D1194" s="106"/>
      <c r="E1194" s="222"/>
      <c r="F1194" s="225"/>
      <c r="G1194" s="107"/>
      <c r="H1194" s="107"/>
      <c r="I1194" s="107"/>
      <c r="J1194" s="108"/>
      <c r="K1194" s="109"/>
      <c r="L1194" s="110"/>
      <c r="M1194" s="328" t="str">
        <f>IFERROR(ROUNDUP(VLOOKUP(F1194,Accesorio!A:E,IF(L1194&gt;5,L1194-2,L1194),)*E1194/IF(L1194&gt;5,1.21,1),0)," ")</f>
        <v xml:space="preserve"> </v>
      </c>
      <c r="N1194" s="329" t="str">
        <f>IFERROR(VLOOKUP(F1194,Accesorio!A:C,3,),"")</f>
        <v/>
      </c>
    </row>
    <row r="1195" spans="1:14">
      <c r="A1195" s="103"/>
      <c r="B1195" s="271"/>
      <c r="C1195" s="105"/>
      <c r="D1195" s="106"/>
      <c r="E1195" s="222"/>
      <c r="F1195" s="225"/>
      <c r="G1195" s="107"/>
      <c r="H1195" s="107"/>
      <c r="I1195" s="107"/>
      <c r="J1195" s="108"/>
      <c r="K1195" s="109"/>
      <c r="L1195" s="110"/>
      <c r="M1195" s="328" t="str">
        <f>IFERROR(ROUNDUP(VLOOKUP(F1195,Accesorio!A:E,IF(L1195&gt;5,L1195-2,L1195),)*E1195/IF(L1195&gt;5,1.21,1),0)," ")</f>
        <v xml:space="preserve"> </v>
      </c>
      <c r="N1195" s="329" t="str">
        <f>IFERROR(VLOOKUP(F1195,Accesorio!A:C,3,),"")</f>
        <v/>
      </c>
    </row>
    <row r="1196" spans="1:14">
      <c r="A1196" s="103"/>
      <c r="B1196" s="271"/>
      <c r="C1196" s="105"/>
      <c r="D1196" s="106"/>
      <c r="E1196" s="222"/>
      <c r="F1196" s="225"/>
      <c r="G1196" s="107"/>
      <c r="H1196" s="107"/>
      <c r="I1196" s="107"/>
      <c r="J1196" s="108"/>
      <c r="K1196" s="109"/>
      <c r="L1196" s="110"/>
      <c r="M1196" s="328" t="str">
        <f>IFERROR(ROUNDUP(VLOOKUP(F1196,Accesorio!A:E,IF(L1196&gt;5,L1196-2,L1196),)*E1196/IF(L1196&gt;5,1.21,1),0)," ")</f>
        <v xml:space="preserve"> </v>
      </c>
      <c r="N1196" s="329" t="str">
        <f>IFERROR(VLOOKUP(F1196,Accesorio!A:C,3,),"")</f>
        <v/>
      </c>
    </row>
    <row r="1197" spans="1:14">
      <c r="A1197" s="103"/>
      <c r="B1197" s="271"/>
      <c r="C1197" s="105"/>
      <c r="D1197" s="106"/>
      <c r="E1197" s="222"/>
      <c r="F1197" s="225"/>
      <c r="G1197" s="107"/>
      <c r="H1197" s="107"/>
      <c r="I1197" s="107"/>
      <c r="J1197" s="108"/>
      <c r="K1197" s="109"/>
      <c r="L1197" s="110"/>
      <c r="M1197" s="328" t="str">
        <f>IFERROR(ROUNDUP(VLOOKUP(F1197,Accesorio!A:E,IF(L1197&gt;5,L1197-2,L1197),)*E1197/IF(L1197&gt;5,1.21,1),0)," ")</f>
        <v xml:space="preserve"> </v>
      </c>
      <c r="N1197" s="329" t="str">
        <f>IFERROR(VLOOKUP(F1197,Accesorio!A:C,3,),"")</f>
        <v/>
      </c>
    </row>
    <row r="1198" spans="1:14">
      <c r="A1198" s="103"/>
      <c r="B1198" s="271"/>
      <c r="C1198" s="105"/>
      <c r="D1198" s="106"/>
      <c r="E1198" s="222"/>
      <c r="F1198" s="225"/>
      <c r="G1198" s="107"/>
      <c r="H1198" s="107"/>
      <c r="I1198" s="107"/>
      <c r="J1198" s="108"/>
      <c r="K1198" s="109"/>
      <c r="L1198" s="110"/>
      <c r="M1198" s="328" t="str">
        <f>IFERROR(ROUNDUP(VLOOKUP(F1198,Accesorio!A:E,IF(L1198&gt;5,L1198-2,L1198),)*E1198/IF(L1198&gt;5,1.21,1),0)," ")</f>
        <v xml:space="preserve"> </v>
      </c>
      <c r="N1198" s="329" t="str">
        <f>IFERROR(VLOOKUP(F1198,Accesorio!A:C,3,),"")</f>
        <v/>
      </c>
    </row>
    <row r="1199" spans="1:14">
      <c r="A1199" s="103"/>
      <c r="B1199" s="271"/>
      <c r="C1199" s="105"/>
      <c r="D1199" s="106"/>
      <c r="E1199" s="222"/>
      <c r="F1199" s="225"/>
      <c r="G1199" s="107"/>
      <c r="H1199" s="107"/>
      <c r="I1199" s="107"/>
      <c r="J1199" s="108"/>
      <c r="K1199" s="109"/>
      <c r="L1199" s="110"/>
      <c r="M1199" s="328" t="str">
        <f>IFERROR(ROUNDUP(VLOOKUP(F1199,Accesorio!A:E,IF(L1199&gt;5,L1199-2,L1199),)*E1199/IF(L1199&gt;5,1.21,1),0)," ")</f>
        <v xml:space="preserve"> </v>
      </c>
      <c r="N1199" s="329" t="str">
        <f>IFERROR(VLOOKUP(F1199,Accesorio!A:C,3,),"")</f>
        <v/>
      </c>
    </row>
    <row r="1200" spans="1:14">
      <c r="A1200" s="103"/>
      <c r="B1200" s="271"/>
      <c r="C1200" s="105"/>
      <c r="D1200" s="106"/>
      <c r="E1200" s="222"/>
      <c r="F1200" s="225"/>
      <c r="G1200" s="107"/>
      <c r="H1200" s="107"/>
      <c r="I1200" s="107"/>
      <c r="J1200" s="108"/>
      <c r="K1200" s="109"/>
      <c r="L1200" s="110"/>
      <c r="M1200" s="328" t="str">
        <f>IFERROR(ROUNDUP(VLOOKUP(F1200,Accesorio!A:E,IF(L1200&gt;5,L1200-2,L1200),)*E1200/IF(L1200&gt;5,1.21,1),0)," ")</f>
        <v xml:space="preserve"> </v>
      </c>
      <c r="N1200" s="329" t="str">
        <f>IFERROR(VLOOKUP(F1200,Accesorio!A:C,3,),"")</f>
        <v/>
      </c>
    </row>
    <row r="1201" spans="1:14">
      <c r="A1201" s="103"/>
      <c r="B1201" s="271"/>
      <c r="C1201" s="105"/>
      <c r="D1201" s="106"/>
      <c r="E1201" s="222"/>
      <c r="F1201" s="225"/>
      <c r="G1201" s="107"/>
      <c r="H1201" s="107"/>
      <c r="I1201" s="107"/>
      <c r="J1201" s="108"/>
      <c r="K1201" s="109"/>
      <c r="L1201" s="110"/>
      <c r="M1201" s="328" t="str">
        <f>IFERROR(ROUNDUP(VLOOKUP(F1201,Accesorio!A:E,IF(L1201&gt;5,L1201-2,L1201),)*E1201/IF(L1201&gt;5,1.21,1),0)," ")</f>
        <v xml:space="preserve"> </v>
      </c>
      <c r="N1201" s="329" t="str">
        <f>IFERROR(VLOOKUP(F1201,Accesorio!A:C,3,),"")</f>
        <v/>
      </c>
    </row>
    <row r="1202" spans="1:14">
      <c r="A1202" s="103"/>
      <c r="B1202" s="271"/>
      <c r="C1202" s="105"/>
      <c r="D1202" s="106"/>
      <c r="E1202" s="222"/>
      <c r="F1202" s="225"/>
      <c r="G1202" s="107"/>
      <c r="H1202" s="107"/>
      <c r="I1202" s="107"/>
      <c r="J1202" s="108"/>
      <c r="K1202" s="109"/>
      <c r="L1202" s="110"/>
      <c r="M1202" s="328" t="str">
        <f>IFERROR(ROUNDUP(VLOOKUP(F1202,Accesorio!A:E,IF(L1202&gt;5,L1202-2,L1202),)*E1202/IF(L1202&gt;5,1.21,1),0)," ")</f>
        <v xml:space="preserve"> </v>
      </c>
      <c r="N1202" s="329" t="str">
        <f>IFERROR(VLOOKUP(F1202,Accesorio!A:C,3,),"")</f>
        <v/>
      </c>
    </row>
    <row r="1203" spans="1:14">
      <c r="A1203" s="103"/>
      <c r="B1203" s="271"/>
      <c r="C1203" s="105"/>
      <c r="D1203" s="106"/>
      <c r="E1203" s="222"/>
      <c r="F1203" s="225"/>
      <c r="G1203" s="107"/>
      <c r="H1203" s="107"/>
      <c r="I1203" s="107"/>
      <c r="J1203" s="108"/>
      <c r="K1203" s="109"/>
      <c r="L1203" s="110"/>
      <c r="M1203" s="328" t="str">
        <f>IFERROR(ROUNDUP(VLOOKUP(F1203,Accesorio!A:E,IF(L1203&gt;5,L1203-2,L1203),)*E1203/IF(L1203&gt;5,1.21,1),0)," ")</f>
        <v xml:space="preserve"> </v>
      </c>
      <c r="N1203" s="329" t="str">
        <f>IFERROR(VLOOKUP(F1203,Accesorio!A:C,3,),"")</f>
        <v/>
      </c>
    </row>
    <row r="1204" spans="1:14">
      <c r="A1204" s="103"/>
      <c r="B1204" s="271"/>
      <c r="C1204" s="105"/>
      <c r="D1204" s="106"/>
      <c r="E1204" s="222"/>
      <c r="F1204" s="225"/>
      <c r="G1204" s="107"/>
      <c r="H1204" s="107"/>
      <c r="I1204" s="107"/>
      <c r="J1204" s="108"/>
      <c r="K1204" s="109"/>
      <c r="L1204" s="110"/>
      <c r="M1204" s="328" t="str">
        <f>IFERROR(ROUNDUP(VLOOKUP(F1204,Accesorio!A:E,IF(L1204&gt;5,L1204-2,L1204),)*E1204/IF(L1204&gt;5,1.21,1),0)," ")</f>
        <v xml:space="preserve"> </v>
      </c>
      <c r="N1204" s="329" t="str">
        <f>IFERROR(VLOOKUP(F1204,Accesorio!A:C,3,),"")</f>
        <v/>
      </c>
    </row>
    <row r="1205" spans="1:14">
      <c r="A1205" s="103"/>
      <c r="B1205" s="271"/>
      <c r="C1205" s="105"/>
      <c r="D1205" s="106"/>
      <c r="E1205" s="222"/>
      <c r="F1205" s="225"/>
      <c r="G1205" s="107"/>
      <c r="H1205" s="107"/>
      <c r="I1205" s="107"/>
      <c r="J1205" s="108"/>
      <c r="K1205" s="109"/>
      <c r="L1205" s="110"/>
      <c r="M1205" s="328" t="str">
        <f>IFERROR(ROUNDUP(VLOOKUP(F1205,Accesorio!A:E,IF(L1205&gt;5,L1205-2,L1205),)*E1205/IF(L1205&gt;5,1.21,1),0)," ")</f>
        <v xml:space="preserve"> </v>
      </c>
      <c r="N1205" s="329" t="str">
        <f>IFERROR(VLOOKUP(F1205,Accesorio!A:C,3,),"")</f>
        <v/>
      </c>
    </row>
    <row r="1206" spans="1:14">
      <c r="A1206" s="103"/>
      <c r="B1206" s="271"/>
      <c r="C1206" s="105"/>
      <c r="D1206" s="106"/>
      <c r="E1206" s="222"/>
      <c r="F1206" s="225"/>
      <c r="G1206" s="107"/>
      <c r="H1206" s="107"/>
      <c r="I1206" s="107"/>
      <c r="J1206" s="108"/>
      <c r="K1206" s="109"/>
      <c r="L1206" s="110"/>
      <c r="M1206" s="328" t="str">
        <f>IFERROR(ROUNDUP(VLOOKUP(F1206,Accesorio!A:E,IF(L1206&gt;5,L1206-2,L1206),)*E1206/IF(L1206&gt;5,1.21,1),0)," ")</f>
        <v xml:space="preserve"> </v>
      </c>
      <c r="N1206" s="329" t="str">
        <f>IFERROR(VLOOKUP(F1206,Accesorio!A:C,3,),"")</f>
        <v/>
      </c>
    </row>
    <row r="1207" spans="1:14">
      <c r="A1207" s="103"/>
      <c r="B1207" s="271"/>
      <c r="C1207" s="105"/>
      <c r="D1207" s="106"/>
      <c r="E1207" s="222"/>
      <c r="F1207" s="225"/>
      <c r="G1207" s="107"/>
      <c r="H1207" s="107"/>
      <c r="I1207" s="107"/>
      <c r="J1207" s="108"/>
      <c r="K1207" s="109"/>
      <c r="L1207" s="110"/>
      <c r="M1207" s="328" t="str">
        <f>IFERROR(ROUNDUP(VLOOKUP(F1207,Accesorio!A:E,IF(L1207&gt;5,L1207-2,L1207),)*E1207/IF(L1207&gt;5,1.21,1),0)," ")</f>
        <v xml:space="preserve"> </v>
      </c>
      <c r="N1207" s="329" t="str">
        <f>IFERROR(VLOOKUP(F1207,Accesorio!A:C,3,),"")</f>
        <v/>
      </c>
    </row>
    <row r="1208" spans="1:14">
      <c r="A1208" s="103"/>
      <c r="B1208" s="271"/>
      <c r="C1208" s="105"/>
      <c r="D1208" s="106"/>
      <c r="E1208" s="222"/>
      <c r="F1208" s="225"/>
      <c r="G1208" s="107"/>
      <c r="H1208" s="107"/>
      <c r="I1208" s="107"/>
      <c r="J1208" s="108"/>
      <c r="K1208" s="109"/>
      <c r="L1208" s="110"/>
      <c r="M1208" s="328" t="str">
        <f>IFERROR(ROUNDUP(VLOOKUP(F1208,Accesorio!A:E,IF(L1208&gt;5,L1208-2,L1208),)*E1208/IF(L1208&gt;5,1.21,1),0)," ")</f>
        <v xml:space="preserve"> </v>
      </c>
      <c r="N1208" s="329" t="str">
        <f>IFERROR(VLOOKUP(F1208,Accesorio!A:C,3,),"")</f>
        <v/>
      </c>
    </row>
    <row r="1209" spans="1:14">
      <c r="A1209" s="103"/>
      <c r="B1209" s="271"/>
      <c r="C1209" s="105"/>
      <c r="D1209" s="106"/>
      <c r="E1209" s="222"/>
      <c r="F1209" s="225"/>
      <c r="G1209" s="107"/>
      <c r="H1209" s="107"/>
      <c r="I1209" s="107"/>
      <c r="J1209" s="108"/>
      <c r="K1209" s="109"/>
      <c r="L1209" s="110"/>
      <c r="M1209" s="328" t="str">
        <f>IFERROR(ROUNDUP(VLOOKUP(F1209,Accesorio!A:E,IF(L1209&gt;5,L1209-2,L1209),)*E1209/IF(L1209&gt;5,1.21,1),0)," ")</f>
        <v xml:space="preserve"> </v>
      </c>
      <c r="N1209" s="329" t="str">
        <f>IFERROR(VLOOKUP(F1209,Accesorio!A:C,3,),"")</f>
        <v/>
      </c>
    </row>
    <row r="1210" spans="1:14">
      <c r="A1210" s="103"/>
      <c r="B1210" s="271"/>
      <c r="C1210" s="105"/>
      <c r="D1210" s="106"/>
      <c r="E1210" s="222"/>
      <c r="F1210" s="225"/>
      <c r="G1210" s="107"/>
      <c r="H1210" s="107"/>
      <c r="I1210" s="107"/>
      <c r="J1210" s="108"/>
      <c r="K1210" s="109"/>
      <c r="L1210" s="110"/>
      <c r="M1210" s="328" t="str">
        <f>IFERROR(ROUNDUP(VLOOKUP(F1210,Accesorio!A:E,IF(L1210&gt;5,L1210-2,L1210),)*E1210/IF(L1210&gt;5,1.21,1),0)," ")</f>
        <v xml:space="preserve"> </v>
      </c>
      <c r="N1210" s="329" t="str">
        <f>IFERROR(VLOOKUP(F1210,Accesorio!A:C,3,),"")</f>
        <v/>
      </c>
    </row>
    <row r="1211" spans="1:14">
      <c r="A1211" s="103"/>
      <c r="B1211" s="271"/>
      <c r="C1211" s="105"/>
      <c r="D1211" s="106"/>
      <c r="E1211" s="222"/>
      <c r="F1211" s="225"/>
      <c r="G1211" s="107"/>
      <c r="H1211" s="107"/>
      <c r="I1211" s="107"/>
      <c r="J1211" s="108"/>
      <c r="K1211" s="109"/>
      <c r="L1211" s="110"/>
      <c r="M1211" s="328" t="str">
        <f>IFERROR(ROUNDUP(VLOOKUP(F1211,Accesorio!A:E,IF(L1211&gt;5,L1211-2,L1211),)*E1211/IF(L1211&gt;5,1.21,1),0)," ")</f>
        <v xml:space="preserve"> </v>
      </c>
      <c r="N1211" s="329" t="str">
        <f>IFERROR(VLOOKUP(F1211,Accesorio!A:C,3,),"")</f>
        <v/>
      </c>
    </row>
    <row r="1212" spans="1:14">
      <c r="A1212" s="103"/>
      <c r="B1212" s="271"/>
      <c r="C1212" s="105"/>
      <c r="D1212" s="106"/>
      <c r="E1212" s="222"/>
      <c r="F1212" s="225"/>
      <c r="G1212" s="107"/>
      <c r="H1212" s="107"/>
      <c r="I1212" s="107"/>
      <c r="J1212" s="108"/>
      <c r="K1212" s="109"/>
      <c r="L1212" s="110"/>
      <c r="M1212" s="328" t="str">
        <f>IFERROR(ROUNDUP(VLOOKUP(F1212,Accesorio!A:E,IF(L1212&gt;5,L1212-2,L1212),)*E1212/IF(L1212&gt;5,1.21,1),0)," ")</f>
        <v xml:space="preserve"> </v>
      </c>
      <c r="N1212" s="329" t="str">
        <f>IFERROR(VLOOKUP(F1212,Accesorio!A:C,3,),"")</f>
        <v/>
      </c>
    </row>
    <row r="1213" spans="1:14">
      <c r="A1213" s="103"/>
      <c r="B1213" s="271"/>
      <c r="C1213" s="105"/>
      <c r="D1213" s="106"/>
      <c r="E1213" s="222"/>
      <c r="F1213" s="225"/>
      <c r="G1213" s="107"/>
      <c r="H1213" s="107"/>
      <c r="I1213" s="107"/>
      <c r="J1213" s="108"/>
      <c r="K1213" s="109"/>
      <c r="L1213" s="110"/>
      <c r="M1213" s="328" t="str">
        <f>IFERROR(ROUNDUP(VLOOKUP(F1213,Accesorio!A:E,IF(L1213&gt;5,L1213-2,L1213),)*E1213/IF(L1213&gt;5,1.21,1),0)," ")</f>
        <v xml:space="preserve"> </v>
      </c>
      <c r="N1213" s="329" t="str">
        <f>IFERROR(VLOOKUP(F1213,Accesorio!A:C,3,),"")</f>
        <v/>
      </c>
    </row>
    <row r="1214" spans="1:14">
      <c r="A1214" s="103"/>
      <c r="B1214" s="271"/>
      <c r="C1214" s="105"/>
      <c r="D1214" s="106"/>
      <c r="E1214" s="222"/>
      <c r="F1214" s="225"/>
      <c r="G1214" s="107"/>
      <c r="H1214" s="107"/>
      <c r="I1214" s="107"/>
      <c r="J1214" s="108"/>
      <c r="K1214" s="109"/>
      <c r="L1214" s="110"/>
      <c r="M1214" s="328" t="str">
        <f>IFERROR(ROUNDUP(VLOOKUP(F1214,Accesorio!A:E,IF(L1214&gt;5,L1214-2,L1214),)*E1214/IF(L1214&gt;5,1.21,1),0)," ")</f>
        <v xml:space="preserve"> </v>
      </c>
      <c r="N1214" s="329" t="str">
        <f>IFERROR(VLOOKUP(F1214,Accesorio!A:C,3,),"")</f>
        <v/>
      </c>
    </row>
    <row r="1215" spans="1:14">
      <c r="A1215" s="103"/>
      <c r="B1215" s="271"/>
      <c r="C1215" s="105"/>
      <c r="D1215" s="106"/>
      <c r="E1215" s="222"/>
      <c r="F1215" s="225"/>
      <c r="G1215" s="107"/>
      <c r="H1215" s="107"/>
      <c r="I1215" s="107"/>
      <c r="J1215" s="108"/>
      <c r="K1215" s="109"/>
      <c r="L1215" s="110"/>
      <c r="M1215" s="328" t="str">
        <f>IFERROR(ROUNDUP(VLOOKUP(F1215,Accesorio!A:E,IF(L1215&gt;5,L1215-2,L1215),)*E1215/IF(L1215&gt;5,1.21,1),0)," ")</f>
        <v xml:space="preserve"> </v>
      </c>
      <c r="N1215" s="329" t="str">
        <f>IFERROR(VLOOKUP(F1215,Accesorio!A:C,3,),"")</f>
        <v/>
      </c>
    </row>
    <row r="1216" spans="1:14">
      <c r="A1216" s="103"/>
      <c r="B1216" s="271"/>
      <c r="C1216" s="105"/>
      <c r="D1216" s="106"/>
      <c r="E1216" s="222"/>
      <c r="F1216" s="225"/>
      <c r="G1216" s="107"/>
      <c r="H1216" s="107"/>
      <c r="I1216" s="107"/>
      <c r="J1216" s="108"/>
      <c r="K1216" s="109"/>
      <c r="L1216" s="110"/>
      <c r="M1216" s="328" t="str">
        <f>IFERROR(ROUNDUP(VLOOKUP(F1216,Accesorio!A:E,IF(L1216&gt;5,L1216-2,L1216),)*E1216/IF(L1216&gt;5,1.21,1),0)," ")</f>
        <v xml:space="preserve"> </v>
      </c>
      <c r="N1216" s="329" t="str">
        <f>IFERROR(VLOOKUP(F1216,Accesorio!A:C,3,),"")</f>
        <v/>
      </c>
    </row>
    <row r="1217" spans="1:14">
      <c r="A1217" s="103"/>
      <c r="B1217" s="271"/>
      <c r="C1217" s="105"/>
      <c r="D1217" s="106"/>
      <c r="E1217" s="222"/>
      <c r="F1217" s="225"/>
      <c r="G1217" s="107"/>
      <c r="H1217" s="107"/>
      <c r="I1217" s="107"/>
      <c r="J1217" s="108"/>
      <c r="K1217" s="109"/>
      <c r="L1217" s="110"/>
      <c r="M1217" s="328" t="str">
        <f>IFERROR(ROUNDUP(VLOOKUP(F1217,Accesorio!A:E,IF(L1217&gt;5,L1217-2,L1217),)*E1217/IF(L1217&gt;5,1.21,1),0)," ")</f>
        <v xml:space="preserve"> </v>
      </c>
      <c r="N1217" s="329" t="str">
        <f>IFERROR(VLOOKUP(F1217,Accesorio!A:C,3,),"")</f>
        <v/>
      </c>
    </row>
    <row r="1218" spans="1:14">
      <c r="A1218" s="103"/>
      <c r="B1218" s="271"/>
      <c r="C1218" s="105"/>
      <c r="D1218" s="106"/>
      <c r="E1218" s="222"/>
      <c r="F1218" s="225"/>
      <c r="G1218" s="107"/>
      <c r="H1218" s="107"/>
      <c r="I1218" s="107"/>
      <c r="J1218" s="108"/>
      <c r="K1218" s="109"/>
      <c r="L1218" s="110"/>
      <c r="M1218" s="328" t="str">
        <f>IFERROR(ROUNDUP(VLOOKUP(F1218,Accesorio!A:E,IF(L1218&gt;5,L1218-2,L1218),)*E1218/IF(L1218&gt;5,1.21,1),0)," ")</f>
        <v xml:space="preserve"> </v>
      </c>
      <c r="N1218" s="329" t="str">
        <f>IFERROR(VLOOKUP(F1218,Accesorio!A:C,3,),"")</f>
        <v/>
      </c>
    </row>
    <row r="1219" spans="1:14">
      <c r="A1219" s="103"/>
      <c r="B1219" s="271"/>
      <c r="C1219" s="105"/>
      <c r="D1219" s="106"/>
      <c r="E1219" s="222"/>
      <c r="F1219" s="225"/>
      <c r="G1219" s="107"/>
      <c r="H1219" s="107"/>
      <c r="I1219" s="107"/>
      <c r="J1219" s="108"/>
      <c r="K1219" s="109"/>
      <c r="L1219" s="110"/>
      <c r="M1219" s="328" t="str">
        <f>IFERROR(ROUNDUP(VLOOKUP(F1219,Accesorio!A:E,IF(L1219&gt;5,L1219-2,L1219),)*E1219/IF(L1219&gt;5,1.21,1),0)," ")</f>
        <v xml:space="preserve"> </v>
      </c>
      <c r="N1219" s="329" t="str">
        <f>IFERROR(VLOOKUP(F1219,Accesorio!A:C,3,),"")</f>
        <v/>
      </c>
    </row>
    <row r="1220" spans="1:14">
      <c r="A1220" s="103"/>
      <c r="B1220" s="271"/>
      <c r="C1220" s="105"/>
      <c r="D1220" s="106"/>
      <c r="E1220" s="222"/>
      <c r="F1220" s="225"/>
      <c r="G1220" s="107"/>
      <c r="H1220" s="107"/>
      <c r="I1220" s="107"/>
      <c r="J1220" s="108"/>
      <c r="K1220" s="109"/>
      <c r="L1220" s="110"/>
      <c r="M1220" s="328" t="str">
        <f>IFERROR(ROUNDUP(VLOOKUP(F1220,Accesorio!A:E,IF(L1220&gt;5,L1220-2,L1220),)*E1220/IF(L1220&gt;5,1.21,1),0)," ")</f>
        <v xml:space="preserve"> </v>
      </c>
      <c r="N1220" s="329" t="str">
        <f>IFERROR(VLOOKUP(F1220,Accesorio!A:C,3,),"")</f>
        <v/>
      </c>
    </row>
    <row r="1221" spans="1:14">
      <c r="A1221" s="103"/>
      <c r="B1221" s="271"/>
      <c r="C1221" s="105"/>
      <c r="D1221" s="106"/>
      <c r="E1221" s="222"/>
      <c r="F1221" s="225"/>
      <c r="G1221" s="107"/>
      <c r="H1221" s="107"/>
      <c r="I1221" s="107"/>
      <c r="J1221" s="108"/>
      <c r="K1221" s="109"/>
      <c r="L1221" s="110"/>
      <c r="M1221" s="328" t="str">
        <f>IFERROR(ROUNDUP(VLOOKUP(F1221,Accesorio!A:E,IF(L1221&gt;5,L1221-2,L1221),)*E1221/IF(L1221&gt;5,1.21,1),0)," ")</f>
        <v xml:space="preserve"> </v>
      </c>
      <c r="N1221" s="329" t="str">
        <f>IFERROR(VLOOKUP(F1221,Accesorio!A:C,3,),"")</f>
        <v/>
      </c>
    </row>
    <row r="1222" spans="1:14">
      <c r="A1222" s="103"/>
      <c r="B1222" s="271"/>
      <c r="C1222" s="105"/>
      <c r="D1222" s="106"/>
      <c r="E1222" s="222"/>
      <c r="F1222" s="225"/>
      <c r="G1222" s="107"/>
      <c r="H1222" s="107"/>
      <c r="I1222" s="107"/>
      <c r="J1222" s="108"/>
      <c r="K1222" s="109"/>
      <c r="L1222" s="110"/>
      <c r="M1222" s="328" t="str">
        <f>IFERROR(ROUNDUP(VLOOKUP(F1222,Accesorio!A:E,IF(L1222&gt;5,L1222-2,L1222),)*E1222/IF(L1222&gt;5,1.21,1),0)," ")</f>
        <v xml:space="preserve"> </v>
      </c>
      <c r="N1222" s="329" t="str">
        <f>IFERROR(VLOOKUP(F1222,Accesorio!A:C,3,),"")</f>
        <v/>
      </c>
    </row>
    <row r="1223" spans="1:14">
      <c r="A1223" s="103"/>
      <c r="B1223" s="271"/>
      <c r="C1223" s="105"/>
      <c r="D1223" s="106"/>
      <c r="E1223" s="222"/>
      <c r="F1223" s="225"/>
      <c r="G1223" s="107"/>
      <c r="H1223" s="107"/>
      <c r="I1223" s="107"/>
      <c r="J1223" s="108"/>
      <c r="K1223" s="109"/>
      <c r="L1223" s="110"/>
      <c r="M1223" s="328" t="str">
        <f>IFERROR(ROUNDUP(VLOOKUP(F1223,Accesorio!A:E,IF(L1223&gt;5,L1223-2,L1223),)*E1223/IF(L1223&gt;5,1.21,1),0)," ")</f>
        <v xml:space="preserve"> </v>
      </c>
      <c r="N1223" s="329" t="str">
        <f>IFERROR(VLOOKUP(F1223,Accesorio!A:C,3,),"")</f>
        <v/>
      </c>
    </row>
    <row r="1224" spans="1:14">
      <c r="A1224" s="103"/>
      <c r="B1224" s="271"/>
      <c r="C1224" s="105"/>
      <c r="D1224" s="106"/>
      <c r="E1224" s="222"/>
      <c r="F1224" s="225"/>
      <c r="G1224" s="107"/>
      <c r="H1224" s="107"/>
      <c r="I1224" s="107"/>
      <c r="J1224" s="108"/>
      <c r="K1224" s="109"/>
      <c r="L1224" s="110"/>
      <c r="M1224" s="328" t="str">
        <f>IFERROR(ROUNDUP(VLOOKUP(F1224,Accesorio!A:E,IF(L1224&gt;5,L1224-2,L1224),)*E1224/IF(L1224&gt;5,1.21,1),0)," ")</f>
        <v xml:space="preserve"> </v>
      </c>
      <c r="N1224" s="329" t="str">
        <f>IFERROR(VLOOKUP(F1224,Accesorio!A:C,3,),"")</f>
        <v/>
      </c>
    </row>
    <row r="1225" spans="1:14">
      <c r="A1225" s="103"/>
      <c r="B1225" s="271"/>
      <c r="C1225" s="105"/>
      <c r="D1225" s="106"/>
      <c r="E1225" s="222"/>
      <c r="F1225" s="225"/>
      <c r="G1225" s="107"/>
      <c r="H1225" s="107"/>
      <c r="I1225" s="107"/>
      <c r="J1225" s="108"/>
      <c r="K1225" s="109"/>
      <c r="L1225" s="110"/>
      <c r="M1225" s="328" t="str">
        <f>IFERROR(ROUNDUP(VLOOKUP(F1225,Accesorio!A:E,IF(L1225&gt;5,L1225-2,L1225),)*E1225/IF(L1225&gt;5,1.21,1),0)," ")</f>
        <v xml:space="preserve"> </v>
      </c>
      <c r="N1225" s="329" t="str">
        <f>IFERROR(VLOOKUP(F1225,Accesorio!A:C,3,),"")</f>
        <v/>
      </c>
    </row>
    <row r="1226" spans="1:14">
      <c r="A1226" s="103"/>
      <c r="B1226" s="271"/>
      <c r="C1226" s="105"/>
      <c r="D1226" s="106"/>
      <c r="E1226" s="222"/>
      <c r="F1226" s="225"/>
      <c r="G1226" s="107"/>
      <c r="H1226" s="107"/>
      <c r="I1226" s="107"/>
      <c r="J1226" s="108"/>
      <c r="K1226" s="109"/>
      <c r="L1226" s="110"/>
      <c r="M1226" s="328" t="str">
        <f>IFERROR(ROUNDUP(VLOOKUP(F1226,Accesorio!A:E,IF(L1226&gt;5,L1226-2,L1226),)*E1226/IF(L1226&gt;5,1.21,1),0)," ")</f>
        <v xml:space="preserve"> </v>
      </c>
      <c r="N1226" s="329" t="str">
        <f>IFERROR(VLOOKUP(F1226,Accesorio!A:C,3,),"")</f>
        <v/>
      </c>
    </row>
    <row r="1227" spans="1:14">
      <c r="A1227" s="103"/>
      <c r="B1227" s="271"/>
      <c r="C1227" s="105"/>
      <c r="D1227" s="106"/>
      <c r="E1227" s="222"/>
      <c r="F1227" s="225"/>
      <c r="G1227" s="107"/>
      <c r="H1227" s="107"/>
      <c r="I1227" s="107"/>
      <c r="J1227" s="108"/>
      <c r="K1227" s="109"/>
      <c r="L1227" s="110"/>
      <c r="M1227" s="328" t="str">
        <f>IFERROR(ROUNDUP(VLOOKUP(F1227,Accesorio!A:E,IF(L1227&gt;5,L1227-2,L1227),)*E1227/IF(L1227&gt;5,1.21,1),0)," ")</f>
        <v xml:space="preserve"> </v>
      </c>
      <c r="N1227" s="329" t="str">
        <f>IFERROR(VLOOKUP(F1227,Accesorio!A:C,3,),"")</f>
        <v/>
      </c>
    </row>
    <row r="1228" spans="1:14">
      <c r="A1228" s="103"/>
      <c r="B1228" s="271"/>
      <c r="C1228" s="105"/>
      <c r="D1228" s="106"/>
      <c r="E1228" s="222"/>
      <c r="F1228" s="225"/>
      <c r="G1228" s="107"/>
      <c r="H1228" s="107"/>
      <c r="I1228" s="107"/>
      <c r="J1228" s="108"/>
      <c r="K1228" s="109"/>
      <c r="L1228" s="110"/>
      <c r="M1228" s="328" t="str">
        <f>IFERROR(ROUNDUP(VLOOKUP(F1228,Accesorio!A:E,IF(L1228&gt;5,L1228-2,L1228),)*E1228/IF(L1228&gt;5,1.21,1),0)," ")</f>
        <v xml:space="preserve"> </v>
      </c>
      <c r="N1228" s="329" t="str">
        <f>IFERROR(VLOOKUP(F1228,Accesorio!A:C,3,),"")</f>
        <v/>
      </c>
    </row>
    <row r="1229" spans="1:14">
      <c r="A1229" s="103"/>
      <c r="B1229" s="271"/>
      <c r="C1229" s="105"/>
      <c r="D1229" s="106"/>
      <c r="E1229" s="222"/>
      <c r="F1229" s="225"/>
      <c r="G1229" s="107"/>
      <c r="H1229" s="107"/>
      <c r="I1229" s="107"/>
      <c r="J1229" s="108"/>
      <c r="K1229" s="109"/>
      <c r="L1229" s="110"/>
      <c r="M1229" s="328" t="str">
        <f>IFERROR(ROUNDUP(VLOOKUP(F1229,Accesorio!A:E,IF(L1229&gt;5,L1229-2,L1229),)*E1229/IF(L1229&gt;5,1.21,1),0)," ")</f>
        <v xml:space="preserve"> </v>
      </c>
      <c r="N1229" s="329" t="str">
        <f>IFERROR(VLOOKUP(F1229,Accesorio!A:C,3,),"")</f>
        <v/>
      </c>
    </row>
    <row r="1230" spans="1:14">
      <c r="A1230" s="103"/>
      <c r="B1230" s="271"/>
      <c r="C1230" s="105"/>
      <c r="D1230" s="106"/>
      <c r="E1230" s="222"/>
      <c r="F1230" s="225"/>
      <c r="G1230" s="107"/>
      <c r="H1230" s="107"/>
      <c r="I1230" s="107"/>
      <c r="J1230" s="108"/>
      <c r="K1230" s="109"/>
      <c r="L1230" s="110"/>
      <c r="M1230" s="328" t="str">
        <f>IFERROR(ROUNDUP(VLOOKUP(F1230,Accesorio!A:E,IF(L1230&gt;5,L1230-2,L1230),)*E1230/IF(L1230&gt;5,1.21,1),0)," ")</f>
        <v xml:space="preserve"> </v>
      </c>
      <c r="N1230" s="329" t="str">
        <f>IFERROR(VLOOKUP(F1230,Accesorio!A:C,3,),"")</f>
        <v/>
      </c>
    </row>
    <row r="1231" spans="1:14">
      <c r="A1231" s="103"/>
      <c r="B1231" s="271"/>
      <c r="C1231" s="105"/>
      <c r="D1231" s="106"/>
      <c r="E1231" s="222"/>
      <c r="F1231" s="225"/>
      <c r="G1231" s="107"/>
      <c r="H1231" s="107"/>
      <c r="I1231" s="107"/>
      <c r="J1231" s="108"/>
      <c r="K1231" s="109"/>
      <c r="L1231" s="110"/>
      <c r="M1231" s="328" t="str">
        <f>IFERROR(ROUNDUP(VLOOKUP(F1231,Accesorio!A:E,IF(L1231&gt;5,L1231-2,L1231),)*E1231/IF(L1231&gt;5,1.21,1),0)," ")</f>
        <v xml:space="preserve"> </v>
      </c>
      <c r="N1231" s="329" t="str">
        <f>IFERROR(VLOOKUP(F1231,Accesorio!A:C,3,),"")</f>
        <v/>
      </c>
    </row>
    <row r="1232" spans="1:14">
      <c r="A1232" s="103"/>
      <c r="B1232" s="271"/>
      <c r="C1232" s="105"/>
      <c r="D1232" s="106"/>
      <c r="E1232" s="222"/>
      <c r="F1232" s="225"/>
      <c r="G1232" s="107"/>
      <c r="H1232" s="107"/>
      <c r="I1232" s="107"/>
      <c r="J1232" s="108"/>
      <c r="K1232" s="109"/>
      <c r="L1232" s="110"/>
      <c r="M1232" s="328" t="str">
        <f>IFERROR(ROUNDUP(VLOOKUP(F1232,Accesorio!A:E,IF(L1232&gt;5,L1232-2,L1232),)*E1232/IF(L1232&gt;5,1.21,1),0)," ")</f>
        <v xml:space="preserve"> </v>
      </c>
      <c r="N1232" s="329" t="str">
        <f>IFERROR(VLOOKUP(F1232,Accesorio!A:C,3,),"")</f>
        <v/>
      </c>
    </row>
    <row r="1233" spans="1:14">
      <c r="A1233" s="103"/>
      <c r="B1233" s="271"/>
      <c r="C1233" s="105"/>
      <c r="D1233" s="106"/>
      <c r="E1233" s="222"/>
      <c r="F1233" s="225"/>
      <c r="G1233" s="107"/>
      <c r="H1233" s="107"/>
      <c r="I1233" s="107"/>
      <c r="J1233" s="108"/>
      <c r="K1233" s="109"/>
      <c r="L1233" s="110"/>
      <c r="M1233" s="328" t="str">
        <f>IFERROR(ROUNDUP(VLOOKUP(F1233,Accesorio!A:E,IF(L1233&gt;5,L1233-2,L1233),)*E1233/IF(L1233&gt;5,1.21,1),0)," ")</f>
        <v xml:space="preserve"> </v>
      </c>
      <c r="N1233" s="329" t="str">
        <f>IFERROR(VLOOKUP(F1233,Accesorio!A:C,3,),"")</f>
        <v/>
      </c>
    </row>
    <row r="1234" spans="1:14">
      <c r="A1234" s="103"/>
      <c r="B1234" s="271"/>
      <c r="C1234" s="105"/>
      <c r="D1234" s="106"/>
      <c r="E1234" s="222"/>
      <c r="F1234" s="225"/>
      <c r="G1234" s="107"/>
      <c r="H1234" s="107"/>
      <c r="I1234" s="107"/>
      <c r="J1234" s="108"/>
      <c r="K1234" s="109"/>
      <c r="L1234" s="110"/>
      <c r="M1234" s="328" t="str">
        <f>IFERROR(ROUNDUP(VLOOKUP(F1234,Accesorio!A:E,IF(L1234&gt;5,L1234-2,L1234),)*E1234/IF(L1234&gt;5,1.21,1),0)," ")</f>
        <v xml:space="preserve"> </v>
      </c>
      <c r="N1234" s="329" t="str">
        <f>IFERROR(VLOOKUP(F1234,Accesorio!A:C,3,),"")</f>
        <v/>
      </c>
    </row>
    <row r="1235" spans="1:14">
      <c r="A1235" s="103"/>
      <c r="B1235" s="271"/>
      <c r="C1235" s="105"/>
      <c r="D1235" s="106"/>
      <c r="E1235" s="222"/>
      <c r="F1235" s="225"/>
      <c r="G1235" s="107"/>
      <c r="H1235" s="107"/>
      <c r="I1235" s="107"/>
      <c r="J1235" s="108"/>
      <c r="K1235" s="109"/>
      <c r="L1235" s="110"/>
      <c r="M1235" s="328" t="str">
        <f>IFERROR(ROUNDUP(VLOOKUP(F1235,Accesorio!A:E,IF(L1235&gt;5,L1235-2,L1235),)*E1235/IF(L1235&gt;5,1.21,1),0)," ")</f>
        <v xml:space="preserve"> </v>
      </c>
      <c r="N1235" s="329" t="str">
        <f>IFERROR(VLOOKUP(F1235,Accesorio!A:C,3,),"")</f>
        <v/>
      </c>
    </row>
    <row r="1236" spans="1:14">
      <c r="A1236" s="103"/>
      <c r="B1236" s="271"/>
      <c r="C1236" s="105"/>
      <c r="D1236" s="106"/>
      <c r="E1236" s="222"/>
      <c r="F1236" s="225"/>
      <c r="G1236" s="107"/>
      <c r="H1236" s="107"/>
      <c r="I1236" s="107"/>
      <c r="J1236" s="108"/>
      <c r="K1236" s="109"/>
      <c r="L1236" s="110"/>
      <c r="M1236" s="328" t="str">
        <f>IFERROR(ROUNDUP(VLOOKUP(F1236,Accesorio!A:E,IF(L1236&gt;5,L1236-2,L1236),)*E1236/IF(L1236&gt;5,1.21,1),0)," ")</f>
        <v xml:space="preserve"> </v>
      </c>
      <c r="N1236" s="329" t="str">
        <f>IFERROR(VLOOKUP(F1236,Accesorio!A:C,3,),"")</f>
        <v/>
      </c>
    </row>
    <row r="1237" spans="1:14">
      <c r="A1237" s="103"/>
      <c r="B1237" s="271"/>
      <c r="C1237" s="105"/>
      <c r="D1237" s="106"/>
      <c r="E1237" s="222"/>
      <c r="F1237" s="225"/>
      <c r="G1237" s="107"/>
      <c r="H1237" s="107"/>
      <c r="I1237" s="107"/>
      <c r="J1237" s="108"/>
      <c r="K1237" s="109"/>
      <c r="L1237" s="110"/>
      <c r="M1237" s="328" t="str">
        <f>IFERROR(ROUNDUP(VLOOKUP(F1237,Accesorio!A:E,IF(L1237&gt;5,L1237-2,L1237),)*E1237/IF(L1237&gt;5,1.21,1),0)," ")</f>
        <v xml:space="preserve"> </v>
      </c>
      <c r="N1237" s="329" t="str">
        <f>IFERROR(VLOOKUP(F1237,Accesorio!A:C,3,),"")</f>
        <v/>
      </c>
    </row>
    <row r="1238" spans="1:14">
      <c r="A1238" s="103"/>
      <c r="B1238" s="271"/>
      <c r="C1238" s="105"/>
      <c r="D1238" s="106"/>
      <c r="E1238" s="222"/>
      <c r="F1238" s="225"/>
      <c r="G1238" s="107"/>
      <c r="H1238" s="107"/>
      <c r="I1238" s="107"/>
      <c r="J1238" s="108"/>
      <c r="K1238" s="109"/>
      <c r="L1238" s="110"/>
      <c r="M1238" s="328" t="str">
        <f>IFERROR(ROUNDUP(VLOOKUP(F1238,Accesorio!A:E,IF(L1238&gt;5,L1238-2,L1238),)*E1238/IF(L1238&gt;5,1.21,1),0)," ")</f>
        <v xml:space="preserve"> </v>
      </c>
      <c r="N1238" s="329" t="str">
        <f>IFERROR(VLOOKUP(F1238,Accesorio!A:C,3,),"")</f>
        <v/>
      </c>
    </row>
    <row r="1239" spans="1:14">
      <c r="A1239" s="103"/>
      <c r="B1239" s="271"/>
      <c r="C1239" s="105"/>
      <c r="D1239" s="106"/>
      <c r="E1239" s="222"/>
      <c r="F1239" s="225"/>
      <c r="G1239" s="107"/>
      <c r="H1239" s="107"/>
      <c r="I1239" s="107"/>
      <c r="J1239" s="108"/>
      <c r="K1239" s="109"/>
      <c r="L1239" s="110"/>
      <c r="M1239" s="328" t="str">
        <f>IFERROR(ROUNDUP(VLOOKUP(F1239,Accesorio!A:E,IF(L1239&gt;5,L1239-2,L1239),)*E1239/IF(L1239&gt;5,1.21,1),0)," ")</f>
        <v xml:space="preserve"> </v>
      </c>
      <c r="N1239" s="329" t="str">
        <f>IFERROR(VLOOKUP(F1239,Accesorio!A:C,3,),"")</f>
        <v/>
      </c>
    </row>
    <row r="1240" spans="1:14">
      <c r="A1240" s="103"/>
      <c r="B1240" s="271"/>
      <c r="C1240" s="105"/>
      <c r="D1240" s="106"/>
      <c r="E1240" s="222"/>
      <c r="F1240" s="225"/>
      <c r="G1240" s="107"/>
      <c r="H1240" s="107"/>
      <c r="I1240" s="107"/>
      <c r="J1240" s="108"/>
      <c r="K1240" s="109"/>
      <c r="L1240" s="110"/>
      <c r="M1240" s="328" t="str">
        <f>IFERROR(ROUNDUP(VLOOKUP(F1240,Accesorio!A:E,IF(L1240&gt;5,L1240-2,L1240),)*E1240/IF(L1240&gt;5,1.21,1),0)," ")</f>
        <v xml:space="preserve"> </v>
      </c>
      <c r="N1240" s="329" t="str">
        <f>IFERROR(VLOOKUP(F1240,Accesorio!A:C,3,),"")</f>
        <v/>
      </c>
    </row>
    <row r="1241" spans="1:14">
      <c r="A1241" s="103"/>
      <c r="B1241" s="271"/>
      <c r="C1241" s="105"/>
      <c r="D1241" s="106"/>
      <c r="E1241" s="222"/>
      <c r="F1241" s="225"/>
      <c r="G1241" s="107"/>
      <c r="H1241" s="107"/>
      <c r="I1241" s="107"/>
      <c r="J1241" s="108"/>
      <c r="K1241" s="109"/>
      <c r="L1241" s="110"/>
      <c r="M1241" s="328" t="str">
        <f>IFERROR(ROUNDUP(VLOOKUP(F1241,Accesorio!A:E,IF(L1241&gt;5,L1241-2,L1241),)*E1241/IF(L1241&gt;5,1.21,1),0)," ")</f>
        <v xml:space="preserve"> </v>
      </c>
      <c r="N1241" s="329" t="str">
        <f>IFERROR(VLOOKUP(F1241,Accesorio!A:C,3,),"")</f>
        <v/>
      </c>
    </row>
    <row r="1242" spans="1:14">
      <c r="A1242" s="103"/>
      <c r="B1242" s="271"/>
      <c r="C1242" s="105"/>
      <c r="D1242" s="106"/>
      <c r="E1242" s="222"/>
      <c r="F1242" s="225"/>
      <c r="G1242" s="107"/>
      <c r="H1242" s="107"/>
      <c r="I1242" s="107"/>
      <c r="J1242" s="108"/>
      <c r="K1242" s="109"/>
      <c r="L1242" s="110"/>
      <c r="M1242" s="328" t="str">
        <f>IFERROR(ROUNDUP(VLOOKUP(F1242,Accesorio!A:E,IF(L1242&gt;5,L1242-2,L1242),)*E1242/IF(L1242&gt;5,1.21,1),0)," ")</f>
        <v xml:space="preserve"> </v>
      </c>
      <c r="N1242" s="329" t="str">
        <f>IFERROR(VLOOKUP(F1242,Accesorio!A:C,3,),"")</f>
        <v/>
      </c>
    </row>
    <row r="1243" spans="1:14">
      <c r="A1243" s="103"/>
      <c r="B1243" s="271"/>
      <c r="C1243" s="105"/>
      <c r="D1243" s="106"/>
      <c r="E1243" s="222"/>
      <c r="F1243" s="225"/>
      <c r="G1243" s="107"/>
      <c r="H1243" s="107"/>
      <c r="I1243" s="107"/>
      <c r="J1243" s="108"/>
      <c r="K1243" s="109"/>
      <c r="L1243" s="110"/>
      <c r="M1243" s="328" t="str">
        <f>IFERROR(ROUNDUP(VLOOKUP(F1243,Accesorio!A:E,IF(L1243&gt;5,L1243-2,L1243),)*E1243/IF(L1243&gt;5,1.21,1),0)," ")</f>
        <v xml:space="preserve"> </v>
      </c>
      <c r="N1243" s="329" t="str">
        <f>IFERROR(VLOOKUP(F1243,Accesorio!A:C,3,),"")</f>
        <v/>
      </c>
    </row>
    <row r="1244" spans="1:14">
      <c r="A1244" s="103"/>
      <c r="B1244" s="271"/>
      <c r="C1244" s="105"/>
      <c r="D1244" s="106"/>
      <c r="E1244" s="222"/>
      <c r="F1244" s="225"/>
      <c r="G1244" s="107"/>
      <c r="H1244" s="107"/>
      <c r="I1244" s="107"/>
      <c r="J1244" s="108"/>
      <c r="K1244" s="109"/>
      <c r="L1244" s="110"/>
      <c r="M1244" s="328" t="str">
        <f>IFERROR(ROUNDUP(VLOOKUP(F1244,Accesorio!A:E,IF(L1244&gt;5,L1244-2,L1244),)*E1244/IF(L1244&gt;5,1.21,1),0)," ")</f>
        <v xml:space="preserve"> </v>
      </c>
      <c r="N1244" s="329" t="str">
        <f>IFERROR(VLOOKUP(F1244,Accesorio!A:C,3,),"")</f>
        <v/>
      </c>
    </row>
    <row r="1245" spans="1:14">
      <c r="A1245" s="103"/>
      <c r="B1245" s="271"/>
      <c r="C1245" s="111"/>
      <c r="D1245" s="106"/>
      <c r="E1245" s="222"/>
      <c r="F1245" s="225"/>
      <c r="G1245" s="107"/>
      <c r="H1245" s="107"/>
      <c r="I1245" s="107"/>
      <c r="J1245" s="108"/>
      <c r="K1245" s="109"/>
      <c r="L1245" s="110"/>
      <c r="M1245" s="328" t="str">
        <f>IFERROR(ROUNDUP(VLOOKUP(F1245,Accesorio!A:E,IF(L1245&gt;5,L1245-2,L1245),)*E1245/IF(L1245&gt;5,1.21,1),0)," ")</f>
        <v xml:space="preserve"> </v>
      </c>
      <c r="N1245" s="329" t="str">
        <f>IFERROR(VLOOKUP(F1245,Accesorio!A:C,3,),"")</f>
        <v/>
      </c>
    </row>
    <row r="1246" spans="1:14">
      <c r="A1246" s="103"/>
      <c r="B1246" s="271"/>
      <c r="C1246" s="111"/>
      <c r="D1246" s="106"/>
      <c r="E1246" s="222"/>
      <c r="F1246" s="225"/>
      <c r="G1246" s="107"/>
      <c r="H1246" s="107"/>
      <c r="I1246" s="107"/>
      <c r="J1246" s="108"/>
      <c r="K1246" s="109"/>
      <c r="L1246" s="110"/>
      <c r="M1246" s="328" t="str">
        <f>IFERROR(ROUNDUP(VLOOKUP(F1246,Accesorio!A:E,IF(L1246&gt;5,L1246-2,L1246),)*E1246/IF(L1246&gt;5,1.21,1),0)," ")</f>
        <v xml:space="preserve"> </v>
      </c>
      <c r="N1246" s="329" t="str">
        <f>IFERROR(VLOOKUP(F1246,Accesorio!A:C,3,),"")</f>
        <v/>
      </c>
    </row>
    <row r="1247" spans="1:14">
      <c r="A1247" s="103"/>
      <c r="B1247" s="271"/>
      <c r="C1247" s="111"/>
      <c r="D1247" s="106"/>
      <c r="E1247" s="222"/>
      <c r="F1247" s="225"/>
      <c r="G1247" s="107"/>
      <c r="H1247" s="107"/>
      <c r="I1247" s="107"/>
      <c r="J1247" s="108"/>
      <c r="K1247" s="109"/>
      <c r="L1247" s="110"/>
      <c r="M1247" s="328" t="str">
        <f>IFERROR(ROUNDUP(VLOOKUP(F1247,Accesorio!A:E,IF(L1247&gt;5,L1247-2,L1247),)*E1247/IF(L1247&gt;5,1.21,1),0)," ")</f>
        <v xml:space="preserve"> </v>
      </c>
      <c r="N1247" s="329" t="str">
        <f>IFERROR(VLOOKUP(F1247,Accesorio!A:C,3,),"")</f>
        <v/>
      </c>
    </row>
    <row r="1248" spans="1:14">
      <c r="A1248" s="103"/>
      <c r="B1248" s="271"/>
      <c r="C1248" s="111"/>
      <c r="D1248" s="106"/>
      <c r="E1248" s="222"/>
      <c r="F1248" s="225"/>
      <c r="G1248" s="107"/>
      <c r="H1248" s="107"/>
      <c r="I1248" s="107"/>
      <c r="J1248" s="108"/>
      <c r="K1248" s="109"/>
      <c r="L1248" s="110"/>
      <c r="M1248" s="328" t="str">
        <f>IFERROR(ROUNDUP(VLOOKUP(F1248,Accesorio!A:E,IF(L1248&gt;5,L1248-2,L1248),)*E1248/IF(L1248&gt;5,1.21,1),0)," ")</f>
        <v xml:space="preserve"> </v>
      </c>
      <c r="N1248" s="329" t="str">
        <f>IFERROR(VLOOKUP(F1248,Accesorio!A:C,3,),"")</f>
        <v/>
      </c>
    </row>
    <row r="1249" spans="1:14">
      <c r="A1249" s="103"/>
      <c r="B1249" s="271"/>
      <c r="C1249" s="111"/>
      <c r="D1249" s="106"/>
      <c r="E1249" s="222"/>
      <c r="F1249" s="225"/>
      <c r="G1249" s="107"/>
      <c r="H1249" s="107"/>
      <c r="I1249" s="107"/>
      <c r="J1249" s="108"/>
      <c r="K1249" s="109"/>
      <c r="L1249" s="110"/>
      <c r="M1249" s="328" t="str">
        <f>IFERROR(ROUNDUP(VLOOKUP(F1249,Accesorio!A:E,IF(L1249&gt;5,L1249-2,L1249),)*E1249/IF(L1249&gt;5,1.21,1),0)," ")</f>
        <v xml:space="preserve"> </v>
      </c>
      <c r="N1249" s="329" t="str">
        <f>IFERROR(VLOOKUP(F1249,Accesorio!A:C,3,),"")</f>
        <v/>
      </c>
    </row>
    <row r="1250" spans="1:14">
      <c r="A1250" s="103"/>
      <c r="B1250" s="271"/>
      <c r="C1250" s="111"/>
      <c r="D1250" s="106"/>
      <c r="E1250" s="222"/>
      <c r="F1250" s="225"/>
      <c r="G1250" s="107"/>
      <c r="H1250" s="107"/>
      <c r="I1250" s="107"/>
      <c r="J1250" s="108"/>
      <c r="K1250" s="109"/>
      <c r="L1250" s="110"/>
      <c r="M1250" s="328" t="str">
        <f>IFERROR(ROUNDUP(VLOOKUP(F1250,Accesorio!A:E,IF(L1250&gt;5,L1250-2,L1250),)*E1250/IF(L1250&gt;5,1.21,1),0)," ")</f>
        <v xml:space="preserve"> </v>
      </c>
      <c r="N1250" s="329" t="str">
        <f>IFERROR(VLOOKUP(F1250,Accesorio!A:C,3,),"")</f>
        <v/>
      </c>
    </row>
    <row r="1251" spans="1:14">
      <c r="A1251" s="103"/>
      <c r="B1251" s="271"/>
      <c r="C1251" s="111"/>
      <c r="D1251" s="106"/>
      <c r="E1251" s="222"/>
      <c r="F1251" s="225"/>
      <c r="G1251" s="107"/>
      <c r="H1251" s="107"/>
      <c r="I1251" s="107"/>
      <c r="J1251" s="108"/>
      <c r="K1251" s="109"/>
      <c r="L1251" s="110"/>
      <c r="M1251" s="328" t="str">
        <f>IFERROR(ROUNDUP(VLOOKUP(F1251,Accesorio!A:E,IF(L1251&gt;5,L1251-2,L1251),)*E1251/IF(L1251&gt;5,1.21,1),0)," ")</f>
        <v xml:space="preserve"> </v>
      </c>
      <c r="N1251" s="329" t="str">
        <f>IFERROR(VLOOKUP(F1251,Accesorio!A:C,3,),"")</f>
        <v/>
      </c>
    </row>
    <row r="1252" spans="1:14">
      <c r="A1252" s="103"/>
      <c r="B1252" s="271"/>
      <c r="C1252" s="105"/>
      <c r="D1252" s="106"/>
      <c r="E1252" s="222"/>
      <c r="F1252" s="225"/>
      <c r="G1252" s="107"/>
      <c r="H1252" s="107"/>
      <c r="I1252" s="107"/>
      <c r="J1252" s="108"/>
      <c r="K1252" s="109"/>
      <c r="L1252" s="110"/>
      <c r="M1252" s="328" t="str">
        <f>IFERROR(ROUNDUP(VLOOKUP(F1252,Accesorio!A:E,IF(L1252&gt;5,L1252-2,L1252),)*E1252/IF(L1252&gt;5,1.21,1),0)," ")</f>
        <v xml:space="preserve"> </v>
      </c>
      <c r="N1252" s="329" t="str">
        <f>IFERROR(VLOOKUP(F1252,Accesorio!A:C,3,),"")</f>
        <v/>
      </c>
    </row>
    <row r="1253" spans="1:14">
      <c r="A1253" s="103"/>
      <c r="B1253" s="271"/>
      <c r="C1253" s="105"/>
      <c r="D1253" s="106"/>
      <c r="E1253" s="222"/>
      <c r="F1253" s="225"/>
      <c r="G1253" s="107"/>
      <c r="H1253" s="107"/>
      <c r="I1253" s="107"/>
      <c r="J1253" s="108"/>
      <c r="K1253" s="109"/>
      <c r="L1253" s="110"/>
      <c r="M1253" s="328" t="str">
        <f>IFERROR(ROUNDUP(VLOOKUP(F1253,Accesorio!A:E,IF(L1253&gt;5,L1253-2,L1253),)*E1253/IF(L1253&gt;5,1.21,1),0)," ")</f>
        <v xml:space="preserve"> </v>
      </c>
      <c r="N1253" s="329" t="str">
        <f>IFERROR(VLOOKUP(F1253,Accesorio!A:C,3,),"")</f>
        <v/>
      </c>
    </row>
    <row r="1254" spans="1:14">
      <c r="A1254" s="103"/>
      <c r="B1254" s="271"/>
      <c r="C1254" s="105"/>
      <c r="D1254" s="106"/>
      <c r="E1254" s="222"/>
      <c r="F1254" s="225"/>
      <c r="G1254" s="107"/>
      <c r="H1254" s="107"/>
      <c r="I1254" s="107"/>
      <c r="J1254" s="108"/>
      <c r="K1254" s="109"/>
      <c r="L1254" s="110"/>
      <c r="M1254" s="328" t="str">
        <f>IFERROR(ROUNDUP(VLOOKUP(F1254,Accesorio!A:E,IF(L1254&gt;5,L1254-2,L1254),)*E1254/IF(L1254&gt;5,1.21,1),0)," ")</f>
        <v xml:space="preserve"> </v>
      </c>
      <c r="N1254" s="329" t="str">
        <f>IFERROR(VLOOKUP(F1254,Accesorio!A:C,3,),"")</f>
        <v/>
      </c>
    </row>
    <row r="1255" spans="1:14">
      <c r="A1255" s="103"/>
      <c r="B1255" s="271"/>
      <c r="C1255" s="105"/>
      <c r="D1255" s="106"/>
      <c r="E1255" s="222"/>
      <c r="F1255" s="225"/>
      <c r="G1255" s="107"/>
      <c r="H1255" s="107"/>
      <c r="I1255" s="107"/>
      <c r="J1255" s="108"/>
      <c r="K1255" s="109"/>
      <c r="L1255" s="110"/>
      <c r="M1255" s="328" t="str">
        <f>IFERROR(ROUNDUP(VLOOKUP(F1255,Accesorio!A:E,IF(L1255&gt;5,L1255-2,L1255),)*E1255/IF(L1255&gt;5,1.21,1),0)," ")</f>
        <v xml:space="preserve"> </v>
      </c>
      <c r="N1255" s="329" t="str">
        <f>IFERROR(VLOOKUP(F1255,Accesorio!A:C,3,),"")</f>
        <v/>
      </c>
    </row>
    <row r="1256" spans="1:14">
      <c r="A1256" s="103"/>
      <c r="B1256" s="271"/>
      <c r="C1256" s="105"/>
      <c r="D1256" s="106"/>
      <c r="E1256" s="222"/>
      <c r="F1256" s="225"/>
      <c r="G1256" s="107"/>
      <c r="H1256" s="107"/>
      <c r="I1256" s="107"/>
      <c r="J1256" s="108"/>
      <c r="K1256" s="109"/>
      <c r="L1256" s="110"/>
      <c r="M1256" s="328" t="str">
        <f>IFERROR(ROUNDUP(VLOOKUP(F1256,Accesorio!A:E,IF(L1256&gt;5,L1256-2,L1256),)*E1256/IF(L1256&gt;5,1.21,1),0)," ")</f>
        <v xml:space="preserve"> </v>
      </c>
      <c r="N1256" s="329" t="str">
        <f>IFERROR(VLOOKUP(F1256,Accesorio!A:C,3,),"")</f>
        <v/>
      </c>
    </row>
    <row r="1257" spans="1:14">
      <c r="A1257" s="103"/>
      <c r="B1257" s="271"/>
      <c r="C1257" s="105"/>
      <c r="D1257" s="106"/>
      <c r="E1257" s="222"/>
      <c r="F1257" s="225"/>
      <c r="G1257" s="107"/>
      <c r="H1257" s="107"/>
      <c r="I1257" s="107"/>
      <c r="J1257" s="108"/>
      <c r="K1257" s="109"/>
      <c r="L1257" s="110"/>
      <c r="M1257" s="328" t="str">
        <f>IFERROR(ROUNDUP(VLOOKUP(F1257,Accesorio!A:E,IF(L1257&gt;5,L1257-2,L1257),)*E1257/IF(L1257&gt;5,1.21,1),0)," ")</f>
        <v xml:space="preserve"> </v>
      </c>
      <c r="N1257" s="329" t="str">
        <f>IFERROR(VLOOKUP(F1257,Accesorio!A:C,3,),"")</f>
        <v/>
      </c>
    </row>
    <row r="1258" spans="1:14">
      <c r="A1258" s="103"/>
      <c r="B1258" s="271"/>
      <c r="C1258" s="105"/>
      <c r="D1258" s="106"/>
      <c r="E1258" s="222"/>
      <c r="F1258" s="225"/>
      <c r="G1258" s="107"/>
      <c r="H1258" s="107"/>
      <c r="I1258" s="107"/>
      <c r="J1258" s="108"/>
      <c r="K1258" s="109"/>
      <c r="L1258" s="110"/>
      <c r="M1258" s="328" t="str">
        <f>IFERROR(ROUNDUP(VLOOKUP(F1258,Accesorio!A:E,IF(L1258&gt;5,L1258-2,L1258),)*E1258/IF(L1258&gt;5,1.21,1),0)," ")</f>
        <v xml:space="preserve"> </v>
      </c>
      <c r="N1258" s="329" t="str">
        <f>IFERROR(VLOOKUP(F1258,Accesorio!A:C,3,),"")</f>
        <v/>
      </c>
    </row>
    <row r="1259" spans="1:14">
      <c r="A1259" s="103"/>
      <c r="B1259" s="271"/>
      <c r="C1259" s="105"/>
      <c r="D1259" s="106"/>
      <c r="E1259" s="222"/>
      <c r="F1259" s="225"/>
      <c r="G1259" s="107"/>
      <c r="H1259" s="107"/>
      <c r="I1259" s="107"/>
      <c r="J1259" s="108"/>
      <c r="K1259" s="109"/>
      <c r="L1259" s="110"/>
      <c r="M1259" s="328" t="str">
        <f>IFERROR(ROUNDUP(VLOOKUP(F1259,Accesorio!A:E,IF(L1259&gt;5,L1259-2,L1259),)*E1259/IF(L1259&gt;5,1.21,1),0)," ")</f>
        <v xml:space="preserve"> </v>
      </c>
      <c r="N1259" s="329" t="str">
        <f>IFERROR(VLOOKUP(F1259,Accesorio!A:C,3,),"")</f>
        <v/>
      </c>
    </row>
    <row r="1260" spans="1:14">
      <c r="A1260" s="103"/>
      <c r="B1260" s="271"/>
      <c r="C1260" s="105"/>
      <c r="D1260" s="106"/>
      <c r="E1260" s="222"/>
      <c r="F1260" s="225"/>
      <c r="G1260" s="107"/>
      <c r="H1260" s="107"/>
      <c r="I1260" s="107"/>
      <c r="J1260" s="108"/>
      <c r="K1260" s="109"/>
      <c r="L1260" s="110"/>
      <c r="M1260" s="328" t="str">
        <f>IFERROR(ROUNDUP(VLOOKUP(F1260,Accesorio!A:E,IF(L1260&gt;5,L1260-2,L1260),)*E1260/IF(L1260&gt;5,1.21,1),0)," ")</f>
        <v xml:space="preserve"> </v>
      </c>
      <c r="N1260" s="329" t="str">
        <f>IFERROR(VLOOKUP(F1260,Accesorio!A:C,3,),"")</f>
        <v/>
      </c>
    </row>
    <row r="1261" spans="1:14">
      <c r="A1261" s="103"/>
      <c r="B1261" s="271"/>
      <c r="C1261" s="105"/>
      <c r="D1261" s="106"/>
      <c r="E1261" s="222"/>
      <c r="F1261" s="225"/>
      <c r="G1261" s="107"/>
      <c r="H1261" s="107"/>
      <c r="I1261" s="107"/>
      <c r="J1261" s="108"/>
      <c r="K1261" s="109"/>
      <c r="L1261" s="110"/>
      <c r="M1261" s="328" t="str">
        <f>IFERROR(ROUNDUP(VLOOKUP(F1261,Accesorio!A:E,IF(L1261&gt;5,L1261-2,L1261),)*E1261/IF(L1261&gt;5,1.21,1),0)," ")</f>
        <v xml:space="preserve"> </v>
      </c>
      <c r="N1261" s="329" t="str">
        <f>IFERROR(VLOOKUP(F1261,Accesorio!A:C,3,),"")</f>
        <v/>
      </c>
    </row>
    <row r="1262" spans="1:14">
      <c r="A1262" s="103"/>
      <c r="B1262" s="104"/>
      <c r="C1262" s="105"/>
      <c r="D1262" s="106"/>
      <c r="E1262" s="222"/>
      <c r="F1262" s="225"/>
      <c r="G1262" s="107"/>
      <c r="H1262" s="107"/>
      <c r="I1262" s="107"/>
      <c r="J1262" s="108"/>
      <c r="K1262" s="109"/>
      <c r="L1262" s="110"/>
      <c r="M1262" s="328" t="str">
        <f>IFERROR(ROUNDUP(VLOOKUP(F1262,Accesorio!A:E,IF(L1262&gt;5,L1262-2,L1262),)*E1262/IF(L1262&gt;5,1.21,1),0)," ")</f>
        <v xml:space="preserve"> </v>
      </c>
      <c r="N1262" s="329" t="str">
        <f>IFERROR(VLOOKUP(F1262,Accesorio!A:C,3,),"")</f>
        <v/>
      </c>
    </row>
    <row r="1263" spans="1:14">
      <c r="A1263" s="103"/>
      <c r="B1263" s="104"/>
      <c r="C1263" s="105"/>
      <c r="D1263" s="106"/>
      <c r="E1263" s="222"/>
      <c r="F1263" s="225"/>
      <c r="G1263" s="107"/>
      <c r="H1263" s="107"/>
      <c r="I1263" s="107"/>
      <c r="J1263" s="108"/>
      <c r="K1263" s="109"/>
      <c r="L1263" s="110"/>
      <c r="M1263" s="328" t="str">
        <f>IFERROR(ROUNDUP(VLOOKUP(F1263,Accesorio!A:E,IF(L1263&gt;5,L1263-2,L1263),)*E1263/IF(L1263&gt;5,1.21,1),0)," ")</f>
        <v xml:space="preserve"> </v>
      </c>
      <c r="N1263" s="329" t="str">
        <f>IFERROR(VLOOKUP(F1263,Accesorio!A:C,3,),"")</f>
        <v/>
      </c>
    </row>
    <row r="1264" spans="1:14">
      <c r="A1264" s="103"/>
      <c r="B1264" s="104"/>
      <c r="C1264" s="105"/>
      <c r="D1264" s="106"/>
      <c r="E1264" s="222"/>
      <c r="F1264" s="225"/>
      <c r="G1264" s="107"/>
      <c r="H1264" s="107"/>
      <c r="I1264" s="107"/>
      <c r="J1264" s="108"/>
      <c r="K1264" s="109"/>
      <c r="L1264" s="110"/>
      <c r="M1264" s="328" t="str">
        <f>IFERROR(ROUNDUP(VLOOKUP(F1264,Accesorio!A:E,IF(L1264&gt;5,L1264-2,L1264),)*E1264/IF(L1264&gt;5,1.21,1),0)," ")</f>
        <v xml:space="preserve"> </v>
      </c>
      <c r="N1264" s="329" t="str">
        <f>IFERROR(VLOOKUP(F1264,Accesorio!A:C,3,),"")</f>
        <v/>
      </c>
    </row>
    <row r="1265" spans="1:14">
      <c r="A1265" s="103"/>
      <c r="B1265" s="104"/>
      <c r="C1265" s="105"/>
      <c r="D1265" s="106"/>
      <c r="E1265" s="222"/>
      <c r="F1265" s="225"/>
      <c r="G1265" s="107"/>
      <c r="H1265" s="107"/>
      <c r="I1265" s="107"/>
      <c r="J1265" s="108"/>
      <c r="K1265" s="109"/>
      <c r="L1265" s="110"/>
      <c r="M1265" s="328" t="str">
        <f>IFERROR(ROUNDUP(VLOOKUP(F1265,Accesorio!A:E,IF(L1265&gt;5,L1265-2,L1265),)*E1265/IF(L1265&gt;5,1.21,1),0)," ")</f>
        <v xml:space="preserve"> </v>
      </c>
      <c r="N1265" s="329" t="str">
        <f>IFERROR(VLOOKUP(F1265,Accesorio!A:C,3,),"")</f>
        <v/>
      </c>
    </row>
    <row r="1266" spans="1:14">
      <c r="A1266" s="103"/>
      <c r="B1266" s="104"/>
      <c r="C1266" s="105"/>
      <c r="D1266" s="106"/>
      <c r="E1266" s="222"/>
      <c r="F1266" s="225"/>
      <c r="G1266" s="107"/>
      <c r="H1266" s="107"/>
      <c r="I1266" s="107"/>
      <c r="J1266" s="108"/>
      <c r="K1266" s="109"/>
      <c r="L1266" s="110"/>
      <c r="M1266" s="328" t="str">
        <f>IFERROR(ROUNDUP(VLOOKUP(F1266,Accesorio!A:E,IF(L1266&gt;5,L1266-2,L1266),)*E1266/IF(L1266&gt;5,1.21,1),0)," ")</f>
        <v xml:space="preserve"> </v>
      </c>
      <c r="N1266" s="329" t="str">
        <f>IFERROR(VLOOKUP(F1266,Accesorio!A:C,3,),"")</f>
        <v/>
      </c>
    </row>
    <row r="1267" spans="1:14">
      <c r="A1267" s="103"/>
      <c r="B1267" s="104"/>
      <c r="C1267" s="105"/>
      <c r="D1267" s="106"/>
      <c r="E1267" s="222"/>
      <c r="F1267" s="225"/>
      <c r="G1267" s="107"/>
      <c r="H1267" s="107"/>
      <c r="I1267" s="107"/>
      <c r="J1267" s="108"/>
      <c r="K1267" s="109"/>
      <c r="L1267" s="110"/>
      <c r="M1267" s="328" t="str">
        <f>IFERROR(ROUNDUP(VLOOKUP(F1267,Accesorio!A:E,IF(L1267&gt;5,L1267-2,L1267),)*E1267/IF(L1267&gt;5,1.21,1),0)," ")</f>
        <v xml:space="preserve"> </v>
      </c>
      <c r="N1267" s="329" t="str">
        <f>IFERROR(VLOOKUP(F1267,Accesorio!A:C,3,),"")</f>
        <v/>
      </c>
    </row>
    <row r="1268" spans="1:14">
      <c r="A1268" s="103"/>
      <c r="B1268" s="104"/>
      <c r="C1268" s="105"/>
      <c r="D1268" s="106"/>
      <c r="E1268" s="222"/>
      <c r="F1268" s="225"/>
      <c r="G1268" s="107"/>
      <c r="H1268" s="107"/>
      <c r="I1268" s="107"/>
      <c r="J1268" s="108"/>
      <c r="K1268" s="109"/>
      <c r="L1268" s="110"/>
      <c r="M1268" s="328" t="str">
        <f>IFERROR(ROUNDUP(VLOOKUP(F1268,Accesorio!A:E,IF(L1268&gt;5,L1268-2,L1268),)*E1268/IF(L1268&gt;5,1.21,1),0)," ")</f>
        <v xml:space="preserve"> </v>
      </c>
      <c r="N1268" s="329" t="str">
        <f>IFERROR(VLOOKUP(F1268,Accesorio!A:C,3,),"")</f>
        <v/>
      </c>
    </row>
    <row r="1269" spans="1:14">
      <c r="A1269" s="103"/>
      <c r="B1269" s="104"/>
      <c r="C1269" s="105"/>
      <c r="D1269" s="106"/>
      <c r="E1269" s="222"/>
      <c r="F1269" s="225"/>
      <c r="G1269" s="107"/>
      <c r="H1269" s="107"/>
      <c r="I1269" s="107"/>
      <c r="J1269" s="108"/>
      <c r="K1269" s="109"/>
      <c r="L1269" s="110"/>
      <c r="M1269" s="328" t="str">
        <f>IFERROR(ROUNDUP(VLOOKUP(F1269,Accesorio!A:E,IF(L1269&gt;5,L1269-2,L1269),)*E1269/IF(L1269&gt;5,1.21,1),0)," ")</f>
        <v xml:space="preserve"> </v>
      </c>
      <c r="N1269" s="329" t="str">
        <f>IFERROR(VLOOKUP(F1269,Accesorio!A:C,3,),"")</f>
        <v/>
      </c>
    </row>
    <row r="1270" spans="1:14">
      <c r="A1270" s="103"/>
      <c r="B1270" s="104"/>
      <c r="C1270" s="105"/>
      <c r="D1270" s="106"/>
      <c r="E1270" s="222"/>
      <c r="F1270" s="225"/>
      <c r="G1270" s="107"/>
      <c r="H1270" s="107"/>
      <c r="I1270" s="107"/>
      <c r="J1270" s="108"/>
      <c r="K1270" s="109"/>
      <c r="L1270" s="110"/>
      <c r="M1270" s="328" t="str">
        <f>IFERROR(ROUNDUP(VLOOKUP(F1270,Accesorio!A:E,IF(L1270&gt;5,L1270-2,L1270),)*E1270/IF(L1270&gt;5,1.21,1),0)," ")</f>
        <v xml:space="preserve"> </v>
      </c>
      <c r="N1270" s="329" t="str">
        <f>IFERROR(VLOOKUP(F1270,Accesorio!A:C,3,),"")</f>
        <v/>
      </c>
    </row>
    <row r="1271" spans="1:14">
      <c r="A1271" s="103"/>
      <c r="B1271" s="104"/>
      <c r="C1271" s="105"/>
      <c r="D1271" s="106"/>
      <c r="E1271" s="222"/>
      <c r="F1271" s="225"/>
      <c r="G1271" s="107"/>
      <c r="H1271" s="107"/>
      <c r="I1271" s="107"/>
      <c r="J1271" s="108"/>
      <c r="K1271" s="109"/>
      <c r="L1271" s="110"/>
      <c r="M1271" s="328" t="str">
        <f>IFERROR(ROUNDUP(VLOOKUP(F1271,Accesorio!A:E,IF(L1271&gt;5,L1271-2,L1271),)*E1271/IF(L1271&gt;5,1.21,1),0)," ")</f>
        <v xml:space="preserve"> </v>
      </c>
      <c r="N1271" s="329" t="str">
        <f>IFERROR(VLOOKUP(F1271,Accesorio!A:C,3,),"")</f>
        <v/>
      </c>
    </row>
    <row r="1272" spans="1:14">
      <c r="A1272" s="103"/>
      <c r="B1272" s="104"/>
      <c r="C1272" s="105"/>
      <c r="D1272" s="106"/>
      <c r="E1272" s="222"/>
      <c r="F1272" s="225"/>
      <c r="G1272" s="107"/>
      <c r="H1272" s="107"/>
      <c r="I1272" s="107"/>
      <c r="J1272" s="108"/>
      <c r="K1272" s="109"/>
      <c r="L1272" s="110"/>
      <c r="M1272" s="328" t="str">
        <f>IFERROR(ROUNDUP(VLOOKUP(F1272,Accesorio!A:E,IF(L1272&gt;5,L1272-2,L1272),)*E1272/IF(L1272&gt;5,1.21,1),0)," ")</f>
        <v xml:space="preserve"> </v>
      </c>
      <c r="N1272" s="329" t="str">
        <f>IFERROR(VLOOKUP(F1272,Accesorio!A:C,3,),"")</f>
        <v/>
      </c>
    </row>
    <row r="1273" spans="1:14">
      <c r="A1273" s="103"/>
      <c r="B1273" s="104"/>
      <c r="C1273" s="105"/>
      <c r="D1273" s="106"/>
      <c r="E1273" s="222"/>
      <c r="F1273" s="225"/>
      <c r="G1273" s="107"/>
      <c r="H1273" s="107"/>
      <c r="I1273" s="107"/>
      <c r="J1273" s="108"/>
      <c r="K1273" s="109"/>
      <c r="L1273" s="110"/>
      <c r="M1273" s="328" t="str">
        <f>IFERROR(ROUNDUP(VLOOKUP(F1273,Accesorio!A:E,IF(L1273&gt;5,L1273-2,L1273),)*E1273/IF(L1273&gt;5,1.21,1),0)," ")</f>
        <v xml:space="preserve"> </v>
      </c>
      <c r="N1273" s="329" t="str">
        <f>IFERROR(VLOOKUP(F1273,Accesorio!A:C,3,),"")</f>
        <v/>
      </c>
    </row>
    <row r="1274" spans="1:14">
      <c r="A1274" s="103"/>
      <c r="B1274" s="104"/>
      <c r="C1274" s="105"/>
      <c r="D1274" s="106"/>
      <c r="E1274" s="222"/>
      <c r="F1274" s="225"/>
      <c r="G1274" s="107"/>
      <c r="H1274" s="107"/>
      <c r="I1274" s="107"/>
      <c r="J1274" s="108"/>
      <c r="K1274" s="109"/>
      <c r="L1274" s="110"/>
      <c r="M1274" s="328" t="str">
        <f>IFERROR(ROUNDUP(VLOOKUP(F1274,Accesorio!A:E,IF(L1274&gt;5,L1274-2,L1274),)*E1274/IF(L1274&gt;5,1.21,1),0)," ")</f>
        <v xml:space="preserve"> </v>
      </c>
      <c r="N1274" s="329" t="str">
        <f>IFERROR(VLOOKUP(F1274,Accesorio!A:C,3,),"")</f>
        <v/>
      </c>
    </row>
    <row r="1275" spans="1:14">
      <c r="A1275" s="103"/>
      <c r="B1275" s="104"/>
      <c r="C1275" s="105"/>
      <c r="D1275" s="106"/>
      <c r="E1275" s="222"/>
      <c r="F1275" s="225"/>
      <c r="G1275" s="107"/>
      <c r="H1275" s="107"/>
      <c r="I1275" s="107"/>
      <c r="J1275" s="108"/>
      <c r="K1275" s="109"/>
      <c r="L1275" s="110"/>
      <c r="M1275" s="328" t="str">
        <f>IFERROR(ROUNDUP(VLOOKUP(F1275,Accesorio!A:E,IF(L1275&gt;5,L1275-2,L1275),)*E1275/IF(L1275&gt;5,1.21,1),0)," ")</f>
        <v xml:space="preserve"> </v>
      </c>
      <c r="N1275" s="329" t="str">
        <f>IFERROR(VLOOKUP(F1275,Accesorio!A:C,3,),"")</f>
        <v/>
      </c>
    </row>
    <row r="1276" spans="1:14">
      <c r="A1276" s="103"/>
      <c r="B1276" s="271"/>
      <c r="C1276" s="105"/>
      <c r="D1276" s="106"/>
      <c r="E1276" s="222"/>
      <c r="F1276" s="225"/>
      <c r="G1276" s="107"/>
      <c r="H1276" s="107"/>
      <c r="I1276" s="107"/>
      <c r="J1276" s="108"/>
      <c r="K1276" s="109"/>
      <c r="L1276" s="110"/>
      <c r="M1276" s="328" t="str">
        <f>IFERROR(ROUNDUP(VLOOKUP(F1276,Accesorio!A:E,IF(L1276&gt;5,L1276-2,L1276),)*E1276/IF(L1276&gt;5,1.21,1),0)," ")</f>
        <v xml:space="preserve"> </v>
      </c>
      <c r="N1276" s="329" t="str">
        <f>IFERROR(VLOOKUP(F1276,Accesorio!A:C,3,),"")</f>
        <v/>
      </c>
    </row>
    <row r="1277" spans="1:14">
      <c r="A1277" s="103"/>
      <c r="B1277" s="271"/>
      <c r="C1277" s="105"/>
      <c r="D1277" s="106"/>
      <c r="E1277" s="222"/>
      <c r="F1277" s="225"/>
      <c r="G1277" s="107"/>
      <c r="H1277" s="107"/>
      <c r="I1277" s="107"/>
      <c r="J1277" s="108"/>
      <c r="K1277" s="109"/>
      <c r="L1277" s="110"/>
      <c r="M1277" s="328" t="str">
        <f>IFERROR(ROUNDUP(VLOOKUP(F1277,Accesorio!A:E,IF(L1277&gt;5,L1277-2,L1277),)*E1277/IF(L1277&gt;5,1.21,1),0)," ")</f>
        <v xml:space="preserve"> </v>
      </c>
      <c r="N1277" s="329" t="str">
        <f>IFERROR(VLOOKUP(F1277,Accesorio!A:C,3,),"")</f>
        <v/>
      </c>
    </row>
    <row r="1278" spans="1:14">
      <c r="A1278" s="103"/>
      <c r="B1278" s="271"/>
      <c r="C1278" s="105"/>
      <c r="D1278" s="106"/>
      <c r="E1278" s="222"/>
      <c r="F1278" s="225"/>
      <c r="G1278" s="107"/>
      <c r="H1278" s="107"/>
      <c r="I1278" s="107"/>
      <c r="J1278" s="108"/>
      <c r="K1278" s="109"/>
      <c r="L1278" s="110"/>
      <c r="M1278" s="328" t="str">
        <f>IFERROR(ROUNDUP(VLOOKUP(F1278,Accesorio!A:E,IF(L1278&gt;5,L1278-2,L1278),)*E1278/IF(L1278&gt;5,1.21,1),0)," ")</f>
        <v xml:space="preserve"> </v>
      </c>
      <c r="N1278" s="329" t="str">
        <f>IFERROR(VLOOKUP(F1278,Accesorio!A:C,3,),"")</f>
        <v/>
      </c>
    </row>
    <row r="1279" spans="1:14">
      <c r="A1279" s="103"/>
      <c r="B1279" s="271"/>
      <c r="C1279" s="105"/>
      <c r="D1279" s="106"/>
      <c r="E1279" s="222"/>
      <c r="F1279" s="225"/>
      <c r="G1279" s="107"/>
      <c r="H1279" s="107"/>
      <c r="I1279" s="107"/>
      <c r="J1279" s="108"/>
      <c r="K1279" s="109"/>
      <c r="L1279" s="110"/>
      <c r="M1279" s="328" t="str">
        <f>IFERROR(ROUNDUP(VLOOKUP(F1279,Accesorio!A:E,IF(L1279&gt;5,L1279-2,L1279),)*E1279/IF(L1279&gt;5,1.21,1),0)," ")</f>
        <v xml:space="preserve"> </v>
      </c>
      <c r="N1279" s="329" t="str">
        <f>IFERROR(VLOOKUP(F1279,Accesorio!A:C,3,),"")</f>
        <v/>
      </c>
    </row>
    <row r="1280" spans="1:14">
      <c r="A1280" s="103"/>
      <c r="B1280" s="271"/>
      <c r="C1280" s="105"/>
      <c r="D1280" s="106"/>
      <c r="E1280" s="222"/>
      <c r="F1280" s="225"/>
      <c r="G1280" s="107"/>
      <c r="H1280" s="107"/>
      <c r="I1280" s="107"/>
      <c r="J1280" s="108"/>
      <c r="K1280" s="109"/>
      <c r="L1280" s="110"/>
      <c r="M1280" s="328" t="str">
        <f>IFERROR(ROUNDUP(VLOOKUP(F1280,Accesorio!A:E,IF(L1280&gt;5,L1280-2,L1280),)*E1280/IF(L1280&gt;5,1.21,1),0)," ")</f>
        <v xml:space="preserve"> </v>
      </c>
      <c r="N1280" s="329" t="str">
        <f>IFERROR(VLOOKUP(F1280,Accesorio!A:C,3,),"")</f>
        <v/>
      </c>
    </row>
    <row r="1281" spans="1:14">
      <c r="A1281" s="103"/>
      <c r="B1281" s="271"/>
      <c r="C1281" s="105"/>
      <c r="D1281" s="106"/>
      <c r="E1281" s="222"/>
      <c r="F1281" s="225"/>
      <c r="G1281" s="107"/>
      <c r="H1281" s="107"/>
      <c r="I1281" s="107"/>
      <c r="J1281" s="108"/>
      <c r="K1281" s="109"/>
      <c r="L1281" s="110"/>
      <c r="M1281" s="328" t="str">
        <f>IFERROR(ROUNDUP(VLOOKUP(F1281,Accesorio!A:E,IF(L1281&gt;5,L1281-2,L1281),)*E1281/IF(L1281&gt;5,1.21,1),0)," ")</f>
        <v xml:space="preserve"> </v>
      </c>
      <c r="N1281" s="329" t="str">
        <f>IFERROR(VLOOKUP(F1281,Accesorio!A:C,3,),"")</f>
        <v/>
      </c>
    </row>
    <row r="1282" spans="1:14">
      <c r="A1282" s="103"/>
      <c r="B1282" s="271"/>
      <c r="C1282" s="105"/>
      <c r="D1282" s="106"/>
      <c r="E1282" s="222"/>
      <c r="F1282" s="225"/>
      <c r="G1282" s="107"/>
      <c r="H1282" s="107"/>
      <c r="I1282" s="107"/>
      <c r="J1282" s="108"/>
      <c r="K1282" s="109"/>
      <c r="L1282" s="110"/>
      <c r="M1282" s="328" t="str">
        <f>IFERROR(ROUNDUP(VLOOKUP(F1282,Accesorio!A:E,IF(L1282&gt;5,L1282-2,L1282),)*E1282/IF(L1282&gt;5,1.21,1),0)," ")</f>
        <v xml:space="preserve"> </v>
      </c>
      <c r="N1282" s="329" t="str">
        <f>IFERROR(VLOOKUP(F1282,Accesorio!A:C,3,),"")</f>
        <v/>
      </c>
    </row>
    <row r="1283" spans="1:14">
      <c r="A1283" s="103"/>
      <c r="B1283" s="271"/>
      <c r="C1283" s="105"/>
      <c r="D1283" s="106"/>
      <c r="E1283" s="222"/>
      <c r="F1283" s="225"/>
      <c r="G1283" s="107"/>
      <c r="H1283" s="107"/>
      <c r="I1283" s="107"/>
      <c r="J1283" s="108"/>
      <c r="K1283" s="109"/>
      <c r="L1283" s="110"/>
      <c r="M1283" s="328" t="str">
        <f>IFERROR(ROUNDUP(VLOOKUP(F1283,Accesorio!A:E,IF(L1283&gt;5,L1283-2,L1283),)*E1283/IF(L1283&gt;5,1.21,1),0)," ")</f>
        <v xml:space="preserve"> </v>
      </c>
      <c r="N1283" s="329" t="str">
        <f>IFERROR(VLOOKUP(F1283,Accesorio!A:C,3,),"")</f>
        <v/>
      </c>
    </row>
    <row r="1284" spans="1:14">
      <c r="A1284" s="103"/>
      <c r="B1284" s="271"/>
      <c r="C1284" s="105"/>
      <c r="D1284" s="106"/>
      <c r="E1284" s="222"/>
      <c r="F1284" s="225"/>
      <c r="G1284" s="107"/>
      <c r="H1284" s="107"/>
      <c r="I1284" s="107"/>
      <c r="J1284" s="108"/>
      <c r="K1284" s="109"/>
      <c r="L1284" s="110"/>
      <c r="M1284" s="328" t="str">
        <f>IFERROR(ROUNDUP(VLOOKUP(F1284,Accesorio!A:E,IF(L1284&gt;5,L1284-2,L1284),)*E1284/IF(L1284&gt;5,1.21,1),0)," ")</f>
        <v xml:space="preserve"> </v>
      </c>
      <c r="N1284" s="329" t="str">
        <f>IFERROR(VLOOKUP(F1284,Accesorio!A:C,3,),"")</f>
        <v/>
      </c>
    </row>
    <row r="1285" spans="1:14">
      <c r="A1285" s="103"/>
      <c r="B1285" s="271"/>
      <c r="C1285" s="105"/>
      <c r="D1285" s="106"/>
      <c r="E1285" s="222"/>
      <c r="F1285" s="225"/>
      <c r="G1285" s="107"/>
      <c r="H1285" s="107"/>
      <c r="I1285" s="107"/>
      <c r="J1285" s="108"/>
      <c r="K1285" s="109"/>
      <c r="L1285" s="110"/>
      <c r="M1285" s="328" t="str">
        <f>IFERROR(ROUNDUP(VLOOKUP(F1285,Accesorio!A:E,IF(L1285&gt;5,L1285-2,L1285),)*E1285/IF(L1285&gt;5,1.21,1),0)," ")</f>
        <v xml:space="preserve"> </v>
      </c>
      <c r="N1285" s="329" t="str">
        <f>IFERROR(VLOOKUP(F1285,Accesorio!A:C,3,),"")</f>
        <v/>
      </c>
    </row>
    <row r="1286" spans="1:14">
      <c r="A1286" s="103"/>
      <c r="B1286" s="271"/>
      <c r="C1286" s="105"/>
      <c r="D1286" s="106"/>
      <c r="E1286" s="222"/>
      <c r="F1286" s="225"/>
      <c r="G1286" s="107"/>
      <c r="H1286" s="107"/>
      <c r="I1286" s="107"/>
      <c r="J1286" s="108"/>
      <c r="K1286" s="109"/>
      <c r="L1286" s="110"/>
      <c r="M1286" s="328" t="str">
        <f>IFERROR(ROUNDUP(VLOOKUP(F1286,Accesorio!A:E,IF(L1286&gt;5,L1286-2,L1286),)*E1286/IF(L1286&gt;5,1.21,1),0)," ")</f>
        <v xml:space="preserve"> </v>
      </c>
      <c r="N1286" s="329" t="str">
        <f>IFERROR(VLOOKUP(F1286,Accesorio!A:C,3,),"")</f>
        <v/>
      </c>
    </row>
    <row r="1287" spans="1:14">
      <c r="A1287" s="103"/>
      <c r="B1287" s="271"/>
      <c r="C1287" s="105"/>
      <c r="D1287" s="106"/>
      <c r="E1287" s="222"/>
      <c r="F1287" s="225"/>
      <c r="G1287" s="107"/>
      <c r="H1287" s="107"/>
      <c r="I1287" s="107"/>
      <c r="J1287" s="108"/>
      <c r="K1287" s="109"/>
      <c r="L1287" s="110"/>
      <c r="M1287" s="328" t="str">
        <f>IFERROR(ROUNDUP(VLOOKUP(F1287,Accesorio!A:E,IF(L1287&gt;5,L1287-2,L1287),)*E1287/IF(L1287&gt;5,1.21,1),0)," ")</f>
        <v xml:space="preserve"> </v>
      </c>
      <c r="N1287" s="329" t="str">
        <f>IFERROR(VLOOKUP(F1287,Accesorio!A:C,3,),"")</f>
        <v/>
      </c>
    </row>
    <row r="1288" spans="1:14">
      <c r="A1288" s="103"/>
      <c r="B1288" s="271"/>
      <c r="C1288" s="105"/>
      <c r="D1288" s="106"/>
      <c r="E1288" s="222"/>
      <c r="F1288" s="225"/>
      <c r="G1288" s="107"/>
      <c r="H1288" s="107"/>
      <c r="I1288" s="107"/>
      <c r="J1288" s="108"/>
      <c r="K1288" s="109"/>
      <c r="L1288" s="110"/>
      <c r="M1288" s="328" t="str">
        <f>IFERROR(ROUNDUP(VLOOKUP(F1288,Accesorio!A:E,IF(L1288&gt;5,L1288-2,L1288),)*E1288/IF(L1288&gt;5,1.21,1),0)," ")</f>
        <v xml:space="preserve"> </v>
      </c>
      <c r="N1288" s="329" t="str">
        <f>IFERROR(VLOOKUP(F1288,Accesorio!A:C,3,),"")</f>
        <v/>
      </c>
    </row>
    <row r="1289" spans="1:14">
      <c r="A1289" s="103"/>
      <c r="B1289" s="271"/>
      <c r="C1289" s="105"/>
      <c r="D1289" s="106"/>
      <c r="E1289" s="222"/>
      <c r="F1289" s="225"/>
      <c r="G1289" s="107"/>
      <c r="H1289" s="107"/>
      <c r="I1289" s="107"/>
      <c r="J1289" s="108"/>
      <c r="K1289" s="109"/>
      <c r="L1289" s="110"/>
      <c r="M1289" s="328" t="str">
        <f>IFERROR(ROUNDUP(VLOOKUP(F1289,Accesorio!A:E,IF(L1289&gt;5,L1289-2,L1289),)*E1289/IF(L1289&gt;5,1.21,1),0)," ")</f>
        <v xml:space="preserve"> </v>
      </c>
      <c r="N1289" s="329" t="str">
        <f>IFERROR(VLOOKUP(F1289,Accesorio!A:C,3,),"")</f>
        <v/>
      </c>
    </row>
    <row r="1290" spans="1:14">
      <c r="A1290" s="103"/>
      <c r="B1290" s="271"/>
      <c r="C1290" s="105"/>
      <c r="D1290" s="106"/>
      <c r="E1290" s="222"/>
      <c r="F1290" s="225"/>
      <c r="G1290" s="107"/>
      <c r="H1290" s="107"/>
      <c r="I1290" s="107"/>
      <c r="J1290" s="108"/>
      <c r="K1290" s="109"/>
      <c r="L1290" s="110"/>
      <c r="M1290" s="328" t="str">
        <f>IFERROR(ROUNDUP(VLOOKUP(F1290,Accesorio!A:E,IF(L1290&gt;5,L1290-2,L1290),)*E1290/IF(L1290&gt;5,1.21,1),0)," ")</f>
        <v xml:space="preserve"> </v>
      </c>
      <c r="N1290" s="329" t="str">
        <f>IFERROR(VLOOKUP(F1290,Accesorio!A:C,3,),"")</f>
        <v/>
      </c>
    </row>
    <row r="1291" spans="1:14">
      <c r="A1291" s="103"/>
      <c r="B1291" s="271"/>
      <c r="C1291" s="105"/>
      <c r="D1291" s="106"/>
      <c r="E1291" s="222"/>
      <c r="F1291" s="225"/>
      <c r="G1291" s="107"/>
      <c r="H1291" s="107"/>
      <c r="I1291" s="107"/>
      <c r="J1291" s="108"/>
      <c r="K1291" s="109"/>
      <c r="L1291" s="110"/>
      <c r="M1291" s="328" t="str">
        <f>IFERROR(ROUNDUP(VLOOKUP(F1291,Accesorio!A:E,IF(L1291&gt;5,L1291-2,L1291),)*E1291/IF(L1291&gt;5,1.21,1),0)," ")</f>
        <v xml:space="preserve"> </v>
      </c>
      <c r="N1291" s="329" t="str">
        <f>IFERROR(VLOOKUP(F1291,Accesorio!A:C,3,),"")</f>
        <v/>
      </c>
    </row>
    <row r="1292" spans="1:14">
      <c r="A1292" s="103"/>
      <c r="B1292" s="271"/>
      <c r="C1292" s="105"/>
      <c r="D1292" s="106"/>
      <c r="E1292" s="222"/>
      <c r="F1292" s="225"/>
      <c r="G1292" s="107"/>
      <c r="H1292" s="107"/>
      <c r="I1292" s="107"/>
      <c r="J1292" s="108"/>
      <c r="K1292" s="109"/>
      <c r="L1292" s="110"/>
      <c r="M1292" s="328" t="str">
        <f>IFERROR(ROUNDUP(VLOOKUP(F1292,Accesorio!A:E,IF(L1292&gt;5,L1292-2,L1292),)*E1292/IF(L1292&gt;5,1.21,1),0)," ")</f>
        <v xml:space="preserve"> </v>
      </c>
      <c r="N1292" s="329" t="str">
        <f>IFERROR(VLOOKUP(F1292,Accesorio!A:C,3,),"")</f>
        <v/>
      </c>
    </row>
    <row r="1293" spans="1:14">
      <c r="A1293" s="103"/>
      <c r="B1293" s="271"/>
      <c r="C1293" s="105"/>
      <c r="D1293" s="106"/>
      <c r="E1293" s="222"/>
      <c r="F1293" s="225"/>
      <c r="G1293" s="107"/>
      <c r="H1293" s="107"/>
      <c r="I1293" s="107"/>
      <c r="J1293" s="108"/>
      <c r="K1293" s="109"/>
      <c r="L1293" s="110"/>
      <c r="M1293" s="328" t="str">
        <f>IFERROR(ROUNDUP(VLOOKUP(F1293,Accesorio!A:E,IF(L1293&gt;5,L1293-2,L1293),)*E1293/IF(L1293&gt;5,1.21,1),0)," ")</f>
        <v xml:space="preserve"> </v>
      </c>
      <c r="N1293" s="329" t="str">
        <f>IFERROR(VLOOKUP(F1293,Accesorio!A:C,3,),"")</f>
        <v/>
      </c>
    </row>
    <row r="1294" spans="1:14">
      <c r="A1294" s="103"/>
      <c r="B1294" s="271"/>
      <c r="C1294" s="105"/>
      <c r="D1294" s="106"/>
      <c r="E1294" s="222"/>
      <c r="F1294" s="225"/>
      <c r="G1294" s="107"/>
      <c r="H1294" s="107"/>
      <c r="I1294" s="107"/>
      <c r="J1294" s="108"/>
      <c r="K1294" s="109"/>
      <c r="L1294" s="110"/>
      <c r="M1294" s="328" t="str">
        <f>IFERROR(ROUNDUP(VLOOKUP(F1294,Accesorio!A:E,IF(L1294&gt;5,L1294-2,L1294),)*E1294/IF(L1294&gt;5,1.21,1),0)," ")</f>
        <v xml:space="preserve"> </v>
      </c>
      <c r="N1294" s="329" t="str">
        <f>IFERROR(VLOOKUP(F1294,Accesorio!A:C,3,),"")</f>
        <v/>
      </c>
    </row>
    <row r="1295" spans="1:14">
      <c r="A1295" s="103"/>
      <c r="B1295" s="271"/>
      <c r="C1295" s="105"/>
      <c r="D1295" s="106"/>
      <c r="E1295" s="222"/>
      <c r="F1295" s="225"/>
      <c r="G1295" s="107"/>
      <c r="H1295" s="107"/>
      <c r="I1295" s="107"/>
      <c r="J1295" s="108"/>
      <c r="K1295" s="109"/>
      <c r="L1295" s="110"/>
      <c r="M1295" s="328" t="str">
        <f>IFERROR(ROUNDUP(VLOOKUP(F1295,Accesorio!A:E,IF(L1295&gt;5,L1295-2,L1295),)*E1295/IF(L1295&gt;5,1.21,1),0)," ")</f>
        <v xml:space="preserve"> </v>
      </c>
      <c r="N1295" s="329" t="str">
        <f>IFERROR(VLOOKUP(F1295,Accesorio!A:C,3,),"")</f>
        <v/>
      </c>
    </row>
    <row r="1296" spans="1:14">
      <c r="A1296" s="103"/>
      <c r="B1296" s="271"/>
      <c r="C1296" s="105"/>
      <c r="D1296" s="106"/>
      <c r="E1296" s="222"/>
      <c r="F1296" s="225"/>
      <c r="G1296" s="107"/>
      <c r="H1296" s="107"/>
      <c r="I1296" s="107"/>
      <c r="J1296" s="108"/>
      <c r="K1296" s="109"/>
      <c r="L1296" s="110"/>
      <c r="M1296" s="328" t="str">
        <f>IFERROR(ROUNDUP(VLOOKUP(F1296,Accesorio!A:E,IF(L1296&gt;5,L1296-2,L1296),)*E1296/IF(L1296&gt;5,1.21,1),0)," ")</f>
        <v xml:space="preserve"> </v>
      </c>
      <c r="N1296" s="329" t="str">
        <f>IFERROR(VLOOKUP(F1296,Accesorio!A:C,3,),"")</f>
        <v/>
      </c>
    </row>
    <row r="1297" spans="1:14">
      <c r="A1297" s="103"/>
      <c r="B1297" s="271"/>
      <c r="C1297" s="105"/>
      <c r="D1297" s="106"/>
      <c r="E1297" s="222"/>
      <c r="F1297" s="225"/>
      <c r="G1297" s="107"/>
      <c r="H1297" s="107"/>
      <c r="I1297" s="107"/>
      <c r="J1297" s="108"/>
      <c r="K1297" s="109"/>
      <c r="L1297" s="110"/>
      <c r="M1297" s="328" t="str">
        <f>IFERROR(ROUNDUP(VLOOKUP(F1297,Accesorio!A:E,IF(L1297&gt;5,L1297-2,L1297),)*E1297/IF(L1297&gt;5,1.21,1),0)," ")</f>
        <v xml:space="preserve"> </v>
      </c>
      <c r="N1297" s="329" t="str">
        <f>IFERROR(VLOOKUP(F1297,Accesorio!A:C,3,),"")</f>
        <v/>
      </c>
    </row>
    <row r="1298" spans="1:14">
      <c r="A1298" s="103"/>
      <c r="B1298" s="271"/>
      <c r="C1298" s="105"/>
      <c r="D1298" s="106"/>
      <c r="E1298" s="222"/>
      <c r="F1298" s="225"/>
      <c r="G1298" s="107"/>
      <c r="H1298" s="107"/>
      <c r="I1298" s="107"/>
      <c r="J1298" s="108"/>
      <c r="K1298" s="109"/>
      <c r="L1298" s="110"/>
      <c r="M1298" s="328" t="str">
        <f>IFERROR(ROUNDUP(VLOOKUP(F1298,Accesorio!A:E,IF(L1298&gt;5,L1298-2,L1298),)*E1298/IF(L1298&gt;5,1.21,1),0)," ")</f>
        <v xml:space="preserve"> </v>
      </c>
      <c r="N1298" s="329" t="str">
        <f>IFERROR(VLOOKUP(F1298,Accesorio!A:C,3,),"")</f>
        <v/>
      </c>
    </row>
    <row r="1299" spans="1:14">
      <c r="A1299" s="103"/>
      <c r="B1299" s="271"/>
      <c r="C1299" s="105"/>
      <c r="D1299" s="106"/>
      <c r="E1299" s="222"/>
      <c r="F1299" s="225"/>
      <c r="G1299" s="107"/>
      <c r="H1299" s="107"/>
      <c r="I1299" s="107"/>
      <c r="J1299" s="108"/>
      <c r="K1299" s="109"/>
      <c r="L1299" s="110"/>
      <c r="M1299" s="328" t="str">
        <f>IFERROR(ROUNDUP(VLOOKUP(F1299,Accesorio!A:E,IF(L1299&gt;5,L1299-2,L1299),)*E1299/IF(L1299&gt;5,1.21,1),0)," ")</f>
        <v xml:space="preserve"> </v>
      </c>
      <c r="N1299" s="329" t="str">
        <f>IFERROR(VLOOKUP(F1299,Accesorio!A:C,3,),"")</f>
        <v/>
      </c>
    </row>
    <row r="1300" spans="1:14">
      <c r="A1300" s="103"/>
      <c r="B1300" s="271"/>
      <c r="C1300" s="105"/>
      <c r="D1300" s="106"/>
      <c r="E1300" s="222"/>
      <c r="F1300" s="225"/>
      <c r="G1300" s="107"/>
      <c r="H1300" s="107"/>
      <c r="I1300" s="107"/>
      <c r="J1300" s="108"/>
      <c r="K1300" s="109"/>
      <c r="L1300" s="110"/>
      <c r="M1300" s="328" t="str">
        <f>IFERROR(ROUNDUP(VLOOKUP(F1300,Accesorio!A:E,IF(L1300&gt;5,L1300-2,L1300),)*E1300/IF(L1300&gt;5,1.21,1),0)," ")</f>
        <v xml:space="preserve"> </v>
      </c>
      <c r="N1300" s="329" t="str">
        <f>IFERROR(VLOOKUP(F1300,Accesorio!A:C,3,),"")</f>
        <v/>
      </c>
    </row>
    <row r="1301" spans="1:14">
      <c r="A1301" s="103"/>
      <c r="B1301" s="271"/>
      <c r="C1301" s="105"/>
      <c r="D1301" s="106"/>
      <c r="E1301" s="222"/>
      <c r="F1301" s="225"/>
      <c r="G1301" s="107"/>
      <c r="H1301" s="107"/>
      <c r="I1301" s="107"/>
      <c r="J1301" s="108"/>
      <c r="K1301" s="109"/>
      <c r="L1301" s="110"/>
      <c r="M1301" s="328" t="str">
        <f>IFERROR(ROUNDUP(VLOOKUP(F1301,Accesorio!A:E,IF(L1301&gt;5,L1301-2,L1301),)*E1301/IF(L1301&gt;5,1.21,1),0)," ")</f>
        <v xml:space="preserve"> </v>
      </c>
      <c r="N1301" s="329" t="str">
        <f>IFERROR(VLOOKUP(F1301,Accesorio!A:C,3,),"")</f>
        <v/>
      </c>
    </row>
    <row r="1302" spans="1:14">
      <c r="A1302" s="103"/>
      <c r="B1302" s="271"/>
      <c r="C1302" s="105"/>
      <c r="D1302" s="106"/>
      <c r="E1302" s="222"/>
      <c r="F1302" s="225"/>
      <c r="G1302" s="107"/>
      <c r="H1302" s="107"/>
      <c r="I1302" s="107"/>
      <c r="J1302" s="108"/>
      <c r="K1302" s="109"/>
      <c r="L1302" s="110"/>
      <c r="M1302" s="328" t="str">
        <f>IFERROR(ROUNDUP(VLOOKUP(F1302,Accesorio!A:E,IF(L1302&gt;5,L1302-2,L1302),)*E1302/IF(L1302&gt;5,1.21,1),0)," ")</f>
        <v xml:space="preserve"> </v>
      </c>
      <c r="N1302" s="329" t="str">
        <f>IFERROR(VLOOKUP(F1302,Accesorio!A:C,3,),"")</f>
        <v/>
      </c>
    </row>
    <row r="1303" spans="1:14">
      <c r="A1303" s="103"/>
      <c r="B1303" s="271"/>
      <c r="C1303" s="105"/>
      <c r="D1303" s="106"/>
      <c r="E1303" s="222"/>
      <c r="F1303" s="225"/>
      <c r="G1303" s="107"/>
      <c r="H1303" s="107"/>
      <c r="I1303" s="107"/>
      <c r="J1303" s="108"/>
      <c r="K1303" s="109"/>
      <c r="L1303" s="110"/>
      <c r="M1303" s="328" t="str">
        <f>IFERROR(ROUNDUP(VLOOKUP(F1303,Accesorio!A:E,IF(L1303&gt;5,L1303-2,L1303),)*E1303/IF(L1303&gt;5,1.21,1),0)," ")</f>
        <v xml:space="preserve"> </v>
      </c>
      <c r="N1303" s="329" t="str">
        <f>IFERROR(VLOOKUP(F1303,Accesorio!A:C,3,),"")</f>
        <v/>
      </c>
    </row>
    <row r="1304" spans="1:14">
      <c r="A1304" s="103"/>
      <c r="B1304" s="271"/>
      <c r="C1304" s="105"/>
      <c r="D1304" s="106"/>
      <c r="E1304" s="222"/>
      <c r="F1304" s="225"/>
      <c r="G1304" s="107"/>
      <c r="H1304" s="107"/>
      <c r="I1304" s="107"/>
      <c r="J1304" s="108"/>
      <c r="K1304" s="109"/>
      <c r="L1304" s="110"/>
      <c r="M1304" s="328" t="str">
        <f>IFERROR(ROUNDUP(VLOOKUP(F1304,Accesorio!A:E,IF(L1304&gt;5,L1304-2,L1304),)*E1304/IF(L1304&gt;5,1.21,1),0)," ")</f>
        <v xml:space="preserve"> </v>
      </c>
      <c r="N1304" s="329" t="str">
        <f>IFERROR(VLOOKUP(F1304,Accesorio!A:C,3,),"")</f>
        <v/>
      </c>
    </row>
    <row r="1305" spans="1:14">
      <c r="A1305" s="103"/>
      <c r="B1305" s="271"/>
      <c r="C1305" s="105"/>
      <c r="D1305" s="106"/>
      <c r="E1305" s="222"/>
      <c r="F1305" s="225"/>
      <c r="G1305" s="107"/>
      <c r="H1305" s="107"/>
      <c r="I1305" s="107"/>
      <c r="J1305" s="108"/>
      <c r="K1305" s="109"/>
      <c r="L1305" s="110"/>
      <c r="M1305" s="328" t="str">
        <f>IFERROR(ROUNDUP(VLOOKUP(F1305,Accesorio!A:E,IF(L1305&gt;5,L1305-2,L1305),)*E1305/IF(L1305&gt;5,1.21,1),0)," ")</f>
        <v xml:space="preserve"> </v>
      </c>
      <c r="N1305" s="329" t="str">
        <f>IFERROR(VLOOKUP(F1305,Accesorio!A:C,3,),"")</f>
        <v/>
      </c>
    </row>
    <row r="1306" spans="1:14">
      <c r="A1306" s="103"/>
      <c r="B1306" s="271"/>
      <c r="C1306" s="105"/>
      <c r="D1306" s="106"/>
      <c r="E1306" s="222"/>
      <c r="F1306" s="225"/>
      <c r="G1306" s="107"/>
      <c r="H1306" s="107"/>
      <c r="I1306" s="107"/>
      <c r="J1306" s="108"/>
      <c r="K1306" s="109"/>
      <c r="L1306" s="110"/>
      <c r="M1306" s="328" t="str">
        <f>IFERROR(ROUNDUP(VLOOKUP(F1306,Accesorio!A:E,IF(L1306&gt;5,L1306-2,L1306),)*E1306/IF(L1306&gt;5,1.21,1),0)," ")</f>
        <v xml:space="preserve"> </v>
      </c>
      <c r="N1306" s="329" t="str">
        <f>IFERROR(VLOOKUP(F1306,Accesorio!A:C,3,),"")</f>
        <v/>
      </c>
    </row>
    <row r="1307" spans="1:14">
      <c r="A1307" s="103"/>
      <c r="B1307" s="271"/>
      <c r="C1307" s="105"/>
      <c r="D1307" s="106"/>
      <c r="E1307" s="222"/>
      <c r="F1307" s="225"/>
      <c r="G1307" s="107"/>
      <c r="H1307" s="107"/>
      <c r="I1307" s="107"/>
      <c r="J1307" s="108"/>
      <c r="K1307" s="109"/>
      <c r="L1307" s="110"/>
      <c r="M1307" s="328" t="str">
        <f>IFERROR(ROUNDUP(VLOOKUP(F1307,Accesorio!A:E,IF(L1307&gt;5,L1307-2,L1307),)*E1307/IF(L1307&gt;5,1.21,1),0)," ")</f>
        <v xml:space="preserve"> </v>
      </c>
      <c r="N1307" s="329" t="str">
        <f>IFERROR(VLOOKUP(F1307,Accesorio!A:C,3,),"")</f>
        <v/>
      </c>
    </row>
    <row r="1308" spans="1:14">
      <c r="A1308" s="103"/>
      <c r="B1308" s="271"/>
      <c r="C1308" s="105"/>
      <c r="D1308" s="106"/>
      <c r="E1308" s="222"/>
      <c r="F1308" s="225"/>
      <c r="G1308" s="107"/>
      <c r="H1308" s="107"/>
      <c r="I1308" s="107"/>
      <c r="J1308" s="108"/>
      <c r="K1308" s="109"/>
      <c r="L1308" s="110"/>
      <c r="M1308" s="328" t="str">
        <f>IFERROR(ROUNDUP(VLOOKUP(F1308,Accesorio!A:E,IF(L1308&gt;5,L1308-2,L1308),)*E1308/IF(L1308&gt;5,1.21,1),0)," ")</f>
        <v xml:space="preserve"> </v>
      </c>
      <c r="N1308" s="329" t="str">
        <f>IFERROR(VLOOKUP(F1308,Accesorio!A:C,3,),"")</f>
        <v/>
      </c>
    </row>
    <row r="1309" spans="1:14">
      <c r="A1309" s="103"/>
      <c r="B1309" s="271"/>
      <c r="C1309" s="105"/>
      <c r="D1309" s="106"/>
      <c r="E1309" s="222"/>
      <c r="F1309" s="225"/>
      <c r="G1309" s="107"/>
      <c r="H1309" s="107"/>
      <c r="I1309" s="107"/>
      <c r="J1309" s="108"/>
      <c r="K1309" s="109"/>
      <c r="L1309" s="110"/>
      <c r="M1309" s="328" t="str">
        <f>IFERROR(ROUNDUP(VLOOKUP(F1309,Accesorio!A:E,IF(L1309&gt;5,L1309-2,L1309),)*E1309/IF(L1309&gt;5,1.21,1),0)," ")</f>
        <v xml:space="preserve"> </v>
      </c>
      <c r="N1309" s="329" t="str">
        <f>IFERROR(VLOOKUP(F1309,Accesorio!A:C,3,),"")</f>
        <v/>
      </c>
    </row>
    <row r="1310" spans="1:14">
      <c r="A1310" s="103"/>
      <c r="B1310" s="271"/>
      <c r="C1310" s="105"/>
      <c r="D1310" s="106"/>
      <c r="E1310" s="222"/>
      <c r="F1310" s="225"/>
      <c r="G1310" s="107"/>
      <c r="H1310" s="107"/>
      <c r="I1310" s="107"/>
      <c r="J1310" s="108"/>
      <c r="K1310" s="109"/>
      <c r="L1310" s="110"/>
      <c r="M1310" s="328" t="str">
        <f>IFERROR(ROUNDUP(VLOOKUP(F1310,Accesorio!A:E,IF(L1310&gt;5,L1310-2,L1310),)*E1310/IF(L1310&gt;5,1.21,1),0)," ")</f>
        <v xml:space="preserve"> </v>
      </c>
      <c r="N1310" s="329" t="str">
        <f>IFERROR(VLOOKUP(F1310,Accesorio!A:C,3,),"")</f>
        <v/>
      </c>
    </row>
    <row r="1311" spans="1:14">
      <c r="A1311" s="103"/>
      <c r="B1311" s="104"/>
      <c r="C1311" s="105"/>
      <c r="D1311" s="106"/>
      <c r="E1311" s="222"/>
      <c r="F1311" s="225"/>
      <c r="G1311" s="107"/>
      <c r="H1311" s="107"/>
      <c r="I1311" s="107"/>
      <c r="J1311" s="108"/>
      <c r="K1311" s="109"/>
      <c r="L1311" s="110"/>
      <c r="M1311" s="328" t="str">
        <f>IFERROR(ROUNDUP(VLOOKUP(F1311,Accesorio!A:E,IF(L1311&gt;5,L1311-2,L1311),)*E1311/IF(L1311&gt;5,1.21,1),0)," ")</f>
        <v xml:space="preserve"> </v>
      </c>
      <c r="N1311" s="329" t="str">
        <f>IFERROR(VLOOKUP(F1311,Accesorio!A:C,3,),"")</f>
        <v/>
      </c>
    </row>
    <row r="1312" spans="1:14">
      <c r="A1312" s="103"/>
      <c r="B1312" s="104"/>
      <c r="C1312" s="105"/>
      <c r="D1312" s="106"/>
      <c r="E1312" s="222"/>
      <c r="F1312" s="225"/>
      <c r="G1312" s="107"/>
      <c r="H1312" s="107"/>
      <c r="I1312" s="107"/>
      <c r="J1312" s="108"/>
      <c r="K1312" s="109"/>
      <c r="L1312" s="110"/>
      <c r="M1312" s="328" t="str">
        <f>IFERROR(ROUNDUP(VLOOKUP(F1312,Accesorio!A:E,IF(L1312&gt;5,L1312-2,L1312),)*E1312/IF(L1312&gt;5,1.21,1),0)," ")</f>
        <v xml:space="preserve"> </v>
      </c>
      <c r="N1312" s="329" t="str">
        <f>IFERROR(VLOOKUP(F1312,Accesorio!A:C,3,),"")</f>
        <v/>
      </c>
    </row>
    <row r="1313" spans="1:14">
      <c r="A1313" s="103"/>
      <c r="B1313" s="104"/>
      <c r="C1313" s="105"/>
      <c r="D1313" s="106"/>
      <c r="E1313" s="222"/>
      <c r="F1313" s="225"/>
      <c r="G1313" s="107"/>
      <c r="H1313" s="107"/>
      <c r="I1313" s="107"/>
      <c r="J1313" s="108"/>
      <c r="K1313" s="109"/>
      <c r="L1313" s="110"/>
      <c r="M1313" s="328" t="str">
        <f>IFERROR(ROUNDUP(VLOOKUP(F1313,Accesorio!A:E,IF(L1313&gt;5,L1313-2,L1313),)*E1313/IF(L1313&gt;5,1.21,1),0)," ")</f>
        <v xml:space="preserve"> </v>
      </c>
      <c r="N1313" s="329" t="str">
        <f>IFERROR(VLOOKUP(F1313,Accesorio!A:C,3,),"")</f>
        <v/>
      </c>
    </row>
    <row r="1314" spans="1:14">
      <c r="A1314" s="103"/>
      <c r="B1314" s="104"/>
      <c r="C1314" s="105"/>
      <c r="D1314" s="106"/>
      <c r="E1314" s="222"/>
      <c r="F1314" s="225"/>
      <c r="G1314" s="107"/>
      <c r="H1314" s="107"/>
      <c r="I1314" s="107"/>
      <c r="J1314" s="108"/>
      <c r="K1314" s="109"/>
      <c r="L1314" s="110"/>
      <c r="M1314" s="328" t="str">
        <f>IFERROR(ROUNDUP(VLOOKUP(F1314,Accesorio!A:E,IF(L1314&gt;5,L1314-2,L1314),)*E1314/IF(L1314&gt;5,1.21,1),0)," ")</f>
        <v xml:space="preserve"> </v>
      </c>
      <c r="N1314" s="329" t="str">
        <f>IFERROR(VLOOKUP(F1314,Accesorio!A:C,3,),"")</f>
        <v/>
      </c>
    </row>
    <row r="1315" spans="1:14">
      <c r="A1315" s="103"/>
      <c r="B1315" s="104"/>
      <c r="C1315" s="105"/>
      <c r="D1315" s="106"/>
      <c r="E1315" s="222"/>
      <c r="F1315" s="225"/>
      <c r="G1315" s="107"/>
      <c r="H1315" s="107"/>
      <c r="I1315" s="107"/>
      <c r="J1315" s="108"/>
      <c r="K1315" s="109"/>
      <c r="L1315" s="110"/>
      <c r="M1315" s="328" t="str">
        <f>IFERROR(ROUNDUP(VLOOKUP(F1315,Accesorio!A:E,IF(L1315&gt;5,L1315-2,L1315),)*E1315/IF(L1315&gt;5,1.21,1),0)," ")</f>
        <v xml:space="preserve"> </v>
      </c>
      <c r="N1315" s="329" t="str">
        <f>IFERROR(VLOOKUP(F1315,Accesorio!A:C,3,),"")</f>
        <v/>
      </c>
    </row>
    <row r="1316" spans="1:14">
      <c r="A1316" s="103"/>
      <c r="B1316" s="104"/>
      <c r="C1316" s="105"/>
      <c r="D1316" s="106"/>
      <c r="E1316" s="222"/>
      <c r="F1316" s="225"/>
      <c r="G1316" s="107"/>
      <c r="H1316" s="107"/>
      <c r="I1316" s="107"/>
      <c r="J1316" s="108"/>
      <c r="K1316" s="109"/>
      <c r="L1316" s="110"/>
      <c r="M1316" s="328" t="str">
        <f>IFERROR(ROUNDUP(VLOOKUP(F1316,Accesorio!A:E,IF(L1316&gt;5,L1316-2,L1316),)*E1316/IF(L1316&gt;5,1.21,1),0)," ")</f>
        <v xml:space="preserve"> </v>
      </c>
      <c r="N1316" s="329" t="str">
        <f>IFERROR(VLOOKUP(F1316,Accesorio!A:C,3,),"")</f>
        <v/>
      </c>
    </row>
    <row r="1317" spans="1:14">
      <c r="A1317" s="103"/>
      <c r="B1317" s="104"/>
      <c r="C1317" s="105"/>
      <c r="D1317" s="106"/>
      <c r="E1317" s="222"/>
      <c r="F1317" s="225"/>
      <c r="G1317" s="107"/>
      <c r="H1317" s="107"/>
      <c r="I1317" s="107"/>
      <c r="J1317" s="108"/>
      <c r="K1317" s="109"/>
      <c r="L1317" s="110"/>
      <c r="M1317" s="328" t="str">
        <f>IFERROR(ROUNDUP(VLOOKUP(F1317,Accesorio!A:E,IF(L1317&gt;5,L1317-2,L1317),)*E1317/IF(L1317&gt;5,1.21,1),0)," ")</f>
        <v xml:space="preserve"> </v>
      </c>
      <c r="N1317" s="329" t="str">
        <f>IFERROR(VLOOKUP(F1317,Accesorio!A:C,3,),"")</f>
        <v/>
      </c>
    </row>
    <row r="1318" spans="1:14">
      <c r="A1318" s="103"/>
      <c r="B1318" s="104"/>
      <c r="C1318" s="105"/>
      <c r="D1318" s="106"/>
      <c r="E1318" s="222"/>
      <c r="F1318" s="225"/>
      <c r="G1318" s="107"/>
      <c r="H1318" s="107"/>
      <c r="I1318" s="107"/>
      <c r="J1318" s="108"/>
      <c r="K1318" s="109"/>
      <c r="L1318" s="110"/>
      <c r="M1318" s="328" t="str">
        <f>IFERROR(ROUNDUP(VLOOKUP(F1318,Accesorio!A:E,IF(L1318&gt;5,L1318-2,L1318),)*E1318/IF(L1318&gt;5,1.21,1),0)," ")</f>
        <v xml:space="preserve"> </v>
      </c>
      <c r="N1318" s="329" t="str">
        <f>IFERROR(VLOOKUP(F1318,Accesorio!A:C,3,),"")</f>
        <v/>
      </c>
    </row>
    <row r="1319" spans="1:14">
      <c r="A1319" s="103"/>
      <c r="B1319" s="104"/>
      <c r="C1319" s="105"/>
      <c r="D1319" s="106"/>
      <c r="E1319" s="222"/>
      <c r="F1319" s="225"/>
      <c r="G1319" s="107"/>
      <c r="H1319" s="107"/>
      <c r="I1319" s="107"/>
      <c r="J1319" s="108"/>
      <c r="K1319" s="109"/>
      <c r="L1319" s="110"/>
      <c r="M1319" s="328" t="str">
        <f>IFERROR(ROUNDUP(VLOOKUP(F1319,Accesorio!A:E,IF(L1319&gt;5,L1319-2,L1319),)*E1319/IF(L1319&gt;5,1.21,1),0)," ")</f>
        <v xml:space="preserve"> </v>
      </c>
      <c r="N1319" s="329" t="str">
        <f>IFERROR(VLOOKUP(F1319,Accesorio!A:C,3,),"")</f>
        <v/>
      </c>
    </row>
    <row r="1320" spans="1:14">
      <c r="A1320" s="103"/>
      <c r="B1320" s="104"/>
      <c r="C1320" s="105"/>
      <c r="D1320" s="106"/>
      <c r="E1320" s="222"/>
      <c r="F1320" s="225"/>
      <c r="G1320" s="107"/>
      <c r="H1320" s="107"/>
      <c r="I1320" s="107"/>
      <c r="J1320" s="108"/>
      <c r="K1320" s="109"/>
      <c r="L1320" s="110"/>
      <c r="M1320" s="328" t="str">
        <f>IFERROR(ROUNDUP(VLOOKUP(F1320,Accesorio!A:E,IF(L1320&gt;5,L1320-2,L1320),)*E1320/IF(L1320&gt;5,1.21,1),0)," ")</f>
        <v xml:space="preserve"> </v>
      </c>
      <c r="N1320" s="329" t="str">
        <f>IFERROR(VLOOKUP(F1320,Accesorio!A:C,3,),"")</f>
        <v/>
      </c>
    </row>
    <row r="1321" spans="1:14">
      <c r="A1321" s="103"/>
      <c r="B1321" s="104"/>
      <c r="C1321" s="105"/>
      <c r="D1321" s="106"/>
      <c r="E1321" s="222"/>
      <c r="F1321" s="225"/>
      <c r="G1321" s="107"/>
      <c r="H1321" s="107"/>
      <c r="I1321" s="107"/>
      <c r="J1321" s="108"/>
      <c r="K1321" s="109"/>
      <c r="L1321" s="110"/>
      <c r="M1321" s="328" t="str">
        <f>IFERROR(ROUNDUP(VLOOKUP(F1321,Accesorio!A:E,IF(L1321&gt;5,L1321-2,L1321),)*E1321/IF(L1321&gt;5,1.21,1),0)," ")</f>
        <v xml:space="preserve"> </v>
      </c>
      <c r="N1321" s="329" t="str">
        <f>IFERROR(VLOOKUP(F1321,Accesorio!A:C,3,),"")</f>
        <v/>
      </c>
    </row>
    <row r="1322" spans="1:14">
      <c r="A1322" s="103"/>
      <c r="B1322" s="104"/>
      <c r="C1322" s="105"/>
      <c r="D1322" s="106"/>
      <c r="E1322" s="222"/>
      <c r="F1322" s="225"/>
      <c r="G1322" s="107"/>
      <c r="H1322" s="107"/>
      <c r="I1322" s="107"/>
      <c r="J1322" s="108"/>
      <c r="K1322" s="109"/>
      <c r="L1322" s="110"/>
      <c r="M1322" s="328" t="str">
        <f>IFERROR(ROUNDUP(VLOOKUP(F1322,Accesorio!A:E,IF(L1322&gt;5,L1322-2,L1322),)*E1322/IF(L1322&gt;5,1.21,1),0)," ")</f>
        <v xml:space="preserve"> </v>
      </c>
      <c r="N1322" s="329" t="str">
        <f>IFERROR(VLOOKUP(F1322,Accesorio!A:C,3,),"")</f>
        <v/>
      </c>
    </row>
    <row r="1323" spans="1:14">
      <c r="A1323" s="103"/>
      <c r="B1323" s="104"/>
      <c r="C1323" s="105"/>
      <c r="D1323" s="106"/>
      <c r="E1323" s="222"/>
      <c r="F1323" s="225"/>
      <c r="G1323" s="107"/>
      <c r="H1323" s="107"/>
      <c r="I1323" s="107"/>
      <c r="J1323" s="108"/>
      <c r="K1323" s="109"/>
      <c r="L1323" s="110"/>
      <c r="M1323" s="328" t="str">
        <f>IFERROR(ROUNDUP(VLOOKUP(F1323,Accesorio!A:E,IF(L1323&gt;5,L1323-2,L1323),)*E1323/IF(L1323&gt;5,1.21,1),0)," ")</f>
        <v xml:space="preserve"> </v>
      </c>
      <c r="N1323" s="329" t="str">
        <f>IFERROR(VLOOKUP(F1323,Accesorio!A:C,3,),"")</f>
        <v/>
      </c>
    </row>
    <row r="1324" spans="1:14">
      <c r="A1324" s="103"/>
      <c r="B1324" s="271"/>
      <c r="C1324" s="105"/>
      <c r="D1324" s="106"/>
      <c r="E1324" s="222"/>
      <c r="F1324" s="225"/>
      <c r="G1324" s="107"/>
      <c r="H1324" s="107"/>
      <c r="I1324" s="107"/>
      <c r="J1324" s="108"/>
      <c r="K1324" s="109"/>
      <c r="L1324" s="110"/>
      <c r="M1324" s="328" t="str">
        <f>IFERROR(ROUNDUP(VLOOKUP(F1324,Accesorio!A:E,IF(L1324&gt;5,L1324-2,L1324),)*E1324/IF(L1324&gt;5,1.21,1),0)," ")</f>
        <v xml:space="preserve"> </v>
      </c>
      <c r="N1324" s="329" t="str">
        <f>IFERROR(VLOOKUP(F1324,Accesorio!A:C,3,),"")</f>
        <v/>
      </c>
    </row>
    <row r="1325" spans="1:14">
      <c r="A1325" s="103"/>
      <c r="B1325" s="271"/>
      <c r="C1325" s="105"/>
      <c r="D1325" s="106"/>
      <c r="E1325" s="222"/>
      <c r="F1325" s="225"/>
      <c r="G1325" s="107"/>
      <c r="H1325" s="107"/>
      <c r="I1325" s="107"/>
      <c r="J1325" s="108"/>
      <c r="K1325" s="109"/>
      <c r="L1325" s="110"/>
      <c r="M1325" s="328" t="str">
        <f>IFERROR(ROUNDUP(VLOOKUP(F1325,Accesorio!A:E,IF(L1325&gt;5,L1325-2,L1325),)*E1325/IF(L1325&gt;5,1.21,1),0)," ")</f>
        <v xml:space="preserve"> </v>
      </c>
      <c r="N1325" s="329" t="str">
        <f>IFERROR(VLOOKUP(F1325,Accesorio!A:C,3,),"")</f>
        <v/>
      </c>
    </row>
    <row r="1326" spans="1:14">
      <c r="A1326" s="103"/>
      <c r="B1326" s="271"/>
      <c r="C1326" s="105"/>
      <c r="D1326" s="106"/>
      <c r="E1326" s="222"/>
      <c r="F1326" s="225"/>
      <c r="G1326" s="107"/>
      <c r="H1326" s="107"/>
      <c r="I1326" s="107"/>
      <c r="J1326" s="108"/>
      <c r="K1326" s="109"/>
      <c r="L1326" s="110"/>
      <c r="M1326" s="328" t="str">
        <f>IFERROR(ROUNDUP(VLOOKUP(F1326,Accesorio!A:E,IF(L1326&gt;5,L1326-2,L1326),)*E1326/IF(L1326&gt;5,1.21,1),0)," ")</f>
        <v xml:space="preserve"> </v>
      </c>
      <c r="N1326" s="329" t="str">
        <f>IFERROR(VLOOKUP(F1326,Accesorio!A:C,3,),"")</f>
        <v/>
      </c>
    </row>
    <row r="1327" spans="1:14">
      <c r="A1327" s="103"/>
      <c r="B1327" s="271"/>
      <c r="C1327" s="105"/>
      <c r="D1327" s="106"/>
      <c r="E1327" s="222"/>
      <c r="F1327" s="225"/>
      <c r="G1327" s="107"/>
      <c r="H1327" s="107"/>
      <c r="I1327" s="107"/>
      <c r="J1327" s="108"/>
      <c r="K1327" s="109"/>
      <c r="L1327" s="110"/>
      <c r="M1327" s="328" t="str">
        <f>IFERROR(ROUNDUP(VLOOKUP(F1327,Accesorio!A:E,IF(L1327&gt;5,L1327-2,L1327),)*E1327/IF(L1327&gt;5,1.21,1),0)," ")</f>
        <v xml:space="preserve"> </v>
      </c>
      <c r="N1327" s="329" t="str">
        <f>IFERROR(VLOOKUP(F1327,Accesorio!A:C,3,),"")</f>
        <v/>
      </c>
    </row>
    <row r="1328" spans="1:14">
      <c r="A1328" s="103"/>
      <c r="B1328" s="271"/>
      <c r="C1328" s="105"/>
      <c r="D1328" s="106"/>
      <c r="E1328" s="222"/>
      <c r="F1328" s="225"/>
      <c r="G1328" s="107"/>
      <c r="H1328" s="107"/>
      <c r="I1328" s="107"/>
      <c r="J1328" s="108"/>
      <c r="K1328" s="109"/>
      <c r="L1328" s="110"/>
      <c r="M1328" s="328" t="str">
        <f>IFERROR(ROUNDUP(VLOOKUP(F1328,Accesorio!A:E,IF(L1328&gt;5,L1328-2,L1328),)*E1328/IF(L1328&gt;5,1.21,1),0)," ")</f>
        <v xml:space="preserve"> </v>
      </c>
      <c r="N1328" s="329" t="str">
        <f>IFERROR(VLOOKUP(F1328,Accesorio!A:C,3,),"")</f>
        <v/>
      </c>
    </row>
    <row r="1329" spans="1:14">
      <c r="A1329" s="103"/>
      <c r="B1329" s="271"/>
      <c r="C1329" s="105"/>
      <c r="D1329" s="106"/>
      <c r="E1329" s="222"/>
      <c r="F1329" s="225"/>
      <c r="G1329" s="107"/>
      <c r="H1329" s="107"/>
      <c r="I1329" s="107"/>
      <c r="J1329" s="108"/>
      <c r="K1329" s="109"/>
      <c r="L1329" s="110"/>
      <c r="M1329" s="328" t="str">
        <f>IFERROR(ROUNDUP(VLOOKUP(F1329,Accesorio!A:E,IF(L1329&gt;5,L1329-2,L1329),)*E1329/IF(L1329&gt;5,1.21,1),0)," ")</f>
        <v xml:space="preserve"> </v>
      </c>
      <c r="N1329" s="329" t="str">
        <f>IFERROR(VLOOKUP(F1329,Accesorio!A:C,3,),"")</f>
        <v/>
      </c>
    </row>
    <row r="1330" spans="1:14">
      <c r="A1330" s="103"/>
      <c r="B1330" s="271"/>
      <c r="C1330" s="105"/>
      <c r="D1330" s="106"/>
      <c r="E1330" s="222"/>
      <c r="F1330" s="225"/>
      <c r="G1330" s="107"/>
      <c r="H1330" s="107"/>
      <c r="I1330" s="107"/>
      <c r="J1330" s="108"/>
      <c r="K1330" s="109"/>
      <c r="L1330" s="110"/>
      <c r="M1330" s="328" t="str">
        <f>IFERROR(ROUNDUP(VLOOKUP(F1330,Accesorio!A:E,IF(L1330&gt;5,L1330-2,L1330),)*E1330/IF(L1330&gt;5,1.21,1),0)," ")</f>
        <v xml:space="preserve"> </v>
      </c>
      <c r="N1330" s="329" t="str">
        <f>IFERROR(VLOOKUP(F1330,Accesorio!A:C,3,),"")</f>
        <v/>
      </c>
    </row>
    <row r="1331" spans="1:14">
      <c r="A1331" s="103"/>
      <c r="B1331" s="271"/>
      <c r="C1331" s="105"/>
      <c r="D1331" s="106"/>
      <c r="E1331" s="222"/>
      <c r="F1331" s="225"/>
      <c r="G1331" s="107"/>
      <c r="H1331" s="107"/>
      <c r="I1331" s="107"/>
      <c r="J1331" s="108"/>
      <c r="K1331" s="109"/>
      <c r="L1331" s="110"/>
      <c r="M1331" s="328" t="str">
        <f>IFERROR(ROUNDUP(VLOOKUP(F1331,Accesorio!A:E,IF(L1331&gt;5,L1331-2,L1331),)*E1331/IF(L1331&gt;5,1.21,1),0)," ")</f>
        <v xml:space="preserve"> </v>
      </c>
      <c r="N1331" s="329" t="str">
        <f>IFERROR(VLOOKUP(F1331,Accesorio!A:C,3,),"")</f>
        <v/>
      </c>
    </row>
    <row r="1332" spans="1:14">
      <c r="A1332" s="103"/>
      <c r="B1332" s="271"/>
      <c r="C1332" s="105"/>
      <c r="D1332" s="106"/>
      <c r="E1332" s="222"/>
      <c r="F1332" s="225"/>
      <c r="G1332" s="107"/>
      <c r="H1332" s="107"/>
      <c r="I1332" s="107"/>
      <c r="J1332" s="108"/>
      <c r="K1332" s="109"/>
      <c r="L1332" s="110"/>
      <c r="M1332" s="328" t="str">
        <f>IFERROR(ROUNDUP(VLOOKUP(F1332,Accesorio!A:E,IF(L1332&gt;5,L1332-2,L1332),)*E1332/IF(L1332&gt;5,1.21,1),0)," ")</f>
        <v xml:space="preserve"> </v>
      </c>
      <c r="N1332" s="329" t="str">
        <f>IFERROR(VLOOKUP(F1332,Accesorio!A:C,3,),"")</f>
        <v/>
      </c>
    </row>
    <row r="1333" spans="1:14">
      <c r="A1333" s="103"/>
      <c r="B1333" s="271"/>
      <c r="C1333" s="105"/>
      <c r="D1333" s="106"/>
      <c r="E1333" s="222"/>
      <c r="F1333" s="225"/>
      <c r="G1333" s="107"/>
      <c r="H1333" s="107"/>
      <c r="I1333" s="107"/>
      <c r="J1333" s="108"/>
      <c r="K1333" s="109"/>
      <c r="L1333" s="110"/>
      <c r="M1333" s="328" t="str">
        <f>IFERROR(ROUNDUP(VLOOKUP(F1333,Accesorio!A:E,IF(L1333&gt;5,L1333-2,L1333),)*E1333/IF(L1333&gt;5,1.21,1),0)," ")</f>
        <v xml:space="preserve"> </v>
      </c>
      <c r="N1333" s="329" t="str">
        <f>IFERROR(VLOOKUP(F1333,Accesorio!A:C,3,),"")</f>
        <v/>
      </c>
    </row>
    <row r="1334" spans="1:14">
      <c r="A1334" s="103"/>
      <c r="B1334" s="271"/>
      <c r="C1334" s="105"/>
      <c r="D1334" s="106"/>
      <c r="E1334" s="222"/>
      <c r="F1334" s="225"/>
      <c r="G1334" s="107"/>
      <c r="H1334" s="107"/>
      <c r="I1334" s="107"/>
      <c r="J1334" s="108"/>
      <c r="K1334" s="109"/>
      <c r="L1334" s="110"/>
      <c r="M1334" s="328" t="str">
        <f>IFERROR(ROUNDUP(VLOOKUP(F1334,Accesorio!A:E,IF(L1334&gt;5,L1334-2,L1334),)*E1334/IF(L1334&gt;5,1.21,1),0)," ")</f>
        <v xml:space="preserve"> </v>
      </c>
      <c r="N1334" s="329" t="str">
        <f>IFERROR(VLOOKUP(F1334,Accesorio!A:C,3,),"")</f>
        <v/>
      </c>
    </row>
    <row r="1335" spans="1:14">
      <c r="A1335" s="103"/>
      <c r="B1335" s="271"/>
      <c r="C1335" s="105"/>
      <c r="D1335" s="106"/>
      <c r="E1335" s="222"/>
      <c r="F1335" s="225"/>
      <c r="G1335" s="107"/>
      <c r="H1335" s="107"/>
      <c r="I1335" s="107"/>
      <c r="J1335" s="108"/>
      <c r="K1335" s="109"/>
      <c r="L1335" s="110"/>
      <c r="M1335" s="328" t="str">
        <f>IFERROR(ROUNDUP(VLOOKUP(F1335,Accesorio!A:E,IF(L1335&gt;5,L1335-2,L1335),)*E1335/IF(L1335&gt;5,1.21,1),0)," ")</f>
        <v xml:space="preserve"> </v>
      </c>
      <c r="N1335" s="329" t="str">
        <f>IFERROR(VLOOKUP(F1335,Accesorio!A:C,3,),"")</f>
        <v/>
      </c>
    </row>
    <row r="1336" spans="1:14">
      <c r="A1336" s="103"/>
      <c r="B1336" s="271"/>
      <c r="C1336" s="105"/>
      <c r="D1336" s="106"/>
      <c r="E1336" s="222"/>
      <c r="F1336" s="225"/>
      <c r="G1336" s="107"/>
      <c r="H1336" s="107"/>
      <c r="I1336" s="107"/>
      <c r="J1336" s="108"/>
      <c r="K1336" s="109"/>
      <c r="L1336" s="110"/>
      <c r="M1336" s="328" t="str">
        <f>IFERROR(ROUNDUP(VLOOKUP(F1336,Accesorio!A:E,IF(L1336&gt;5,L1336-2,L1336),)*E1336/IF(L1336&gt;5,1.21,1),0)," ")</f>
        <v xml:space="preserve"> </v>
      </c>
      <c r="N1336" s="329" t="str">
        <f>IFERROR(VLOOKUP(F1336,Accesorio!A:C,3,),"")</f>
        <v/>
      </c>
    </row>
    <row r="1337" spans="1:14">
      <c r="A1337" s="103"/>
      <c r="B1337" s="271"/>
      <c r="C1337" s="105"/>
      <c r="D1337" s="106"/>
      <c r="E1337" s="222"/>
      <c r="F1337" s="225"/>
      <c r="G1337" s="107"/>
      <c r="H1337" s="107"/>
      <c r="I1337" s="107"/>
      <c r="J1337" s="108"/>
      <c r="K1337" s="109"/>
      <c r="L1337" s="110"/>
      <c r="M1337" s="328" t="str">
        <f>IFERROR(ROUNDUP(VLOOKUP(F1337,Accesorio!A:E,IF(L1337&gt;5,L1337-2,L1337),)*E1337/IF(L1337&gt;5,1.21,1),0)," ")</f>
        <v xml:space="preserve"> </v>
      </c>
      <c r="N1337" s="329" t="str">
        <f>IFERROR(VLOOKUP(F1337,Accesorio!A:C,3,),"")</f>
        <v/>
      </c>
    </row>
    <row r="1338" spans="1:14">
      <c r="A1338" s="103"/>
      <c r="B1338" s="271"/>
      <c r="C1338" s="105"/>
      <c r="D1338" s="106"/>
      <c r="E1338" s="222"/>
      <c r="F1338" s="225"/>
      <c r="G1338" s="107"/>
      <c r="H1338" s="107"/>
      <c r="I1338" s="107"/>
      <c r="J1338" s="108"/>
      <c r="K1338" s="109"/>
      <c r="L1338" s="110"/>
      <c r="M1338" s="328" t="str">
        <f>IFERROR(ROUNDUP(VLOOKUP(F1338,Accesorio!A:E,IF(L1338&gt;5,L1338-2,L1338),)*E1338/IF(L1338&gt;5,1.21,1),0)," ")</f>
        <v xml:space="preserve"> </v>
      </c>
      <c r="N1338" s="329" t="str">
        <f>IFERROR(VLOOKUP(F1338,Accesorio!A:C,3,),"")</f>
        <v/>
      </c>
    </row>
    <row r="1339" spans="1:14">
      <c r="A1339" s="103"/>
      <c r="B1339" s="271"/>
      <c r="C1339" s="105"/>
      <c r="D1339" s="106"/>
      <c r="E1339" s="222"/>
      <c r="F1339" s="225"/>
      <c r="G1339" s="107"/>
      <c r="H1339" s="107"/>
      <c r="I1339" s="107"/>
      <c r="J1339" s="108"/>
      <c r="K1339" s="109"/>
      <c r="L1339" s="110"/>
      <c r="M1339" s="328" t="str">
        <f>IFERROR(ROUNDUP(VLOOKUP(F1339,Accesorio!A:E,IF(L1339&gt;5,L1339-2,L1339),)*E1339/IF(L1339&gt;5,1.21,1),0)," ")</f>
        <v xml:space="preserve"> </v>
      </c>
      <c r="N1339" s="329" t="str">
        <f>IFERROR(VLOOKUP(F1339,Accesorio!A:C,3,),"")</f>
        <v/>
      </c>
    </row>
    <row r="1340" spans="1:14">
      <c r="A1340" s="103"/>
      <c r="B1340" s="271"/>
      <c r="C1340" s="105"/>
      <c r="D1340" s="106"/>
      <c r="E1340" s="222"/>
      <c r="F1340" s="225"/>
      <c r="G1340" s="107"/>
      <c r="H1340" s="107"/>
      <c r="I1340" s="107"/>
      <c r="J1340" s="108"/>
      <c r="K1340" s="109"/>
      <c r="L1340" s="110"/>
      <c r="M1340" s="328" t="str">
        <f>IFERROR(ROUNDUP(VLOOKUP(F1340,Accesorio!A:E,IF(L1340&gt;5,L1340-2,L1340),)*E1340/IF(L1340&gt;5,1.21,1),0)," ")</f>
        <v xml:space="preserve"> </v>
      </c>
      <c r="N1340" s="329" t="str">
        <f>IFERROR(VLOOKUP(F1340,Accesorio!A:C,3,),"")</f>
        <v/>
      </c>
    </row>
    <row r="1341" spans="1:14">
      <c r="A1341" s="103"/>
      <c r="B1341" s="271"/>
      <c r="C1341" s="105"/>
      <c r="D1341" s="106"/>
      <c r="E1341" s="222"/>
      <c r="F1341" s="225"/>
      <c r="G1341" s="107"/>
      <c r="H1341" s="107"/>
      <c r="I1341" s="107"/>
      <c r="J1341" s="108"/>
      <c r="K1341" s="109"/>
      <c r="L1341" s="110"/>
      <c r="M1341" s="328" t="str">
        <f>IFERROR(ROUNDUP(VLOOKUP(F1341,Accesorio!A:E,IF(L1341&gt;5,L1341-2,L1341),)*E1341/IF(L1341&gt;5,1.21,1),0)," ")</f>
        <v xml:space="preserve"> </v>
      </c>
      <c r="N1341" s="329" t="str">
        <f>IFERROR(VLOOKUP(F1341,Accesorio!A:C,3,),"")</f>
        <v/>
      </c>
    </row>
    <row r="1342" spans="1:14">
      <c r="A1342" s="103"/>
      <c r="B1342" s="271"/>
      <c r="C1342" s="105"/>
      <c r="D1342" s="106"/>
      <c r="E1342" s="222"/>
      <c r="F1342" s="225"/>
      <c r="G1342" s="107"/>
      <c r="H1342" s="107"/>
      <c r="I1342" s="107"/>
      <c r="J1342" s="108"/>
      <c r="K1342" s="109"/>
      <c r="L1342" s="110"/>
      <c r="M1342" s="328" t="str">
        <f>IFERROR(ROUNDUP(VLOOKUP(F1342,Accesorio!A:E,IF(L1342&gt;5,L1342-2,L1342),)*E1342/IF(L1342&gt;5,1.21,1),0)," ")</f>
        <v xml:space="preserve"> </v>
      </c>
      <c r="N1342" s="329" t="str">
        <f>IFERROR(VLOOKUP(F1342,Accesorio!A:C,3,),"")</f>
        <v/>
      </c>
    </row>
    <row r="1343" spans="1:14">
      <c r="A1343" s="103"/>
      <c r="B1343" s="271"/>
      <c r="C1343" s="105"/>
      <c r="D1343" s="106"/>
      <c r="E1343" s="222"/>
      <c r="F1343" s="225"/>
      <c r="G1343" s="107"/>
      <c r="H1343" s="107"/>
      <c r="I1343" s="107"/>
      <c r="J1343" s="108"/>
      <c r="K1343" s="109"/>
      <c r="L1343" s="110"/>
      <c r="M1343" s="328" t="str">
        <f>IFERROR(ROUNDUP(VLOOKUP(F1343,Accesorio!A:E,IF(L1343&gt;5,L1343-2,L1343),)*E1343/IF(L1343&gt;5,1.21,1),0)," ")</f>
        <v xml:space="preserve"> </v>
      </c>
      <c r="N1343" s="329" t="str">
        <f>IFERROR(VLOOKUP(F1343,Accesorio!A:C,3,),"")</f>
        <v/>
      </c>
    </row>
    <row r="1344" spans="1:14">
      <c r="A1344" s="103"/>
      <c r="B1344" s="271"/>
      <c r="C1344" s="105"/>
      <c r="D1344" s="106"/>
      <c r="E1344" s="222"/>
      <c r="F1344" s="225"/>
      <c r="G1344" s="107"/>
      <c r="H1344" s="107"/>
      <c r="I1344" s="107"/>
      <c r="J1344" s="108"/>
      <c r="K1344" s="109"/>
      <c r="L1344" s="110"/>
      <c r="M1344" s="328" t="str">
        <f>IFERROR(ROUNDUP(VLOOKUP(F1344,Accesorio!A:E,IF(L1344&gt;5,L1344-2,L1344),)*E1344/IF(L1344&gt;5,1.21,1),0)," ")</f>
        <v xml:space="preserve"> </v>
      </c>
      <c r="N1344" s="329" t="str">
        <f>IFERROR(VLOOKUP(F1344,Accesorio!A:C,3,),"")</f>
        <v/>
      </c>
    </row>
    <row r="1345" spans="1:14">
      <c r="A1345" s="103"/>
      <c r="B1345" s="271"/>
      <c r="C1345" s="105"/>
      <c r="D1345" s="106"/>
      <c r="E1345" s="222"/>
      <c r="F1345" s="225"/>
      <c r="G1345" s="107"/>
      <c r="H1345" s="107"/>
      <c r="I1345" s="107"/>
      <c r="J1345" s="108"/>
      <c r="K1345" s="109"/>
      <c r="L1345" s="110"/>
      <c r="M1345" s="328" t="str">
        <f>IFERROR(ROUNDUP(VLOOKUP(F1345,Accesorio!A:E,IF(L1345&gt;5,L1345-2,L1345),)*E1345/IF(L1345&gt;5,1.21,1),0)," ")</f>
        <v xml:space="preserve"> </v>
      </c>
      <c r="N1345" s="329" t="str">
        <f>IFERROR(VLOOKUP(F1345,Accesorio!A:C,3,),"")</f>
        <v/>
      </c>
    </row>
    <row r="1346" spans="1:14">
      <c r="A1346" s="103"/>
      <c r="B1346" s="271"/>
      <c r="C1346" s="105"/>
      <c r="D1346" s="106"/>
      <c r="E1346" s="222"/>
      <c r="F1346" s="225"/>
      <c r="G1346" s="107"/>
      <c r="H1346" s="107"/>
      <c r="I1346" s="107"/>
      <c r="J1346" s="108"/>
      <c r="K1346" s="109"/>
      <c r="L1346" s="110"/>
      <c r="M1346" s="328" t="str">
        <f>IFERROR(ROUNDUP(VLOOKUP(F1346,Accesorio!A:E,IF(L1346&gt;5,L1346-2,L1346),)*E1346/IF(L1346&gt;5,1.21,1),0)," ")</f>
        <v xml:space="preserve"> </v>
      </c>
      <c r="N1346" s="329" t="str">
        <f>IFERROR(VLOOKUP(F1346,Accesorio!A:C,3,),"")</f>
        <v/>
      </c>
    </row>
    <row r="1347" spans="1:14">
      <c r="A1347" s="103"/>
      <c r="B1347" s="271"/>
      <c r="C1347" s="105"/>
      <c r="D1347" s="106"/>
      <c r="E1347" s="222"/>
      <c r="F1347" s="225"/>
      <c r="G1347" s="107"/>
      <c r="H1347" s="107"/>
      <c r="I1347" s="107"/>
      <c r="J1347" s="108"/>
      <c r="K1347" s="109"/>
      <c r="L1347" s="110"/>
      <c r="M1347" s="328" t="str">
        <f>IFERROR(ROUNDUP(VLOOKUP(F1347,Accesorio!A:E,IF(L1347&gt;5,L1347-2,L1347),)*E1347/IF(L1347&gt;5,1.21,1),0)," ")</f>
        <v xml:space="preserve"> </v>
      </c>
      <c r="N1347" s="329" t="str">
        <f>IFERROR(VLOOKUP(F1347,Accesorio!A:C,3,),"")</f>
        <v/>
      </c>
    </row>
    <row r="1348" spans="1:14">
      <c r="A1348" s="103"/>
      <c r="B1348" s="271"/>
      <c r="C1348" s="105"/>
      <c r="D1348" s="106"/>
      <c r="E1348" s="222"/>
      <c r="F1348" s="225"/>
      <c r="G1348" s="107"/>
      <c r="H1348" s="107"/>
      <c r="I1348" s="107"/>
      <c r="J1348" s="108"/>
      <c r="K1348" s="109"/>
      <c r="L1348" s="110"/>
      <c r="M1348" s="328" t="str">
        <f>IFERROR(ROUNDUP(VLOOKUP(F1348,Accesorio!A:E,IF(L1348&gt;5,L1348-2,L1348),)*E1348/IF(L1348&gt;5,1.21,1),0)," ")</f>
        <v xml:space="preserve"> </v>
      </c>
      <c r="N1348" s="329" t="str">
        <f>IFERROR(VLOOKUP(F1348,Accesorio!A:C,3,),"")</f>
        <v/>
      </c>
    </row>
    <row r="1349" spans="1:14">
      <c r="A1349" s="103"/>
      <c r="B1349" s="271"/>
      <c r="C1349" s="105"/>
      <c r="D1349" s="106"/>
      <c r="E1349" s="222"/>
      <c r="F1349" s="225"/>
      <c r="G1349" s="107"/>
      <c r="H1349" s="107"/>
      <c r="I1349" s="107"/>
      <c r="J1349" s="108"/>
      <c r="K1349" s="109"/>
      <c r="L1349" s="110"/>
      <c r="M1349" s="328" t="str">
        <f>IFERROR(ROUNDUP(VLOOKUP(F1349,Accesorio!A:E,IF(L1349&gt;5,L1349-2,L1349),)*E1349/IF(L1349&gt;5,1.21,1),0)," ")</f>
        <v xml:space="preserve"> </v>
      </c>
      <c r="N1349" s="329" t="str">
        <f>IFERROR(VLOOKUP(F1349,Accesorio!A:C,3,),"")</f>
        <v/>
      </c>
    </row>
    <row r="1350" spans="1:14">
      <c r="A1350" s="103"/>
      <c r="B1350" s="271"/>
      <c r="C1350" s="105"/>
      <c r="D1350" s="106"/>
      <c r="E1350" s="222"/>
      <c r="F1350" s="225"/>
      <c r="G1350" s="107"/>
      <c r="H1350" s="107"/>
      <c r="I1350" s="107"/>
      <c r="J1350" s="108"/>
      <c r="K1350" s="109"/>
      <c r="L1350" s="110"/>
      <c r="M1350" s="328" t="str">
        <f>IFERROR(ROUNDUP(VLOOKUP(F1350,Accesorio!A:E,IF(L1350&gt;5,L1350-2,L1350),)*E1350/IF(L1350&gt;5,1.21,1),0)," ")</f>
        <v xml:space="preserve"> </v>
      </c>
      <c r="N1350" s="329" t="str">
        <f>IFERROR(VLOOKUP(F1350,Accesorio!A:C,3,),"")</f>
        <v/>
      </c>
    </row>
    <row r="1351" spans="1:14">
      <c r="A1351" s="103"/>
      <c r="B1351" s="271"/>
      <c r="C1351" s="105"/>
      <c r="D1351" s="106"/>
      <c r="E1351" s="222"/>
      <c r="F1351" s="225"/>
      <c r="G1351" s="107"/>
      <c r="H1351" s="107"/>
      <c r="I1351" s="107"/>
      <c r="J1351" s="108"/>
      <c r="K1351" s="109"/>
      <c r="L1351" s="110"/>
      <c r="M1351" s="328" t="str">
        <f>IFERROR(ROUNDUP(VLOOKUP(F1351,Accesorio!A:E,IF(L1351&gt;5,L1351-2,L1351),)*E1351/IF(L1351&gt;5,1.21,1),0)," ")</f>
        <v xml:space="preserve"> </v>
      </c>
      <c r="N1351" s="329" t="str">
        <f>IFERROR(VLOOKUP(F1351,Accesorio!A:C,3,),"")</f>
        <v/>
      </c>
    </row>
    <row r="1352" spans="1:14">
      <c r="A1352" s="103"/>
      <c r="B1352" s="271"/>
      <c r="C1352" s="105"/>
      <c r="D1352" s="106"/>
      <c r="E1352" s="222"/>
      <c r="F1352" s="225"/>
      <c r="G1352" s="107"/>
      <c r="H1352" s="107"/>
      <c r="I1352" s="107"/>
      <c r="J1352" s="108"/>
      <c r="K1352" s="109"/>
      <c r="L1352" s="110"/>
      <c r="M1352" s="328" t="str">
        <f>IFERROR(ROUNDUP(VLOOKUP(F1352,Accesorio!A:E,IF(L1352&gt;5,L1352-2,L1352),)*E1352/IF(L1352&gt;5,1.21,1),0)," ")</f>
        <v xml:space="preserve"> </v>
      </c>
      <c r="N1352" s="329" t="str">
        <f>IFERROR(VLOOKUP(F1352,Accesorio!A:C,3,),"")</f>
        <v/>
      </c>
    </row>
    <row r="1353" spans="1:14">
      <c r="A1353" s="103"/>
      <c r="B1353" s="271"/>
      <c r="C1353" s="105"/>
      <c r="D1353" s="106"/>
      <c r="E1353" s="222"/>
      <c r="F1353" s="225"/>
      <c r="G1353" s="107"/>
      <c r="H1353" s="107"/>
      <c r="I1353" s="107"/>
      <c r="J1353" s="108"/>
      <c r="K1353" s="109"/>
      <c r="L1353" s="110"/>
      <c r="M1353" s="328" t="str">
        <f>IFERROR(ROUNDUP(VLOOKUP(F1353,Accesorio!A:E,IF(L1353&gt;5,L1353-2,L1353),)*E1353/IF(L1353&gt;5,1.21,1),0)," ")</f>
        <v xml:space="preserve"> </v>
      </c>
      <c r="N1353" s="329" t="str">
        <f>IFERROR(VLOOKUP(F1353,Accesorio!A:C,3,),"")</f>
        <v/>
      </c>
    </row>
    <row r="1354" spans="1:14">
      <c r="A1354" s="103"/>
      <c r="B1354" s="271"/>
      <c r="C1354" s="105"/>
      <c r="D1354" s="106"/>
      <c r="E1354" s="222"/>
      <c r="F1354" s="225"/>
      <c r="G1354" s="107"/>
      <c r="H1354" s="107"/>
      <c r="I1354" s="107"/>
      <c r="J1354" s="108"/>
      <c r="K1354" s="109"/>
      <c r="L1354" s="110"/>
      <c r="M1354" s="328" t="str">
        <f>IFERROR(ROUNDUP(VLOOKUP(F1354,Accesorio!A:E,IF(L1354&gt;5,L1354-2,L1354),)*E1354/IF(L1354&gt;5,1.21,1),0)," ")</f>
        <v xml:space="preserve"> </v>
      </c>
      <c r="N1354" s="329" t="str">
        <f>IFERROR(VLOOKUP(F1354,Accesorio!A:C,3,),"")</f>
        <v/>
      </c>
    </row>
    <row r="1355" spans="1:14">
      <c r="A1355" s="103"/>
      <c r="B1355" s="104"/>
      <c r="C1355" s="105"/>
      <c r="D1355" s="106"/>
      <c r="E1355" s="222"/>
      <c r="F1355" s="225"/>
      <c r="G1355" s="107"/>
      <c r="H1355" s="107"/>
      <c r="I1355" s="107"/>
      <c r="J1355" s="108"/>
      <c r="K1355" s="109"/>
      <c r="L1355" s="110"/>
      <c r="M1355" s="328" t="str">
        <f>IFERROR(ROUNDUP(VLOOKUP(F1355,Accesorio!A:E,IF(L1355&gt;5,L1355-2,L1355),)*E1355/IF(L1355&gt;5,1.21,1),0)," ")</f>
        <v xml:space="preserve"> </v>
      </c>
      <c r="N1355" s="329" t="str">
        <f>IFERROR(VLOOKUP(F1355,Accesorio!A:C,3,),"")</f>
        <v/>
      </c>
    </row>
    <row r="1356" spans="1:14">
      <c r="A1356" s="103"/>
      <c r="B1356" s="104"/>
      <c r="C1356" s="105"/>
      <c r="D1356" s="106"/>
      <c r="E1356" s="222"/>
      <c r="F1356" s="225"/>
      <c r="G1356" s="107"/>
      <c r="H1356" s="107"/>
      <c r="I1356" s="107"/>
      <c r="J1356" s="108"/>
      <c r="K1356" s="109"/>
      <c r="L1356" s="110"/>
      <c r="M1356" s="328" t="str">
        <f>IFERROR(ROUNDUP(VLOOKUP(F1356,Accesorio!A:E,IF(L1356&gt;5,L1356-2,L1356),)*E1356/IF(L1356&gt;5,1.21,1),0)," ")</f>
        <v xml:space="preserve"> </v>
      </c>
      <c r="N1356" s="329" t="str">
        <f>IFERROR(VLOOKUP(F1356,Accesorio!A:C,3,),"")</f>
        <v/>
      </c>
    </row>
    <row r="1357" spans="1:14">
      <c r="A1357" s="103"/>
      <c r="B1357" s="104"/>
      <c r="C1357" s="105"/>
      <c r="D1357" s="106"/>
      <c r="E1357" s="222"/>
      <c r="F1357" s="225"/>
      <c r="G1357" s="107"/>
      <c r="H1357" s="107"/>
      <c r="I1357" s="107"/>
      <c r="J1357" s="108"/>
      <c r="K1357" s="109"/>
      <c r="L1357" s="110"/>
      <c r="M1357" s="328" t="str">
        <f>IFERROR(ROUNDUP(VLOOKUP(F1357,Accesorio!A:E,IF(L1357&gt;5,L1357-2,L1357),)*E1357/IF(L1357&gt;5,1.21,1),0)," ")</f>
        <v xml:space="preserve"> </v>
      </c>
      <c r="N1357" s="329" t="str">
        <f>IFERROR(VLOOKUP(F1357,Accesorio!A:C,3,),"")</f>
        <v/>
      </c>
    </row>
    <row r="1358" spans="1:14">
      <c r="A1358" s="103"/>
      <c r="B1358" s="104"/>
      <c r="C1358" s="105"/>
      <c r="D1358" s="106"/>
      <c r="E1358" s="222"/>
      <c r="F1358" s="225"/>
      <c r="G1358" s="107"/>
      <c r="H1358" s="107"/>
      <c r="I1358" s="107"/>
      <c r="J1358" s="108"/>
      <c r="K1358" s="109"/>
      <c r="L1358" s="110"/>
      <c r="M1358" s="328" t="str">
        <f>IFERROR(ROUNDUP(VLOOKUP(F1358,Accesorio!A:E,IF(L1358&gt;5,L1358-2,L1358),)*E1358/IF(L1358&gt;5,1.21,1),0)," ")</f>
        <v xml:space="preserve"> </v>
      </c>
      <c r="N1358" s="329" t="str">
        <f>IFERROR(VLOOKUP(F1358,Accesorio!A:C,3,),"")</f>
        <v/>
      </c>
    </row>
    <row r="1359" spans="1:14">
      <c r="A1359" s="103"/>
      <c r="B1359" s="104"/>
      <c r="C1359" s="105"/>
      <c r="D1359" s="106"/>
      <c r="E1359" s="222"/>
      <c r="F1359" s="225"/>
      <c r="G1359" s="107"/>
      <c r="H1359" s="107"/>
      <c r="I1359" s="107"/>
      <c r="J1359" s="108"/>
      <c r="K1359" s="109"/>
      <c r="L1359" s="110"/>
      <c r="M1359" s="328" t="str">
        <f>IFERROR(ROUNDUP(VLOOKUP(F1359,Accesorio!A:E,IF(L1359&gt;5,L1359-2,L1359),)*E1359/IF(L1359&gt;5,1.21,1),0)," ")</f>
        <v xml:space="preserve"> </v>
      </c>
      <c r="N1359" s="329" t="str">
        <f>IFERROR(VLOOKUP(F1359,Accesorio!A:C,3,),"")</f>
        <v/>
      </c>
    </row>
    <row r="1360" spans="1:14">
      <c r="A1360" s="103"/>
      <c r="B1360" s="104"/>
      <c r="C1360" s="105"/>
      <c r="D1360" s="106"/>
      <c r="E1360" s="222"/>
      <c r="F1360" s="225"/>
      <c r="G1360" s="107"/>
      <c r="H1360" s="107"/>
      <c r="I1360" s="107"/>
      <c r="J1360" s="108"/>
      <c r="K1360" s="109"/>
      <c r="L1360" s="110"/>
      <c r="M1360" s="328" t="str">
        <f>IFERROR(ROUNDUP(VLOOKUP(F1360,Accesorio!A:E,IF(L1360&gt;5,L1360-2,L1360),)*E1360/IF(L1360&gt;5,1.21,1),0)," ")</f>
        <v xml:space="preserve"> </v>
      </c>
      <c r="N1360" s="329" t="str">
        <f>IFERROR(VLOOKUP(F1360,Accesorio!A:C,3,),"")</f>
        <v/>
      </c>
    </row>
    <row r="1361" spans="1:14">
      <c r="A1361" s="103"/>
      <c r="B1361" s="104"/>
      <c r="C1361" s="105"/>
      <c r="D1361" s="106"/>
      <c r="E1361" s="222"/>
      <c r="F1361" s="225"/>
      <c r="G1361" s="107"/>
      <c r="H1361" s="107"/>
      <c r="I1361" s="107"/>
      <c r="J1361" s="108"/>
      <c r="K1361" s="109"/>
      <c r="L1361" s="110"/>
      <c r="M1361" s="328" t="str">
        <f>IFERROR(ROUNDUP(VLOOKUP(F1361,Accesorio!A:E,IF(L1361&gt;5,L1361-2,L1361),)*E1361/IF(L1361&gt;5,1.21,1),0)," ")</f>
        <v xml:space="preserve"> </v>
      </c>
      <c r="N1361" s="329" t="str">
        <f>IFERROR(VLOOKUP(F1361,Accesorio!A:C,3,),"")</f>
        <v/>
      </c>
    </row>
    <row r="1362" spans="1:14">
      <c r="A1362" s="103"/>
      <c r="B1362" s="104"/>
      <c r="C1362" s="105"/>
      <c r="D1362" s="106"/>
      <c r="E1362" s="222"/>
      <c r="F1362" s="225"/>
      <c r="G1362" s="107"/>
      <c r="H1362" s="107"/>
      <c r="I1362" s="107"/>
      <c r="J1362" s="108"/>
      <c r="K1362" s="109"/>
      <c r="L1362" s="110"/>
      <c r="M1362" s="328" t="str">
        <f>IFERROR(ROUNDUP(VLOOKUP(F1362,Accesorio!A:E,IF(L1362&gt;5,L1362-2,L1362),)*E1362/IF(L1362&gt;5,1.21,1),0)," ")</f>
        <v xml:space="preserve"> </v>
      </c>
      <c r="N1362" s="329" t="str">
        <f>IFERROR(VLOOKUP(F1362,Accesorio!A:C,3,),"")</f>
        <v/>
      </c>
    </row>
    <row r="1363" spans="1:14">
      <c r="A1363" s="103"/>
      <c r="B1363" s="104"/>
      <c r="C1363" s="105"/>
      <c r="D1363" s="106"/>
      <c r="E1363" s="222"/>
      <c r="F1363" s="225"/>
      <c r="G1363" s="107"/>
      <c r="H1363" s="107"/>
      <c r="I1363" s="107"/>
      <c r="J1363" s="108"/>
      <c r="K1363" s="109"/>
      <c r="L1363" s="110"/>
      <c r="M1363" s="328" t="str">
        <f>IFERROR(ROUNDUP(VLOOKUP(F1363,Accesorio!A:E,IF(L1363&gt;5,L1363-2,L1363),)*E1363/IF(L1363&gt;5,1.21,1),0)," ")</f>
        <v xml:space="preserve"> </v>
      </c>
      <c r="N1363" s="329" t="str">
        <f>IFERROR(VLOOKUP(F1363,Accesorio!A:C,3,),"")</f>
        <v/>
      </c>
    </row>
    <row r="1364" spans="1:14">
      <c r="A1364" s="103"/>
      <c r="B1364" s="104"/>
      <c r="C1364" s="105"/>
      <c r="D1364" s="106"/>
      <c r="E1364" s="222"/>
      <c r="F1364" s="225"/>
      <c r="G1364" s="107"/>
      <c r="H1364" s="107"/>
      <c r="I1364" s="107"/>
      <c r="J1364" s="108"/>
      <c r="K1364" s="109"/>
      <c r="L1364" s="110"/>
      <c r="M1364" s="328" t="str">
        <f>IFERROR(ROUNDUP(VLOOKUP(F1364,Accesorio!A:E,IF(L1364&gt;5,L1364-2,L1364),)*E1364/IF(L1364&gt;5,1.21,1),0)," ")</f>
        <v xml:space="preserve"> </v>
      </c>
      <c r="N1364" s="329" t="str">
        <f>IFERROR(VLOOKUP(F1364,Accesorio!A:C,3,),"")</f>
        <v/>
      </c>
    </row>
    <row r="1365" spans="1:14">
      <c r="A1365" s="103"/>
      <c r="B1365" s="104"/>
      <c r="C1365" s="105"/>
      <c r="D1365" s="106"/>
      <c r="E1365" s="222"/>
      <c r="F1365" s="225"/>
      <c r="G1365" s="107"/>
      <c r="H1365" s="107"/>
      <c r="I1365" s="107"/>
      <c r="J1365" s="108"/>
      <c r="K1365" s="109"/>
      <c r="L1365" s="110"/>
      <c r="M1365" s="328" t="str">
        <f>IFERROR(ROUNDUP(VLOOKUP(F1365,Accesorio!A:E,IF(L1365&gt;5,L1365-2,L1365),)*E1365/IF(L1365&gt;5,1.21,1),0)," ")</f>
        <v xml:space="preserve"> </v>
      </c>
      <c r="N1365" s="329" t="str">
        <f>IFERROR(VLOOKUP(F1365,Accesorio!A:C,3,),"")</f>
        <v/>
      </c>
    </row>
    <row r="1366" spans="1:14">
      <c r="A1366" s="103"/>
      <c r="B1366" s="104"/>
      <c r="C1366" s="105"/>
      <c r="D1366" s="106"/>
      <c r="E1366" s="222"/>
      <c r="F1366" s="225"/>
      <c r="G1366" s="107"/>
      <c r="H1366" s="107"/>
      <c r="I1366" s="107"/>
      <c r="J1366" s="108"/>
      <c r="K1366" s="109"/>
      <c r="L1366" s="110"/>
      <c r="M1366" s="328" t="str">
        <f>IFERROR(ROUNDUP(VLOOKUP(F1366,Accesorio!A:E,IF(L1366&gt;5,L1366-2,L1366),)*E1366/IF(L1366&gt;5,1.21,1),0)," ")</f>
        <v xml:space="preserve"> </v>
      </c>
      <c r="N1366" s="329" t="str">
        <f>IFERROR(VLOOKUP(F1366,Accesorio!A:C,3,),"")</f>
        <v/>
      </c>
    </row>
    <row r="1367" spans="1:14">
      <c r="A1367" s="103"/>
      <c r="B1367" s="104"/>
      <c r="C1367" s="105"/>
      <c r="D1367" s="106"/>
      <c r="E1367" s="222"/>
      <c r="F1367" s="225"/>
      <c r="G1367" s="107"/>
      <c r="H1367" s="107"/>
      <c r="I1367" s="107"/>
      <c r="J1367" s="108"/>
      <c r="K1367" s="109"/>
      <c r="L1367" s="110"/>
      <c r="M1367" s="328" t="str">
        <f>IFERROR(ROUNDUP(VLOOKUP(F1367,Accesorio!A:E,IF(L1367&gt;5,L1367-2,L1367),)*E1367/IF(L1367&gt;5,1.21,1),0)," ")</f>
        <v xml:space="preserve"> </v>
      </c>
      <c r="N1367" s="329" t="str">
        <f>IFERROR(VLOOKUP(F1367,Accesorio!A:C,3,),"")</f>
        <v/>
      </c>
    </row>
    <row r="1368" spans="1:14">
      <c r="A1368" s="103"/>
      <c r="B1368" s="104"/>
      <c r="C1368" s="105"/>
      <c r="D1368" s="106"/>
      <c r="E1368" s="222"/>
      <c r="F1368" s="225"/>
      <c r="G1368" s="107"/>
      <c r="H1368" s="107"/>
      <c r="I1368" s="107"/>
      <c r="J1368" s="108"/>
      <c r="K1368" s="109"/>
      <c r="L1368" s="110"/>
      <c r="M1368" s="328" t="str">
        <f>IFERROR(ROUNDUP(VLOOKUP(F1368,Accesorio!A:E,IF(L1368&gt;5,L1368-2,L1368),)*E1368/IF(L1368&gt;5,1.21,1),0)," ")</f>
        <v xml:space="preserve"> </v>
      </c>
      <c r="N1368" s="329" t="str">
        <f>IFERROR(VLOOKUP(F1368,Accesorio!A:C,3,),"")</f>
        <v/>
      </c>
    </row>
    <row r="1369" spans="1:14">
      <c r="A1369" s="103"/>
      <c r="B1369" s="104"/>
      <c r="C1369" s="105"/>
      <c r="D1369" s="106"/>
      <c r="E1369" s="222"/>
      <c r="F1369" s="225"/>
      <c r="G1369" s="107"/>
      <c r="H1369" s="107"/>
      <c r="I1369" s="107"/>
      <c r="J1369" s="108"/>
      <c r="K1369" s="109"/>
      <c r="L1369" s="110"/>
      <c r="M1369" s="328" t="str">
        <f>IFERROR(ROUNDUP(VLOOKUP(F1369,Accesorio!A:E,IF(L1369&gt;5,L1369-2,L1369),)*E1369/IF(L1369&gt;5,1.21,1),0)," ")</f>
        <v xml:space="preserve"> </v>
      </c>
      <c r="N1369" s="329" t="str">
        <f>IFERROR(VLOOKUP(F1369,Accesorio!A:C,3,),"")</f>
        <v/>
      </c>
    </row>
    <row r="1370" spans="1:14">
      <c r="A1370" s="103"/>
      <c r="B1370" s="104"/>
      <c r="C1370" s="105"/>
      <c r="D1370" s="106"/>
      <c r="E1370" s="222"/>
      <c r="F1370" s="225"/>
      <c r="G1370" s="107"/>
      <c r="H1370" s="107"/>
      <c r="I1370" s="107"/>
      <c r="J1370" s="108"/>
      <c r="K1370" s="109"/>
      <c r="L1370" s="110"/>
      <c r="M1370" s="328" t="str">
        <f>IFERROR(ROUNDUP(VLOOKUP(F1370,Accesorio!A:E,IF(L1370&gt;5,L1370-2,L1370),)*E1370/IF(L1370&gt;5,1.21,1),0)," ")</f>
        <v xml:space="preserve"> </v>
      </c>
      <c r="N1370" s="329" t="str">
        <f>IFERROR(VLOOKUP(F1370,Accesorio!A:C,3,),"")</f>
        <v/>
      </c>
    </row>
    <row r="1371" spans="1:14">
      <c r="A1371" s="103"/>
      <c r="B1371" s="104"/>
      <c r="C1371" s="105"/>
      <c r="D1371" s="106"/>
      <c r="E1371" s="222"/>
      <c r="F1371" s="225"/>
      <c r="G1371" s="107"/>
      <c r="H1371" s="107"/>
      <c r="I1371" s="107"/>
      <c r="J1371" s="108"/>
      <c r="K1371" s="109"/>
      <c r="L1371" s="110"/>
      <c r="M1371" s="328" t="str">
        <f>IFERROR(ROUNDUP(VLOOKUP(F1371,Accesorio!A:E,IF(L1371&gt;5,L1371-2,L1371),)*E1371/IF(L1371&gt;5,1.21,1),0)," ")</f>
        <v xml:space="preserve"> </v>
      </c>
      <c r="N1371" s="329" t="str">
        <f>IFERROR(VLOOKUP(F1371,Accesorio!A:C,3,),"")</f>
        <v/>
      </c>
    </row>
    <row r="1372" spans="1:14">
      <c r="A1372" s="103"/>
      <c r="B1372" s="104"/>
      <c r="C1372" s="105"/>
      <c r="D1372" s="106"/>
      <c r="E1372" s="222"/>
      <c r="F1372" s="225"/>
      <c r="G1372" s="107"/>
      <c r="H1372" s="107"/>
      <c r="I1372" s="107"/>
      <c r="J1372" s="108"/>
      <c r="K1372" s="109"/>
      <c r="L1372" s="110"/>
      <c r="M1372" s="328" t="str">
        <f>IFERROR(ROUNDUP(VLOOKUP(F1372,Accesorio!A:E,IF(L1372&gt;5,L1372-2,L1372),)*E1372/IF(L1372&gt;5,1.21,1),0)," ")</f>
        <v xml:space="preserve"> </v>
      </c>
      <c r="N1372" s="329" t="str">
        <f>IFERROR(VLOOKUP(F1372,Accesorio!A:C,3,),"")</f>
        <v/>
      </c>
    </row>
    <row r="1373" spans="1:14">
      <c r="A1373" s="103"/>
      <c r="B1373" s="104"/>
      <c r="C1373" s="105"/>
      <c r="D1373" s="106"/>
      <c r="E1373" s="222"/>
      <c r="F1373" s="225"/>
      <c r="G1373" s="107"/>
      <c r="H1373" s="107"/>
      <c r="I1373" s="107"/>
      <c r="J1373" s="108"/>
      <c r="K1373" s="109"/>
      <c r="L1373" s="110"/>
      <c r="M1373" s="328" t="str">
        <f>IFERROR(ROUNDUP(VLOOKUP(F1373,Accesorio!A:E,IF(L1373&gt;5,L1373-2,L1373),)*E1373/IF(L1373&gt;5,1.21,1),0)," ")</f>
        <v xml:space="preserve"> </v>
      </c>
      <c r="N1373" s="329" t="str">
        <f>IFERROR(VLOOKUP(F1373,Accesorio!A:C,3,),"")</f>
        <v/>
      </c>
    </row>
    <row r="1374" spans="1:14">
      <c r="A1374" s="103"/>
      <c r="B1374" s="104"/>
      <c r="C1374" s="105"/>
      <c r="D1374" s="106"/>
      <c r="E1374" s="222"/>
      <c r="F1374" s="225"/>
      <c r="G1374" s="107"/>
      <c r="H1374" s="107"/>
      <c r="I1374" s="107"/>
      <c r="J1374" s="108"/>
      <c r="K1374" s="109"/>
      <c r="L1374" s="110"/>
      <c r="M1374" s="328" t="str">
        <f>IFERROR(ROUNDUP(VLOOKUP(F1374,Accesorio!A:E,IF(L1374&gt;5,L1374-2,L1374),)*E1374/IF(L1374&gt;5,1.21,1),0)," ")</f>
        <v xml:space="preserve"> </v>
      </c>
      <c r="N1374" s="329" t="str">
        <f>IFERROR(VLOOKUP(F1374,Accesorio!A:C,3,),"")</f>
        <v/>
      </c>
    </row>
    <row r="1375" spans="1:14">
      <c r="A1375" s="103"/>
      <c r="B1375" s="104"/>
      <c r="C1375" s="105"/>
      <c r="D1375" s="106"/>
      <c r="E1375" s="222"/>
      <c r="F1375" s="225"/>
      <c r="G1375" s="107"/>
      <c r="H1375" s="107"/>
      <c r="I1375" s="107"/>
      <c r="J1375" s="108"/>
      <c r="K1375" s="109"/>
      <c r="L1375" s="110"/>
      <c r="M1375" s="328" t="str">
        <f>IFERROR(ROUNDUP(VLOOKUP(F1375,Accesorio!A:E,IF(L1375&gt;5,L1375-2,L1375),)*E1375/IF(L1375&gt;5,1.21,1),0)," ")</f>
        <v xml:space="preserve"> </v>
      </c>
      <c r="N1375" s="329" t="str">
        <f>IFERROR(VLOOKUP(F1375,Accesorio!A:C,3,),"")</f>
        <v/>
      </c>
    </row>
    <row r="1376" spans="1:14">
      <c r="A1376" s="103"/>
      <c r="B1376" s="104"/>
      <c r="C1376" s="105"/>
      <c r="D1376" s="106"/>
      <c r="E1376" s="222"/>
      <c r="F1376" s="225"/>
      <c r="G1376" s="107"/>
      <c r="H1376" s="107"/>
      <c r="I1376" s="107"/>
      <c r="J1376" s="108"/>
      <c r="K1376" s="109"/>
      <c r="L1376" s="110"/>
      <c r="M1376" s="328" t="str">
        <f>IFERROR(ROUNDUP(VLOOKUP(F1376,Accesorio!A:E,IF(L1376&gt;5,L1376-2,L1376),)*E1376/IF(L1376&gt;5,1.21,1),0)," ")</f>
        <v xml:space="preserve"> </v>
      </c>
      <c r="N1376" s="329" t="str">
        <f>IFERROR(VLOOKUP(F1376,Accesorio!A:C,3,),"")</f>
        <v/>
      </c>
    </row>
    <row r="1377" spans="1:14">
      <c r="A1377" s="103"/>
      <c r="B1377" s="104"/>
      <c r="C1377" s="105"/>
      <c r="D1377" s="106"/>
      <c r="E1377" s="222"/>
      <c r="F1377" s="225"/>
      <c r="G1377" s="107"/>
      <c r="H1377" s="107"/>
      <c r="I1377" s="107"/>
      <c r="J1377" s="108"/>
      <c r="K1377" s="109"/>
      <c r="L1377" s="110"/>
      <c r="M1377" s="328" t="str">
        <f>IFERROR(ROUNDUP(VLOOKUP(F1377,Accesorio!A:E,IF(L1377&gt;5,L1377-2,L1377),)*E1377/IF(L1377&gt;5,1.21,1),0)," ")</f>
        <v xml:space="preserve"> </v>
      </c>
      <c r="N1377" s="329" t="str">
        <f>IFERROR(VLOOKUP(F1377,Accesorio!A:C,3,),"")</f>
        <v/>
      </c>
    </row>
    <row r="1378" spans="1:14">
      <c r="A1378" s="103"/>
      <c r="B1378" s="104"/>
      <c r="C1378" s="105"/>
      <c r="D1378" s="106"/>
      <c r="E1378" s="222"/>
      <c r="F1378" s="225"/>
      <c r="G1378" s="107"/>
      <c r="H1378" s="107"/>
      <c r="I1378" s="107"/>
      <c r="J1378" s="108"/>
      <c r="K1378" s="109"/>
      <c r="L1378" s="110"/>
      <c r="M1378" s="328" t="str">
        <f>IFERROR(ROUNDUP(VLOOKUP(F1378,Accesorio!A:E,IF(L1378&gt;5,L1378-2,L1378),)*E1378/IF(L1378&gt;5,1.21,1),0)," ")</f>
        <v xml:space="preserve"> </v>
      </c>
      <c r="N1378" s="329" t="str">
        <f>IFERROR(VLOOKUP(F1378,Accesorio!A:C,3,),"")</f>
        <v/>
      </c>
    </row>
    <row r="1379" spans="1:14">
      <c r="A1379" s="103"/>
      <c r="B1379" s="104"/>
      <c r="C1379" s="105"/>
      <c r="D1379" s="106"/>
      <c r="E1379" s="222"/>
      <c r="F1379" s="225"/>
      <c r="G1379" s="107"/>
      <c r="H1379" s="107"/>
      <c r="I1379" s="107"/>
      <c r="J1379" s="108"/>
      <c r="K1379" s="109"/>
      <c r="L1379" s="110"/>
      <c r="M1379" s="328" t="str">
        <f>IFERROR(ROUNDUP(VLOOKUP(F1379,Accesorio!A:E,IF(L1379&gt;5,L1379-2,L1379),)*E1379/IF(L1379&gt;5,1.21,1),0)," ")</f>
        <v xml:space="preserve"> </v>
      </c>
      <c r="N1379" s="329" t="str">
        <f>IFERROR(VLOOKUP(F1379,Accesorio!A:C,3,),"")</f>
        <v/>
      </c>
    </row>
    <row r="1380" spans="1:14">
      <c r="A1380" s="103"/>
      <c r="B1380" s="104"/>
      <c r="C1380" s="105"/>
      <c r="D1380" s="106"/>
      <c r="E1380" s="222"/>
      <c r="F1380" s="225"/>
      <c r="G1380" s="107"/>
      <c r="H1380" s="107"/>
      <c r="I1380" s="107"/>
      <c r="J1380" s="108"/>
      <c r="K1380" s="109"/>
      <c r="L1380" s="110"/>
      <c r="M1380" s="328" t="str">
        <f>IFERROR(ROUNDUP(VLOOKUP(F1380,Accesorio!A:E,IF(L1380&gt;5,L1380-2,L1380),)*E1380/IF(L1380&gt;5,1.21,1),0)," ")</f>
        <v xml:space="preserve"> </v>
      </c>
      <c r="N1380" s="329" t="str">
        <f>IFERROR(VLOOKUP(F1380,Accesorio!A:C,3,),"")</f>
        <v/>
      </c>
    </row>
    <row r="1381" spans="1:14">
      <c r="A1381" s="103"/>
      <c r="B1381" s="104"/>
      <c r="C1381" s="105"/>
      <c r="D1381" s="106"/>
      <c r="E1381" s="222"/>
      <c r="F1381" s="225"/>
      <c r="G1381" s="107"/>
      <c r="H1381" s="107"/>
      <c r="I1381" s="107"/>
      <c r="J1381" s="108"/>
      <c r="K1381" s="109"/>
      <c r="L1381" s="110"/>
      <c r="M1381" s="328" t="str">
        <f>IFERROR(ROUNDUP(VLOOKUP(F1381,Accesorio!A:E,IF(L1381&gt;5,L1381-2,L1381),)*E1381/IF(L1381&gt;5,1.21,1),0)," ")</f>
        <v xml:space="preserve"> </v>
      </c>
      <c r="N1381" s="329" t="str">
        <f>IFERROR(VLOOKUP(F1381,Accesorio!A:C,3,),"")</f>
        <v/>
      </c>
    </row>
    <row r="1382" spans="1:14">
      <c r="A1382" s="103"/>
      <c r="B1382" s="104"/>
      <c r="C1382" s="105"/>
      <c r="D1382" s="106"/>
      <c r="E1382" s="222"/>
      <c r="F1382" s="225"/>
      <c r="G1382" s="107"/>
      <c r="H1382" s="107"/>
      <c r="I1382" s="107"/>
      <c r="J1382" s="108"/>
      <c r="K1382" s="109"/>
      <c r="L1382" s="110"/>
      <c r="M1382" s="328" t="str">
        <f>IFERROR(ROUNDUP(VLOOKUP(F1382,Accesorio!A:E,IF(L1382&gt;5,L1382-2,L1382),)*E1382/IF(L1382&gt;5,1.21,1),0)," ")</f>
        <v xml:space="preserve"> </v>
      </c>
      <c r="N1382" s="329" t="str">
        <f>IFERROR(VLOOKUP(F1382,Accesorio!A:C,3,),"")</f>
        <v/>
      </c>
    </row>
    <row r="1383" spans="1:14">
      <c r="A1383" s="103"/>
      <c r="B1383" s="104"/>
      <c r="C1383" s="105"/>
      <c r="D1383" s="106"/>
      <c r="E1383" s="222"/>
      <c r="F1383" s="225"/>
      <c r="G1383" s="107"/>
      <c r="H1383" s="107"/>
      <c r="I1383" s="107"/>
      <c r="J1383" s="108"/>
      <c r="K1383" s="109"/>
      <c r="L1383" s="110"/>
      <c r="M1383" s="328" t="str">
        <f>IFERROR(ROUNDUP(VLOOKUP(F1383,Accesorio!A:E,IF(L1383&gt;5,L1383-2,L1383),)*E1383/IF(L1383&gt;5,1.21,1),0)," ")</f>
        <v xml:space="preserve"> </v>
      </c>
      <c r="N1383" s="329" t="str">
        <f>IFERROR(VLOOKUP(F1383,Accesorio!A:C,3,),"")</f>
        <v/>
      </c>
    </row>
    <row r="1384" spans="1:14">
      <c r="A1384" s="103"/>
      <c r="B1384" s="104"/>
      <c r="C1384" s="105"/>
      <c r="D1384" s="106"/>
      <c r="E1384" s="222"/>
      <c r="F1384" s="225"/>
      <c r="G1384" s="107"/>
      <c r="H1384" s="107"/>
      <c r="I1384" s="107"/>
      <c r="J1384" s="108"/>
      <c r="K1384" s="109"/>
      <c r="L1384" s="110"/>
      <c r="M1384" s="328" t="str">
        <f>IFERROR(ROUNDUP(VLOOKUP(F1384,Accesorio!A:E,IF(L1384&gt;5,L1384-2,L1384),)*E1384/IF(L1384&gt;5,1.21,1),0)," ")</f>
        <v xml:space="preserve"> </v>
      </c>
      <c r="N1384" s="329" t="str">
        <f>IFERROR(VLOOKUP(F1384,Accesorio!A:C,3,),"")</f>
        <v/>
      </c>
    </row>
    <row r="1385" spans="1:14">
      <c r="A1385" s="103"/>
      <c r="B1385" s="104"/>
      <c r="C1385" s="105"/>
      <c r="D1385" s="106"/>
      <c r="E1385" s="222"/>
      <c r="F1385" s="225"/>
      <c r="G1385" s="107"/>
      <c r="H1385" s="107"/>
      <c r="I1385" s="107"/>
      <c r="J1385" s="108"/>
      <c r="K1385" s="109"/>
      <c r="L1385" s="110"/>
      <c r="M1385" s="328" t="str">
        <f>IFERROR(ROUNDUP(VLOOKUP(F1385,Accesorio!A:E,IF(L1385&gt;5,L1385-2,L1385),)*E1385/IF(L1385&gt;5,1.21,1),0)," ")</f>
        <v xml:space="preserve"> </v>
      </c>
      <c r="N1385" s="329" t="str">
        <f>IFERROR(VLOOKUP(F1385,Accesorio!A:C,3,),"")</f>
        <v/>
      </c>
    </row>
    <row r="1386" spans="1:14">
      <c r="A1386" s="103"/>
      <c r="B1386" s="104"/>
      <c r="C1386" s="105"/>
      <c r="D1386" s="106"/>
      <c r="E1386" s="222"/>
      <c r="F1386" s="225"/>
      <c r="G1386" s="107"/>
      <c r="H1386" s="107"/>
      <c r="I1386" s="107"/>
      <c r="J1386" s="108"/>
      <c r="K1386" s="109"/>
      <c r="L1386" s="110"/>
      <c r="M1386" s="328" t="str">
        <f>IFERROR(ROUNDUP(VLOOKUP(F1386,Accesorio!A:E,IF(L1386&gt;5,L1386-2,L1386),)*E1386/IF(L1386&gt;5,1.21,1),0)," ")</f>
        <v xml:space="preserve"> </v>
      </c>
      <c r="N1386" s="329" t="str">
        <f>IFERROR(VLOOKUP(F1386,Accesorio!A:C,3,),"")</f>
        <v/>
      </c>
    </row>
    <row r="1387" spans="1:14">
      <c r="A1387" s="103"/>
      <c r="B1387" s="104"/>
      <c r="C1387" s="105"/>
      <c r="D1387" s="106"/>
      <c r="E1387" s="222"/>
      <c r="F1387" s="225"/>
      <c r="G1387" s="107"/>
      <c r="H1387" s="107"/>
      <c r="I1387" s="107"/>
      <c r="J1387" s="108"/>
      <c r="K1387" s="109"/>
      <c r="L1387" s="110"/>
      <c r="M1387" s="328" t="str">
        <f>IFERROR(ROUNDUP(VLOOKUP(F1387,Accesorio!A:E,IF(L1387&gt;5,L1387-2,L1387),)*E1387/IF(L1387&gt;5,1.21,1),0)," ")</f>
        <v xml:space="preserve"> </v>
      </c>
      <c r="N1387" s="329" t="str">
        <f>IFERROR(VLOOKUP(F1387,Accesorio!A:C,3,),"")</f>
        <v/>
      </c>
    </row>
    <row r="1388" spans="1:14">
      <c r="A1388" s="103"/>
      <c r="B1388" s="104"/>
      <c r="C1388" s="105"/>
      <c r="D1388" s="106"/>
      <c r="E1388" s="222"/>
      <c r="F1388" s="225"/>
      <c r="G1388" s="107"/>
      <c r="H1388" s="107"/>
      <c r="I1388" s="107"/>
      <c r="J1388" s="108"/>
      <c r="K1388" s="109"/>
      <c r="L1388" s="110"/>
      <c r="M1388" s="328" t="str">
        <f>IFERROR(ROUNDUP(VLOOKUP(F1388,Accesorio!A:E,IF(L1388&gt;5,L1388-2,L1388),)*E1388/IF(L1388&gt;5,1.21,1),0)," ")</f>
        <v xml:space="preserve"> </v>
      </c>
      <c r="N1388" s="329" t="str">
        <f>IFERROR(VLOOKUP(F1388,Accesorio!A:C,3,),"")</f>
        <v/>
      </c>
    </row>
    <row r="1389" spans="1:14">
      <c r="A1389" s="103"/>
      <c r="B1389" s="104"/>
      <c r="C1389" s="105"/>
      <c r="D1389" s="106"/>
      <c r="E1389" s="222"/>
      <c r="F1389" s="225"/>
      <c r="G1389" s="107"/>
      <c r="H1389" s="107"/>
      <c r="I1389" s="107"/>
      <c r="J1389" s="108"/>
      <c r="K1389" s="109"/>
      <c r="L1389" s="110"/>
      <c r="M1389" s="328" t="str">
        <f>IFERROR(ROUNDUP(VLOOKUP(F1389,Accesorio!A:E,IF(L1389&gt;5,L1389-2,L1389),)*E1389/IF(L1389&gt;5,1.21,1),0)," ")</f>
        <v xml:space="preserve"> </v>
      </c>
      <c r="N1389" s="329" t="str">
        <f>IFERROR(VLOOKUP(F1389,Accesorio!A:C,3,),"")</f>
        <v/>
      </c>
    </row>
    <row r="1390" spans="1:14">
      <c r="A1390" s="103"/>
      <c r="B1390" s="104"/>
      <c r="C1390" s="105"/>
      <c r="D1390" s="106"/>
      <c r="E1390" s="222"/>
      <c r="F1390" s="225"/>
      <c r="G1390" s="107"/>
      <c r="H1390" s="107"/>
      <c r="I1390" s="107"/>
      <c r="J1390" s="108"/>
      <c r="K1390" s="109"/>
      <c r="L1390" s="110"/>
      <c r="M1390" s="328" t="str">
        <f>IFERROR(ROUNDUP(VLOOKUP(F1390,Accesorio!A:E,IF(L1390&gt;5,L1390-2,L1390),)*E1390/IF(L1390&gt;5,1.21,1),0)," ")</f>
        <v xml:space="preserve"> </v>
      </c>
      <c r="N1390" s="329" t="str">
        <f>IFERROR(VLOOKUP(F1390,Accesorio!A:C,3,),"")</f>
        <v/>
      </c>
    </row>
    <row r="1391" spans="1:14">
      <c r="A1391" s="103"/>
      <c r="B1391" s="104"/>
      <c r="C1391" s="105"/>
      <c r="D1391" s="106"/>
      <c r="E1391" s="222"/>
      <c r="F1391" s="225"/>
      <c r="G1391" s="107"/>
      <c r="H1391" s="107"/>
      <c r="I1391" s="107"/>
      <c r="J1391" s="108"/>
      <c r="K1391" s="109"/>
      <c r="L1391" s="110"/>
      <c r="M1391" s="328" t="str">
        <f>IFERROR(ROUNDUP(VLOOKUP(F1391,Accesorio!A:E,IF(L1391&gt;5,L1391-2,L1391),)*E1391/IF(L1391&gt;5,1.21,1),0)," ")</f>
        <v xml:space="preserve"> </v>
      </c>
      <c r="N1391" s="329" t="str">
        <f>IFERROR(VLOOKUP(F1391,Accesorio!A:C,3,),"")</f>
        <v/>
      </c>
    </row>
    <row r="1392" spans="1:14">
      <c r="A1392" s="103"/>
      <c r="B1392" s="104"/>
      <c r="C1392" s="105"/>
      <c r="D1392" s="106"/>
      <c r="E1392" s="222"/>
      <c r="F1392" s="225"/>
      <c r="G1392" s="107"/>
      <c r="H1392" s="107"/>
      <c r="I1392" s="107"/>
      <c r="J1392" s="108"/>
      <c r="K1392" s="109"/>
      <c r="L1392" s="110"/>
      <c r="M1392" s="328" t="str">
        <f>IFERROR(ROUNDUP(VLOOKUP(F1392,Accesorio!A:E,IF(L1392&gt;5,L1392-2,L1392),)*E1392/IF(L1392&gt;5,1.21,1),0)," ")</f>
        <v xml:space="preserve"> </v>
      </c>
      <c r="N1392" s="329" t="str">
        <f>IFERROR(VLOOKUP(F1392,Accesorio!A:C,3,),"")</f>
        <v/>
      </c>
    </row>
    <row r="1393" spans="1:14">
      <c r="A1393" s="103"/>
      <c r="B1393" s="104"/>
      <c r="C1393" s="105"/>
      <c r="D1393" s="106"/>
      <c r="E1393" s="222"/>
      <c r="F1393" s="225"/>
      <c r="G1393" s="107"/>
      <c r="H1393" s="107"/>
      <c r="I1393" s="107"/>
      <c r="J1393" s="108"/>
      <c r="K1393" s="109"/>
      <c r="L1393" s="110"/>
      <c r="M1393" s="328" t="str">
        <f>IFERROR(ROUNDUP(VLOOKUP(F1393,Accesorio!A:E,IF(L1393&gt;5,L1393-2,L1393),)*E1393/IF(L1393&gt;5,1.21,1),0)," ")</f>
        <v xml:space="preserve"> </v>
      </c>
      <c r="N1393" s="329" t="str">
        <f>IFERROR(VLOOKUP(F1393,Accesorio!A:C,3,),"")</f>
        <v/>
      </c>
    </row>
    <row r="1394" spans="1:14">
      <c r="A1394" s="103"/>
      <c r="B1394" s="104"/>
      <c r="C1394" s="105"/>
      <c r="D1394" s="106"/>
      <c r="E1394" s="222"/>
      <c r="F1394" s="225"/>
      <c r="G1394" s="107"/>
      <c r="H1394" s="107"/>
      <c r="I1394" s="107"/>
      <c r="J1394" s="108"/>
      <c r="K1394" s="109"/>
      <c r="L1394" s="110"/>
      <c r="M1394" s="328" t="str">
        <f>IFERROR(ROUNDUP(VLOOKUP(F1394,Accesorio!A:E,IF(L1394&gt;5,L1394-2,L1394),)*E1394/IF(L1394&gt;5,1.21,1),0)," ")</f>
        <v xml:space="preserve"> </v>
      </c>
      <c r="N1394" s="329" t="str">
        <f>IFERROR(VLOOKUP(F1394,Accesorio!A:C,3,),"")</f>
        <v/>
      </c>
    </row>
    <row r="1395" spans="1:14">
      <c r="A1395" s="103"/>
      <c r="B1395" s="104"/>
      <c r="C1395" s="105"/>
      <c r="D1395" s="106"/>
      <c r="E1395" s="222"/>
      <c r="F1395" s="225"/>
      <c r="G1395" s="107"/>
      <c r="H1395" s="107"/>
      <c r="I1395" s="107"/>
      <c r="J1395" s="108"/>
      <c r="K1395" s="109"/>
      <c r="L1395" s="110"/>
      <c r="M1395" s="328" t="str">
        <f>IFERROR(ROUNDUP(VLOOKUP(F1395,Accesorio!A:E,IF(L1395&gt;5,L1395-2,L1395),)*E1395/IF(L1395&gt;5,1.21,1),0)," ")</f>
        <v xml:space="preserve"> </v>
      </c>
      <c r="N1395" s="329" t="str">
        <f>IFERROR(VLOOKUP(F1395,Accesorio!A:C,3,),"")</f>
        <v/>
      </c>
    </row>
    <row r="1396" spans="1:14">
      <c r="A1396" s="103"/>
      <c r="B1396" s="104"/>
      <c r="C1396" s="105"/>
      <c r="D1396" s="106"/>
      <c r="E1396" s="222"/>
      <c r="F1396" s="225"/>
      <c r="G1396" s="107"/>
      <c r="H1396" s="107"/>
      <c r="I1396" s="107"/>
      <c r="J1396" s="108"/>
      <c r="K1396" s="109"/>
      <c r="L1396" s="110"/>
      <c r="M1396" s="328" t="str">
        <f>IFERROR(ROUNDUP(VLOOKUP(F1396,Accesorio!A:E,IF(L1396&gt;5,L1396-2,L1396),)*E1396/IF(L1396&gt;5,1.21,1),0)," ")</f>
        <v xml:space="preserve"> </v>
      </c>
      <c r="N1396" s="329" t="str">
        <f>IFERROR(VLOOKUP(F1396,Accesorio!A:C,3,),"")</f>
        <v/>
      </c>
    </row>
    <row r="1397" spans="1:14">
      <c r="A1397" s="103"/>
      <c r="B1397" s="104"/>
      <c r="C1397" s="105"/>
      <c r="D1397" s="106"/>
      <c r="E1397" s="222"/>
      <c r="F1397" s="225"/>
      <c r="G1397" s="107"/>
      <c r="H1397" s="107"/>
      <c r="I1397" s="107"/>
      <c r="J1397" s="108"/>
      <c r="K1397" s="109"/>
      <c r="L1397" s="110"/>
      <c r="M1397" s="328" t="str">
        <f>IFERROR(ROUNDUP(VLOOKUP(F1397,Accesorio!A:E,IF(L1397&gt;5,L1397-2,L1397),)*E1397/IF(L1397&gt;5,1.21,1),0)," ")</f>
        <v xml:space="preserve"> </v>
      </c>
      <c r="N1397" s="329" t="str">
        <f>IFERROR(VLOOKUP(F1397,Accesorio!A:C,3,),"")</f>
        <v/>
      </c>
    </row>
    <row r="1398" spans="1:14">
      <c r="A1398" s="103"/>
      <c r="B1398" s="104"/>
      <c r="C1398" s="105"/>
      <c r="D1398" s="106"/>
      <c r="E1398" s="222"/>
      <c r="F1398" s="225"/>
      <c r="G1398" s="107"/>
      <c r="H1398" s="107"/>
      <c r="I1398" s="107"/>
      <c r="J1398" s="108"/>
      <c r="K1398" s="109"/>
      <c r="L1398" s="110"/>
      <c r="M1398" s="328" t="str">
        <f>IFERROR(ROUNDUP(VLOOKUP(F1398,Accesorio!A:E,IF(L1398&gt;5,L1398-2,L1398),)*E1398/IF(L1398&gt;5,1.21,1),0)," ")</f>
        <v xml:space="preserve"> </v>
      </c>
      <c r="N1398" s="329" t="str">
        <f>IFERROR(VLOOKUP(F1398,Accesorio!A:C,3,),"")</f>
        <v/>
      </c>
    </row>
    <row r="1399" spans="1:14">
      <c r="A1399" s="103"/>
      <c r="B1399" s="104"/>
      <c r="C1399" s="105"/>
      <c r="D1399" s="106"/>
      <c r="E1399" s="222"/>
      <c r="F1399" s="225"/>
      <c r="G1399" s="107"/>
      <c r="H1399" s="107"/>
      <c r="I1399" s="107"/>
      <c r="J1399" s="108"/>
      <c r="K1399" s="109"/>
      <c r="L1399" s="110"/>
      <c r="M1399" s="328" t="str">
        <f>IFERROR(ROUNDUP(VLOOKUP(F1399,Accesorio!A:E,IF(L1399&gt;5,L1399-2,L1399),)*E1399/IF(L1399&gt;5,1.21,1),0)," ")</f>
        <v xml:space="preserve"> </v>
      </c>
      <c r="N1399" s="329" t="str">
        <f>IFERROR(VLOOKUP(F1399,Accesorio!A:C,3,),"")</f>
        <v/>
      </c>
    </row>
    <row r="1400" spans="1:14">
      <c r="A1400" s="103"/>
      <c r="B1400" s="104"/>
      <c r="C1400" s="105"/>
      <c r="D1400" s="106"/>
      <c r="E1400" s="222"/>
      <c r="F1400" s="225"/>
      <c r="G1400" s="107"/>
      <c r="H1400" s="107"/>
      <c r="I1400" s="107"/>
      <c r="J1400" s="108"/>
      <c r="K1400" s="109"/>
      <c r="L1400" s="110"/>
      <c r="M1400" s="328" t="str">
        <f>IFERROR(ROUNDUP(VLOOKUP(F1400,Accesorio!A:E,IF(L1400&gt;5,L1400-2,L1400),)*E1400/IF(L1400&gt;5,1.21,1),0)," ")</f>
        <v xml:space="preserve"> </v>
      </c>
      <c r="N1400" s="329" t="str">
        <f>IFERROR(VLOOKUP(F1400,Accesorio!A:C,3,),"")</f>
        <v/>
      </c>
    </row>
    <row r="1401" spans="1:14">
      <c r="A1401" s="103"/>
      <c r="B1401" s="104"/>
      <c r="C1401" s="105"/>
      <c r="D1401" s="106"/>
      <c r="E1401" s="222"/>
      <c r="F1401" s="225"/>
      <c r="G1401" s="107"/>
      <c r="H1401" s="107"/>
      <c r="I1401" s="107"/>
      <c r="J1401" s="108"/>
      <c r="K1401" s="109"/>
      <c r="L1401" s="110"/>
      <c r="M1401" s="328" t="str">
        <f>IFERROR(ROUNDUP(VLOOKUP(F1401,Accesorio!A:E,IF(L1401&gt;5,L1401-2,L1401),)*E1401/IF(L1401&gt;5,1.21,1),0)," ")</f>
        <v xml:space="preserve"> </v>
      </c>
      <c r="N1401" s="329" t="str">
        <f>IFERROR(VLOOKUP(F1401,Accesorio!A:C,3,),"")</f>
        <v/>
      </c>
    </row>
    <row r="1402" spans="1:14">
      <c r="A1402" s="103"/>
      <c r="B1402" s="104"/>
      <c r="C1402" s="105"/>
      <c r="D1402" s="106"/>
      <c r="E1402" s="222"/>
      <c r="F1402" s="225"/>
      <c r="G1402" s="107"/>
      <c r="H1402" s="107"/>
      <c r="I1402" s="107"/>
      <c r="J1402" s="108"/>
      <c r="K1402" s="109"/>
      <c r="L1402" s="110"/>
      <c r="M1402" s="328" t="str">
        <f>IFERROR(ROUNDUP(VLOOKUP(F1402,Accesorio!A:E,IF(L1402&gt;5,L1402-2,L1402),)*E1402/IF(L1402&gt;5,1.21,1),0)," ")</f>
        <v xml:space="preserve"> </v>
      </c>
      <c r="N1402" s="329" t="str">
        <f>IFERROR(VLOOKUP(F1402,Accesorio!A:C,3,),"")</f>
        <v/>
      </c>
    </row>
    <row r="1403" spans="1:14">
      <c r="A1403" s="103"/>
      <c r="B1403" s="104"/>
      <c r="C1403" s="105"/>
      <c r="D1403" s="106"/>
      <c r="E1403" s="222"/>
      <c r="F1403" s="225"/>
      <c r="G1403" s="107"/>
      <c r="H1403" s="107"/>
      <c r="I1403" s="107"/>
      <c r="J1403" s="108"/>
      <c r="K1403" s="109"/>
      <c r="L1403" s="110"/>
      <c r="M1403" s="328" t="str">
        <f>IFERROR(ROUNDUP(VLOOKUP(F1403,Accesorio!A:E,IF(L1403&gt;5,L1403-2,L1403),)*E1403/IF(L1403&gt;5,1.21,1),0)," ")</f>
        <v xml:space="preserve"> </v>
      </c>
      <c r="N1403" s="329" t="str">
        <f>IFERROR(VLOOKUP(F1403,Accesorio!A:C,3,),"")</f>
        <v/>
      </c>
    </row>
    <row r="1404" spans="1:14">
      <c r="A1404" s="103"/>
      <c r="B1404" s="104"/>
      <c r="C1404" s="105"/>
      <c r="D1404" s="106"/>
      <c r="E1404" s="222"/>
      <c r="F1404" s="225"/>
      <c r="G1404" s="107"/>
      <c r="H1404" s="107"/>
      <c r="I1404" s="107"/>
      <c r="J1404" s="108"/>
      <c r="K1404" s="109"/>
      <c r="L1404" s="110"/>
      <c r="M1404" s="328" t="str">
        <f>IFERROR(ROUNDUP(VLOOKUP(F1404,Accesorio!A:E,IF(L1404&gt;5,L1404-2,L1404),)*E1404/IF(L1404&gt;5,1.21,1),0)," ")</f>
        <v xml:space="preserve"> </v>
      </c>
      <c r="N1404" s="329" t="str">
        <f>IFERROR(VLOOKUP(F1404,Accesorio!A:C,3,),"")</f>
        <v/>
      </c>
    </row>
    <row r="1405" spans="1:14">
      <c r="A1405" s="103"/>
      <c r="B1405" s="104"/>
      <c r="C1405" s="105"/>
      <c r="D1405" s="106"/>
      <c r="E1405" s="222"/>
      <c r="F1405" s="225"/>
      <c r="G1405" s="107"/>
      <c r="H1405" s="107"/>
      <c r="I1405" s="107"/>
      <c r="J1405" s="108"/>
      <c r="K1405" s="109"/>
      <c r="L1405" s="110"/>
      <c r="M1405" s="328" t="str">
        <f>IFERROR(ROUNDUP(VLOOKUP(F1405,Accesorio!A:E,IF(L1405&gt;5,L1405-2,L1405),)*E1405/IF(L1405&gt;5,1.21,1),0)," ")</f>
        <v xml:space="preserve"> </v>
      </c>
      <c r="N1405" s="329" t="str">
        <f>IFERROR(VLOOKUP(F1405,Accesorio!A:C,3,),"")</f>
        <v/>
      </c>
    </row>
    <row r="1406" spans="1:14">
      <c r="A1406" s="103"/>
      <c r="B1406" s="104"/>
      <c r="C1406" s="105"/>
      <c r="D1406" s="106"/>
      <c r="E1406" s="222"/>
      <c r="F1406" s="225"/>
      <c r="G1406" s="107"/>
      <c r="H1406" s="107"/>
      <c r="I1406" s="107"/>
      <c r="J1406" s="108"/>
      <c r="K1406" s="109"/>
      <c r="L1406" s="110"/>
      <c r="M1406" s="328" t="str">
        <f>IFERROR(ROUNDUP(VLOOKUP(F1406,Accesorio!A:E,IF(L1406&gt;5,L1406-2,L1406),)*E1406/IF(L1406&gt;5,1.21,1),0)," ")</f>
        <v xml:space="preserve"> </v>
      </c>
      <c r="N1406" s="329" t="str">
        <f>IFERROR(VLOOKUP(F1406,Accesorio!A:C,3,),"")</f>
        <v/>
      </c>
    </row>
    <row r="1407" spans="1:14">
      <c r="A1407" s="103"/>
      <c r="B1407" s="104"/>
      <c r="C1407" s="105"/>
      <c r="D1407" s="106"/>
      <c r="E1407" s="222"/>
      <c r="F1407" s="225"/>
      <c r="G1407" s="107"/>
      <c r="H1407" s="107"/>
      <c r="I1407" s="107"/>
      <c r="J1407" s="108"/>
      <c r="K1407" s="109"/>
      <c r="L1407" s="110"/>
      <c r="M1407" s="328" t="str">
        <f>IFERROR(ROUNDUP(VLOOKUP(F1407,Accesorio!A:E,IF(L1407&gt;5,L1407-2,L1407),)*E1407/IF(L1407&gt;5,1.21,1),0)," ")</f>
        <v xml:space="preserve"> </v>
      </c>
      <c r="N1407" s="329" t="str">
        <f>IFERROR(VLOOKUP(F1407,Accesorio!A:C,3,),"")</f>
        <v/>
      </c>
    </row>
    <row r="1408" spans="1:14">
      <c r="A1408" s="103"/>
      <c r="B1408" s="104"/>
      <c r="C1408" s="105"/>
      <c r="D1408" s="106"/>
      <c r="E1408" s="222"/>
      <c r="F1408" s="225"/>
      <c r="G1408" s="107"/>
      <c r="H1408" s="107"/>
      <c r="I1408" s="107"/>
      <c r="J1408" s="108"/>
      <c r="K1408" s="109"/>
      <c r="L1408" s="110"/>
      <c r="M1408" s="328" t="str">
        <f>IFERROR(ROUNDUP(VLOOKUP(F1408,Accesorio!A:E,IF(L1408&gt;5,L1408-2,L1408),)*E1408/IF(L1408&gt;5,1.21,1),0)," ")</f>
        <v xml:space="preserve"> </v>
      </c>
      <c r="N1408" s="329" t="str">
        <f>IFERROR(VLOOKUP(F1408,Accesorio!A:C,3,),"")</f>
        <v/>
      </c>
    </row>
    <row r="1409" spans="1:14">
      <c r="A1409" s="103"/>
      <c r="B1409" s="104"/>
      <c r="C1409" s="105"/>
      <c r="D1409" s="106"/>
      <c r="E1409" s="222"/>
      <c r="F1409" s="225"/>
      <c r="G1409" s="107"/>
      <c r="H1409" s="107"/>
      <c r="I1409" s="107"/>
      <c r="J1409" s="108"/>
      <c r="K1409" s="109"/>
      <c r="L1409" s="110"/>
      <c r="M1409" s="328" t="str">
        <f>IFERROR(ROUNDUP(VLOOKUP(F1409,Accesorio!A:E,IF(L1409&gt;5,L1409-2,L1409),)*E1409/IF(L1409&gt;5,1.21,1),0)," ")</f>
        <v xml:space="preserve"> </v>
      </c>
      <c r="N1409" s="329" t="str">
        <f>IFERROR(VLOOKUP(F1409,Accesorio!A:C,3,),"")</f>
        <v/>
      </c>
    </row>
    <row r="1410" spans="1:14">
      <c r="A1410" s="103"/>
      <c r="B1410" s="104"/>
      <c r="C1410" s="105"/>
      <c r="D1410" s="106"/>
      <c r="E1410" s="222"/>
      <c r="F1410" s="225"/>
      <c r="G1410" s="107"/>
      <c r="H1410" s="107"/>
      <c r="I1410" s="107"/>
      <c r="J1410" s="108"/>
      <c r="K1410" s="109"/>
      <c r="L1410" s="110"/>
      <c r="M1410" s="328" t="str">
        <f>IFERROR(ROUNDUP(VLOOKUP(F1410,Accesorio!A:E,IF(L1410&gt;5,L1410-2,L1410),)*E1410/IF(L1410&gt;5,1.21,1),0)," ")</f>
        <v xml:space="preserve"> </v>
      </c>
      <c r="N1410" s="329" t="str">
        <f>IFERROR(VLOOKUP(F1410,Accesorio!A:C,3,),"")</f>
        <v/>
      </c>
    </row>
    <row r="1411" spans="1:14">
      <c r="A1411" s="103"/>
      <c r="B1411" s="104"/>
      <c r="C1411" s="105"/>
      <c r="D1411" s="106"/>
      <c r="E1411" s="222"/>
      <c r="F1411" s="225"/>
      <c r="G1411" s="107"/>
      <c r="H1411" s="107"/>
      <c r="I1411" s="107"/>
      <c r="J1411" s="108"/>
      <c r="K1411" s="109"/>
      <c r="L1411" s="110"/>
      <c r="M1411" s="328" t="str">
        <f>IFERROR(ROUNDUP(VLOOKUP(F1411,Accesorio!A:E,IF(L1411&gt;5,L1411-2,L1411),)*E1411/IF(L1411&gt;5,1.21,1),0)," ")</f>
        <v xml:space="preserve"> </v>
      </c>
      <c r="N1411" s="329" t="str">
        <f>IFERROR(VLOOKUP(F1411,Accesorio!A:C,3,),"")</f>
        <v/>
      </c>
    </row>
    <row r="1412" spans="1:14">
      <c r="A1412" s="103"/>
      <c r="B1412" s="104"/>
      <c r="C1412" s="105"/>
      <c r="D1412" s="106"/>
      <c r="E1412" s="222"/>
      <c r="F1412" s="225"/>
      <c r="G1412" s="107"/>
      <c r="H1412" s="107"/>
      <c r="I1412" s="107"/>
      <c r="J1412" s="108"/>
      <c r="K1412" s="109"/>
      <c r="L1412" s="110"/>
      <c r="M1412" s="328" t="str">
        <f>IFERROR(ROUNDUP(VLOOKUP(F1412,Accesorio!A:E,IF(L1412&gt;5,L1412-2,L1412),)*E1412/IF(L1412&gt;5,1.21,1),0)," ")</f>
        <v xml:space="preserve"> </v>
      </c>
      <c r="N1412" s="329" t="str">
        <f>IFERROR(VLOOKUP(F1412,Accesorio!A:C,3,),"")</f>
        <v/>
      </c>
    </row>
    <row r="1413" spans="1:14">
      <c r="A1413" s="103"/>
      <c r="B1413" s="104"/>
      <c r="C1413" s="105"/>
      <c r="D1413" s="106"/>
      <c r="E1413" s="222"/>
      <c r="F1413" s="225"/>
      <c r="G1413" s="107"/>
      <c r="H1413" s="107"/>
      <c r="I1413" s="107"/>
      <c r="J1413" s="108"/>
      <c r="K1413" s="109"/>
      <c r="L1413" s="110"/>
      <c r="M1413" s="328" t="str">
        <f>IFERROR(ROUNDUP(VLOOKUP(F1413,Accesorio!A:E,IF(L1413&gt;5,L1413-2,L1413),)*E1413/IF(L1413&gt;5,1.21,1),0)," ")</f>
        <v xml:space="preserve"> </v>
      </c>
      <c r="N1413" s="329" t="str">
        <f>IFERROR(VLOOKUP(F1413,Accesorio!A:C,3,),"")</f>
        <v/>
      </c>
    </row>
    <row r="1414" spans="1:14">
      <c r="A1414" s="103"/>
      <c r="B1414" s="104"/>
      <c r="C1414" s="105"/>
      <c r="D1414" s="106"/>
      <c r="E1414" s="222"/>
      <c r="F1414" s="225"/>
      <c r="G1414" s="107"/>
      <c r="H1414" s="107"/>
      <c r="I1414" s="107"/>
      <c r="J1414" s="108"/>
      <c r="K1414" s="109"/>
      <c r="L1414" s="110"/>
      <c r="M1414" s="328" t="str">
        <f>IFERROR(ROUNDUP(VLOOKUP(F1414,Accesorio!A:E,IF(L1414&gt;5,L1414-2,L1414),)*E1414/IF(L1414&gt;5,1.21,1),0)," ")</f>
        <v xml:space="preserve"> </v>
      </c>
      <c r="N1414" s="329" t="str">
        <f>IFERROR(VLOOKUP(F1414,Accesorio!A:C,3,),"")</f>
        <v/>
      </c>
    </row>
    <row r="1415" spans="1:14">
      <c r="A1415" s="103"/>
      <c r="B1415" s="104"/>
      <c r="C1415" s="105"/>
      <c r="D1415" s="106"/>
      <c r="E1415" s="222"/>
      <c r="F1415" s="225"/>
      <c r="G1415" s="107"/>
      <c r="H1415" s="107"/>
      <c r="I1415" s="107"/>
      <c r="J1415" s="108"/>
      <c r="K1415" s="109"/>
      <c r="L1415" s="110"/>
      <c r="M1415" s="328" t="str">
        <f>IFERROR(ROUNDUP(VLOOKUP(F1415,Accesorio!A:E,IF(L1415&gt;5,L1415-2,L1415),)*E1415/IF(L1415&gt;5,1.21,1),0)," ")</f>
        <v xml:space="preserve"> </v>
      </c>
      <c r="N1415" s="329" t="str">
        <f>IFERROR(VLOOKUP(F1415,Accesorio!A:C,3,),"")</f>
        <v/>
      </c>
    </row>
    <row r="1416" spans="1:14">
      <c r="A1416" s="103"/>
      <c r="B1416" s="104"/>
      <c r="C1416" s="105"/>
      <c r="D1416" s="106"/>
      <c r="E1416" s="222"/>
      <c r="F1416" s="225"/>
      <c r="G1416" s="107"/>
      <c r="H1416" s="107"/>
      <c r="I1416" s="107"/>
      <c r="J1416" s="108"/>
      <c r="K1416" s="109"/>
      <c r="L1416" s="110"/>
      <c r="M1416" s="328" t="str">
        <f>IFERROR(ROUNDUP(VLOOKUP(F1416,Accesorio!A:E,IF(L1416&gt;5,L1416-2,L1416),)*E1416/IF(L1416&gt;5,1.21,1),0)," ")</f>
        <v xml:space="preserve"> </v>
      </c>
      <c r="N1416" s="329" t="str">
        <f>IFERROR(VLOOKUP(F1416,Accesorio!A:C,3,),"")</f>
        <v/>
      </c>
    </row>
    <row r="1417" spans="1:14">
      <c r="A1417" s="103"/>
      <c r="B1417" s="104"/>
      <c r="C1417" s="111"/>
      <c r="D1417" s="106"/>
      <c r="E1417" s="222"/>
      <c r="F1417" s="225"/>
      <c r="G1417" s="107"/>
      <c r="H1417" s="107"/>
      <c r="I1417" s="107"/>
      <c r="J1417" s="108"/>
      <c r="K1417" s="109"/>
      <c r="L1417" s="110"/>
      <c r="M1417" s="328" t="str">
        <f>IFERROR(ROUNDUP(VLOOKUP(F1417,Accesorio!A:E,IF(L1417&gt;5,L1417-2,L1417),)*E1417/IF(L1417&gt;5,1.21,1),0)," ")</f>
        <v xml:space="preserve"> </v>
      </c>
      <c r="N1417" s="329" t="str">
        <f>IFERROR(VLOOKUP(F1417,Accesorio!A:C,3,),"")</f>
        <v/>
      </c>
    </row>
    <row r="1418" spans="1:14">
      <c r="A1418" s="103"/>
      <c r="B1418" s="104"/>
      <c r="C1418" s="105"/>
      <c r="D1418" s="106"/>
      <c r="E1418" s="222"/>
      <c r="F1418" s="225"/>
      <c r="G1418" s="107"/>
      <c r="H1418" s="107"/>
      <c r="I1418" s="107"/>
      <c r="J1418" s="108"/>
      <c r="K1418" s="109"/>
      <c r="L1418" s="110"/>
      <c r="M1418" s="328" t="str">
        <f>IFERROR(ROUNDUP(VLOOKUP(F1418,Accesorio!A:E,IF(L1418&gt;5,L1418-2,L1418),)*E1418/IF(L1418&gt;5,1.21,1),0)," ")</f>
        <v xml:space="preserve"> </v>
      </c>
      <c r="N1418" s="329" t="str">
        <f>IFERROR(VLOOKUP(F1418,Accesorio!A:C,3,),"")</f>
        <v/>
      </c>
    </row>
    <row r="1419" spans="1:14">
      <c r="A1419" s="103"/>
      <c r="B1419" s="104"/>
      <c r="C1419" s="105"/>
      <c r="D1419" s="106"/>
      <c r="E1419" s="222"/>
      <c r="F1419" s="225"/>
      <c r="G1419" s="107"/>
      <c r="H1419" s="107"/>
      <c r="I1419" s="107"/>
      <c r="J1419" s="108"/>
      <c r="K1419" s="109"/>
      <c r="L1419" s="110"/>
      <c r="M1419" s="328" t="str">
        <f>IFERROR(ROUNDUP(VLOOKUP(F1419,Accesorio!A:E,IF(L1419&gt;5,L1419-2,L1419),)*E1419/IF(L1419&gt;5,1.21,1),0)," ")</f>
        <v xml:space="preserve"> </v>
      </c>
      <c r="N1419" s="329" t="str">
        <f>IFERROR(VLOOKUP(F1419,Accesorio!A:C,3,),"")</f>
        <v/>
      </c>
    </row>
    <row r="1420" spans="1:14">
      <c r="A1420" s="103"/>
      <c r="B1420" s="104"/>
      <c r="C1420" s="105"/>
      <c r="D1420" s="106"/>
      <c r="E1420" s="222"/>
      <c r="F1420" s="225"/>
      <c r="G1420" s="107"/>
      <c r="H1420" s="107"/>
      <c r="I1420" s="107"/>
      <c r="J1420" s="108"/>
      <c r="K1420" s="109"/>
      <c r="L1420" s="110"/>
      <c r="M1420" s="328" t="str">
        <f>IFERROR(ROUNDUP(VLOOKUP(F1420,Accesorio!A:E,IF(L1420&gt;5,L1420-2,L1420),)*E1420/IF(L1420&gt;5,1.21,1),0)," ")</f>
        <v xml:space="preserve"> </v>
      </c>
      <c r="N1420" s="329" t="str">
        <f>IFERROR(VLOOKUP(F1420,Accesorio!A:C,3,),"")</f>
        <v/>
      </c>
    </row>
    <row r="1421" spans="1:14">
      <c r="A1421" s="103"/>
      <c r="B1421" s="104"/>
      <c r="C1421" s="105"/>
      <c r="D1421" s="106"/>
      <c r="E1421" s="222"/>
      <c r="F1421" s="225"/>
      <c r="G1421" s="107"/>
      <c r="H1421" s="107"/>
      <c r="I1421" s="107"/>
      <c r="J1421" s="108"/>
      <c r="K1421" s="109"/>
      <c r="L1421" s="110"/>
      <c r="M1421" s="328" t="str">
        <f>IFERROR(ROUNDUP(VLOOKUP(F1421,Accesorio!A:E,IF(L1421&gt;5,L1421-2,L1421),)*E1421/IF(L1421&gt;5,1.21,1),0)," ")</f>
        <v xml:space="preserve"> </v>
      </c>
      <c r="N1421" s="329" t="str">
        <f>IFERROR(VLOOKUP(F1421,Accesorio!A:C,3,),"")</f>
        <v/>
      </c>
    </row>
    <row r="1422" spans="1:14">
      <c r="A1422" s="103"/>
      <c r="B1422" s="104"/>
      <c r="C1422" s="105"/>
      <c r="D1422" s="106"/>
      <c r="E1422" s="222"/>
      <c r="F1422" s="225"/>
      <c r="G1422" s="107"/>
      <c r="H1422" s="107"/>
      <c r="I1422" s="107"/>
      <c r="J1422" s="108"/>
      <c r="K1422" s="109"/>
      <c r="L1422" s="110"/>
      <c r="M1422" s="328" t="str">
        <f>IFERROR(ROUNDUP(VLOOKUP(F1422,Accesorio!A:E,IF(L1422&gt;5,L1422-2,L1422),)*E1422/IF(L1422&gt;5,1.21,1),0)," ")</f>
        <v xml:space="preserve"> </v>
      </c>
      <c r="N1422" s="329" t="str">
        <f>IFERROR(VLOOKUP(F1422,Accesorio!A:C,3,),"")</f>
        <v/>
      </c>
    </row>
    <row r="1423" spans="1:14">
      <c r="A1423" s="103"/>
      <c r="B1423" s="104"/>
      <c r="C1423" s="105"/>
      <c r="D1423" s="106"/>
      <c r="E1423" s="222"/>
      <c r="F1423" s="225"/>
      <c r="G1423" s="107"/>
      <c r="H1423" s="107"/>
      <c r="I1423" s="107"/>
      <c r="J1423" s="108"/>
      <c r="K1423" s="109"/>
      <c r="L1423" s="110"/>
      <c r="M1423" s="328" t="str">
        <f>IFERROR(ROUNDUP(VLOOKUP(F1423,Accesorio!A:E,IF(L1423&gt;5,L1423-2,L1423),)*E1423/IF(L1423&gt;5,1.21,1),0)," ")</f>
        <v xml:space="preserve"> </v>
      </c>
      <c r="N1423" s="329" t="str">
        <f>IFERROR(VLOOKUP(F1423,Accesorio!A:C,3,),"")</f>
        <v/>
      </c>
    </row>
    <row r="1424" spans="1:14">
      <c r="A1424" s="103"/>
      <c r="B1424" s="104"/>
      <c r="C1424" s="105"/>
      <c r="D1424" s="106"/>
      <c r="E1424" s="222"/>
      <c r="F1424" s="225"/>
      <c r="G1424" s="107"/>
      <c r="H1424" s="107"/>
      <c r="I1424" s="107"/>
      <c r="J1424" s="108"/>
      <c r="K1424" s="109"/>
      <c r="L1424" s="110"/>
      <c r="M1424" s="328" t="str">
        <f>IFERROR(ROUNDUP(VLOOKUP(F1424,Accesorio!A:E,IF(L1424&gt;5,L1424-2,L1424),)*E1424/IF(L1424&gt;5,1.21,1),0)," ")</f>
        <v xml:space="preserve"> </v>
      </c>
      <c r="N1424" s="329" t="str">
        <f>IFERROR(VLOOKUP(F1424,Accesorio!A:C,3,),"")</f>
        <v/>
      </c>
    </row>
    <row r="1425" spans="1:14">
      <c r="A1425" s="103"/>
      <c r="B1425" s="104"/>
      <c r="C1425" s="105"/>
      <c r="D1425" s="106"/>
      <c r="E1425" s="222"/>
      <c r="F1425" s="225"/>
      <c r="G1425" s="107"/>
      <c r="H1425" s="107"/>
      <c r="I1425" s="107"/>
      <c r="J1425" s="108"/>
      <c r="K1425" s="109"/>
      <c r="L1425" s="110"/>
      <c r="M1425" s="328" t="str">
        <f>IFERROR(ROUNDUP(VLOOKUP(F1425,Accesorio!A:E,IF(L1425&gt;5,L1425-2,L1425),)*E1425/IF(L1425&gt;5,1.21,1),0)," ")</f>
        <v xml:space="preserve"> </v>
      </c>
      <c r="N1425" s="329" t="str">
        <f>IFERROR(VLOOKUP(F1425,Accesorio!A:C,3,),"")</f>
        <v/>
      </c>
    </row>
    <row r="1426" spans="1:14">
      <c r="A1426" s="103"/>
      <c r="B1426" s="104"/>
      <c r="C1426" s="111"/>
      <c r="D1426" s="106"/>
      <c r="E1426" s="222"/>
      <c r="F1426" s="225"/>
      <c r="G1426" s="107"/>
      <c r="H1426" s="107"/>
      <c r="I1426" s="107"/>
      <c r="J1426" s="108"/>
      <c r="K1426" s="109"/>
      <c r="L1426" s="110"/>
      <c r="M1426" s="328" t="str">
        <f>IFERROR(ROUNDUP(VLOOKUP(F1426,Accesorio!A:E,IF(L1426&gt;5,L1426-2,L1426),)*E1426/IF(L1426&gt;5,1.21,1),0)," ")</f>
        <v xml:space="preserve"> </v>
      </c>
      <c r="N1426" s="329" t="str">
        <f>IFERROR(VLOOKUP(F1426,Accesorio!A:C,3,),"")</f>
        <v/>
      </c>
    </row>
    <row r="1427" spans="1:14">
      <c r="A1427" s="103"/>
      <c r="B1427" s="104"/>
      <c r="C1427" s="111"/>
      <c r="D1427" s="106"/>
      <c r="E1427" s="222"/>
      <c r="F1427" s="225"/>
      <c r="G1427" s="107"/>
      <c r="H1427" s="107"/>
      <c r="I1427" s="107"/>
      <c r="J1427" s="108"/>
      <c r="K1427" s="109"/>
      <c r="L1427" s="110"/>
      <c r="M1427" s="328" t="str">
        <f>IFERROR(ROUNDUP(VLOOKUP(F1427,Accesorio!A:E,IF(L1427&gt;5,L1427-2,L1427),)*E1427/IF(L1427&gt;5,1.21,1),0)," ")</f>
        <v xml:space="preserve"> </v>
      </c>
      <c r="N1427" s="329" t="str">
        <f>IFERROR(VLOOKUP(F1427,Accesorio!A:C,3,),"")</f>
        <v/>
      </c>
    </row>
    <row r="1428" spans="1:14">
      <c r="A1428" s="103"/>
      <c r="B1428" s="104"/>
      <c r="C1428" s="111"/>
      <c r="D1428" s="106"/>
      <c r="E1428" s="222"/>
      <c r="F1428" s="225"/>
      <c r="G1428" s="107"/>
      <c r="H1428" s="107"/>
      <c r="I1428" s="107"/>
      <c r="J1428" s="108"/>
      <c r="K1428" s="109"/>
      <c r="L1428" s="110"/>
      <c r="M1428" s="328" t="str">
        <f>IFERROR(ROUNDUP(VLOOKUP(F1428,Accesorio!A:E,IF(L1428&gt;5,L1428-2,L1428),)*E1428/IF(L1428&gt;5,1.21,1),0)," ")</f>
        <v xml:space="preserve"> </v>
      </c>
      <c r="N1428" s="329" t="str">
        <f>IFERROR(VLOOKUP(F1428,Accesorio!A:C,3,),"")</f>
        <v/>
      </c>
    </row>
    <row r="1429" spans="1:14">
      <c r="A1429" s="103"/>
      <c r="B1429" s="104"/>
      <c r="C1429" s="111"/>
      <c r="D1429" s="106"/>
      <c r="E1429" s="222"/>
      <c r="F1429" s="225"/>
      <c r="G1429" s="107"/>
      <c r="H1429" s="107"/>
      <c r="I1429" s="107"/>
      <c r="J1429" s="108"/>
      <c r="K1429" s="109"/>
      <c r="L1429" s="110"/>
      <c r="M1429" s="328" t="str">
        <f>IFERROR(ROUNDUP(VLOOKUP(F1429,Accesorio!A:E,IF(L1429&gt;5,L1429-2,L1429),)*E1429/IF(L1429&gt;5,1.21,1),0)," ")</f>
        <v xml:space="preserve"> </v>
      </c>
      <c r="N1429" s="329" t="str">
        <f>IFERROR(VLOOKUP(F1429,Accesorio!A:C,3,),"")</f>
        <v/>
      </c>
    </row>
    <row r="1430" spans="1:14">
      <c r="A1430" s="103"/>
      <c r="B1430" s="104"/>
      <c r="C1430" s="105"/>
      <c r="D1430" s="106"/>
      <c r="E1430" s="222"/>
      <c r="F1430" s="225"/>
      <c r="G1430" s="107"/>
      <c r="H1430" s="107"/>
      <c r="I1430" s="107"/>
      <c r="J1430" s="108"/>
      <c r="K1430" s="109"/>
      <c r="L1430" s="110"/>
      <c r="M1430" s="328" t="str">
        <f>IFERROR(ROUNDUP(VLOOKUP(F1430,Accesorio!A:E,IF(L1430&gt;5,L1430-2,L1430),)*E1430/IF(L1430&gt;5,1.21,1),0)," ")</f>
        <v xml:space="preserve"> </v>
      </c>
      <c r="N1430" s="329" t="str">
        <f>IFERROR(VLOOKUP(F1430,Accesorio!A:C,3,),"")</f>
        <v/>
      </c>
    </row>
    <row r="1431" spans="1:14">
      <c r="A1431" s="103"/>
      <c r="B1431" s="104"/>
      <c r="C1431" s="105"/>
      <c r="D1431" s="106"/>
      <c r="E1431" s="222"/>
      <c r="F1431" s="225"/>
      <c r="G1431" s="107"/>
      <c r="H1431" s="107"/>
      <c r="I1431" s="107"/>
      <c r="J1431" s="108"/>
      <c r="K1431" s="109"/>
      <c r="L1431" s="110"/>
      <c r="M1431" s="328" t="str">
        <f>IFERROR(ROUNDUP(VLOOKUP(F1431,Accesorio!A:E,IF(L1431&gt;5,L1431-2,L1431),)*E1431/IF(L1431&gt;5,1.21,1),0)," ")</f>
        <v xml:space="preserve"> </v>
      </c>
      <c r="N1431" s="329" t="str">
        <f>IFERROR(VLOOKUP(F1431,Accesorio!A:C,3,),"")</f>
        <v/>
      </c>
    </row>
    <row r="1432" spans="1:14">
      <c r="A1432" s="103"/>
      <c r="B1432" s="104"/>
      <c r="C1432" s="105"/>
      <c r="D1432" s="106"/>
      <c r="E1432" s="222"/>
      <c r="F1432" s="225"/>
      <c r="G1432" s="107"/>
      <c r="H1432" s="107"/>
      <c r="I1432" s="107"/>
      <c r="J1432" s="108"/>
      <c r="K1432" s="109"/>
      <c r="L1432" s="110"/>
      <c r="M1432" s="328" t="str">
        <f>IFERROR(ROUNDUP(VLOOKUP(F1432,Accesorio!A:E,IF(L1432&gt;5,L1432-2,L1432),)*E1432/IF(L1432&gt;5,1.21,1),0)," ")</f>
        <v xml:space="preserve"> </v>
      </c>
      <c r="N1432" s="329" t="str">
        <f>IFERROR(VLOOKUP(F1432,Accesorio!A:C,3,),"")</f>
        <v/>
      </c>
    </row>
    <row r="1433" spans="1:14">
      <c r="A1433" s="103"/>
      <c r="B1433" s="104"/>
      <c r="C1433" s="105"/>
      <c r="D1433" s="106"/>
      <c r="E1433" s="222"/>
      <c r="F1433" s="225"/>
      <c r="G1433" s="107"/>
      <c r="H1433" s="107"/>
      <c r="I1433" s="107"/>
      <c r="J1433" s="108"/>
      <c r="K1433" s="109"/>
      <c r="L1433" s="110"/>
      <c r="M1433" s="328" t="str">
        <f>IFERROR(ROUNDUP(VLOOKUP(F1433,Accesorio!A:E,IF(L1433&gt;5,L1433-2,L1433),)*E1433/IF(L1433&gt;5,1.21,1),0)," ")</f>
        <v xml:space="preserve"> </v>
      </c>
      <c r="N1433" s="329" t="str">
        <f>IFERROR(VLOOKUP(F1433,Accesorio!A:C,3,),"")</f>
        <v/>
      </c>
    </row>
    <row r="1434" spans="1:14">
      <c r="A1434" s="103"/>
      <c r="B1434" s="104"/>
      <c r="C1434" s="105"/>
      <c r="D1434" s="106"/>
      <c r="E1434" s="222"/>
      <c r="F1434" s="225"/>
      <c r="G1434" s="107"/>
      <c r="H1434" s="107"/>
      <c r="I1434" s="107"/>
      <c r="J1434" s="108"/>
      <c r="K1434" s="109"/>
      <c r="L1434" s="110"/>
      <c r="M1434" s="328" t="str">
        <f>IFERROR(ROUNDUP(VLOOKUP(F1434,Accesorio!A:E,IF(L1434&gt;5,L1434-2,L1434),)*E1434/IF(L1434&gt;5,1.21,1),0)," ")</f>
        <v xml:space="preserve"> </v>
      </c>
      <c r="N1434" s="329" t="str">
        <f>IFERROR(VLOOKUP(F1434,Accesorio!A:C,3,),"")</f>
        <v/>
      </c>
    </row>
    <row r="1435" spans="1:14">
      <c r="A1435" s="103"/>
      <c r="B1435" s="104"/>
      <c r="C1435" s="105"/>
      <c r="D1435" s="106"/>
      <c r="E1435" s="222"/>
      <c r="F1435" s="225"/>
      <c r="G1435" s="107"/>
      <c r="H1435" s="107"/>
      <c r="I1435" s="107"/>
      <c r="J1435" s="108"/>
      <c r="K1435" s="109"/>
      <c r="L1435" s="110"/>
      <c r="M1435" s="328" t="str">
        <f>IFERROR(ROUNDUP(VLOOKUP(F1435,Accesorio!A:E,IF(L1435&gt;5,L1435-2,L1435),)*E1435/IF(L1435&gt;5,1.21,1),0)," ")</f>
        <v xml:space="preserve"> </v>
      </c>
      <c r="N1435" s="329" t="str">
        <f>IFERROR(VLOOKUP(F1435,Accesorio!A:C,3,),"")</f>
        <v/>
      </c>
    </row>
    <row r="1436" spans="1:14">
      <c r="A1436" s="103"/>
      <c r="B1436" s="104"/>
      <c r="C1436" s="105"/>
      <c r="D1436" s="106"/>
      <c r="E1436" s="222"/>
      <c r="F1436" s="225"/>
      <c r="G1436" s="107"/>
      <c r="H1436" s="107"/>
      <c r="I1436" s="107"/>
      <c r="J1436" s="108"/>
      <c r="K1436" s="109"/>
      <c r="L1436" s="110"/>
      <c r="M1436" s="328" t="str">
        <f>IFERROR(ROUNDUP(VLOOKUP(F1436,Accesorio!A:E,IF(L1436&gt;5,L1436-2,L1436),)*E1436/IF(L1436&gt;5,1.21,1),0)," ")</f>
        <v xml:space="preserve"> </v>
      </c>
      <c r="N1436" s="329" t="str">
        <f>IFERROR(VLOOKUP(F1436,Accesorio!A:C,3,),"")</f>
        <v/>
      </c>
    </row>
    <row r="1437" spans="1:14">
      <c r="A1437" s="103"/>
      <c r="B1437" s="104"/>
      <c r="C1437" s="105"/>
      <c r="D1437" s="106"/>
      <c r="E1437" s="222"/>
      <c r="F1437" s="225"/>
      <c r="G1437" s="107"/>
      <c r="H1437" s="107"/>
      <c r="I1437" s="107"/>
      <c r="J1437" s="108"/>
      <c r="K1437" s="109"/>
      <c r="L1437" s="110"/>
      <c r="M1437" s="328" t="str">
        <f>IFERROR(ROUNDUP(VLOOKUP(F1437,Accesorio!A:E,IF(L1437&gt;5,L1437-2,L1437),)*E1437/IF(L1437&gt;5,1.21,1),0)," ")</f>
        <v xml:space="preserve"> </v>
      </c>
      <c r="N1437" s="329" t="str">
        <f>IFERROR(VLOOKUP(F1437,Accesorio!A:C,3,),"")</f>
        <v/>
      </c>
    </row>
    <row r="1438" spans="1:14">
      <c r="A1438" s="103"/>
      <c r="B1438" s="104"/>
      <c r="C1438" s="105"/>
      <c r="D1438" s="106"/>
      <c r="E1438" s="222"/>
      <c r="F1438" s="225"/>
      <c r="G1438" s="107"/>
      <c r="H1438" s="107"/>
      <c r="I1438" s="107"/>
      <c r="J1438" s="108"/>
      <c r="K1438" s="109"/>
      <c r="L1438" s="110"/>
      <c r="M1438" s="328" t="str">
        <f>IFERROR(ROUNDUP(VLOOKUP(F1438,Accesorio!A:E,IF(L1438&gt;5,L1438-2,L1438),)*E1438/IF(L1438&gt;5,1.21,1),0)," ")</f>
        <v xml:space="preserve"> </v>
      </c>
      <c r="N1438" s="329" t="str">
        <f>IFERROR(VLOOKUP(F1438,Accesorio!A:C,3,),"")</f>
        <v/>
      </c>
    </row>
    <row r="1439" spans="1:14">
      <c r="A1439" s="103"/>
      <c r="B1439" s="104"/>
      <c r="C1439" s="105"/>
      <c r="D1439" s="106"/>
      <c r="E1439" s="222"/>
      <c r="F1439" s="225"/>
      <c r="G1439" s="107"/>
      <c r="H1439" s="107"/>
      <c r="I1439" s="107"/>
      <c r="J1439" s="108"/>
      <c r="K1439" s="109"/>
      <c r="L1439" s="110"/>
      <c r="M1439" s="328" t="str">
        <f>IFERROR(ROUNDUP(VLOOKUP(F1439,Accesorio!A:E,IF(L1439&gt;5,L1439-2,L1439),)*E1439/IF(L1439&gt;5,1.21,1),0)," ")</f>
        <v xml:space="preserve"> </v>
      </c>
      <c r="N1439" s="329" t="str">
        <f>IFERROR(VLOOKUP(F1439,Accesorio!A:C,3,),"")</f>
        <v/>
      </c>
    </row>
    <row r="1440" spans="1:14">
      <c r="A1440" s="103"/>
      <c r="B1440" s="104"/>
      <c r="C1440" s="105"/>
      <c r="D1440" s="106"/>
      <c r="E1440" s="222"/>
      <c r="F1440" s="225"/>
      <c r="G1440" s="107"/>
      <c r="H1440" s="107"/>
      <c r="I1440" s="107"/>
      <c r="J1440" s="108"/>
      <c r="K1440" s="109"/>
      <c r="L1440" s="110"/>
      <c r="M1440" s="328" t="str">
        <f>IFERROR(ROUNDUP(VLOOKUP(F1440,Accesorio!A:E,IF(L1440&gt;5,L1440-2,L1440),)*E1440/IF(L1440&gt;5,1.21,1),0)," ")</f>
        <v xml:space="preserve"> </v>
      </c>
      <c r="N1440" s="329" t="str">
        <f>IFERROR(VLOOKUP(F1440,Accesorio!A:C,3,),"")</f>
        <v/>
      </c>
    </row>
    <row r="1441" spans="1:14">
      <c r="A1441" s="103"/>
      <c r="B1441" s="104"/>
      <c r="C1441" s="105"/>
      <c r="D1441" s="106"/>
      <c r="E1441" s="222"/>
      <c r="F1441" s="225"/>
      <c r="G1441" s="107"/>
      <c r="H1441" s="107"/>
      <c r="I1441" s="107"/>
      <c r="J1441" s="108"/>
      <c r="K1441" s="109"/>
      <c r="L1441" s="110"/>
      <c r="M1441" s="328" t="str">
        <f>IFERROR(ROUNDUP(VLOOKUP(F1441,Accesorio!A:E,IF(L1441&gt;5,L1441-2,L1441),)*E1441/IF(L1441&gt;5,1.21,1),0)," ")</f>
        <v xml:space="preserve"> </v>
      </c>
      <c r="N1441" s="329" t="str">
        <f>IFERROR(VLOOKUP(F1441,Accesorio!A:C,3,),"")</f>
        <v/>
      </c>
    </row>
    <row r="1442" spans="1:14">
      <c r="A1442" s="103"/>
      <c r="B1442" s="104"/>
      <c r="C1442" s="105"/>
      <c r="D1442" s="106"/>
      <c r="E1442" s="222"/>
      <c r="F1442" s="225"/>
      <c r="G1442" s="107"/>
      <c r="H1442" s="107"/>
      <c r="I1442" s="107"/>
      <c r="J1442" s="108"/>
      <c r="K1442" s="109"/>
      <c r="L1442" s="110"/>
      <c r="M1442" s="328" t="str">
        <f>IFERROR(ROUNDUP(VLOOKUP(F1442,Accesorio!A:E,IF(L1442&gt;5,L1442-2,L1442),)*E1442/IF(L1442&gt;5,1.21,1),0)," ")</f>
        <v xml:space="preserve"> </v>
      </c>
      <c r="N1442" s="329" t="str">
        <f>IFERROR(VLOOKUP(F1442,Accesorio!A:C,3,),"")</f>
        <v/>
      </c>
    </row>
    <row r="1443" spans="1:14">
      <c r="A1443" s="103"/>
      <c r="B1443" s="104"/>
      <c r="C1443" s="105"/>
      <c r="D1443" s="106"/>
      <c r="E1443" s="222"/>
      <c r="F1443" s="225"/>
      <c r="G1443" s="107"/>
      <c r="H1443" s="107"/>
      <c r="I1443" s="107"/>
      <c r="J1443" s="108"/>
      <c r="K1443" s="109"/>
      <c r="L1443" s="110"/>
      <c r="M1443" s="328" t="str">
        <f>IFERROR(ROUNDUP(VLOOKUP(F1443,Accesorio!A:E,IF(L1443&gt;5,L1443-2,L1443),)*E1443/IF(L1443&gt;5,1.21,1),0)," ")</f>
        <v xml:space="preserve"> </v>
      </c>
      <c r="N1443" s="329" t="str">
        <f>IFERROR(VLOOKUP(F1443,Accesorio!A:C,3,),"")</f>
        <v/>
      </c>
    </row>
    <row r="1444" spans="1:14">
      <c r="A1444" s="103"/>
      <c r="B1444" s="104"/>
      <c r="C1444" s="105"/>
      <c r="D1444" s="106"/>
      <c r="E1444" s="222"/>
      <c r="F1444" s="225"/>
      <c r="G1444" s="107"/>
      <c r="H1444" s="107"/>
      <c r="I1444" s="107"/>
      <c r="J1444" s="108"/>
      <c r="K1444" s="109"/>
      <c r="L1444" s="110"/>
      <c r="M1444" s="328" t="str">
        <f>IFERROR(ROUNDUP(VLOOKUP(F1444,Accesorio!A:E,IF(L1444&gt;5,L1444-2,L1444),)*E1444/IF(L1444&gt;5,1.21,1),0)," ")</f>
        <v xml:space="preserve"> </v>
      </c>
      <c r="N1444" s="329" t="str">
        <f>IFERROR(VLOOKUP(F1444,Accesorio!A:C,3,),"")</f>
        <v/>
      </c>
    </row>
    <row r="1445" spans="1:14">
      <c r="A1445" s="103"/>
      <c r="B1445" s="104"/>
      <c r="C1445" s="105"/>
      <c r="D1445" s="106"/>
      <c r="E1445" s="222"/>
      <c r="F1445" s="225"/>
      <c r="G1445" s="107"/>
      <c r="H1445" s="107"/>
      <c r="I1445" s="107"/>
      <c r="J1445" s="108"/>
      <c r="K1445" s="109"/>
      <c r="L1445" s="110"/>
      <c r="M1445" s="328" t="str">
        <f>IFERROR(ROUNDUP(VLOOKUP(F1445,Accesorio!A:E,IF(L1445&gt;5,L1445-2,L1445),)*E1445/IF(L1445&gt;5,1.21,1),0)," ")</f>
        <v xml:space="preserve"> </v>
      </c>
      <c r="N1445" s="329" t="str">
        <f>IFERROR(VLOOKUP(F1445,Accesorio!A:C,3,),"")</f>
        <v/>
      </c>
    </row>
    <row r="1446" spans="1:14">
      <c r="A1446" s="103"/>
      <c r="B1446" s="104"/>
      <c r="C1446" s="105"/>
      <c r="D1446" s="106"/>
      <c r="E1446" s="222"/>
      <c r="F1446" s="225"/>
      <c r="G1446" s="107"/>
      <c r="H1446" s="107"/>
      <c r="I1446" s="107"/>
      <c r="J1446" s="108"/>
      <c r="K1446" s="109"/>
      <c r="L1446" s="110"/>
      <c r="M1446" s="328" t="str">
        <f>IFERROR(ROUNDUP(VLOOKUP(F1446,Accesorio!A:E,IF(L1446&gt;5,L1446-2,L1446),)*E1446/IF(L1446&gt;5,1.21,1),0)," ")</f>
        <v xml:space="preserve"> </v>
      </c>
      <c r="N1446" s="329" t="str">
        <f>IFERROR(VLOOKUP(F1446,Accesorio!A:C,3,),"")</f>
        <v/>
      </c>
    </row>
    <row r="1447" spans="1:14">
      <c r="A1447" s="103"/>
      <c r="B1447" s="104"/>
      <c r="C1447" s="105"/>
      <c r="D1447" s="106"/>
      <c r="E1447" s="222"/>
      <c r="F1447" s="225"/>
      <c r="G1447" s="107"/>
      <c r="H1447" s="107"/>
      <c r="I1447" s="107"/>
      <c r="J1447" s="108"/>
      <c r="K1447" s="109"/>
      <c r="L1447" s="110"/>
      <c r="M1447" s="328" t="str">
        <f>IFERROR(ROUNDUP(VLOOKUP(F1447,Accesorio!A:E,IF(L1447&gt;5,L1447-2,L1447),)*E1447/IF(L1447&gt;5,1.21,1),0)," ")</f>
        <v xml:space="preserve"> </v>
      </c>
      <c r="N1447" s="329" t="str">
        <f>IFERROR(VLOOKUP(F1447,Accesorio!A:C,3,),"")</f>
        <v/>
      </c>
    </row>
    <row r="1448" spans="1:14">
      <c r="A1448" s="103"/>
      <c r="B1448" s="104"/>
      <c r="C1448" s="105"/>
      <c r="D1448" s="106"/>
      <c r="E1448" s="222"/>
      <c r="F1448" s="225"/>
      <c r="G1448" s="107"/>
      <c r="H1448" s="107"/>
      <c r="I1448" s="107"/>
      <c r="J1448" s="108"/>
      <c r="K1448" s="109"/>
      <c r="L1448" s="110"/>
      <c r="M1448" s="328" t="str">
        <f>IFERROR(ROUNDUP(VLOOKUP(F1448,Accesorio!A:E,IF(L1448&gt;5,L1448-2,L1448),)*E1448/IF(L1448&gt;5,1.21,1),0)," ")</f>
        <v xml:space="preserve"> </v>
      </c>
      <c r="N1448" s="329" t="str">
        <f>IFERROR(VLOOKUP(F1448,Accesorio!A:C,3,),"")</f>
        <v/>
      </c>
    </row>
    <row r="1449" spans="1:14">
      <c r="A1449" s="103"/>
      <c r="B1449" s="104"/>
      <c r="C1449" s="105"/>
      <c r="D1449" s="106"/>
      <c r="E1449" s="222"/>
      <c r="F1449" s="225"/>
      <c r="G1449" s="107"/>
      <c r="H1449" s="107"/>
      <c r="I1449" s="107"/>
      <c r="J1449" s="108"/>
      <c r="K1449" s="109"/>
      <c r="L1449" s="110"/>
      <c r="M1449" s="328" t="str">
        <f>IFERROR(ROUNDUP(VLOOKUP(F1449,Accesorio!A:E,IF(L1449&gt;5,L1449-2,L1449),)*E1449/IF(L1449&gt;5,1.21,1),0)," ")</f>
        <v xml:space="preserve"> </v>
      </c>
      <c r="N1449" s="329" t="str">
        <f>IFERROR(VLOOKUP(F1449,Accesorio!A:C,3,),"")</f>
        <v/>
      </c>
    </row>
    <row r="1450" spans="1:14">
      <c r="A1450" s="103"/>
      <c r="B1450" s="104"/>
      <c r="C1450" s="105"/>
      <c r="D1450" s="106"/>
      <c r="E1450" s="222"/>
      <c r="F1450" s="225"/>
      <c r="G1450" s="107"/>
      <c r="H1450" s="107"/>
      <c r="I1450" s="107"/>
      <c r="J1450" s="108"/>
      <c r="K1450" s="109"/>
      <c r="L1450" s="110"/>
      <c r="M1450" s="328" t="str">
        <f>IFERROR(ROUNDUP(VLOOKUP(F1450,Accesorio!A:E,IF(L1450&gt;5,L1450-2,L1450),)*E1450/IF(L1450&gt;5,1.21,1),0)," ")</f>
        <v xml:space="preserve"> </v>
      </c>
      <c r="N1450" s="329" t="str">
        <f>IFERROR(VLOOKUP(F1450,Accesorio!A:C,3,),"")</f>
        <v/>
      </c>
    </row>
    <row r="1451" spans="1:14">
      <c r="A1451" s="103"/>
      <c r="B1451" s="104"/>
      <c r="C1451" s="105"/>
      <c r="D1451" s="106"/>
      <c r="E1451" s="222"/>
      <c r="F1451" s="225"/>
      <c r="G1451" s="107"/>
      <c r="H1451" s="107"/>
      <c r="I1451" s="107"/>
      <c r="J1451" s="108"/>
      <c r="K1451" s="109"/>
      <c r="L1451" s="110"/>
      <c r="M1451" s="328" t="str">
        <f>IFERROR(ROUNDUP(VLOOKUP(F1451,Accesorio!A:E,IF(L1451&gt;5,L1451-2,L1451),)*E1451/IF(L1451&gt;5,1.21,1),0)," ")</f>
        <v xml:space="preserve"> </v>
      </c>
      <c r="N1451" s="329" t="str">
        <f>IFERROR(VLOOKUP(F1451,Accesorio!A:C,3,),"")</f>
        <v/>
      </c>
    </row>
    <row r="1452" spans="1:14">
      <c r="A1452" s="103"/>
      <c r="B1452" s="104"/>
      <c r="C1452" s="105"/>
      <c r="D1452" s="106"/>
      <c r="E1452" s="222"/>
      <c r="F1452" s="225"/>
      <c r="G1452" s="107"/>
      <c r="H1452" s="107"/>
      <c r="I1452" s="107"/>
      <c r="J1452" s="108"/>
      <c r="K1452" s="109"/>
      <c r="L1452" s="110"/>
      <c r="M1452" s="328" t="str">
        <f>IFERROR(ROUNDUP(VLOOKUP(F1452,Accesorio!A:E,IF(L1452&gt;5,L1452-2,L1452),)*E1452/IF(L1452&gt;5,1.21,1),0)," ")</f>
        <v xml:space="preserve"> </v>
      </c>
      <c r="N1452" s="329" t="str">
        <f>IFERROR(VLOOKUP(F1452,Accesorio!A:C,3,),"")</f>
        <v/>
      </c>
    </row>
    <row r="1453" spans="1:14">
      <c r="A1453" s="103"/>
      <c r="B1453" s="104"/>
      <c r="C1453" s="105"/>
      <c r="D1453" s="106"/>
      <c r="E1453" s="222"/>
      <c r="F1453" s="225"/>
      <c r="G1453" s="107"/>
      <c r="H1453" s="107"/>
      <c r="I1453" s="107"/>
      <c r="J1453" s="108"/>
      <c r="K1453" s="109"/>
      <c r="L1453" s="110"/>
      <c r="M1453" s="328" t="str">
        <f>IFERROR(ROUNDUP(VLOOKUP(F1453,Accesorio!A:E,IF(L1453&gt;5,L1453-2,L1453),)*E1453/IF(L1453&gt;5,1.21,1),0)," ")</f>
        <v xml:space="preserve"> </v>
      </c>
      <c r="N1453" s="329" t="str">
        <f>IFERROR(VLOOKUP(F1453,Accesorio!A:C,3,),"")</f>
        <v/>
      </c>
    </row>
    <row r="1454" spans="1:14">
      <c r="A1454" s="103"/>
      <c r="B1454" s="104"/>
      <c r="C1454" s="105"/>
      <c r="D1454" s="106"/>
      <c r="E1454" s="222"/>
      <c r="F1454" s="225"/>
      <c r="G1454" s="107"/>
      <c r="H1454" s="107"/>
      <c r="I1454" s="107"/>
      <c r="J1454" s="108"/>
      <c r="K1454" s="109"/>
      <c r="L1454" s="110"/>
      <c r="M1454" s="328" t="str">
        <f>IFERROR(ROUNDUP(VLOOKUP(F1454,Accesorio!A:E,IF(L1454&gt;5,L1454-2,L1454),)*E1454/IF(L1454&gt;5,1.21,1),0)," ")</f>
        <v xml:space="preserve"> </v>
      </c>
      <c r="N1454" s="329" t="str">
        <f>IFERROR(VLOOKUP(F1454,Accesorio!A:C,3,),"")</f>
        <v/>
      </c>
    </row>
    <row r="1455" spans="1:14">
      <c r="A1455" s="103"/>
      <c r="B1455" s="104"/>
      <c r="C1455" s="105"/>
      <c r="D1455" s="106"/>
      <c r="E1455" s="222"/>
      <c r="F1455" s="225"/>
      <c r="G1455" s="107"/>
      <c r="H1455" s="107"/>
      <c r="I1455" s="107"/>
      <c r="J1455" s="108"/>
      <c r="K1455" s="109"/>
      <c r="L1455" s="110"/>
      <c r="M1455" s="328" t="str">
        <f>IFERROR(ROUNDUP(VLOOKUP(F1455,Accesorio!A:E,IF(L1455&gt;5,L1455-2,L1455),)*E1455/IF(L1455&gt;5,1.21,1),0)," ")</f>
        <v xml:space="preserve"> </v>
      </c>
      <c r="N1455" s="329" t="str">
        <f>IFERROR(VLOOKUP(F1455,Accesorio!A:C,3,),"")</f>
        <v/>
      </c>
    </row>
    <row r="1456" spans="1:14">
      <c r="A1456" s="103"/>
      <c r="B1456" s="104"/>
      <c r="C1456" s="105"/>
      <c r="D1456" s="106"/>
      <c r="E1456" s="222"/>
      <c r="F1456" s="225"/>
      <c r="G1456" s="107"/>
      <c r="H1456" s="107"/>
      <c r="I1456" s="107"/>
      <c r="J1456" s="108"/>
      <c r="K1456" s="109"/>
      <c r="L1456" s="110"/>
      <c r="M1456" s="328" t="str">
        <f>IFERROR(ROUNDUP(VLOOKUP(F1456,Accesorio!A:E,IF(L1456&gt;5,L1456-2,L1456),)*E1456/IF(L1456&gt;5,1.21,1),0)," ")</f>
        <v xml:space="preserve"> </v>
      </c>
      <c r="N1456" s="329" t="str">
        <f>IFERROR(VLOOKUP(F1456,Accesorio!A:C,3,),"")</f>
        <v/>
      </c>
    </row>
    <row r="1457" spans="1:14">
      <c r="A1457" s="103"/>
      <c r="B1457" s="104"/>
      <c r="C1457" s="105"/>
      <c r="D1457" s="106"/>
      <c r="E1457" s="222"/>
      <c r="F1457" s="225"/>
      <c r="G1457" s="107"/>
      <c r="H1457" s="107"/>
      <c r="I1457" s="107"/>
      <c r="J1457" s="108"/>
      <c r="K1457" s="109"/>
      <c r="L1457" s="110"/>
      <c r="M1457" s="328" t="str">
        <f>IFERROR(ROUNDUP(VLOOKUP(F1457,Accesorio!A:E,IF(L1457&gt;5,L1457-2,L1457),)*E1457/IF(L1457&gt;5,1.21,1),0)," ")</f>
        <v xml:space="preserve"> </v>
      </c>
      <c r="N1457" s="329" t="str">
        <f>IFERROR(VLOOKUP(F1457,Accesorio!A:C,3,),"")</f>
        <v/>
      </c>
    </row>
    <row r="1458" spans="1:14">
      <c r="A1458" s="103"/>
      <c r="B1458" s="104"/>
      <c r="C1458" s="105"/>
      <c r="D1458" s="106"/>
      <c r="E1458" s="222"/>
      <c r="F1458" s="225"/>
      <c r="G1458" s="107"/>
      <c r="H1458" s="107"/>
      <c r="I1458" s="107"/>
      <c r="J1458" s="108"/>
      <c r="K1458" s="109"/>
      <c r="L1458" s="110"/>
      <c r="M1458" s="328" t="str">
        <f>IFERROR(ROUNDUP(VLOOKUP(F1458,Accesorio!A:E,IF(L1458&gt;5,L1458-2,L1458),)*E1458/IF(L1458&gt;5,1.21,1),0)," ")</f>
        <v xml:space="preserve"> </v>
      </c>
      <c r="N1458" s="329" t="str">
        <f>IFERROR(VLOOKUP(F1458,Accesorio!A:C,3,),"")</f>
        <v/>
      </c>
    </row>
    <row r="1459" spans="1:14">
      <c r="A1459" s="103"/>
      <c r="B1459" s="104"/>
      <c r="C1459" s="105"/>
      <c r="D1459" s="106"/>
      <c r="E1459" s="222"/>
      <c r="F1459" s="225"/>
      <c r="G1459" s="107"/>
      <c r="H1459" s="107"/>
      <c r="I1459" s="107"/>
      <c r="J1459" s="108"/>
      <c r="K1459" s="109"/>
      <c r="L1459" s="110"/>
      <c r="M1459" s="328" t="str">
        <f>IFERROR(ROUNDUP(VLOOKUP(F1459,Accesorio!A:E,IF(L1459&gt;5,L1459-2,L1459),)*E1459/IF(L1459&gt;5,1.21,1),0)," ")</f>
        <v xml:space="preserve"> </v>
      </c>
      <c r="N1459" s="329" t="str">
        <f>IFERROR(VLOOKUP(F1459,Accesorio!A:C,3,),"")</f>
        <v/>
      </c>
    </row>
    <row r="1460" spans="1:14">
      <c r="A1460" s="103"/>
      <c r="B1460" s="104"/>
      <c r="C1460" s="105"/>
      <c r="D1460" s="106"/>
      <c r="E1460" s="222"/>
      <c r="F1460" s="225"/>
      <c r="G1460" s="107"/>
      <c r="H1460" s="107"/>
      <c r="I1460" s="107"/>
      <c r="J1460" s="108"/>
      <c r="K1460" s="109"/>
      <c r="L1460" s="110"/>
      <c r="M1460" s="328" t="str">
        <f>IFERROR(ROUNDUP(VLOOKUP(F1460,Accesorio!A:E,IF(L1460&gt;5,L1460-2,L1460),)*E1460/IF(L1460&gt;5,1.21,1),0)," ")</f>
        <v xml:space="preserve"> </v>
      </c>
      <c r="N1460" s="329" t="str">
        <f>IFERROR(VLOOKUP(F1460,Accesorio!A:C,3,),"")</f>
        <v/>
      </c>
    </row>
    <row r="1461" spans="1:14">
      <c r="A1461" s="103"/>
      <c r="B1461" s="104"/>
      <c r="C1461" s="105"/>
      <c r="D1461" s="106"/>
      <c r="E1461" s="222"/>
      <c r="F1461" s="225"/>
      <c r="G1461" s="107"/>
      <c r="H1461" s="107"/>
      <c r="I1461" s="107"/>
      <c r="J1461" s="108"/>
      <c r="K1461" s="109"/>
      <c r="L1461" s="110"/>
      <c r="M1461" s="328" t="str">
        <f>IFERROR(ROUNDUP(VLOOKUP(F1461,Accesorio!A:E,IF(L1461&gt;5,L1461-2,L1461),)*E1461/IF(L1461&gt;5,1.21,1),0)," ")</f>
        <v xml:space="preserve"> </v>
      </c>
      <c r="N1461" s="329" t="str">
        <f>IFERROR(VLOOKUP(F1461,Accesorio!A:C,3,),"")</f>
        <v/>
      </c>
    </row>
    <row r="1462" spans="1:14">
      <c r="A1462" s="103"/>
      <c r="B1462" s="104"/>
      <c r="C1462" s="105"/>
      <c r="D1462" s="106"/>
      <c r="E1462" s="222"/>
      <c r="F1462" s="225"/>
      <c r="G1462" s="107"/>
      <c r="H1462" s="107"/>
      <c r="I1462" s="107"/>
      <c r="J1462" s="108"/>
      <c r="K1462" s="109"/>
      <c r="L1462" s="110"/>
      <c r="M1462" s="328" t="str">
        <f>IFERROR(ROUNDUP(VLOOKUP(F1462,Accesorio!A:E,IF(L1462&gt;5,L1462-2,L1462),)*E1462/IF(L1462&gt;5,1.21,1),0)," ")</f>
        <v xml:space="preserve"> </v>
      </c>
      <c r="N1462" s="329" t="str">
        <f>IFERROR(VLOOKUP(F1462,Accesorio!A:C,3,),"")</f>
        <v/>
      </c>
    </row>
    <row r="1463" spans="1:14">
      <c r="A1463" s="103"/>
      <c r="B1463" s="104"/>
      <c r="C1463" s="105"/>
      <c r="D1463" s="106"/>
      <c r="E1463" s="222"/>
      <c r="F1463" s="225"/>
      <c r="G1463" s="107"/>
      <c r="H1463" s="107"/>
      <c r="I1463" s="107"/>
      <c r="J1463" s="108"/>
      <c r="K1463" s="109"/>
      <c r="L1463" s="110"/>
      <c r="M1463" s="328" t="str">
        <f>IFERROR(ROUNDUP(VLOOKUP(F1463,Accesorio!A:E,IF(L1463&gt;5,L1463-2,L1463),)*E1463/IF(L1463&gt;5,1.21,1),0)," ")</f>
        <v xml:space="preserve"> </v>
      </c>
      <c r="N1463" s="329" t="str">
        <f>IFERROR(VLOOKUP(F1463,Accesorio!A:C,3,),"")</f>
        <v/>
      </c>
    </row>
    <row r="1464" spans="1:14">
      <c r="A1464" s="103"/>
      <c r="B1464" s="104"/>
      <c r="C1464" s="105"/>
      <c r="D1464" s="106"/>
      <c r="E1464" s="222"/>
      <c r="F1464" s="225"/>
      <c r="G1464" s="107"/>
      <c r="H1464" s="107"/>
      <c r="I1464" s="107"/>
      <c r="J1464" s="108"/>
      <c r="K1464" s="109"/>
      <c r="L1464" s="110"/>
      <c r="M1464" s="328" t="str">
        <f>IFERROR(ROUNDUP(VLOOKUP(F1464,Accesorio!A:E,IF(L1464&gt;5,L1464-2,L1464),)*E1464/IF(L1464&gt;5,1.21,1),0)," ")</f>
        <v xml:space="preserve"> </v>
      </c>
      <c r="N1464" s="329" t="str">
        <f>IFERROR(VLOOKUP(F1464,Accesorio!A:C,3,),"")</f>
        <v/>
      </c>
    </row>
    <row r="1465" spans="1:14">
      <c r="A1465" s="103"/>
      <c r="B1465" s="104"/>
      <c r="C1465" s="105"/>
      <c r="D1465" s="106"/>
      <c r="E1465" s="222"/>
      <c r="F1465" s="225"/>
      <c r="G1465" s="107"/>
      <c r="H1465" s="107"/>
      <c r="I1465" s="107"/>
      <c r="J1465" s="108"/>
      <c r="K1465" s="109"/>
      <c r="L1465" s="110"/>
      <c r="M1465" s="328" t="str">
        <f>IFERROR(ROUNDUP(VLOOKUP(F1465,Accesorio!A:E,IF(L1465&gt;5,L1465-2,L1465),)*E1465/IF(L1465&gt;5,1.21,1),0)," ")</f>
        <v xml:space="preserve"> </v>
      </c>
      <c r="N1465" s="329" t="str">
        <f>IFERROR(VLOOKUP(F1465,Accesorio!A:C,3,),"")</f>
        <v/>
      </c>
    </row>
    <row r="1466" spans="1:14">
      <c r="A1466" s="103"/>
      <c r="B1466" s="104"/>
      <c r="C1466" s="105"/>
      <c r="D1466" s="106"/>
      <c r="E1466" s="222"/>
      <c r="F1466" s="225"/>
      <c r="G1466" s="107"/>
      <c r="H1466" s="107"/>
      <c r="I1466" s="107"/>
      <c r="J1466" s="108"/>
      <c r="K1466" s="109"/>
      <c r="L1466" s="110"/>
      <c r="M1466" s="328" t="str">
        <f>IFERROR(ROUNDUP(VLOOKUP(F1466,Accesorio!A:E,IF(L1466&gt;5,L1466-2,L1466),)*E1466/IF(L1466&gt;5,1.21,1),0)," ")</f>
        <v xml:space="preserve"> </v>
      </c>
      <c r="N1466" s="329" t="str">
        <f>IFERROR(VLOOKUP(F1466,Accesorio!A:C,3,),"")</f>
        <v/>
      </c>
    </row>
    <row r="1467" spans="1:14">
      <c r="A1467" s="103"/>
      <c r="B1467" s="104"/>
      <c r="C1467" s="105"/>
      <c r="D1467" s="106"/>
      <c r="E1467" s="222"/>
      <c r="F1467" s="225"/>
      <c r="G1467" s="107"/>
      <c r="H1467" s="107"/>
      <c r="I1467" s="107"/>
      <c r="J1467" s="108"/>
      <c r="K1467" s="109"/>
      <c r="L1467" s="110"/>
      <c r="M1467" s="328" t="str">
        <f>IFERROR(ROUNDUP(VLOOKUP(F1467,Accesorio!A:E,IF(L1467&gt;5,L1467-2,L1467),)*E1467/IF(L1467&gt;5,1.21,1),0)," ")</f>
        <v xml:space="preserve"> </v>
      </c>
      <c r="N1467" s="329" t="str">
        <f>IFERROR(VLOOKUP(F1467,Accesorio!A:C,3,),"")</f>
        <v/>
      </c>
    </row>
    <row r="1468" spans="1:14">
      <c r="A1468" s="103"/>
      <c r="B1468" s="104"/>
      <c r="C1468" s="105"/>
      <c r="D1468" s="106"/>
      <c r="E1468" s="222"/>
      <c r="F1468" s="225"/>
      <c r="G1468" s="107"/>
      <c r="H1468" s="107"/>
      <c r="I1468" s="107"/>
      <c r="J1468" s="108"/>
      <c r="K1468" s="109"/>
      <c r="L1468" s="110"/>
      <c r="M1468" s="328" t="str">
        <f>IFERROR(ROUNDUP(VLOOKUP(F1468,Accesorio!A:E,IF(L1468&gt;5,L1468-2,L1468),)*E1468/IF(L1468&gt;5,1.21,1),0)," ")</f>
        <v xml:space="preserve"> </v>
      </c>
      <c r="N1468" s="329" t="str">
        <f>IFERROR(VLOOKUP(F1468,Accesorio!A:C,3,),"")</f>
        <v/>
      </c>
    </row>
    <row r="1469" spans="1:14">
      <c r="A1469" s="103"/>
      <c r="B1469" s="104"/>
      <c r="C1469" s="105"/>
      <c r="D1469" s="106"/>
      <c r="E1469" s="222"/>
      <c r="F1469" s="225"/>
      <c r="G1469" s="107"/>
      <c r="H1469" s="107"/>
      <c r="I1469" s="107"/>
      <c r="J1469" s="108"/>
      <c r="K1469" s="109"/>
      <c r="L1469" s="110"/>
      <c r="M1469" s="328" t="str">
        <f>IFERROR(ROUNDUP(VLOOKUP(F1469,Accesorio!A:E,IF(L1469&gt;5,L1469-2,L1469),)*E1469/IF(L1469&gt;5,1.21,1),0)," ")</f>
        <v xml:space="preserve"> </v>
      </c>
      <c r="N1469" s="329" t="str">
        <f>IFERROR(VLOOKUP(F1469,Accesorio!A:C,3,),"")</f>
        <v/>
      </c>
    </row>
    <row r="1470" spans="1:14">
      <c r="A1470" s="103"/>
      <c r="B1470" s="104"/>
      <c r="C1470" s="105"/>
      <c r="D1470" s="106"/>
      <c r="E1470" s="222"/>
      <c r="F1470" s="225"/>
      <c r="G1470" s="107"/>
      <c r="H1470" s="107"/>
      <c r="I1470" s="107"/>
      <c r="J1470" s="108"/>
      <c r="K1470" s="109"/>
      <c r="L1470" s="110"/>
      <c r="M1470" s="328" t="str">
        <f>IFERROR(ROUNDUP(VLOOKUP(F1470,Accesorio!A:E,IF(L1470&gt;5,L1470-2,L1470),)*E1470/IF(L1470&gt;5,1.21,1),0)," ")</f>
        <v xml:space="preserve"> </v>
      </c>
      <c r="N1470" s="329" t="str">
        <f>IFERROR(VLOOKUP(F1470,Accesorio!A:C,3,),"")</f>
        <v/>
      </c>
    </row>
    <row r="1471" spans="1:14">
      <c r="A1471" s="103"/>
      <c r="B1471" s="104"/>
      <c r="C1471" s="105"/>
      <c r="D1471" s="106"/>
      <c r="E1471" s="222"/>
      <c r="F1471" s="225"/>
      <c r="G1471" s="107"/>
      <c r="H1471" s="107"/>
      <c r="I1471" s="107"/>
      <c r="J1471" s="108"/>
      <c r="K1471" s="109"/>
      <c r="L1471" s="110"/>
      <c r="M1471" s="328" t="str">
        <f>IFERROR(ROUNDUP(VLOOKUP(F1471,Accesorio!A:E,IF(L1471&gt;5,L1471-2,L1471),)*E1471/IF(L1471&gt;5,1.21,1),0)," ")</f>
        <v xml:space="preserve"> </v>
      </c>
      <c r="N1471" s="329" t="str">
        <f>IFERROR(VLOOKUP(F1471,Accesorio!A:C,3,),"")</f>
        <v/>
      </c>
    </row>
    <row r="1472" spans="1:14">
      <c r="A1472" s="103"/>
      <c r="B1472" s="104"/>
      <c r="C1472" s="105"/>
      <c r="D1472" s="106"/>
      <c r="E1472" s="222"/>
      <c r="F1472" s="225"/>
      <c r="G1472" s="107"/>
      <c r="H1472" s="107"/>
      <c r="I1472" s="107"/>
      <c r="J1472" s="108"/>
      <c r="K1472" s="109"/>
      <c r="L1472" s="110"/>
      <c r="M1472" s="328" t="str">
        <f>IFERROR(ROUNDUP(VLOOKUP(F1472,Accesorio!A:E,IF(L1472&gt;5,L1472-2,L1472),)*E1472/IF(L1472&gt;5,1.21,1),0)," ")</f>
        <v xml:space="preserve"> </v>
      </c>
      <c r="N1472" s="329" t="str">
        <f>IFERROR(VLOOKUP(F1472,Accesorio!A:C,3,),"")</f>
        <v/>
      </c>
    </row>
    <row r="1473" spans="1:14">
      <c r="A1473" s="103"/>
      <c r="B1473" s="104"/>
      <c r="C1473" s="105"/>
      <c r="D1473" s="106"/>
      <c r="E1473" s="222"/>
      <c r="F1473" s="225"/>
      <c r="G1473" s="107"/>
      <c r="H1473" s="107"/>
      <c r="I1473" s="107"/>
      <c r="J1473" s="108"/>
      <c r="K1473" s="109"/>
      <c r="L1473" s="110"/>
      <c r="M1473" s="328" t="str">
        <f>IFERROR(ROUNDUP(VLOOKUP(F1473,Accesorio!A:E,IF(L1473&gt;5,L1473-2,L1473),)*E1473/IF(L1473&gt;5,1.21,1),0)," ")</f>
        <v xml:space="preserve"> </v>
      </c>
      <c r="N1473" s="329" t="str">
        <f>IFERROR(VLOOKUP(F1473,Accesorio!A:C,3,),"")</f>
        <v/>
      </c>
    </row>
    <row r="1474" spans="1:14">
      <c r="A1474" s="103"/>
      <c r="B1474" s="104"/>
      <c r="C1474" s="105"/>
      <c r="D1474" s="106"/>
      <c r="E1474" s="222"/>
      <c r="F1474" s="225"/>
      <c r="G1474" s="107"/>
      <c r="H1474" s="107"/>
      <c r="I1474" s="107"/>
      <c r="J1474" s="108"/>
      <c r="K1474" s="109"/>
      <c r="L1474" s="110"/>
      <c r="M1474" s="328" t="str">
        <f>IFERROR(ROUNDUP(VLOOKUP(F1474,Accesorio!A:E,IF(L1474&gt;5,L1474-2,L1474),)*E1474/IF(L1474&gt;5,1.21,1),0)," ")</f>
        <v xml:space="preserve"> </v>
      </c>
      <c r="N1474" s="329" t="str">
        <f>IFERROR(VLOOKUP(F1474,Accesorio!A:C,3,),"")</f>
        <v/>
      </c>
    </row>
    <row r="1475" spans="1:14">
      <c r="A1475" s="103"/>
      <c r="B1475" s="104"/>
      <c r="C1475" s="105"/>
      <c r="D1475" s="106"/>
      <c r="E1475" s="222"/>
      <c r="F1475" s="225"/>
      <c r="G1475" s="107"/>
      <c r="H1475" s="107"/>
      <c r="I1475" s="107"/>
      <c r="J1475" s="108"/>
      <c r="K1475" s="109"/>
      <c r="L1475" s="110"/>
      <c r="M1475" s="328" t="str">
        <f>IFERROR(ROUNDUP(VLOOKUP(F1475,Accesorio!A:E,IF(L1475&gt;5,L1475-2,L1475),)*E1475/IF(L1475&gt;5,1.21,1),0)," ")</f>
        <v xml:space="preserve"> </v>
      </c>
      <c r="N1475" s="329" t="str">
        <f>IFERROR(VLOOKUP(F1475,Accesorio!A:C,3,),"")</f>
        <v/>
      </c>
    </row>
    <row r="1476" spans="1:14">
      <c r="A1476" s="103"/>
      <c r="B1476" s="104"/>
      <c r="C1476" s="105"/>
      <c r="D1476" s="106"/>
      <c r="E1476" s="222"/>
      <c r="F1476" s="225"/>
      <c r="G1476" s="107"/>
      <c r="H1476" s="107"/>
      <c r="I1476" s="107"/>
      <c r="J1476" s="108"/>
      <c r="K1476" s="109"/>
      <c r="L1476" s="110"/>
      <c r="M1476" s="328" t="str">
        <f>IFERROR(ROUNDUP(VLOOKUP(F1476,Accesorio!A:E,IF(L1476&gt;5,L1476-2,L1476),)*E1476/IF(L1476&gt;5,1.21,1),0)," ")</f>
        <v xml:space="preserve"> </v>
      </c>
      <c r="N1476" s="329" t="str">
        <f>IFERROR(VLOOKUP(F1476,Accesorio!A:C,3,),"")</f>
        <v/>
      </c>
    </row>
    <row r="1477" spans="1:14">
      <c r="A1477" s="103"/>
      <c r="B1477" s="104"/>
      <c r="C1477" s="105"/>
      <c r="D1477" s="106"/>
      <c r="E1477" s="222"/>
      <c r="F1477" s="225"/>
      <c r="G1477" s="107"/>
      <c r="H1477" s="107"/>
      <c r="I1477" s="107"/>
      <c r="J1477" s="108"/>
      <c r="K1477" s="109"/>
      <c r="L1477" s="110"/>
      <c r="M1477" s="328" t="str">
        <f>IFERROR(ROUNDUP(VLOOKUP(F1477,Accesorio!A:E,IF(L1477&gt;5,L1477-2,L1477),)*E1477/IF(L1477&gt;5,1.21,1),0)," ")</f>
        <v xml:space="preserve"> </v>
      </c>
      <c r="N1477" s="329" t="str">
        <f>IFERROR(VLOOKUP(F1477,Accesorio!A:C,3,),"")</f>
        <v/>
      </c>
    </row>
    <row r="1478" spans="1:14">
      <c r="A1478" s="103"/>
      <c r="B1478" s="104"/>
      <c r="C1478" s="105"/>
      <c r="D1478" s="106"/>
      <c r="E1478" s="222"/>
      <c r="F1478" s="225"/>
      <c r="G1478" s="107"/>
      <c r="H1478" s="107"/>
      <c r="I1478" s="107"/>
      <c r="J1478" s="108"/>
      <c r="K1478" s="109"/>
      <c r="L1478" s="110"/>
      <c r="M1478" s="328" t="str">
        <f>IFERROR(ROUNDUP(VLOOKUP(F1478,Accesorio!A:E,IF(L1478&gt;5,L1478-2,L1478),)*E1478/IF(L1478&gt;5,1.21,1),0)," ")</f>
        <v xml:space="preserve"> </v>
      </c>
      <c r="N1478" s="329" t="str">
        <f>IFERROR(VLOOKUP(F1478,Accesorio!A:C,3,),"")</f>
        <v/>
      </c>
    </row>
    <row r="1479" spans="1:14">
      <c r="A1479" s="103"/>
      <c r="B1479" s="104"/>
      <c r="C1479" s="105"/>
      <c r="D1479" s="106"/>
      <c r="E1479" s="222"/>
      <c r="F1479" s="225"/>
      <c r="G1479" s="107"/>
      <c r="H1479" s="107"/>
      <c r="I1479" s="107"/>
      <c r="J1479" s="108"/>
      <c r="K1479" s="109"/>
      <c r="L1479" s="110"/>
      <c r="M1479" s="328" t="str">
        <f>IFERROR(ROUNDUP(VLOOKUP(F1479,Accesorio!A:E,IF(L1479&gt;5,L1479-2,L1479),)*E1479/IF(L1479&gt;5,1.21,1),0)," ")</f>
        <v xml:space="preserve"> </v>
      </c>
      <c r="N1479" s="329" t="str">
        <f>IFERROR(VLOOKUP(F1479,Accesorio!A:C,3,),"")</f>
        <v/>
      </c>
    </row>
    <row r="1480" spans="1:14">
      <c r="A1480" s="103"/>
      <c r="B1480" s="104"/>
      <c r="C1480" s="105"/>
      <c r="D1480" s="106"/>
      <c r="E1480" s="222"/>
      <c r="F1480" s="225"/>
      <c r="G1480" s="107"/>
      <c r="H1480" s="107"/>
      <c r="I1480" s="107"/>
      <c r="J1480" s="108"/>
      <c r="K1480" s="109"/>
      <c r="L1480" s="110"/>
      <c r="M1480" s="328" t="str">
        <f>IFERROR(ROUNDUP(VLOOKUP(F1480,Accesorio!A:E,IF(L1480&gt;5,L1480-2,L1480),)*E1480/IF(L1480&gt;5,1.21,1),0)," ")</f>
        <v xml:space="preserve"> </v>
      </c>
      <c r="N1480" s="329" t="str">
        <f>IFERROR(VLOOKUP(F1480,Accesorio!A:C,3,),"")</f>
        <v/>
      </c>
    </row>
    <row r="1481" spans="1:14">
      <c r="A1481" s="103"/>
      <c r="B1481" s="104"/>
      <c r="C1481" s="105"/>
      <c r="D1481" s="106"/>
      <c r="E1481" s="222"/>
      <c r="F1481" s="225"/>
      <c r="G1481" s="107"/>
      <c r="H1481" s="107"/>
      <c r="I1481" s="107"/>
      <c r="J1481" s="108"/>
      <c r="K1481" s="109"/>
      <c r="L1481" s="110"/>
      <c r="M1481" s="328" t="str">
        <f>IFERROR(ROUNDUP(VLOOKUP(F1481,Accesorio!A:E,IF(L1481&gt;5,L1481-2,L1481),)*E1481/IF(L1481&gt;5,1.21,1),0)," ")</f>
        <v xml:space="preserve"> </v>
      </c>
      <c r="N1481" s="329" t="str">
        <f>IFERROR(VLOOKUP(F1481,Accesorio!A:C,3,),"")</f>
        <v/>
      </c>
    </row>
    <row r="1482" spans="1:14">
      <c r="A1482" s="103"/>
      <c r="B1482" s="104"/>
      <c r="C1482" s="105"/>
      <c r="D1482" s="106"/>
      <c r="E1482" s="222"/>
      <c r="F1482" s="225"/>
      <c r="G1482" s="107"/>
      <c r="H1482" s="107"/>
      <c r="I1482" s="107"/>
      <c r="J1482" s="108"/>
      <c r="K1482" s="109"/>
      <c r="L1482" s="110"/>
      <c r="M1482" s="328" t="str">
        <f>IFERROR(ROUNDUP(VLOOKUP(F1482,Accesorio!A:E,IF(L1482&gt;5,L1482-2,L1482),)*E1482/IF(L1482&gt;5,1.21,1),0)," ")</f>
        <v xml:space="preserve"> </v>
      </c>
      <c r="N1482" s="329" t="str">
        <f>IFERROR(VLOOKUP(F1482,Accesorio!A:C,3,),"")</f>
        <v/>
      </c>
    </row>
    <row r="1483" spans="1:14">
      <c r="A1483" s="103"/>
      <c r="B1483" s="104"/>
      <c r="C1483" s="105"/>
      <c r="D1483" s="106"/>
      <c r="E1483" s="222"/>
      <c r="F1483" s="225"/>
      <c r="G1483" s="107"/>
      <c r="H1483" s="107"/>
      <c r="I1483" s="107"/>
      <c r="J1483" s="108"/>
      <c r="K1483" s="109"/>
      <c r="L1483" s="110"/>
      <c r="M1483" s="328" t="str">
        <f>IFERROR(ROUNDUP(VLOOKUP(F1483,Accesorio!A:E,IF(L1483&gt;5,L1483-2,L1483),)*E1483/IF(L1483&gt;5,1.21,1),0)," ")</f>
        <v xml:space="preserve"> </v>
      </c>
      <c r="N1483" s="329" t="str">
        <f>IFERROR(VLOOKUP(F1483,Accesorio!A:C,3,),"")</f>
        <v/>
      </c>
    </row>
    <row r="1484" spans="1:14">
      <c r="A1484" s="103"/>
      <c r="B1484" s="104"/>
      <c r="C1484" s="105"/>
      <c r="D1484" s="106"/>
      <c r="E1484" s="222"/>
      <c r="F1484" s="225"/>
      <c r="G1484" s="107"/>
      <c r="H1484" s="107"/>
      <c r="I1484" s="107"/>
      <c r="J1484" s="108"/>
      <c r="K1484" s="109"/>
      <c r="L1484" s="110"/>
      <c r="M1484" s="328" t="str">
        <f>IFERROR(ROUNDUP(VLOOKUP(F1484,Accesorio!A:E,IF(L1484&gt;5,L1484-2,L1484),)*E1484/IF(L1484&gt;5,1.21,1),0)," ")</f>
        <v xml:space="preserve"> </v>
      </c>
      <c r="N1484" s="329" t="str">
        <f>IFERROR(VLOOKUP(F1484,Accesorio!A:C,3,),"")</f>
        <v/>
      </c>
    </row>
    <row r="1485" spans="1:14">
      <c r="A1485" s="103"/>
      <c r="B1485" s="104"/>
      <c r="C1485" s="105"/>
      <c r="D1485" s="106"/>
      <c r="E1485" s="222"/>
      <c r="F1485" s="225"/>
      <c r="G1485" s="107"/>
      <c r="H1485" s="107"/>
      <c r="I1485" s="107"/>
      <c r="J1485" s="108"/>
      <c r="K1485" s="109"/>
      <c r="L1485" s="110"/>
      <c r="M1485" s="328" t="str">
        <f>IFERROR(ROUNDUP(VLOOKUP(F1485,Accesorio!A:E,IF(L1485&gt;5,L1485-2,L1485),)*E1485/IF(L1485&gt;5,1.21,1),0)," ")</f>
        <v xml:space="preserve"> </v>
      </c>
      <c r="N1485" s="329" t="str">
        <f>IFERROR(VLOOKUP(F1485,Accesorio!A:C,3,),"")</f>
        <v/>
      </c>
    </row>
    <row r="1486" spans="1:14">
      <c r="A1486" s="103"/>
      <c r="B1486" s="104"/>
      <c r="C1486" s="105"/>
      <c r="D1486" s="106"/>
      <c r="E1486" s="222"/>
      <c r="F1486" s="225"/>
      <c r="G1486" s="107"/>
      <c r="H1486" s="107"/>
      <c r="I1486" s="107"/>
      <c r="J1486" s="108"/>
      <c r="K1486" s="109"/>
      <c r="L1486" s="110"/>
      <c r="M1486" s="328" t="str">
        <f>IFERROR(ROUNDUP(VLOOKUP(F1486,Accesorio!A:E,IF(L1486&gt;5,L1486-2,L1486),)*E1486/IF(L1486&gt;5,1.21,1),0)," ")</f>
        <v xml:space="preserve"> </v>
      </c>
      <c r="N1486" s="329" t="str">
        <f>IFERROR(VLOOKUP(F1486,Accesorio!A:C,3,),"")</f>
        <v/>
      </c>
    </row>
    <row r="1487" spans="1:14">
      <c r="A1487" s="103"/>
      <c r="B1487" s="104"/>
      <c r="C1487" s="105"/>
      <c r="D1487" s="106"/>
      <c r="E1487" s="222"/>
      <c r="F1487" s="225"/>
      <c r="G1487" s="107"/>
      <c r="H1487" s="107"/>
      <c r="I1487" s="107"/>
      <c r="J1487" s="108"/>
      <c r="K1487" s="109"/>
      <c r="L1487" s="110"/>
      <c r="M1487" s="328" t="str">
        <f>IFERROR(ROUNDUP(VLOOKUP(F1487,Accesorio!A:E,IF(L1487&gt;5,L1487-2,L1487),)*E1487/IF(L1487&gt;5,1.21,1),0)," ")</f>
        <v xml:space="preserve"> </v>
      </c>
      <c r="N1487" s="329" t="str">
        <f>IFERROR(VLOOKUP(F1487,Accesorio!A:C,3,),"")</f>
        <v/>
      </c>
    </row>
    <row r="1488" spans="1:14">
      <c r="A1488" s="103"/>
      <c r="B1488" s="104"/>
      <c r="C1488" s="105"/>
      <c r="D1488" s="106"/>
      <c r="E1488" s="222"/>
      <c r="F1488" s="225"/>
      <c r="G1488" s="107"/>
      <c r="H1488" s="107"/>
      <c r="I1488" s="107"/>
      <c r="J1488" s="108"/>
      <c r="K1488" s="109"/>
      <c r="L1488" s="110"/>
      <c r="M1488" s="328" t="str">
        <f>IFERROR(ROUNDUP(VLOOKUP(F1488,Accesorio!A:E,IF(L1488&gt;5,L1488-2,L1488),)*E1488/IF(L1488&gt;5,1.21,1),0)," ")</f>
        <v xml:space="preserve"> </v>
      </c>
      <c r="N1488" s="329" t="str">
        <f>IFERROR(VLOOKUP(F1488,Accesorio!A:C,3,),"")</f>
        <v/>
      </c>
    </row>
    <row r="1489" spans="1:14">
      <c r="A1489" s="103"/>
      <c r="B1489" s="104"/>
      <c r="C1489" s="105"/>
      <c r="D1489" s="106"/>
      <c r="E1489" s="222"/>
      <c r="F1489" s="225"/>
      <c r="G1489" s="107"/>
      <c r="H1489" s="107"/>
      <c r="I1489" s="107"/>
      <c r="J1489" s="108"/>
      <c r="K1489" s="109"/>
      <c r="L1489" s="110"/>
      <c r="M1489" s="328" t="str">
        <f>IFERROR(ROUNDUP(VLOOKUP(F1489,Accesorio!A:E,IF(L1489&gt;5,L1489-2,L1489),)*E1489/IF(L1489&gt;5,1.21,1),0)," ")</f>
        <v xml:space="preserve"> </v>
      </c>
      <c r="N1489" s="329" t="str">
        <f>IFERROR(VLOOKUP(F1489,Accesorio!A:C,3,),"")</f>
        <v/>
      </c>
    </row>
    <row r="1490" spans="1:14">
      <c r="A1490" s="103"/>
      <c r="B1490" s="104"/>
      <c r="C1490" s="105"/>
      <c r="D1490" s="106"/>
      <c r="E1490" s="222"/>
      <c r="F1490" s="225"/>
      <c r="G1490" s="107"/>
      <c r="H1490" s="107"/>
      <c r="I1490" s="107"/>
      <c r="J1490" s="108"/>
      <c r="K1490" s="109"/>
      <c r="L1490" s="110"/>
      <c r="M1490" s="328" t="str">
        <f>IFERROR(ROUNDUP(VLOOKUP(F1490,Accesorio!A:E,IF(L1490&gt;5,L1490-2,L1490),)*E1490/IF(L1490&gt;5,1.21,1),0)," ")</f>
        <v xml:space="preserve"> </v>
      </c>
      <c r="N1490" s="329" t="str">
        <f>IFERROR(VLOOKUP(F1490,Accesorio!A:C,3,),"")</f>
        <v/>
      </c>
    </row>
    <row r="1491" spans="1:14">
      <c r="A1491" s="103"/>
      <c r="B1491" s="104"/>
      <c r="C1491" s="105"/>
      <c r="D1491" s="106"/>
      <c r="E1491" s="222"/>
      <c r="F1491" s="225"/>
      <c r="G1491" s="107"/>
      <c r="H1491" s="107"/>
      <c r="I1491" s="107"/>
      <c r="J1491" s="108"/>
      <c r="K1491" s="109"/>
      <c r="L1491" s="110"/>
      <c r="M1491" s="328" t="str">
        <f>IFERROR(ROUNDUP(VLOOKUP(F1491,Accesorio!A:E,IF(L1491&gt;5,L1491-2,L1491),)*E1491/IF(L1491&gt;5,1.21,1),0)," ")</f>
        <v xml:space="preserve"> </v>
      </c>
      <c r="N1491" s="329" t="str">
        <f>IFERROR(VLOOKUP(F1491,Accesorio!A:C,3,),"")</f>
        <v/>
      </c>
    </row>
    <row r="1492" spans="1:14">
      <c r="A1492" s="103"/>
      <c r="B1492" s="104"/>
      <c r="C1492" s="105"/>
      <c r="D1492" s="106"/>
      <c r="E1492" s="222"/>
      <c r="F1492" s="225"/>
      <c r="G1492" s="107"/>
      <c r="H1492" s="107"/>
      <c r="I1492" s="107"/>
      <c r="J1492" s="108"/>
      <c r="K1492" s="109"/>
      <c r="L1492" s="110"/>
      <c r="M1492" s="328" t="str">
        <f>IFERROR(ROUNDUP(VLOOKUP(F1492,Accesorio!A:E,IF(L1492&gt;5,L1492-2,L1492),)*E1492/IF(L1492&gt;5,1.21,1),0)," ")</f>
        <v xml:space="preserve"> </v>
      </c>
      <c r="N1492" s="329" t="str">
        <f>IFERROR(VLOOKUP(F1492,Accesorio!A:C,3,),"")</f>
        <v/>
      </c>
    </row>
    <row r="1493" spans="1:14">
      <c r="A1493" s="103"/>
      <c r="B1493" s="104"/>
      <c r="C1493" s="105"/>
      <c r="D1493" s="106"/>
      <c r="E1493" s="222"/>
      <c r="F1493" s="225"/>
      <c r="G1493" s="107"/>
      <c r="H1493" s="107"/>
      <c r="I1493" s="107"/>
      <c r="J1493" s="108"/>
      <c r="K1493" s="109"/>
      <c r="L1493" s="110"/>
      <c r="M1493" s="328" t="str">
        <f>IFERROR(ROUNDUP(VLOOKUP(F1493,Accesorio!A:E,IF(L1493&gt;5,L1493-2,L1493),)*E1493/IF(L1493&gt;5,1.21,1),0)," ")</f>
        <v xml:space="preserve"> </v>
      </c>
      <c r="N1493" s="329" t="str">
        <f>IFERROR(VLOOKUP(F1493,Accesorio!A:C,3,),"")</f>
        <v/>
      </c>
    </row>
    <row r="1494" spans="1:14">
      <c r="A1494" s="103"/>
      <c r="B1494" s="104"/>
      <c r="C1494" s="105"/>
      <c r="D1494" s="106"/>
      <c r="E1494" s="222"/>
      <c r="F1494" s="225"/>
      <c r="G1494" s="107"/>
      <c r="H1494" s="107"/>
      <c r="I1494" s="107"/>
      <c r="J1494" s="108"/>
      <c r="K1494" s="109"/>
      <c r="L1494" s="110"/>
      <c r="M1494" s="328" t="str">
        <f>IFERROR(ROUNDUP(VLOOKUP(F1494,Accesorio!A:E,IF(L1494&gt;5,L1494-2,L1494),)*E1494/IF(L1494&gt;5,1.21,1),0)," ")</f>
        <v xml:space="preserve"> </v>
      </c>
      <c r="N1494" s="329" t="str">
        <f>IFERROR(VLOOKUP(F1494,Accesorio!A:C,3,),"")</f>
        <v/>
      </c>
    </row>
    <row r="1495" spans="1:14">
      <c r="A1495" s="103"/>
      <c r="B1495" s="104"/>
      <c r="C1495" s="105"/>
      <c r="D1495" s="106"/>
      <c r="E1495" s="222"/>
      <c r="F1495" s="225"/>
      <c r="G1495" s="107"/>
      <c r="H1495" s="107"/>
      <c r="I1495" s="107"/>
      <c r="J1495" s="108"/>
      <c r="K1495" s="109"/>
      <c r="L1495" s="110"/>
      <c r="M1495" s="328" t="str">
        <f>IFERROR(ROUNDUP(VLOOKUP(F1495,Accesorio!A:E,IF(L1495&gt;5,L1495-2,L1495),)*E1495/IF(L1495&gt;5,1.21,1),0)," ")</f>
        <v xml:space="preserve"> </v>
      </c>
      <c r="N1495" s="329" t="str">
        <f>IFERROR(VLOOKUP(F1495,Accesorio!A:C,3,),"")</f>
        <v/>
      </c>
    </row>
    <row r="1496" spans="1:14">
      <c r="A1496" s="103"/>
      <c r="B1496" s="104"/>
      <c r="C1496" s="105"/>
      <c r="D1496" s="106"/>
      <c r="E1496" s="222"/>
      <c r="F1496" s="225"/>
      <c r="G1496" s="107"/>
      <c r="H1496" s="107"/>
      <c r="I1496" s="107"/>
      <c r="J1496" s="108"/>
      <c r="K1496" s="109"/>
      <c r="L1496" s="110"/>
      <c r="M1496" s="328" t="str">
        <f>IFERROR(ROUNDUP(VLOOKUP(F1496,Accesorio!A:E,IF(L1496&gt;5,L1496-2,L1496),)*E1496/IF(L1496&gt;5,1.21,1),0)," ")</f>
        <v xml:space="preserve"> </v>
      </c>
      <c r="N1496" s="329" t="str">
        <f>IFERROR(VLOOKUP(F1496,Accesorio!A:C,3,),"")</f>
        <v/>
      </c>
    </row>
    <row r="1497" spans="1:14">
      <c r="A1497" s="103"/>
      <c r="B1497" s="104"/>
      <c r="C1497" s="105"/>
      <c r="D1497" s="106"/>
      <c r="E1497" s="222"/>
      <c r="F1497" s="225"/>
      <c r="G1497" s="107"/>
      <c r="H1497" s="107"/>
      <c r="I1497" s="107"/>
      <c r="J1497" s="108"/>
      <c r="K1497" s="109"/>
      <c r="L1497" s="110"/>
      <c r="M1497" s="328" t="str">
        <f>IFERROR(ROUNDUP(VLOOKUP(F1497,Accesorio!A:E,IF(L1497&gt;5,L1497-2,L1497),)*E1497/IF(L1497&gt;5,1.21,1),0)," ")</f>
        <v xml:space="preserve"> </v>
      </c>
      <c r="N1497" s="329" t="str">
        <f>IFERROR(VLOOKUP(F1497,Accesorio!A:C,3,),"")</f>
        <v/>
      </c>
    </row>
    <row r="1498" spans="1:14">
      <c r="A1498" s="103"/>
      <c r="B1498" s="104"/>
      <c r="C1498" s="105"/>
      <c r="D1498" s="106"/>
      <c r="E1498" s="222"/>
      <c r="F1498" s="225"/>
      <c r="G1498" s="107"/>
      <c r="H1498" s="107"/>
      <c r="I1498" s="107"/>
      <c r="J1498" s="108"/>
      <c r="K1498" s="109"/>
      <c r="L1498" s="110"/>
      <c r="M1498" s="328" t="str">
        <f>IFERROR(ROUNDUP(VLOOKUP(F1498,Accesorio!A:E,IF(L1498&gt;5,L1498-2,L1498),)*E1498/IF(L1498&gt;5,1.21,1),0)," ")</f>
        <v xml:space="preserve"> </v>
      </c>
      <c r="N1498" s="329" t="str">
        <f>IFERROR(VLOOKUP(F1498,Accesorio!A:C,3,),"")</f>
        <v/>
      </c>
    </row>
    <row r="1499" spans="1:14">
      <c r="A1499" s="103"/>
      <c r="B1499" s="104"/>
      <c r="C1499" s="105"/>
      <c r="D1499" s="106"/>
      <c r="E1499" s="222"/>
      <c r="F1499" s="225"/>
      <c r="G1499" s="107"/>
      <c r="H1499" s="107"/>
      <c r="I1499" s="107"/>
      <c r="J1499" s="108"/>
      <c r="K1499" s="109"/>
      <c r="L1499" s="110"/>
      <c r="M1499" s="328" t="str">
        <f>IFERROR(ROUNDUP(VLOOKUP(F1499,Accesorio!A:E,IF(L1499&gt;5,L1499-2,L1499),)*E1499/IF(L1499&gt;5,1.21,1),0)," ")</f>
        <v xml:space="preserve"> </v>
      </c>
      <c r="N1499" s="329" t="str">
        <f>IFERROR(VLOOKUP(F1499,Accesorio!A:C,3,),"")</f>
        <v/>
      </c>
    </row>
    <row r="1500" spans="1:14">
      <c r="A1500" s="103"/>
      <c r="B1500" s="104"/>
      <c r="C1500" s="105"/>
      <c r="D1500" s="106"/>
      <c r="E1500" s="222"/>
      <c r="F1500" s="225"/>
      <c r="G1500" s="107"/>
      <c r="H1500" s="107"/>
      <c r="I1500" s="107"/>
      <c r="J1500" s="108"/>
      <c r="K1500" s="109"/>
      <c r="L1500" s="110"/>
      <c r="M1500" s="328" t="str">
        <f>IFERROR(ROUNDUP(VLOOKUP(F1500,Accesorio!A:E,IF(L1500&gt;5,L1500-2,L1500),)*E1500/IF(L1500&gt;5,1.21,1),0)," ")</f>
        <v xml:space="preserve"> </v>
      </c>
      <c r="N1500" s="329" t="str">
        <f>IFERROR(VLOOKUP(F1500,Accesorio!A:C,3,),"")</f>
        <v/>
      </c>
    </row>
    <row r="1501" spans="1:14">
      <c r="A1501" s="103"/>
      <c r="B1501" s="104"/>
      <c r="C1501" s="105"/>
      <c r="D1501" s="106"/>
      <c r="E1501" s="222"/>
      <c r="F1501" s="225"/>
      <c r="G1501" s="107"/>
      <c r="H1501" s="107"/>
      <c r="I1501" s="107"/>
      <c r="J1501" s="108"/>
      <c r="K1501" s="109"/>
      <c r="L1501" s="110"/>
      <c r="M1501" s="328" t="str">
        <f>IFERROR(ROUNDUP(VLOOKUP(F1501,Accesorio!A:E,IF(L1501&gt;5,L1501-2,L1501),)*E1501/IF(L1501&gt;5,1.21,1),0)," ")</f>
        <v xml:space="preserve"> </v>
      </c>
      <c r="N1501" s="329" t="str">
        <f>IFERROR(VLOOKUP(F1501,Accesorio!A:C,3,),"")</f>
        <v/>
      </c>
    </row>
    <row r="1502" spans="1:14">
      <c r="A1502" s="103"/>
      <c r="B1502" s="104"/>
      <c r="C1502" s="105"/>
      <c r="D1502" s="106"/>
      <c r="E1502" s="222"/>
      <c r="F1502" s="225"/>
      <c r="G1502" s="107"/>
      <c r="H1502" s="107"/>
      <c r="I1502" s="107"/>
      <c r="J1502" s="108"/>
      <c r="K1502" s="109"/>
      <c r="L1502" s="110"/>
      <c r="M1502" s="328" t="str">
        <f>IFERROR(ROUNDUP(VLOOKUP(F1502,Accesorio!A:E,IF(L1502&gt;5,L1502-2,L1502),)*E1502/IF(L1502&gt;5,1.21,1),0)," ")</f>
        <v xml:space="preserve"> </v>
      </c>
      <c r="N1502" s="329" t="str">
        <f>IFERROR(VLOOKUP(F1502,Accesorio!A:C,3,),"")</f>
        <v/>
      </c>
    </row>
    <row r="1503" spans="1:14">
      <c r="A1503" s="103"/>
      <c r="B1503" s="104"/>
      <c r="C1503" s="105"/>
      <c r="D1503" s="106"/>
      <c r="E1503" s="222"/>
      <c r="F1503" s="225"/>
      <c r="G1503" s="107"/>
      <c r="H1503" s="107"/>
      <c r="I1503" s="107"/>
      <c r="J1503" s="108"/>
      <c r="K1503" s="109"/>
      <c r="L1503" s="110"/>
      <c r="M1503" s="328" t="str">
        <f>IFERROR(ROUNDUP(VLOOKUP(F1503,Accesorio!A:E,IF(L1503&gt;5,L1503-2,L1503),)*E1503/IF(L1503&gt;5,1.21,1),0)," ")</f>
        <v xml:space="preserve"> </v>
      </c>
      <c r="N1503" s="329" t="str">
        <f>IFERROR(VLOOKUP(F1503,Accesorio!A:C,3,),"")</f>
        <v/>
      </c>
    </row>
    <row r="1504" spans="1:14">
      <c r="A1504" s="103"/>
      <c r="B1504" s="104"/>
      <c r="C1504" s="105"/>
      <c r="D1504" s="106"/>
      <c r="E1504" s="222"/>
      <c r="F1504" s="225"/>
      <c r="G1504" s="107"/>
      <c r="H1504" s="107"/>
      <c r="I1504" s="107"/>
      <c r="J1504" s="108"/>
      <c r="K1504" s="109"/>
      <c r="L1504" s="110"/>
      <c r="M1504" s="328" t="str">
        <f>IFERROR(ROUNDUP(VLOOKUP(F1504,Accesorio!A:E,IF(L1504&gt;5,L1504-2,L1504),)*E1504/IF(L1504&gt;5,1.21,1),0)," ")</f>
        <v xml:space="preserve"> </v>
      </c>
      <c r="N1504" s="329" t="str">
        <f>IFERROR(VLOOKUP(F1504,Accesorio!A:C,3,),"")</f>
        <v/>
      </c>
    </row>
    <row r="1505" spans="1:14">
      <c r="A1505" s="103"/>
      <c r="B1505" s="104"/>
      <c r="C1505" s="105"/>
      <c r="D1505" s="106"/>
      <c r="E1505" s="222"/>
      <c r="F1505" s="225"/>
      <c r="G1505" s="107"/>
      <c r="H1505" s="107"/>
      <c r="I1505" s="107"/>
      <c r="J1505" s="108"/>
      <c r="K1505" s="109"/>
      <c r="L1505" s="110"/>
      <c r="M1505" s="328" t="str">
        <f>IFERROR(ROUNDUP(VLOOKUP(F1505,Accesorio!A:E,IF(L1505&gt;5,L1505-2,L1505),)*E1505/IF(L1505&gt;5,1.21,1),0)," ")</f>
        <v xml:space="preserve"> </v>
      </c>
      <c r="N1505" s="329" t="str">
        <f>IFERROR(VLOOKUP(F1505,Accesorio!A:C,3,),"")</f>
        <v/>
      </c>
    </row>
    <row r="1506" spans="1:14">
      <c r="A1506" s="103"/>
      <c r="B1506" s="104"/>
      <c r="C1506" s="105"/>
      <c r="D1506" s="106"/>
      <c r="E1506" s="222"/>
      <c r="F1506" s="225"/>
      <c r="G1506" s="107"/>
      <c r="H1506" s="107"/>
      <c r="I1506" s="107"/>
      <c r="J1506" s="108"/>
      <c r="K1506" s="109"/>
      <c r="L1506" s="110"/>
      <c r="M1506" s="328" t="str">
        <f>IFERROR(ROUNDUP(VLOOKUP(F1506,Accesorio!A:E,IF(L1506&gt;5,L1506-2,L1506),)*E1506/IF(L1506&gt;5,1.21,1),0)," ")</f>
        <v xml:space="preserve"> </v>
      </c>
      <c r="N1506" s="329" t="str">
        <f>IFERROR(VLOOKUP(F1506,Accesorio!A:C,3,),"")</f>
        <v/>
      </c>
    </row>
    <row r="1507" spans="1:14">
      <c r="A1507" s="103"/>
      <c r="B1507" s="104"/>
      <c r="C1507" s="105"/>
      <c r="D1507" s="106"/>
      <c r="E1507" s="222"/>
      <c r="F1507" s="225"/>
      <c r="G1507" s="107"/>
      <c r="H1507" s="107"/>
      <c r="I1507" s="107"/>
      <c r="J1507" s="108"/>
      <c r="K1507" s="109"/>
      <c r="L1507" s="110"/>
      <c r="M1507" s="328" t="str">
        <f>IFERROR(ROUNDUP(VLOOKUP(F1507,Accesorio!A:E,IF(L1507&gt;5,L1507-2,L1507),)*E1507/IF(L1507&gt;5,1.21,1),0)," ")</f>
        <v xml:space="preserve"> </v>
      </c>
      <c r="N1507" s="329" t="str">
        <f>IFERROR(VLOOKUP(F1507,Accesorio!A:C,3,),"")</f>
        <v/>
      </c>
    </row>
    <row r="1508" spans="1:14">
      <c r="A1508" s="103"/>
      <c r="B1508" s="104"/>
      <c r="C1508" s="105"/>
      <c r="D1508" s="106"/>
      <c r="E1508" s="222"/>
      <c r="F1508" s="225"/>
      <c r="G1508" s="107"/>
      <c r="H1508" s="107"/>
      <c r="I1508" s="107"/>
      <c r="J1508" s="108"/>
      <c r="K1508" s="109"/>
      <c r="L1508" s="110"/>
      <c r="M1508" s="328" t="str">
        <f>IFERROR(ROUNDUP(VLOOKUP(F1508,Accesorio!A:E,IF(L1508&gt;5,L1508-2,L1508),)*E1508/IF(L1508&gt;5,1.21,1),0)," ")</f>
        <v xml:space="preserve"> </v>
      </c>
      <c r="N1508" s="329" t="str">
        <f>IFERROR(VLOOKUP(F1508,Accesorio!A:C,3,),"")</f>
        <v/>
      </c>
    </row>
    <row r="1509" spans="1:14">
      <c r="A1509" s="103"/>
      <c r="B1509" s="104"/>
      <c r="C1509" s="105"/>
      <c r="D1509" s="106"/>
      <c r="E1509" s="222"/>
      <c r="F1509" s="225"/>
      <c r="G1509" s="107"/>
      <c r="H1509" s="107"/>
      <c r="I1509" s="107"/>
      <c r="J1509" s="108"/>
      <c r="K1509" s="109"/>
      <c r="L1509" s="110"/>
      <c r="M1509" s="328" t="str">
        <f>IFERROR(ROUNDUP(VLOOKUP(F1509,Accesorio!A:E,IF(L1509&gt;5,L1509-2,L1509),)*E1509/IF(L1509&gt;5,1.21,1),0)," ")</f>
        <v xml:space="preserve"> </v>
      </c>
      <c r="N1509" s="329" t="str">
        <f>IFERROR(VLOOKUP(F1509,Accesorio!A:C,3,),"")</f>
        <v/>
      </c>
    </row>
    <row r="1510" spans="1:14">
      <c r="A1510" s="103"/>
      <c r="B1510" s="104"/>
      <c r="C1510" s="105"/>
      <c r="D1510" s="106"/>
      <c r="E1510" s="222"/>
      <c r="F1510" s="225"/>
      <c r="G1510" s="107"/>
      <c r="H1510" s="107"/>
      <c r="I1510" s="107"/>
      <c r="J1510" s="108"/>
      <c r="K1510" s="109"/>
      <c r="L1510" s="110"/>
      <c r="M1510" s="328" t="str">
        <f>IFERROR(ROUNDUP(VLOOKUP(F1510,Accesorio!A:E,IF(L1510&gt;5,L1510-2,L1510),)*E1510/IF(L1510&gt;5,1.21,1),0)," ")</f>
        <v xml:space="preserve"> </v>
      </c>
      <c r="N1510" s="329" t="str">
        <f>IFERROR(VLOOKUP(F1510,Accesorio!A:C,3,),"")</f>
        <v/>
      </c>
    </row>
    <row r="1511" spans="1:14">
      <c r="A1511" s="103"/>
      <c r="B1511" s="104"/>
      <c r="C1511" s="105"/>
      <c r="D1511" s="106"/>
      <c r="E1511" s="222"/>
      <c r="F1511" s="225"/>
      <c r="G1511" s="107"/>
      <c r="H1511" s="107"/>
      <c r="I1511" s="107"/>
      <c r="J1511" s="108"/>
      <c r="K1511" s="109"/>
      <c r="L1511" s="110"/>
      <c r="M1511" s="328" t="str">
        <f>IFERROR(ROUNDUP(VLOOKUP(F1511,Accesorio!A:E,IF(L1511&gt;5,L1511-2,L1511),)*E1511/IF(L1511&gt;5,1.21,1),0)," ")</f>
        <v xml:space="preserve"> </v>
      </c>
      <c r="N1511" s="329" t="str">
        <f>IFERROR(VLOOKUP(F1511,Accesorio!A:C,3,),"")</f>
        <v/>
      </c>
    </row>
    <row r="1512" spans="1:14">
      <c r="A1512" s="103"/>
      <c r="B1512" s="104"/>
      <c r="C1512" s="105"/>
      <c r="D1512" s="106"/>
      <c r="E1512" s="222"/>
      <c r="F1512" s="225"/>
      <c r="G1512" s="107"/>
      <c r="H1512" s="107"/>
      <c r="I1512" s="107"/>
      <c r="J1512" s="108"/>
      <c r="K1512" s="109"/>
      <c r="L1512" s="110"/>
      <c r="M1512" s="328" t="str">
        <f>IFERROR(ROUNDUP(VLOOKUP(F1512,Accesorio!A:E,IF(L1512&gt;5,L1512-2,L1512),)*E1512/IF(L1512&gt;5,1.21,1),0)," ")</f>
        <v xml:space="preserve"> </v>
      </c>
      <c r="N1512" s="329" t="str">
        <f>IFERROR(VLOOKUP(F1512,Accesorio!A:C,3,),"")</f>
        <v/>
      </c>
    </row>
    <row r="1513" spans="1:14">
      <c r="A1513" s="103"/>
      <c r="B1513" s="104"/>
      <c r="C1513" s="105"/>
      <c r="D1513" s="106"/>
      <c r="E1513" s="222"/>
      <c r="F1513" s="225"/>
      <c r="G1513" s="107"/>
      <c r="H1513" s="107"/>
      <c r="I1513" s="107"/>
      <c r="J1513" s="108"/>
      <c r="K1513" s="109"/>
      <c r="L1513" s="110"/>
      <c r="M1513" s="328" t="str">
        <f>IFERROR(ROUNDUP(VLOOKUP(F1513,Accesorio!A:E,IF(L1513&gt;5,L1513-2,L1513),)*E1513/IF(L1513&gt;5,1.21,1),0)," ")</f>
        <v xml:space="preserve"> </v>
      </c>
      <c r="N1513" s="329" t="str">
        <f>IFERROR(VLOOKUP(F1513,Accesorio!A:C,3,),"")</f>
        <v/>
      </c>
    </row>
    <row r="1514" spans="1:14">
      <c r="A1514" s="103"/>
      <c r="B1514" s="104"/>
      <c r="C1514" s="105"/>
      <c r="D1514" s="106"/>
      <c r="E1514" s="222"/>
      <c r="F1514" s="225"/>
      <c r="G1514" s="107"/>
      <c r="H1514" s="107"/>
      <c r="I1514" s="107"/>
      <c r="J1514" s="108"/>
      <c r="K1514" s="109"/>
      <c r="L1514" s="110"/>
      <c r="M1514" s="328" t="str">
        <f>IFERROR(ROUNDUP(VLOOKUP(F1514,Accesorio!A:E,IF(L1514&gt;5,L1514-2,L1514),)*E1514/IF(L1514&gt;5,1.21,1),0)," ")</f>
        <v xml:space="preserve"> </v>
      </c>
      <c r="N1514" s="329" t="str">
        <f>IFERROR(VLOOKUP(F1514,Accesorio!A:C,3,),"")</f>
        <v/>
      </c>
    </row>
    <row r="1515" spans="1:14">
      <c r="A1515" s="103"/>
      <c r="B1515" s="104"/>
      <c r="C1515" s="105"/>
      <c r="D1515" s="106"/>
      <c r="E1515" s="222"/>
      <c r="F1515" s="225"/>
      <c r="G1515" s="107"/>
      <c r="H1515" s="107"/>
      <c r="I1515" s="107"/>
      <c r="J1515" s="108"/>
      <c r="K1515" s="109"/>
      <c r="L1515" s="110"/>
      <c r="M1515" s="328" t="str">
        <f>IFERROR(ROUNDUP(VLOOKUP(F1515,Accesorio!A:E,IF(L1515&gt;5,L1515-2,L1515),)*E1515/IF(L1515&gt;5,1.21,1),0)," ")</f>
        <v xml:space="preserve"> </v>
      </c>
      <c r="N1515" s="329" t="str">
        <f>IFERROR(VLOOKUP(F1515,Accesorio!A:C,3,),"")</f>
        <v/>
      </c>
    </row>
    <row r="1516" spans="1:14">
      <c r="A1516" s="103"/>
      <c r="B1516" s="104"/>
      <c r="C1516" s="105"/>
      <c r="D1516" s="106"/>
      <c r="E1516" s="222"/>
      <c r="F1516" s="225"/>
      <c r="G1516" s="107"/>
      <c r="H1516" s="107"/>
      <c r="I1516" s="107"/>
      <c r="J1516" s="108"/>
      <c r="K1516" s="109"/>
      <c r="L1516" s="110"/>
      <c r="M1516" s="328" t="str">
        <f>IFERROR(ROUNDUP(VLOOKUP(F1516,Accesorio!A:E,IF(L1516&gt;5,L1516-2,L1516),)*E1516/IF(L1516&gt;5,1.21,1),0)," ")</f>
        <v xml:space="preserve"> </v>
      </c>
      <c r="N1516" s="329" t="str">
        <f>IFERROR(VLOOKUP(F1516,Accesorio!A:C,3,),"")</f>
        <v/>
      </c>
    </row>
    <row r="1517" spans="1:14">
      <c r="A1517" s="103"/>
      <c r="B1517" s="104"/>
      <c r="C1517" s="105"/>
      <c r="D1517" s="106"/>
      <c r="E1517" s="222"/>
      <c r="F1517" s="225"/>
      <c r="G1517" s="107"/>
      <c r="H1517" s="107"/>
      <c r="I1517" s="107"/>
      <c r="J1517" s="108"/>
      <c r="K1517" s="109"/>
      <c r="L1517" s="110"/>
      <c r="M1517" s="328" t="str">
        <f>IFERROR(ROUNDUP(VLOOKUP(F1517,Accesorio!A:E,IF(L1517&gt;5,L1517-2,L1517),)*E1517/IF(L1517&gt;5,1.21,1),0)," ")</f>
        <v xml:space="preserve"> </v>
      </c>
      <c r="N1517" s="329" t="str">
        <f>IFERROR(VLOOKUP(F1517,Accesorio!A:C,3,),"")</f>
        <v/>
      </c>
    </row>
    <row r="1518" spans="1:14">
      <c r="A1518" s="103"/>
      <c r="B1518" s="104"/>
      <c r="C1518" s="105"/>
      <c r="D1518" s="106"/>
      <c r="E1518" s="222"/>
      <c r="F1518" s="225"/>
      <c r="G1518" s="107"/>
      <c r="H1518" s="107"/>
      <c r="I1518" s="107"/>
      <c r="J1518" s="108"/>
      <c r="K1518" s="109"/>
      <c r="L1518" s="110"/>
      <c r="M1518" s="328" t="str">
        <f>IFERROR(ROUNDUP(VLOOKUP(F1518,Accesorio!A:E,IF(L1518&gt;5,L1518-2,L1518),)*E1518/IF(L1518&gt;5,1.21,1),0)," ")</f>
        <v xml:space="preserve"> </v>
      </c>
      <c r="N1518" s="329" t="str">
        <f>IFERROR(VLOOKUP(F1518,Accesorio!A:C,3,),"")</f>
        <v/>
      </c>
    </row>
    <row r="1519" spans="1:14">
      <c r="A1519" s="103"/>
      <c r="B1519" s="104"/>
      <c r="C1519" s="105"/>
      <c r="D1519" s="106"/>
      <c r="E1519" s="222"/>
      <c r="F1519" s="225"/>
      <c r="G1519" s="107"/>
      <c r="H1519" s="107"/>
      <c r="I1519" s="107"/>
      <c r="J1519" s="108"/>
      <c r="K1519" s="109"/>
      <c r="L1519" s="110"/>
      <c r="M1519" s="328" t="str">
        <f>IFERROR(ROUNDUP(VLOOKUP(F1519,Accesorio!A:E,IF(L1519&gt;5,L1519-2,L1519),)*E1519/IF(L1519&gt;5,1.21,1),0)," ")</f>
        <v xml:space="preserve"> </v>
      </c>
      <c r="N1519" s="329" t="str">
        <f>IFERROR(VLOOKUP(F1519,Accesorio!A:C,3,),"")</f>
        <v/>
      </c>
    </row>
    <row r="1520" spans="1:14">
      <c r="A1520" s="103"/>
      <c r="B1520" s="104"/>
      <c r="C1520" s="105"/>
      <c r="D1520" s="106"/>
      <c r="E1520" s="222"/>
      <c r="F1520" s="225"/>
      <c r="G1520" s="107"/>
      <c r="H1520" s="107"/>
      <c r="I1520" s="107"/>
      <c r="J1520" s="108"/>
      <c r="K1520" s="109"/>
      <c r="L1520" s="110"/>
      <c r="M1520" s="328" t="str">
        <f>IFERROR(ROUNDUP(VLOOKUP(F1520,Accesorio!A:E,IF(L1520&gt;5,L1520-2,L1520),)*E1520/IF(L1520&gt;5,1.21,1),0)," ")</f>
        <v xml:space="preserve"> </v>
      </c>
      <c r="N1520" s="329" t="str">
        <f>IFERROR(VLOOKUP(F1520,Accesorio!A:C,3,),"")</f>
        <v/>
      </c>
    </row>
    <row r="1521" spans="1:14">
      <c r="A1521" s="103"/>
      <c r="B1521" s="104"/>
      <c r="C1521" s="105"/>
      <c r="D1521" s="106"/>
      <c r="E1521" s="222"/>
      <c r="F1521" s="225"/>
      <c r="G1521" s="107"/>
      <c r="H1521" s="107"/>
      <c r="I1521" s="107"/>
      <c r="J1521" s="108"/>
      <c r="K1521" s="109"/>
      <c r="L1521" s="110"/>
      <c r="M1521" s="328" t="str">
        <f>IFERROR(ROUNDUP(VLOOKUP(F1521,Accesorio!A:E,IF(L1521&gt;5,L1521-2,L1521),)*E1521/IF(L1521&gt;5,1.21,1),0)," ")</f>
        <v xml:space="preserve"> </v>
      </c>
      <c r="N1521" s="329" t="str">
        <f>IFERROR(VLOOKUP(F1521,Accesorio!A:C,3,),"")</f>
        <v/>
      </c>
    </row>
    <row r="1522" spans="1:14">
      <c r="A1522" s="103"/>
      <c r="B1522" s="104"/>
      <c r="C1522" s="105"/>
      <c r="D1522" s="106"/>
      <c r="E1522" s="222"/>
      <c r="F1522" s="225"/>
      <c r="G1522" s="107"/>
      <c r="H1522" s="107"/>
      <c r="I1522" s="107"/>
      <c r="J1522" s="108"/>
      <c r="K1522" s="109"/>
      <c r="L1522" s="110"/>
      <c r="M1522" s="328" t="str">
        <f>IFERROR(ROUNDUP(VLOOKUP(F1522,Accesorio!A:E,IF(L1522&gt;5,L1522-2,L1522),)*E1522/IF(L1522&gt;5,1.21,1),0)," ")</f>
        <v xml:space="preserve"> </v>
      </c>
      <c r="N1522" s="329" t="str">
        <f>IFERROR(VLOOKUP(F1522,Accesorio!A:C,3,),"")</f>
        <v/>
      </c>
    </row>
    <row r="1523" spans="1:14">
      <c r="A1523" s="103"/>
      <c r="B1523" s="104"/>
      <c r="C1523" s="105"/>
      <c r="D1523" s="106"/>
      <c r="E1523" s="222"/>
      <c r="F1523" s="225"/>
      <c r="G1523" s="107"/>
      <c r="H1523" s="107"/>
      <c r="I1523" s="107"/>
      <c r="J1523" s="108"/>
      <c r="K1523" s="109"/>
      <c r="L1523" s="110"/>
      <c r="M1523" s="328" t="str">
        <f>IFERROR(ROUNDUP(VLOOKUP(F1523,Accesorio!A:E,IF(L1523&gt;5,L1523-2,L1523),)*E1523/IF(L1523&gt;5,1.21,1),0)," ")</f>
        <v xml:space="preserve"> </v>
      </c>
      <c r="N1523" s="329" t="str">
        <f>IFERROR(VLOOKUP(F1523,Accesorio!A:C,3,),"")</f>
        <v/>
      </c>
    </row>
    <row r="1524" spans="1:14">
      <c r="A1524" s="103"/>
      <c r="B1524" s="104"/>
      <c r="C1524" s="105"/>
      <c r="D1524" s="106"/>
      <c r="E1524" s="222"/>
      <c r="F1524" s="225"/>
      <c r="G1524" s="107"/>
      <c r="H1524" s="107"/>
      <c r="I1524" s="107"/>
      <c r="J1524" s="108"/>
      <c r="K1524" s="109"/>
      <c r="L1524" s="110"/>
      <c r="M1524" s="328" t="str">
        <f>IFERROR(ROUNDUP(VLOOKUP(F1524,Accesorio!A:E,IF(L1524&gt;5,L1524-2,L1524),)*E1524/IF(L1524&gt;5,1.21,1),0)," ")</f>
        <v xml:space="preserve"> </v>
      </c>
      <c r="N1524" s="329" t="str">
        <f>IFERROR(VLOOKUP(F1524,Accesorio!A:C,3,),"")</f>
        <v/>
      </c>
    </row>
    <row r="1525" spans="1:14">
      <c r="A1525" s="103"/>
      <c r="B1525" s="104"/>
      <c r="C1525" s="105"/>
      <c r="D1525" s="106"/>
      <c r="E1525" s="222"/>
      <c r="F1525" s="225"/>
      <c r="G1525" s="107"/>
      <c r="H1525" s="107"/>
      <c r="I1525" s="107"/>
      <c r="J1525" s="108"/>
      <c r="K1525" s="109"/>
      <c r="L1525" s="110"/>
      <c r="M1525" s="328" t="str">
        <f>IFERROR(ROUNDUP(VLOOKUP(F1525,Accesorio!A:E,IF(L1525&gt;5,L1525-2,L1525),)*E1525/IF(L1525&gt;5,1.21,1),0)," ")</f>
        <v xml:space="preserve"> </v>
      </c>
      <c r="N1525" s="329" t="str">
        <f>IFERROR(VLOOKUP(F1525,Accesorio!A:C,3,),"")</f>
        <v/>
      </c>
    </row>
    <row r="1526" spans="1:14">
      <c r="A1526" s="103"/>
      <c r="B1526" s="104"/>
      <c r="C1526" s="105"/>
      <c r="D1526" s="106"/>
      <c r="E1526" s="222"/>
      <c r="F1526" s="225"/>
      <c r="G1526" s="107"/>
      <c r="H1526" s="107"/>
      <c r="I1526" s="107"/>
      <c r="J1526" s="108"/>
      <c r="K1526" s="109"/>
      <c r="L1526" s="110"/>
      <c r="M1526" s="328" t="str">
        <f>IFERROR(ROUNDUP(VLOOKUP(F1526,Accesorio!A:E,IF(L1526&gt;5,L1526-2,L1526),)*E1526/IF(L1526&gt;5,1.21,1),0)," ")</f>
        <v xml:space="preserve"> </v>
      </c>
      <c r="N1526" s="329" t="str">
        <f>IFERROR(VLOOKUP(F1526,Accesorio!A:C,3,),"")</f>
        <v/>
      </c>
    </row>
    <row r="1527" spans="1:14">
      <c r="A1527" s="103"/>
      <c r="B1527" s="104"/>
      <c r="C1527" s="105"/>
      <c r="D1527" s="106"/>
      <c r="E1527" s="222"/>
      <c r="F1527" s="225"/>
      <c r="G1527" s="107"/>
      <c r="H1527" s="107"/>
      <c r="I1527" s="107"/>
      <c r="J1527" s="108"/>
      <c r="K1527" s="109"/>
      <c r="L1527" s="110"/>
      <c r="M1527" s="328" t="str">
        <f>IFERROR(ROUNDUP(VLOOKUP(F1527,Accesorio!A:E,IF(L1527&gt;5,L1527-2,L1527),)*E1527/IF(L1527&gt;5,1.21,1),0)," ")</f>
        <v xml:space="preserve"> </v>
      </c>
      <c r="N1527" s="329" t="str">
        <f>IFERROR(VLOOKUP(F1527,Accesorio!A:C,3,),"")</f>
        <v/>
      </c>
    </row>
    <row r="1528" spans="1:14">
      <c r="A1528" s="103"/>
      <c r="B1528" s="104"/>
      <c r="C1528" s="105"/>
      <c r="D1528" s="106"/>
      <c r="E1528" s="222"/>
      <c r="F1528" s="225"/>
      <c r="G1528" s="107"/>
      <c r="H1528" s="107"/>
      <c r="I1528" s="107"/>
      <c r="J1528" s="108"/>
      <c r="K1528" s="109"/>
      <c r="L1528" s="110"/>
      <c r="M1528" s="328" t="str">
        <f>IFERROR(ROUNDUP(VLOOKUP(F1528,Accesorio!A:E,IF(L1528&gt;5,L1528-2,L1528),)*E1528/IF(L1528&gt;5,1.21,1),0)," ")</f>
        <v xml:space="preserve"> </v>
      </c>
      <c r="N1528" s="329" t="str">
        <f>IFERROR(VLOOKUP(F1528,Accesorio!A:C,3,),"")</f>
        <v/>
      </c>
    </row>
    <row r="1529" spans="1:14">
      <c r="A1529" s="103"/>
      <c r="B1529" s="104"/>
      <c r="C1529" s="105"/>
      <c r="D1529" s="106"/>
      <c r="E1529" s="222"/>
      <c r="F1529" s="225"/>
      <c r="G1529" s="107"/>
      <c r="H1529" s="107"/>
      <c r="I1529" s="107"/>
      <c r="J1529" s="108"/>
      <c r="K1529" s="109"/>
      <c r="L1529" s="110"/>
      <c r="M1529" s="328" t="str">
        <f>IFERROR(ROUNDUP(VLOOKUP(F1529,Accesorio!A:E,IF(L1529&gt;5,L1529-2,L1529),)*E1529/IF(L1529&gt;5,1.21,1),0)," ")</f>
        <v xml:space="preserve"> </v>
      </c>
      <c r="N1529" s="329" t="str">
        <f>IFERROR(VLOOKUP(F1529,Accesorio!A:C,3,),"")</f>
        <v/>
      </c>
    </row>
    <row r="1530" spans="1:14">
      <c r="A1530" s="103"/>
      <c r="B1530" s="104"/>
      <c r="C1530" s="105"/>
      <c r="D1530" s="106"/>
      <c r="E1530" s="222"/>
      <c r="F1530" s="225"/>
      <c r="G1530" s="107"/>
      <c r="H1530" s="107"/>
      <c r="I1530" s="107"/>
      <c r="J1530" s="108"/>
      <c r="K1530" s="109"/>
      <c r="L1530" s="110"/>
      <c r="M1530" s="328" t="str">
        <f>IFERROR(ROUNDUP(VLOOKUP(F1530,Accesorio!A:E,IF(L1530&gt;5,L1530-2,L1530),)*E1530/IF(L1530&gt;5,1.21,1),0)," ")</f>
        <v xml:space="preserve"> </v>
      </c>
      <c r="N1530" s="329" t="str">
        <f>IFERROR(VLOOKUP(F1530,Accesorio!A:C,3,),"")</f>
        <v/>
      </c>
    </row>
    <row r="1531" spans="1:14">
      <c r="A1531" s="103"/>
      <c r="B1531" s="104"/>
      <c r="C1531" s="105"/>
      <c r="D1531" s="106"/>
      <c r="E1531" s="222"/>
      <c r="F1531" s="225"/>
      <c r="G1531" s="107"/>
      <c r="H1531" s="107"/>
      <c r="I1531" s="107"/>
      <c r="J1531" s="108"/>
      <c r="K1531" s="109"/>
      <c r="L1531" s="110"/>
      <c r="M1531" s="328" t="str">
        <f>IFERROR(ROUNDUP(VLOOKUP(F1531,Accesorio!A:E,IF(L1531&gt;5,L1531-2,L1531),)*E1531/IF(L1531&gt;5,1.21,1),0)," ")</f>
        <v xml:space="preserve"> </v>
      </c>
      <c r="N1531" s="329" t="str">
        <f>IFERROR(VLOOKUP(F1531,Accesorio!A:C,3,),"")</f>
        <v/>
      </c>
    </row>
    <row r="1532" spans="1:14">
      <c r="A1532" s="103"/>
      <c r="B1532" s="104"/>
      <c r="C1532" s="105"/>
      <c r="D1532" s="106"/>
      <c r="E1532" s="222"/>
      <c r="F1532" s="225"/>
      <c r="G1532" s="107"/>
      <c r="H1532" s="107"/>
      <c r="I1532" s="107"/>
      <c r="J1532" s="108"/>
      <c r="K1532" s="109"/>
      <c r="L1532" s="110"/>
      <c r="M1532" s="328" t="str">
        <f>IFERROR(ROUNDUP(VLOOKUP(F1532,Accesorio!A:E,IF(L1532&gt;5,L1532-2,L1532),)*E1532/IF(L1532&gt;5,1.21,1),0)," ")</f>
        <v xml:space="preserve"> </v>
      </c>
      <c r="N1532" s="329" t="str">
        <f>IFERROR(VLOOKUP(F1532,Accesorio!A:C,3,),"")</f>
        <v/>
      </c>
    </row>
    <row r="1533" spans="1:14">
      <c r="A1533" s="103"/>
      <c r="B1533" s="104"/>
      <c r="C1533" s="105"/>
      <c r="D1533" s="106"/>
      <c r="E1533" s="222"/>
      <c r="F1533" s="225"/>
      <c r="G1533" s="107"/>
      <c r="H1533" s="107"/>
      <c r="I1533" s="107"/>
      <c r="J1533" s="108"/>
      <c r="K1533" s="109"/>
      <c r="L1533" s="110"/>
      <c r="M1533" s="328" t="str">
        <f>IFERROR(ROUNDUP(VLOOKUP(F1533,Accesorio!A:E,IF(L1533&gt;5,L1533-2,L1533),)*E1533/IF(L1533&gt;5,1.21,1),0)," ")</f>
        <v xml:space="preserve"> </v>
      </c>
      <c r="N1533" s="329" t="str">
        <f>IFERROR(VLOOKUP(F1533,Accesorio!A:C,3,),"")</f>
        <v/>
      </c>
    </row>
    <row r="1534" spans="1:14">
      <c r="A1534" s="103"/>
      <c r="B1534" s="104"/>
      <c r="C1534" s="105"/>
      <c r="D1534" s="106"/>
      <c r="E1534" s="222"/>
      <c r="F1534" s="225"/>
      <c r="G1534" s="107"/>
      <c r="H1534" s="107"/>
      <c r="I1534" s="107"/>
      <c r="J1534" s="108"/>
      <c r="K1534" s="109"/>
      <c r="L1534" s="110"/>
      <c r="M1534" s="328" t="str">
        <f>IFERROR(ROUNDUP(VLOOKUP(F1534,Accesorio!A:E,IF(L1534&gt;5,L1534-2,L1534),)*E1534/IF(L1534&gt;5,1.21,1),0)," ")</f>
        <v xml:space="preserve"> </v>
      </c>
      <c r="N1534" s="329" t="str">
        <f>IFERROR(VLOOKUP(F1534,Accesorio!A:C,3,),"")</f>
        <v/>
      </c>
    </row>
    <row r="1535" spans="1:14">
      <c r="A1535" s="103"/>
      <c r="B1535" s="104"/>
      <c r="C1535" s="105"/>
      <c r="D1535" s="106"/>
      <c r="E1535" s="222"/>
      <c r="F1535" s="225"/>
      <c r="G1535" s="107"/>
      <c r="H1535" s="107"/>
      <c r="I1535" s="107"/>
      <c r="J1535" s="108"/>
      <c r="K1535" s="109"/>
      <c r="L1535" s="110"/>
      <c r="M1535" s="328" t="str">
        <f>IFERROR(ROUNDUP(VLOOKUP(F1535,Accesorio!A:E,IF(L1535&gt;5,L1535-2,L1535),)*E1535/IF(L1535&gt;5,1.21,1),0)," ")</f>
        <v xml:space="preserve"> </v>
      </c>
      <c r="N1535" s="329" t="str">
        <f>IFERROR(VLOOKUP(F1535,Accesorio!A:C,3,),"")</f>
        <v/>
      </c>
    </row>
    <row r="1536" spans="1:14">
      <c r="A1536" s="103"/>
      <c r="B1536" s="104"/>
      <c r="C1536" s="105"/>
      <c r="D1536" s="106"/>
      <c r="E1536" s="222"/>
      <c r="F1536" s="225"/>
      <c r="G1536" s="107"/>
      <c r="H1536" s="107"/>
      <c r="I1536" s="107"/>
      <c r="J1536" s="108"/>
      <c r="K1536" s="109"/>
      <c r="L1536" s="110"/>
      <c r="M1536" s="328" t="str">
        <f>IFERROR(ROUNDUP(VLOOKUP(F1536,Accesorio!A:E,IF(L1536&gt;5,L1536-2,L1536),)*E1536/IF(L1536&gt;5,1.21,1),0)," ")</f>
        <v xml:space="preserve"> </v>
      </c>
      <c r="N1536" s="329" t="str">
        <f>IFERROR(VLOOKUP(F1536,Accesorio!A:C,3,),"")</f>
        <v/>
      </c>
    </row>
    <row r="1537" spans="1:14">
      <c r="A1537" s="103"/>
      <c r="B1537" s="104"/>
      <c r="C1537" s="105"/>
      <c r="D1537" s="106"/>
      <c r="E1537" s="222"/>
      <c r="F1537" s="225"/>
      <c r="G1537" s="107"/>
      <c r="H1537" s="107"/>
      <c r="I1537" s="107"/>
      <c r="J1537" s="108"/>
      <c r="K1537" s="109"/>
      <c r="L1537" s="110"/>
      <c r="M1537" s="328" t="str">
        <f>IFERROR(ROUNDUP(VLOOKUP(F1537,Accesorio!A:E,IF(L1537&gt;5,L1537-2,L1537),)*E1537/IF(L1537&gt;5,1.21,1),0)," ")</f>
        <v xml:space="preserve"> </v>
      </c>
      <c r="N1537" s="329" t="str">
        <f>IFERROR(VLOOKUP(F1537,Accesorio!A:C,3,),"")</f>
        <v/>
      </c>
    </row>
    <row r="1538" spans="1:14">
      <c r="A1538" s="103"/>
      <c r="B1538" s="104"/>
      <c r="C1538" s="105"/>
      <c r="D1538" s="106"/>
      <c r="E1538" s="222"/>
      <c r="F1538" s="225"/>
      <c r="G1538" s="107"/>
      <c r="H1538" s="107"/>
      <c r="I1538" s="107"/>
      <c r="J1538" s="108"/>
      <c r="K1538" s="109"/>
      <c r="L1538" s="110"/>
      <c r="M1538" s="328" t="str">
        <f>IFERROR(ROUNDUP(VLOOKUP(F1538,Accesorio!A:E,IF(L1538&gt;5,L1538-2,L1538),)*E1538/IF(L1538&gt;5,1.21,1),0)," ")</f>
        <v xml:space="preserve"> </v>
      </c>
      <c r="N1538" s="329" t="str">
        <f>IFERROR(VLOOKUP(F1538,Accesorio!A:C,3,),"")</f>
        <v/>
      </c>
    </row>
    <row r="1539" spans="1:14">
      <c r="A1539" s="103"/>
      <c r="B1539" s="104"/>
      <c r="C1539" s="105"/>
      <c r="D1539" s="106"/>
      <c r="E1539" s="222"/>
      <c r="F1539" s="225"/>
      <c r="G1539" s="107"/>
      <c r="H1539" s="107"/>
      <c r="I1539" s="107"/>
      <c r="J1539" s="108"/>
      <c r="K1539" s="109"/>
      <c r="L1539" s="110"/>
      <c r="M1539" s="328" t="str">
        <f>IFERROR(ROUNDUP(VLOOKUP(F1539,Accesorio!A:E,IF(L1539&gt;5,L1539-2,L1539),)*E1539/IF(L1539&gt;5,1.21,1),0)," ")</f>
        <v xml:space="preserve"> </v>
      </c>
      <c r="N1539" s="329" t="str">
        <f>IFERROR(VLOOKUP(F1539,Accesorio!A:C,3,),"")</f>
        <v/>
      </c>
    </row>
    <row r="1540" spans="1:14">
      <c r="A1540" s="103"/>
      <c r="B1540" s="104"/>
      <c r="C1540" s="105"/>
      <c r="D1540" s="106"/>
      <c r="E1540" s="222"/>
      <c r="F1540" s="225"/>
      <c r="G1540" s="107"/>
      <c r="H1540" s="107"/>
      <c r="I1540" s="107"/>
      <c r="J1540" s="108"/>
      <c r="K1540" s="109"/>
      <c r="L1540" s="110"/>
      <c r="M1540" s="328" t="str">
        <f>IFERROR(ROUNDUP(VLOOKUP(F1540,Accesorio!A:E,IF(L1540&gt;5,L1540-2,L1540),)*E1540/IF(L1540&gt;5,1.21,1),0)," ")</f>
        <v xml:space="preserve"> </v>
      </c>
      <c r="N1540" s="329" t="str">
        <f>IFERROR(VLOOKUP(F1540,Accesorio!A:C,3,),"")</f>
        <v/>
      </c>
    </row>
    <row r="1541" spans="1:14">
      <c r="A1541" s="103"/>
      <c r="B1541" s="104"/>
      <c r="C1541" s="105"/>
      <c r="D1541" s="106"/>
      <c r="E1541" s="222"/>
      <c r="F1541" s="225"/>
      <c r="G1541" s="107"/>
      <c r="H1541" s="107"/>
      <c r="I1541" s="107"/>
      <c r="J1541" s="108"/>
      <c r="K1541" s="109"/>
      <c r="L1541" s="110"/>
      <c r="M1541" s="328" t="str">
        <f>IFERROR(ROUNDUP(VLOOKUP(F1541,Accesorio!A:E,IF(L1541&gt;5,L1541-2,L1541),)*E1541/IF(L1541&gt;5,1.21,1),0)," ")</f>
        <v xml:space="preserve"> </v>
      </c>
      <c r="N1541" s="329" t="str">
        <f>IFERROR(VLOOKUP(F1541,Accesorio!A:C,3,),"")</f>
        <v/>
      </c>
    </row>
    <row r="1542" spans="1:14">
      <c r="A1542" s="103"/>
      <c r="B1542" s="104"/>
      <c r="C1542" s="105"/>
      <c r="D1542" s="106"/>
      <c r="E1542" s="222"/>
      <c r="F1542" s="225"/>
      <c r="G1542" s="107"/>
      <c r="H1542" s="107"/>
      <c r="I1542" s="107"/>
      <c r="J1542" s="108"/>
      <c r="K1542" s="109"/>
      <c r="L1542" s="110"/>
      <c r="M1542" s="328" t="str">
        <f>IFERROR(ROUNDUP(VLOOKUP(F1542,Accesorio!A:E,IF(L1542&gt;5,L1542-2,L1542),)*E1542/IF(L1542&gt;5,1.21,1),0)," ")</f>
        <v xml:space="preserve"> </v>
      </c>
      <c r="N1542" s="329" t="str">
        <f>IFERROR(VLOOKUP(F1542,Accesorio!A:C,3,),"")</f>
        <v/>
      </c>
    </row>
    <row r="1543" spans="1:14">
      <c r="A1543" s="103"/>
      <c r="B1543" s="104"/>
      <c r="C1543" s="105"/>
      <c r="D1543" s="106"/>
      <c r="E1543" s="222"/>
      <c r="F1543" s="225"/>
      <c r="G1543" s="107"/>
      <c r="H1543" s="107"/>
      <c r="I1543" s="107"/>
      <c r="J1543" s="108"/>
      <c r="K1543" s="109"/>
      <c r="L1543" s="110"/>
      <c r="M1543" s="328" t="str">
        <f>IFERROR(ROUNDUP(VLOOKUP(F1543,Accesorio!A:E,IF(L1543&gt;5,L1543-2,L1543),)*E1543/IF(L1543&gt;5,1.21,1),0)," ")</f>
        <v xml:space="preserve"> </v>
      </c>
      <c r="N1543" s="329" t="str">
        <f>IFERROR(VLOOKUP(F1543,Accesorio!A:C,3,),"")</f>
        <v/>
      </c>
    </row>
    <row r="1544" spans="1:14">
      <c r="A1544" s="103"/>
      <c r="B1544" s="104"/>
      <c r="C1544" s="105"/>
      <c r="D1544" s="106"/>
      <c r="E1544" s="222"/>
      <c r="F1544" s="225"/>
      <c r="G1544" s="107"/>
      <c r="H1544" s="107"/>
      <c r="I1544" s="107"/>
      <c r="J1544" s="108"/>
      <c r="K1544" s="109"/>
      <c r="L1544" s="110"/>
      <c r="M1544" s="328" t="str">
        <f>IFERROR(ROUNDUP(VLOOKUP(F1544,Accesorio!A:E,IF(L1544&gt;5,L1544-2,L1544),)*E1544/IF(L1544&gt;5,1.21,1),0)," ")</f>
        <v xml:space="preserve"> </v>
      </c>
      <c r="N1544" s="329" t="str">
        <f>IFERROR(VLOOKUP(F1544,Accesorio!A:C,3,),"")</f>
        <v/>
      </c>
    </row>
    <row r="1545" spans="1:14">
      <c r="A1545" s="103"/>
      <c r="B1545" s="104"/>
      <c r="C1545" s="105"/>
      <c r="D1545" s="106"/>
      <c r="E1545" s="222"/>
      <c r="F1545" s="225"/>
      <c r="G1545" s="107"/>
      <c r="H1545" s="107"/>
      <c r="I1545" s="107"/>
      <c r="J1545" s="108"/>
      <c r="K1545" s="109"/>
      <c r="L1545" s="110"/>
      <c r="M1545" s="328" t="str">
        <f>IFERROR(ROUNDUP(VLOOKUP(F1545,Accesorio!A:E,IF(L1545&gt;5,L1545-2,L1545),)*E1545/IF(L1545&gt;5,1.21,1),0)," ")</f>
        <v xml:space="preserve"> </v>
      </c>
      <c r="N1545" s="329" t="str">
        <f>IFERROR(VLOOKUP(F1545,Accesorio!A:C,3,),"")</f>
        <v/>
      </c>
    </row>
    <row r="1546" spans="1:14">
      <c r="A1546" s="103"/>
      <c r="B1546" s="104"/>
      <c r="C1546" s="105"/>
      <c r="D1546" s="106"/>
      <c r="E1546" s="222"/>
      <c r="F1546" s="225"/>
      <c r="G1546" s="107"/>
      <c r="H1546" s="107"/>
      <c r="I1546" s="107"/>
      <c r="J1546" s="108"/>
      <c r="K1546" s="109"/>
      <c r="L1546" s="110"/>
      <c r="M1546" s="328" t="str">
        <f>IFERROR(ROUNDUP(VLOOKUP(F1546,Accesorio!A:E,IF(L1546&gt;5,L1546-2,L1546),)*E1546/IF(L1546&gt;5,1.21,1),0)," ")</f>
        <v xml:space="preserve"> </v>
      </c>
      <c r="N1546" s="329" t="str">
        <f>IFERROR(VLOOKUP(F1546,Accesorio!A:C,3,),"")</f>
        <v/>
      </c>
    </row>
    <row r="1547" spans="1:14">
      <c r="A1547" s="103"/>
      <c r="B1547" s="104"/>
      <c r="C1547" s="105"/>
      <c r="D1547" s="106"/>
      <c r="E1547" s="222"/>
      <c r="F1547" s="225"/>
      <c r="G1547" s="107"/>
      <c r="H1547" s="107"/>
      <c r="I1547" s="107"/>
      <c r="J1547" s="108"/>
      <c r="K1547" s="109"/>
      <c r="L1547" s="110"/>
      <c r="M1547" s="328" t="str">
        <f>IFERROR(ROUNDUP(VLOOKUP(F1547,Accesorio!A:E,IF(L1547&gt;5,L1547-2,L1547),)*E1547/IF(L1547&gt;5,1.21,1),0)," ")</f>
        <v xml:space="preserve"> </v>
      </c>
      <c r="N1547" s="329" t="str">
        <f>IFERROR(VLOOKUP(F1547,Accesorio!A:C,3,),"")</f>
        <v/>
      </c>
    </row>
    <row r="1548" spans="1:14">
      <c r="A1548" s="103"/>
      <c r="B1548" s="104"/>
      <c r="C1548" s="105"/>
      <c r="D1548" s="106"/>
      <c r="E1548" s="222"/>
      <c r="F1548" s="225"/>
      <c r="G1548" s="107"/>
      <c r="H1548" s="107"/>
      <c r="I1548" s="107"/>
      <c r="J1548" s="108"/>
      <c r="K1548" s="109"/>
      <c r="L1548" s="110"/>
      <c r="M1548" s="328" t="str">
        <f>IFERROR(ROUNDUP(VLOOKUP(F1548,Accesorio!A:E,IF(L1548&gt;5,L1548-2,L1548),)*E1548/IF(L1548&gt;5,1.21,1),0)," ")</f>
        <v xml:space="preserve"> </v>
      </c>
      <c r="N1548" s="329" t="str">
        <f>IFERROR(VLOOKUP(F1548,Accesorio!A:C,3,),"")</f>
        <v/>
      </c>
    </row>
    <row r="1549" spans="1:14">
      <c r="A1549" s="103"/>
      <c r="B1549" s="104"/>
      <c r="C1549" s="105"/>
      <c r="D1549" s="106"/>
      <c r="E1549" s="222"/>
      <c r="F1549" s="225"/>
      <c r="G1549" s="107"/>
      <c r="H1549" s="107"/>
      <c r="I1549" s="107"/>
      <c r="J1549" s="108"/>
      <c r="K1549" s="109"/>
      <c r="L1549" s="110"/>
      <c r="M1549" s="328" t="str">
        <f>IFERROR(ROUNDUP(VLOOKUP(F1549,Accesorio!A:E,IF(L1549&gt;5,L1549-2,L1549),)*E1549/IF(L1549&gt;5,1.21,1),0)," ")</f>
        <v xml:space="preserve"> </v>
      </c>
      <c r="N1549" s="329" t="str">
        <f>IFERROR(VLOOKUP(F1549,Accesorio!A:C,3,),"")</f>
        <v/>
      </c>
    </row>
    <row r="1550" spans="1:14">
      <c r="A1550" s="103"/>
      <c r="B1550" s="104"/>
      <c r="C1550" s="105"/>
      <c r="D1550" s="106"/>
      <c r="E1550" s="222"/>
      <c r="F1550" s="225"/>
      <c r="G1550" s="107"/>
      <c r="H1550" s="107"/>
      <c r="I1550" s="107"/>
      <c r="J1550" s="108"/>
      <c r="K1550" s="109"/>
      <c r="L1550" s="110"/>
      <c r="M1550" s="328" t="str">
        <f>IFERROR(ROUNDUP(VLOOKUP(F1550,Accesorio!A:E,IF(L1550&gt;5,L1550-2,L1550),)*E1550/IF(L1550&gt;5,1.21,1),0)," ")</f>
        <v xml:space="preserve"> </v>
      </c>
      <c r="N1550" s="329" t="str">
        <f>IFERROR(VLOOKUP(F1550,Accesorio!A:C,3,),"")</f>
        <v/>
      </c>
    </row>
    <row r="1551" spans="1:14">
      <c r="A1551" s="103"/>
      <c r="B1551" s="104"/>
      <c r="C1551" s="105"/>
      <c r="D1551" s="106"/>
      <c r="E1551" s="222"/>
      <c r="F1551" s="225"/>
      <c r="G1551" s="107"/>
      <c r="H1551" s="107"/>
      <c r="I1551" s="107"/>
      <c r="J1551" s="108"/>
      <c r="K1551" s="109"/>
      <c r="L1551" s="110"/>
      <c r="M1551" s="328" t="str">
        <f>IFERROR(ROUNDUP(VLOOKUP(F1551,Accesorio!A:E,IF(L1551&gt;5,L1551-2,L1551),)*E1551/IF(L1551&gt;5,1.21,1),0)," ")</f>
        <v xml:space="preserve"> </v>
      </c>
      <c r="N1551" s="329" t="str">
        <f>IFERROR(VLOOKUP(F1551,Accesorio!A:C,3,),"")</f>
        <v/>
      </c>
    </row>
    <row r="1552" spans="1:14">
      <c r="A1552" s="103"/>
      <c r="B1552" s="104"/>
      <c r="C1552" s="105"/>
      <c r="D1552" s="106"/>
      <c r="E1552" s="222"/>
      <c r="F1552" s="225"/>
      <c r="G1552" s="107"/>
      <c r="H1552" s="107"/>
      <c r="I1552" s="107"/>
      <c r="J1552" s="108"/>
      <c r="K1552" s="109"/>
      <c r="L1552" s="110"/>
      <c r="M1552" s="328" t="str">
        <f>IFERROR(ROUNDUP(VLOOKUP(F1552,Accesorio!A:E,IF(L1552&gt;5,L1552-2,L1552),)*E1552/IF(L1552&gt;5,1.21,1),0)," ")</f>
        <v xml:space="preserve"> </v>
      </c>
      <c r="N1552" s="329" t="str">
        <f>IFERROR(VLOOKUP(F1552,Accesorio!A:C,3,),"")</f>
        <v/>
      </c>
    </row>
    <row r="1553" spans="1:14">
      <c r="A1553" s="103"/>
      <c r="B1553" s="104"/>
      <c r="C1553" s="105"/>
      <c r="D1553" s="106"/>
      <c r="E1553" s="222"/>
      <c r="F1553" s="225"/>
      <c r="G1553" s="107"/>
      <c r="H1553" s="107"/>
      <c r="I1553" s="107"/>
      <c r="J1553" s="108"/>
      <c r="K1553" s="109"/>
      <c r="L1553" s="110"/>
      <c r="M1553" s="328" t="str">
        <f>IFERROR(ROUNDUP(VLOOKUP(F1553,Accesorio!A:E,IF(L1553&gt;5,L1553-2,L1553),)*E1553/IF(L1553&gt;5,1.21,1),0)," ")</f>
        <v xml:space="preserve"> </v>
      </c>
      <c r="N1553" s="329" t="str">
        <f>IFERROR(VLOOKUP(F1553,Accesorio!A:C,3,),"")</f>
        <v/>
      </c>
    </row>
    <row r="1554" spans="1:14">
      <c r="A1554" s="103"/>
      <c r="B1554" s="104"/>
      <c r="C1554" s="105"/>
      <c r="D1554" s="106"/>
      <c r="E1554" s="222"/>
      <c r="F1554" s="225"/>
      <c r="G1554" s="107"/>
      <c r="H1554" s="107"/>
      <c r="I1554" s="107"/>
      <c r="J1554" s="108"/>
      <c r="K1554" s="109"/>
      <c r="L1554" s="110"/>
      <c r="M1554" s="328" t="str">
        <f>IFERROR(ROUNDUP(VLOOKUP(F1554,Accesorio!A:E,IF(L1554&gt;5,L1554-2,L1554),)*E1554/IF(L1554&gt;5,1.21,1),0)," ")</f>
        <v xml:space="preserve"> </v>
      </c>
      <c r="N1554" s="329" t="str">
        <f>IFERROR(VLOOKUP(F1554,Accesorio!A:C,3,),"")</f>
        <v/>
      </c>
    </row>
    <row r="1555" spans="1:14">
      <c r="A1555" s="103"/>
      <c r="B1555" s="104"/>
      <c r="C1555" s="105"/>
      <c r="D1555" s="106"/>
      <c r="E1555" s="222"/>
      <c r="F1555" s="225"/>
      <c r="G1555" s="107"/>
      <c r="H1555" s="107"/>
      <c r="I1555" s="107"/>
      <c r="J1555" s="108"/>
      <c r="K1555" s="109"/>
      <c r="L1555" s="110"/>
      <c r="M1555" s="328" t="str">
        <f>IFERROR(ROUNDUP(VLOOKUP(F1555,Accesorio!A:E,IF(L1555&gt;5,L1555-2,L1555),)*E1555/IF(L1555&gt;5,1.21,1),0)," ")</f>
        <v xml:space="preserve"> </v>
      </c>
      <c r="N1555" s="329" t="str">
        <f>IFERROR(VLOOKUP(F1555,Accesorio!A:C,3,),"")</f>
        <v/>
      </c>
    </row>
    <row r="1556" spans="1:14">
      <c r="A1556" s="103"/>
      <c r="B1556" s="104"/>
      <c r="C1556" s="105"/>
      <c r="D1556" s="106"/>
      <c r="E1556" s="222"/>
      <c r="F1556" s="225"/>
      <c r="G1556" s="107"/>
      <c r="H1556" s="107"/>
      <c r="I1556" s="107"/>
      <c r="J1556" s="108"/>
      <c r="K1556" s="109"/>
      <c r="L1556" s="110"/>
      <c r="M1556" s="328" t="str">
        <f>IFERROR(ROUNDUP(VLOOKUP(F1556,Accesorio!A:E,IF(L1556&gt;5,L1556-2,L1556),)*E1556/IF(L1556&gt;5,1.21,1),0)," ")</f>
        <v xml:space="preserve"> </v>
      </c>
      <c r="N1556" s="329" t="str">
        <f>IFERROR(VLOOKUP(F1556,Accesorio!A:C,3,),"")</f>
        <v/>
      </c>
    </row>
    <row r="1557" spans="1:14">
      <c r="A1557" s="103"/>
      <c r="B1557" s="104"/>
      <c r="C1557" s="105"/>
      <c r="D1557" s="106"/>
      <c r="E1557" s="222"/>
      <c r="F1557" s="225"/>
      <c r="G1557" s="107"/>
      <c r="H1557" s="107"/>
      <c r="I1557" s="107"/>
      <c r="J1557" s="108"/>
      <c r="K1557" s="109"/>
      <c r="L1557" s="110"/>
      <c r="M1557" s="328" t="str">
        <f>IFERROR(ROUNDUP(VLOOKUP(F1557,Accesorio!A:E,IF(L1557&gt;5,L1557-2,L1557),)*E1557/IF(L1557&gt;5,1.21,1),0)," ")</f>
        <v xml:space="preserve"> </v>
      </c>
      <c r="N1557" s="329" t="str">
        <f>IFERROR(VLOOKUP(F1557,Accesorio!A:C,3,),"")</f>
        <v/>
      </c>
    </row>
    <row r="1558" spans="1:14">
      <c r="A1558" s="103"/>
      <c r="B1558" s="104"/>
      <c r="C1558" s="105"/>
      <c r="D1558" s="106"/>
      <c r="E1558" s="222"/>
      <c r="F1558" s="225"/>
      <c r="G1558" s="107"/>
      <c r="H1558" s="107"/>
      <c r="I1558" s="107"/>
      <c r="J1558" s="108"/>
      <c r="K1558" s="109"/>
      <c r="L1558" s="110"/>
      <c r="M1558" s="328" t="str">
        <f>IFERROR(ROUNDUP(VLOOKUP(F1558,Accesorio!A:E,IF(L1558&gt;5,L1558-2,L1558),)*E1558/IF(L1558&gt;5,1.21,1),0)," ")</f>
        <v xml:space="preserve"> </v>
      </c>
      <c r="N1558" s="329" t="str">
        <f>IFERROR(VLOOKUP(F1558,Accesorio!A:C,3,),"")</f>
        <v/>
      </c>
    </row>
    <row r="1559" spans="1:14">
      <c r="A1559" s="103"/>
      <c r="B1559" s="104"/>
      <c r="C1559" s="105"/>
      <c r="D1559" s="106"/>
      <c r="E1559" s="222"/>
      <c r="F1559" s="225"/>
      <c r="G1559" s="107"/>
      <c r="H1559" s="107"/>
      <c r="I1559" s="107"/>
      <c r="J1559" s="108"/>
      <c r="K1559" s="109"/>
      <c r="L1559" s="110"/>
      <c r="M1559" s="328" t="str">
        <f>IFERROR(ROUNDUP(VLOOKUP(F1559,Accesorio!A:E,IF(L1559&gt;5,L1559-2,L1559),)*E1559/IF(L1559&gt;5,1.21,1),0)," ")</f>
        <v xml:space="preserve"> </v>
      </c>
      <c r="N1559" s="329" t="str">
        <f>IFERROR(VLOOKUP(F1559,Accesorio!A:C,3,),"")</f>
        <v/>
      </c>
    </row>
    <row r="1560" spans="1:14">
      <c r="A1560" s="103"/>
      <c r="B1560" s="104"/>
      <c r="C1560" s="105"/>
      <c r="D1560" s="106"/>
      <c r="E1560" s="222"/>
      <c r="F1560" s="225"/>
      <c r="G1560" s="107"/>
      <c r="H1560" s="107"/>
      <c r="I1560" s="107"/>
      <c r="J1560" s="108"/>
      <c r="K1560" s="109"/>
      <c r="L1560" s="110"/>
      <c r="M1560" s="328" t="str">
        <f>IFERROR(ROUNDUP(VLOOKUP(F1560,Accesorio!A:E,IF(L1560&gt;5,L1560-2,L1560),)*E1560/IF(L1560&gt;5,1.21,1),0)," ")</f>
        <v xml:space="preserve"> </v>
      </c>
      <c r="N1560" s="329" t="str">
        <f>IFERROR(VLOOKUP(F1560,Accesorio!A:C,3,),"")</f>
        <v/>
      </c>
    </row>
    <row r="1561" spans="1:14">
      <c r="A1561" s="103"/>
      <c r="B1561" s="104"/>
      <c r="C1561" s="105"/>
      <c r="D1561" s="106"/>
      <c r="E1561" s="222"/>
      <c r="F1561" s="225"/>
      <c r="G1561" s="107"/>
      <c r="H1561" s="107"/>
      <c r="I1561" s="107"/>
      <c r="J1561" s="108"/>
      <c r="K1561" s="109"/>
      <c r="L1561" s="110"/>
      <c r="M1561" s="328" t="str">
        <f>IFERROR(ROUNDUP(VLOOKUP(F1561,Accesorio!A:E,IF(L1561&gt;5,L1561-2,L1561),)*E1561/IF(L1561&gt;5,1.21,1),0)," ")</f>
        <v xml:space="preserve"> </v>
      </c>
      <c r="N1561" s="329" t="str">
        <f>IFERROR(VLOOKUP(F1561,Accesorio!A:C,3,),"")</f>
        <v/>
      </c>
    </row>
    <row r="1562" spans="1:14">
      <c r="A1562" s="103"/>
      <c r="B1562" s="104"/>
      <c r="C1562" s="105"/>
      <c r="D1562" s="106"/>
      <c r="E1562" s="222"/>
      <c r="F1562" s="225"/>
      <c r="G1562" s="107"/>
      <c r="H1562" s="107"/>
      <c r="I1562" s="107"/>
      <c r="J1562" s="108"/>
      <c r="K1562" s="109"/>
      <c r="L1562" s="110"/>
      <c r="M1562" s="328" t="str">
        <f>IFERROR(ROUNDUP(VLOOKUP(F1562,Accesorio!A:E,IF(L1562&gt;5,L1562-2,L1562),)*E1562/IF(L1562&gt;5,1.21,1),0)," ")</f>
        <v xml:space="preserve"> </v>
      </c>
      <c r="N1562" s="329" t="str">
        <f>IFERROR(VLOOKUP(F1562,Accesorio!A:C,3,),"")</f>
        <v/>
      </c>
    </row>
    <row r="1563" spans="1:14">
      <c r="A1563" s="103"/>
      <c r="B1563" s="104"/>
      <c r="C1563" s="105"/>
      <c r="D1563" s="106"/>
      <c r="E1563" s="222"/>
      <c r="F1563" s="225"/>
      <c r="G1563" s="107"/>
      <c r="H1563" s="107"/>
      <c r="I1563" s="107"/>
      <c r="J1563" s="108"/>
      <c r="K1563" s="109"/>
      <c r="L1563" s="110"/>
      <c r="M1563" s="328" t="str">
        <f>IFERROR(ROUNDUP(VLOOKUP(F1563,Accesorio!A:E,IF(L1563&gt;5,L1563-2,L1563),)*E1563/IF(L1563&gt;5,1.21,1),0)," ")</f>
        <v xml:space="preserve"> </v>
      </c>
      <c r="N1563" s="329" t="str">
        <f>IFERROR(VLOOKUP(F1563,Accesorio!A:C,3,),"")</f>
        <v/>
      </c>
    </row>
    <row r="1564" spans="1:14">
      <c r="A1564" s="103"/>
      <c r="B1564" s="104"/>
      <c r="C1564" s="105"/>
      <c r="D1564" s="106"/>
      <c r="E1564" s="222"/>
      <c r="F1564" s="225"/>
      <c r="G1564" s="107"/>
      <c r="H1564" s="107"/>
      <c r="I1564" s="107"/>
      <c r="J1564" s="108"/>
      <c r="K1564" s="109"/>
      <c r="L1564" s="110"/>
      <c r="M1564" s="328" t="str">
        <f>IFERROR(ROUNDUP(VLOOKUP(F1564,Accesorio!A:E,IF(L1564&gt;5,L1564-2,L1564),)*E1564/IF(L1564&gt;5,1.21,1),0)," ")</f>
        <v xml:space="preserve"> </v>
      </c>
      <c r="N1564" s="329" t="str">
        <f>IFERROR(VLOOKUP(F1564,Accesorio!A:C,3,),"")</f>
        <v/>
      </c>
    </row>
    <row r="1565" spans="1:14">
      <c r="A1565" s="103"/>
      <c r="B1565" s="104"/>
      <c r="C1565" s="105"/>
      <c r="D1565" s="106"/>
      <c r="E1565" s="222"/>
      <c r="F1565" s="225"/>
      <c r="G1565" s="107"/>
      <c r="H1565" s="107"/>
      <c r="I1565" s="107"/>
      <c r="J1565" s="108"/>
      <c r="K1565" s="109"/>
      <c r="L1565" s="110"/>
      <c r="M1565" s="328" t="str">
        <f>IFERROR(ROUNDUP(VLOOKUP(F1565,Accesorio!A:E,IF(L1565&gt;5,L1565-2,L1565),)*E1565/IF(L1565&gt;5,1.21,1),0)," ")</f>
        <v xml:space="preserve"> </v>
      </c>
      <c r="N1565" s="329" t="str">
        <f>IFERROR(VLOOKUP(F1565,Accesorio!A:C,3,),"")</f>
        <v/>
      </c>
    </row>
    <row r="1566" spans="1:14">
      <c r="A1566" s="103"/>
      <c r="B1566" s="104"/>
      <c r="C1566" s="105"/>
      <c r="D1566" s="106"/>
      <c r="E1566" s="222"/>
      <c r="F1566" s="225"/>
      <c r="G1566" s="107"/>
      <c r="H1566" s="107"/>
      <c r="I1566" s="107"/>
      <c r="J1566" s="108"/>
      <c r="K1566" s="109"/>
      <c r="L1566" s="110"/>
      <c r="M1566" s="328" t="str">
        <f>IFERROR(ROUNDUP(VLOOKUP(F1566,Accesorio!A:E,IF(L1566&gt;5,L1566-2,L1566),)*E1566/IF(L1566&gt;5,1.21,1),0)," ")</f>
        <v xml:space="preserve"> </v>
      </c>
      <c r="N1566" s="329" t="str">
        <f>IFERROR(VLOOKUP(F1566,Accesorio!A:C,3,),"")</f>
        <v/>
      </c>
    </row>
    <row r="1567" spans="1:14">
      <c r="A1567" s="103"/>
      <c r="B1567" s="104"/>
      <c r="C1567" s="105"/>
      <c r="D1567" s="106"/>
      <c r="E1567" s="222"/>
      <c r="F1567" s="225"/>
      <c r="G1567" s="107"/>
      <c r="H1567" s="107"/>
      <c r="I1567" s="107"/>
      <c r="J1567" s="108"/>
      <c r="K1567" s="109"/>
      <c r="L1567" s="110"/>
      <c r="M1567" s="328" t="str">
        <f>IFERROR(ROUNDUP(VLOOKUP(F1567,Accesorio!A:E,IF(L1567&gt;5,L1567-2,L1567),)*E1567/IF(L1567&gt;5,1.21,1),0)," ")</f>
        <v xml:space="preserve"> </v>
      </c>
      <c r="N1567" s="329" t="str">
        <f>IFERROR(VLOOKUP(F1567,Accesorio!A:C,3,),"")</f>
        <v/>
      </c>
    </row>
    <row r="1568" spans="1:14">
      <c r="A1568" s="103"/>
      <c r="B1568" s="104"/>
      <c r="C1568" s="105"/>
      <c r="D1568" s="106"/>
      <c r="E1568" s="222"/>
      <c r="F1568" s="225"/>
      <c r="G1568" s="107"/>
      <c r="H1568" s="107"/>
      <c r="I1568" s="107"/>
      <c r="J1568" s="108"/>
      <c r="K1568" s="109"/>
      <c r="L1568" s="110"/>
      <c r="M1568" s="328" t="str">
        <f>IFERROR(ROUNDUP(VLOOKUP(F1568,Accesorio!A:E,IF(L1568&gt;5,L1568-2,L1568),)*E1568/IF(L1568&gt;5,1.21,1),0)," ")</f>
        <v xml:space="preserve"> </v>
      </c>
      <c r="N1568" s="329" t="str">
        <f>IFERROR(VLOOKUP(F1568,Accesorio!A:C,3,),"")</f>
        <v/>
      </c>
    </row>
    <row r="1569" spans="1:14">
      <c r="A1569" s="103"/>
      <c r="B1569" s="104"/>
      <c r="C1569" s="105"/>
      <c r="D1569" s="106"/>
      <c r="E1569" s="222"/>
      <c r="F1569" s="225"/>
      <c r="G1569" s="107"/>
      <c r="H1569" s="107"/>
      <c r="I1569" s="107"/>
      <c r="J1569" s="108"/>
      <c r="K1569" s="109"/>
      <c r="L1569" s="110"/>
      <c r="M1569" s="328" t="str">
        <f>IFERROR(ROUNDUP(VLOOKUP(F1569,Accesorio!A:E,IF(L1569&gt;5,L1569-2,L1569),)*E1569/IF(L1569&gt;5,1.21,1),0)," ")</f>
        <v xml:space="preserve"> </v>
      </c>
      <c r="N1569" s="329" t="str">
        <f>IFERROR(VLOOKUP(F1569,Accesorio!A:C,3,),"")</f>
        <v/>
      </c>
    </row>
    <row r="1570" spans="1:14">
      <c r="A1570" s="103"/>
      <c r="B1570" s="104"/>
      <c r="C1570" s="105"/>
      <c r="D1570" s="106"/>
      <c r="E1570" s="222"/>
      <c r="F1570" s="225"/>
      <c r="G1570" s="107"/>
      <c r="H1570" s="107"/>
      <c r="I1570" s="107"/>
      <c r="J1570" s="108"/>
      <c r="K1570" s="109"/>
      <c r="L1570" s="110"/>
      <c r="M1570" s="328" t="str">
        <f>IFERROR(ROUNDUP(VLOOKUP(F1570,Accesorio!A:E,IF(L1570&gt;5,L1570-2,L1570),)*E1570/IF(L1570&gt;5,1.21,1),0)," ")</f>
        <v xml:space="preserve"> </v>
      </c>
      <c r="N1570" s="329" t="str">
        <f>IFERROR(VLOOKUP(F1570,Accesorio!A:C,3,),"")</f>
        <v/>
      </c>
    </row>
    <row r="1571" spans="1:14">
      <c r="A1571" s="103"/>
      <c r="B1571" s="104"/>
      <c r="C1571" s="105"/>
      <c r="D1571" s="106"/>
      <c r="E1571" s="222"/>
      <c r="F1571" s="225"/>
      <c r="G1571" s="107"/>
      <c r="H1571" s="107"/>
      <c r="I1571" s="107"/>
      <c r="J1571" s="108"/>
      <c r="K1571" s="109"/>
      <c r="L1571" s="110"/>
      <c r="M1571" s="328" t="str">
        <f>IFERROR(ROUNDUP(VLOOKUP(F1571,Accesorio!A:E,IF(L1571&gt;5,L1571-2,L1571),)*E1571/IF(L1571&gt;5,1.21,1),0)," ")</f>
        <v xml:space="preserve"> </v>
      </c>
      <c r="N1571" s="329" t="str">
        <f>IFERROR(VLOOKUP(F1571,Accesorio!A:C,3,),"")</f>
        <v/>
      </c>
    </row>
    <row r="1572" spans="1:14">
      <c r="A1572" s="103"/>
      <c r="B1572" s="104"/>
      <c r="C1572" s="105"/>
      <c r="D1572" s="106"/>
      <c r="E1572" s="222"/>
      <c r="F1572" s="225"/>
      <c r="G1572" s="107"/>
      <c r="H1572" s="107"/>
      <c r="I1572" s="107"/>
      <c r="J1572" s="108"/>
      <c r="K1572" s="109"/>
      <c r="L1572" s="110"/>
      <c r="M1572" s="328" t="str">
        <f>IFERROR(ROUNDUP(VLOOKUP(F1572,Accesorio!A:E,IF(L1572&gt;5,L1572-2,L1572),)*E1572/IF(L1572&gt;5,1.21,1),0)," ")</f>
        <v xml:space="preserve"> </v>
      </c>
      <c r="N1572" s="329" t="str">
        <f>IFERROR(VLOOKUP(F1572,Accesorio!A:C,3,),"")</f>
        <v/>
      </c>
    </row>
    <row r="1573" spans="1:14">
      <c r="A1573" s="103"/>
      <c r="B1573" s="104"/>
      <c r="C1573" s="111"/>
      <c r="D1573" s="106"/>
      <c r="E1573" s="222"/>
      <c r="F1573" s="225"/>
      <c r="G1573" s="107"/>
      <c r="H1573" s="107"/>
      <c r="I1573" s="107"/>
      <c r="J1573" s="108"/>
      <c r="K1573" s="109"/>
      <c r="L1573" s="110"/>
      <c r="M1573" s="328" t="str">
        <f>IFERROR(ROUNDUP(VLOOKUP(F1573,Accesorio!A:E,IF(L1573&gt;5,L1573-2,L1573),)*E1573/IF(L1573&gt;5,1.21,1),0)," ")</f>
        <v xml:space="preserve"> </v>
      </c>
      <c r="N1573" s="329" t="str">
        <f>IFERROR(VLOOKUP(F1573,Accesorio!A:C,3,),"")</f>
        <v/>
      </c>
    </row>
    <row r="1574" spans="1:14">
      <c r="A1574" s="103"/>
      <c r="B1574" s="104"/>
      <c r="C1574" s="111"/>
      <c r="D1574" s="106"/>
      <c r="E1574" s="222"/>
      <c r="F1574" s="225"/>
      <c r="G1574" s="107"/>
      <c r="H1574" s="107"/>
      <c r="I1574" s="107"/>
      <c r="J1574" s="108"/>
      <c r="K1574" s="109"/>
      <c r="L1574" s="110"/>
      <c r="M1574" s="328" t="str">
        <f>IFERROR(ROUNDUP(VLOOKUP(F1574,Accesorio!A:E,IF(L1574&gt;5,L1574-2,L1574),)*E1574/IF(L1574&gt;5,1.21,1),0)," ")</f>
        <v xml:space="preserve"> </v>
      </c>
      <c r="N1574" s="329" t="str">
        <f>IFERROR(VLOOKUP(F1574,Accesorio!A:C,3,),"")</f>
        <v/>
      </c>
    </row>
    <row r="1575" spans="1:14">
      <c r="A1575" s="103"/>
      <c r="B1575" s="104"/>
      <c r="C1575" s="111"/>
      <c r="D1575" s="106"/>
      <c r="E1575" s="222"/>
      <c r="F1575" s="225"/>
      <c r="G1575" s="107"/>
      <c r="H1575" s="107"/>
      <c r="I1575" s="107"/>
      <c r="J1575" s="108"/>
      <c r="K1575" s="109"/>
      <c r="L1575" s="110"/>
      <c r="M1575" s="328" t="str">
        <f>IFERROR(ROUNDUP(VLOOKUP(F1575,Accesorio!A:E,IF(L1575&gt;5,L1575-2,L1575),)*E1575/IF(L1575&gt;5,1.21,1),0)," ")</f>
        <v xml:space="preserve"> </v>
      </c>
      <c r="N1575" s="329" t="str">
        <f>IFERROR(VLOOKUP(F1575,Accesorio!A:C,3,),"")</f>
        <v/>
      </c>
    </row>
    <row r="1576" spans="1:14">
      <c r="A1576" s="103"/>
      <c r="B1576" s="104"/>
      <c r="C1576" s="111"/>
      <c r="D1576" s="106"/>
      <c r="E1576" s="222"/>
      <c r="F1576" s="225"/>
      <c r="G1576" s="107"/>
      <c r="H1576" s="107"/>
      <c r="I1576" s="107"/>
      <c r="J1576" s="108"/>
      <c r="K1576" s="109"/>
      <c r="L1576" s="110"/>
      <c r="M1576" s="328" t="str">
        <f>IFERROR(ROUNDUP(VLOOKUP(F1576,Accesorio!A:E,IF(L1576&gt;5,L1576-2,L1576),)*E1576/IF(L1576&gt;5,1.21,1),0)," ")</f>
        <v xml:space="preserve"> </v>
      </c>
      <c r="N1576" s="329" t="str">
        <f>IFERROR(VLOOKUP(F1576,Accesorio!A:C,3,),"")</f>
        <v/>
      </c>
    </row>
    <row r="1577" spans="1:14">
      <c r="A1577" s="103"/>
      <c r="B1577" s="104"/>
      <c r="C1577" s="111"/>
      <c r="D1577" s="106"/>
      <c r="E1577" s="222"/>
      <c r="F1577" s="225"/>
      <c r="G1577" s="107"/>
      <c r="H1577" s="107"/>
      <c r="I1577" s="107"/>
      <c r="J1577" s="108"/>
      <c r="K1577" s="109"/>
      <c r="L1577" s="110"/>
      <c r="M1577" s="328" t="str">
        <f>IFERROR(ROUNDUP(VLOOKUP(F1577,Accesorio!A:E,IF(L1577&gt;5,L1577-2,L1577),)*E1577/IF(L1577&gt;5,1.21,1),0)," ")</f>
        <v xml:space="preserve"> </v>
      </c>
      <c r="N1577" s="329" t="str">
        <f>IFERROR(VLOOKUP(F1577,Accesorio!A:C,3,),"")</f>
        <v/>
      </c>
    </row>
    <row r="1578" spans="1:14">
      <c r="A1578" s="103"/>
      <c r="B1578" s="104"/>
      <c r="C1578" s="105"/>
      <c r="D1578" s="106"/>
      <c r="E1578" s="222"/>
      <c r="F1578" s="225"/>
      <c r="G1578" s="107"/>
      <c r="H1578" s="107"/>
      <c r="I1578" s="107"/>
      <c r="J1578" s="108"/>
      <c r="K1578" s="109"/>
      <c r="L1578" s="110"/>
      <c r="M1578" s="328" t="str">
        <f>IFERROR(ROUNDUP(VLOOKUP(F1578,Accesorio!A:E,IF(L1578&gt;5,L1578-2,L1578),)*E1578/IF(L1578&gt;5,1.21,1),0)," ")</f>
        <v xml:space="preserve"> </v>
      </c>
      <c r="N1578" s="329" t="str">
        <f>IFERROR(VLOOKUP(F1578,Accesorio!A:C,3,),"")</f>
        <v/>
      </c>
    </row>
    <row r="1579" spans="1:14">
      <c r="A1579" s="103"/>
      <c r="B1579" s="104"/>
      <c r="C1579" s="105"/>
      <c r="D1579" s="106"/>
      <c r="E1579" s="222"/>
      <c r="F1579" s="225"/>
      <c r="G1579" s="107"/>
      <c r="H1579" s="107"/>
      <c r="I1579" s="107"/>
      <c r="J1579" s="108"/>
      <c r="K1579" s="109"/>
      <c r="L1579" s="110"/>
      <c r="M1579" s="328" t="str">
        <f>IFERROR(ROUNDUP(VLOOKUP(F1579,Accesorio!A:E,IF(L1579&gt;5,L1579-2,L1579),)*E1579/IF(L1579&gt;5,1.21,1),0)," ")</f>
        <v xml:space="preserve"> </v>
      </c>
      <c r="N1579" s="329" t="str">
        <f>IFERROR(VLOOKUP(F1579,Accesorio!A:C,3,),"")</f>
        <v/>
      </c>
    </row>
    <row r="1580" spans="1:14">
      <c r="A1580" s="103"/>
      <c r="B1580" s="104"/>
      <c r="C1580" s="111"/>
      <c r="D1580" s="106"/>
      <c r="E1580" s="222"/>
      <c r="F1580" s="225"/>
      <c r="G1580" s="107"/>
      <c r="H1580" s="107"/>
      <c r="I1580" s="107"/>
      <c r="J1580" s="108"/>
      <c r="K1580" s="109"/>
      <c r="L1580" s="110"/>
      <c r="M1580" s="328" t="str">
        <f>IFERROR(ROUNDUP(VLOOKUP(F1580,Accesorio!A:E,IF(L1580&gt;5,L1580-2,L1580),)*E1580/IF(L1580&gt;5,1.21,1),0)," ")</f>
        <v xml:space="preserve"> </v>
      </c>
      <c r="N1580" s="329" t="str">
        <f>IFERROR(VLOOKUP(F1580,Accesorio!A:C,3,),"")</f>
        <v/>
      </c>
    </row>
    <row r="1581" spans="1:14">
      <c r="A1581" s="103"/>
      <c r="B1581" s="104"/>
      <c r="C1581" s="105"/>
      <c r="D1581" s="106"/>
      <c r="E1581" s="222"/>
      <c r="F1581" s="225"/>
      <c r="G1581" s="107"/>
      <c r="H1581" s="107"/>
      <c r="I1581" s="107"/>
      <c r="J1581" s="108"/>
      <c r="K1581" s="109"/>
      <c r="L1581" s="110"/>
      <c r="M1581" s="328" t="str">
        <f>IFERROR(ROUNDUP(VLOOKUP(F1581,Accesorio!A:E,IF(L1581&gt;5,L1581-2,L1581),)*E1581/IF(L1581&gt;5,1.21,1),0)," ")</f>
        <v xml:space="preserve"> </v>
      </c>
      <c r="N1581" s="329" t="str">
        <f>IFERROR(VLOOKUP(F1581,Accesorio!A:C,3,),"")</f>
        <v/>
      </c>
    </row>
    <row r="1582" spans="1:14">
      <c r="A1582" s="103"/>
      <c r="B1582" s="104"/>
      <c r="C1582" s="105"/>
      <c r="D1582" s="106"/>
      <c r="E1582" s="222"/>
      <c r="F1582" s="225"/>
      <c r="G1582" s="107"/>
      <c r="H1582" s="107"/>
      <c r="I1582" s="107"/>
      <c r="J1582" s="108"/>
      <c r="K1582" s="109"/>
      <c r="L1582" s="110"/>
      <c r="M1582" s="328" t="str">
        <f>IFERROR(ROUNDUP(VLOOKUP(F1582,Accesorio!A:E,IF(L1582&gt;5,L1582-2,L1582),)*E1582/IF(L1582&gt;5,1.21,1),0)," ")</f>
        <v xml:space="preserve"> </v>
      </c>
      <c r="N1582" s="329" t="str">
        <f>IFERROR(VLOOKUP(F1582,Accesorio!A:C,3,),"")</f>
        <v/>
      </c>
    </row>
    <row r="1583" spans="1:14">
      <c r="A1583" s="103"/>
      <c r="B1583" s="104"/>
      <c r="C1583" s="105"/>
      <c r="D1583" s="106"/>
      <c r="E1583" s="222"/>
      <c r="F1583" s="225"/>
      <c r="G1583" s="107"/>
      <c r="H1583" s="107"/>
      <c r="I1583" s="107"/>
      <c r="J1583" s="108"/>
      <c r="K1583" s="109"/>
      <c r="L1583" s="110"/>
      <c r="M1583" s="328" t="str">
        <f>IFERROR(ROUNDUP(VLOOKUP(F1583,Accesorio!A:E,IF(L1583&gt;5,L1583-2,L1583),)*E1583/IF(L1583&gt;5,1.21,1),0)," ")</f>
        <v xml:space="preserve"> </v>
      </c>
      <c r="N1583" s="329" t="str">
        <f>IFERROR(VLOOKUP(F1583,Accesorio!A:C,3,),"")</f>
        <v/>
      </c>
    </row>
    <row r="1584" spans="1:14">
      <c r="A1584" s="103"/>
      <c r="B1584" s="104"/>
      <c r="C1584" s="105"/>
      <c r="D1584" s="106"/>
      <c r="E1584" s="222"/>
      <c r="F1584" s="225"/>
      <c r="G1584" s="107"/>
      <c r="H1584" s="107"/>
      <c r="I1584" s="107"/>
      <c r="J1584" s="108"/>
      <c r="K1584" s="109"/>
      <c r="L1584" s="110"/>
      <c r="M1584" s="328" t="str">
        <f>IFERROR(ROUNDUP(VLOOKUP(F1584,Accesorio!A:E,IF(L1584&gt;5,L1584-2,L1584),)*E1584/IF(L1584&gt;5,1.21,1),0)," ")</f>
        <v xml:space="preserve"> </v>
      </c>
      <c r="N1584" s="329" t="str">
        <f>IFERROR(VLOOKUP(F1584,Accesorio!A:C,3,),"")</f>
        <v/>
      </c>
    </row>
    <row r="1585" spans="1:14">
      <c r="A1585" s="103"/>
      <c r="B1585" s="104"/>
      <c r="C1585" s="105"/>
      <c r="D1585" s="106"/>
      <c r="E1585" s="222"/>
      <c r="F1585" s="225"/>
      <c r="G1585" s="107"/>
      <c r="H1585" s="107"/>
      <c r="I1585" s="107"/>
      <c r="J1585" s="108"/>
      <c r="K1585" s="109"/>
      <c r="L1585" s="110"/>
      <c r="M1585" s="328" t="str">
        <f>IFERROR(ROUNDUP(VLOOKUP(F1585,Accesorio!A:E,IF(L1585&gt;5,L1585-2,L1585),)*E1585/IF(L1585&gt;5,1.21,1),0)," ")</f>
        <v xml:space="preserve"> </v>
      </c>
      <c r="N1585" s="329" t="str">
        <f>IFERROR(VLOOKUP(F1585,Accesorio!A:C,3,),"")</f>
        <v/>
      </c>
    </row>
    <row r="1586" spans="1:14">
      <c r="A1586" s="103"/>
      <c r="B1586" s="104"/>
      <c r="C1586" s="105"/>
      <c r="D1586" s="106"/>
      <c r="E1586" s="222"/>
      <c r="F1586" s="225"/>
      <c r="G1586" s="107"/>
      <c r="H1586" s="107"/>
      <c r="I1586" s="107"/>
      <c r="J1586" s="108"/>
      <c r="K1586" s="109"/>
      <c r="L1586" s="110"/>
      <c r="M1586" s="328" t="str">
        <f>IFERROR(ROUNDUP(VLOOKUP(F1586,Accesorio!A:E,IF(L1586&gt;5,L1586-2,L1586),)*E1586/IF(L1586&gt;5,1.21,1),0)," ")</f>
        <v xml:space="preserve"> </v>
      </c>
      <c r="N1586" s="329" t="str">
        <f>IFERROR(VLOOKUP(F1586,Accesorio!A:C,3,),"")</f>
        <v/>
      </c>
    </row>
    <row r="1587" spans="1:14">
      <c r="A1587" s="103"/>
      <c r="B1587" s="104"/>
      <c r="C1587" s="105"/>
      <c r="D1587" s="106"/>
      <c r="E1587" s="222"/>
      <c r="F1587" s="225"/>
      <c r="G1587" s="107"/>
      <c r="H1587" s="107"/>
      <c r="I1587" s="107"/>
      <c r="J1587" s="108"/>
      <c r="K1587" s="109"/>
      <c r="L1587" s="110"/>
      <c r="M1587" s="328" t="str">
        <f>IFERROR(ROUNDUP(VLOOKUP(F1587,Accesorio!A:E,IF(L1587&gt;5,L1587-2,L1587),)*E1587/IF(L1587&gt;5,1.21,1),0)," ")</f>
        <v xml:space="preserve"> </v>
      </c>
      <c r="N1587" s="329" t="str">
        <f>IFERROR(VLOOKUP(F1587,Accesorio!A:C,3,),"")</f>
        <v/>
      </c>
    </row>
    <row r="1588" spans="1:14">
      <c r="A1588" s="103"/>
      <c r="B1588" s="104"/>
      <c r="C1588" s="105"/>
      <c r="D1588" s="106"/>
      <c r="E1588" s="222"/>
      <c r="F1588" s="225"/>
      <c r="G1588" s="107"/>
      <c r="H1588" s="107"/>
      <c r="I1588" s="107"/>
      <c r="J1588" s="108"/>
      <c r="K1588" s="109"/>
      <c r="L1588" s="110"/>
      <c r="M1588" s="328" t="str">
        <f>IFERROR(ROUNDUP(VLOOKUP(F1588,Accesorio!A:E,IF(L1588&gt;5,L1588-2,L1588),)*E1588/IF(L1588&gt;5,1.21,1),0)," ")</f>
        <v xml:space="preserve"> </v>
      </c>
      <c r="N1588" s="329" t="str">
        <f>IFERROR(VLOOKUP(F1588,Accesorio!A:C,3,),"")</f>
        <v/>
      </c>
    </row>
    <row r="1589" spans="1:14">
      <c r="A1589" s="103"/>
      <c r="B1589" s="104"/>
      <c r="C1589" s="105"/>
      <c r="D1589" s="106"/>
      <c r="E1589" s="222"/>
      <c r="F1589" s="225"/>
      <c r="G1589" s="107"/>
      <c r="H1589" s="107"/>
      <c r="I1589" s="107"/>
      <c r="J1589" s="108"/>
      <c r="K1589" s="109"/>
      <c r="L1589" s="110"/>
      <c r="M1589" s="328" t="str">
        <f>IFERROR(ROUNDUP(VLOOKUP(F1589,Accesorio!A:E,IF(L1589&gt;5,L1589-2,L1589),)*E1589/IF(L1589&gt;5,1.21,1),0)," ")</f>
        <v xml:space="preserve"> </v>
      </c>
      <c r="N1589" s="329" t="str">
        <f>IFERROR(VLOOKUP(F1589,Accesorio!A:C,3,),"")</f>
        <v/>
      </c>
    </row>
    <row r="1590" spans="1:14">
      <c r="A1590" s="103"/>
      <c r="B1590" s="104"/>
      <c r="C1590" s="105"/>
      <c r="D1590" s="106"/>
      <c r="E1590" s="222"/>
      <c r="F1590" s="225"/>
      <c r="G1590" s="107"/>
      <c r="H1590" s="107"/>
      <c r="I1590" s="107"/>
      <c r="J1590" s="108"/>
      <c r="K1590" s="109"/>
      <c r="L1590" s="110"/>
      <c r="M1590" s="328" t="str">
        <f>IFERROR(ROUNDUP(VLOOKUP(F1590,Accesorio!A:E,IF(L1590&gt;5,L1590-2,L1590),)*E1590/IF(L1590&gt;5,1.21,1),0)," ")</f>
        <v xml:space="preserve"> </v>
      </c>
      <c r="N1590" s="329" t="str">
        <f>IFERROR(VLOOKUP(F1590,Accesorio!A:C,3,),"")</f>
        <v/>
      </c>
    </row>
    <row r="1591" spans="1:14">
      <c r="A1591" s="103"/>
      <c r="B1591" s="104"/>
      <c r="C1591" s="105"/>
      <c r="D1591" s="106"/>
      <c r="E1591" s="222"/>
      <c r="F1591" s="225"/>
      <c r="G1591" s="107"/>
      <c r="H1591" s="107"/>
      <c r="I1591" s="107"/>
      <c r="J1591" s="108"/>
      <c r="K1591" s="109"/>
      <c r="L1591" s="110"/>
      <c r="M1591" s="328" t="str">
        <f>IFERROR(ROUNDUP(VLOOKUP(F1591,Accesorio!A:E,IF(L1591&gt;5,L1591-2,L1591),)*E1591/IF(L1591&gt;5,1.21,1),0)," ")</f>
        <v xml:space="preserve"> </v>
      </c>
      <c r="N1591" s="329" t="str">
        <f>IFERROR(VLOOKUP(F1591,Accesorio!A:C,3,),"")</f>
        <v/>
      </c>
    </row>
    <row r="1592" spans="1:14">
      <c r="A1592" s="103"/>
      <c r="B1592" s="104"/>
      <c r="C1592" s="105"/>
      <c r="D1592" s="106"/>
      <c r="E1592" s="222"/>
      <c r="F1592" s="225"/>
      <c r="G1592" s="107"/>
      <c r="H1592" s="107"/>
      <c r="I1592" s="107"/>
      <c r="J1592" s="108"/>
      <c r="K1592" s="109"/>
      <c r="L1592" s="110"/>
      <c r="M1592" s="328" t="str">
        <f>IFERROR(ROUNDUP(VLOOKUP(F1592,Accesorio!A:E,IF(L1592&gt;5,L1592-2,L1592),)*E1592/IF(L1592&gt;5,1.21,1),0)," ")</f>
        <v xml:space="preserve"> </v>
      </c>
      <c r="N1592" s="329" t="str">
        <f>IFERROR(VLOOKUP(F1592,Accesorio!A:C,3,),"")</f>
        <v/>
      </c>
    </row>
    <row r="1593" spans="1:14">
      <c r="A1593" s="103"/>
      <c r="B1593" s="104"/>
      <c r="C1593" s="105"/>
      <c r="D1593" s="106"/>
      <c r="E1593" s="222"/>
      <c r="F1593" s="225"/>
      <c r="G1593" s="107"/>
      <c r="H1593" s="107"/>
      <c r="I1593" s="107"/>
      <c r="J1593" s="108"/>
      <c r="K1593" s="109"/>
      <c r="L1593" s="110"/>
      <c r="M1593" s="328" t="str">
        <f>IFERROR(ROUNDUP(VLOOKUP(F1593,Accesorio!A:E,IF(L1593&gt;5,L1593-2,L1593),)*E1593/IF(L1593&gt;5,1.21,1),0)," ")</f>
        <v xml:space="preserve"> </v>
      </c>
      <c r="N1593" s="329" t="str">
        <f>IFERROR(VLOOKUP(F1593,Accesorio!A:C,3,),"")</f>
        <v/>
      </c>
    </row>
    <row r="1594" spans="1:14">
      <c r="A1594" s="103"/>
      <c r="B1594" s="104"/>
      <c r="C1594" s="105"/>
      <c r="D1594" s="106"/>
      <c r="E1594" s="222"/>
      <c r="F1594" s="225"/>
      <c r="G1594" s="107"/>
      <c r="H1594" s="107"/>
      <c r="I1594" s="107"/>
      <c r="J1594" s="108"/>
      <c r="K1594" s="109"/>
      <c r="L1594" s="110"/>
      <c r="M1594" s="328" t="str">
        <f>IFERROR(ROUNDUP(VLOOKUP(F1594,Accesorio!A:E,IF(L1594&gt;5,L1594-2,L1594),)*E1594/IF(L1594&gt;5,1.21,1),0)," ")</f>
        <v xml:space="preserve"> </v>
      </c>
      <c r="N1594" s="329" t="str">
        <f>IFERROR(VLOOKUP(F1594,Accesorio!A:C,3,),"")</f>
        <v/>
      </c>
    </row>
    <row r="1595" spans="1:14">
      <c r="A1595" s="103"/>
      <c r="B1595" s="104"/>
      <c r="C1595" s="105"/>
      <c r="D1595" s="106"/>
      <c r="E1595" s="222"/>
      <c r="F1595" s="225"/>
      <c r="G1595" s="107"/>
      <c r="H1595" s="107"/>
      <c r="I1595" s="107"/>
      <c r="J1595" s="108"/>
      <c r="K1595" s="109"/>
      <c r="L1595" s="110"/>
      <c r="M1595" s="328" t="str">
        <f>IFERROR(ROUNDUP(VLOOKUP(F1595,Accesorio!A:E,IF(L1595&gt;5,L1595-2,L1595),)*E1595/IF(L1595&gt;5,1.21,1),0)," ")</f>
        <v xml:space="preserve"> </v>
      </c>
      <c r="N1595" s="329" t="str">
        <f>IFERROR(VLOOKUP(F1595,Accesorio!A:C,3,),"")</f>
        <v/>
      </c>
    </row>
    <row r="1596" spans="1:14">
      <c r="A1596" s="103"/>
      <c r="B1596" s="104"/>
      <c r="C1596" s="105"/>
      <c r="D1596" s="106"/>
      <c r="E1596" s="222"/>
      <c r="F1596" s="225"/>
      <c r="G1596" s="107"/>
      <c r="H1596" s="107"/>
      <c r="I1596" s="107"/>
      <c r="J1596" s="108"/>
      <c r="K1596" s="109"/>
      <c r="L1596" s="110"/>
      <c r="M1596" s="328" t="str">
        <f>IFERROR(ROUNDUP(VLOOKUP(F1596,Accesorio!A:E,IF(L1596&gt;5,L1596-2,L1596),)*E1596/IF(L1596&gt;5,1.21,1),0)," ")</f>
        <v xml:space="preserve"> </v>
      </c>
      <c r="N1596" s="329" t="str">
        <f>IFERROR(VLOOKUP(F1596,Accesorio!A:C,3,),"")</f>
        <v/>
      </c>
    </row>
    <row r="1597" spans="1:14">
      <c r="A1597" s="103"/>
      <c r="B1597" s="104"/>
      <c r="C1597" s="105"/>
      <c r="D1597" s="106"/>
      <c r="E1597" s="222"/>
      <c r="F1597" s="225"/>
      <c r="G1597" s="107"/>
      <c r="H1597" s="107"/>
      <c r="I1597" s="107"/>
      <c r="J1597" s="108"/>
      <c r="K1597" s="109"/>
      <c r="L1597" s="110"/>
      <c r="M1597" s="328" t="str">
        <f>IFERROR(ROUNDUP(VLOOKUP(F1597,Accesorio!A:E,IF(L1597&gt;5,L1597-2,L1597),)*E1597/IF(L1597&gt;5,1.21,1),0)," ")</f>
        <v xml:space="preserve"> </v>
      </c>
      <c r="N1597" s="329" t="str">
        <f>IFERROR(VLOOKUP(F1597,Accesorio!A:C,3,),"")</f>
        <v/>
      </c>
    </row>
    <row r="1598" spans="1:14">
      <c r="A1598" s="103"/>
      <c r="B1598" s="104"/>
      <c r="C1598" s="105"/>
      <c r="D1598" s="106"/>
      <c r="E1598" s="222"/>
      <c r="F1598" s="225"/>
      <c r="G1598" s="107"/>
      <c r="H1598" s="107"/>
      <c r="I1598" s="107"/>
      <c r="J1598" s="108"/>
      <c r="K1598" s="109"/>
      <c r="L1598" s="110"/>
      <c r="M1598" s="328" t="str">
        <f>IFERROR(ROUNDUP(VLOOKUP(F1598,Accesorio!A:E,IF(L1598&gt;5,L1598-2,L1598),)*E1598/IF(L1598&gt;5,1.21,1),0)," ")</f>
        <v xml:space="preserve"> </v>
      </c>
      <c r="N1598" s="329" t="str">
        <f>IFERROR(VLOOKUP(F1598,Accesorio!A:C,3,),"")</f>
        <v/>
      </c>
    </row>
    <row r="1599" spans="1:14">
      <c r="A1599" s="103"/>
      <c r="B1599" s="104"/>
      <c r="C1599" s="105"/>
      <c r="D1599" s="106"/>
      <c r="E1599" s="222"/>
      <c r="F1599" s="225"/>
      <c r="G1599" s="107"/>
      <c r="H1599" s="107"/>
      <c r="I1599" s="107"/>
      <c r="J1599" s="108"/>
      <c r="K1599" s="109"/>
      <c r="L1599" s="110"/>
      <c r="M1599" s="328" t="str">
        <f>IFERROR(ROUNDUP(VLOOKUP(F1599,Accesorio!A:E,IF(L1599&gt;5,L1599-2,L1599),)*E1599/IF(L1599&gt;5,1.21,1),0)," ")</f>
        <v xml:space="preserve"> </v>
      </c>
      <c r="N1599" s="329" t="str">
        <f>IFERROR(VLOOKUP(F1599,Accesorio!A:C,3,),"")</f>
        <v/>
      </c>
    </row>
    <row r="1600" spans="1:14">
      <c r="A1600" s="103"/>
      <c r="B1600" s="104"/>
      <c r="C1600" s="105"/>
      <c r="D1600" s="106"/>
      <c r="E1600" s="222"/>
      <c r="F1600" s="225"/>
      <c r="G1600" s="107"/>
      <c r="H1600" s="107"/>
      <c r="I1600" s="107"/>
      <c r="J1600" s="108"/>
      <c r="K1600" s="109"/>
      <c r="L1600" s="110"/>
      <c r="M1600" s="328" t="str">
        <f>IFERROR(ROUNDUP(VLOOKUP(F1600,Accesorio!A:E,IF(L1600&gt;5,L1600-2,L1600),)*E1600/IF(L1600&gt;5,1.21,1),0)," ")</f>
        <v xml:space="preserve"> </v>
      </c>
      <c r="N1600" s="329" t="str">
        <f>IFERROR(VLOOKUP(F1600,Accesorio!A:C,3,),"")</f>
        <v/>
      </c>
    </row>
    <row r="1601" spans="1:14">
      <c r="A1601" s="103"/>
      <c r="B1601" s="104"/>
      <c r="C1601" s="105"/>
      <c r="D1601" s="106"/>
      <c r="E1601" s="222"/>
      <c r="F1601" s="225"/>
      <c r="G1601" s="107"/>
      <c r="H1601" s="107"/>
      <c r="I1601" s="107"/>
      <c r="J1601" s="108"/>
      <c r="K1601" s="109"/>
      <c r="L1601" s="110"/>
      <c r="M1601" s="328" t="str">
        <f>IFERROR(ROUNDUP(VLOOKUP(F1601,Accesorio!A:E,IF(L1601&gt;5,L1601-2,L1601),)*E1601/IF(L1601&gt;5,1.21,1),0)," ")</f>
        <v xml:space="preserve"> </v>
      </c>
      <c r="N1601" s="329" t="str">
        <f>IFERROR(VLOOKUP(F1601,Accesorio!A:C,3,),"")</f>
        <v/>
      </c>
    </row>
    <row r="1602" spans="1:14">
      <c r="A1602" s="103"/>
      <c r="B1602" s="104"/>
      <c r="C1602" s="105"/>
      <c r="D1602" s="106"/>
      <c r="E1602" s="222"/>
      <c r="F1602" s="225"/>
      <c r="G1602" s="107"/>
      <c r="H1602" s="107"/>
      <c r="I1602" s="107"/>
      <c r="J1602" s="108"/>
      <c r="K1602" s="109"/>
      <c r="L1602" s="110"/>
      <c r="M1602" s="328" t="str">
        <f>IFERROR(ROUNDUP(VLOOKUP(F1602,Accesorio!A:E,IF(L1602&gt;5,L1602-2,L1602),)*E1602/IF(L1602&gt;5,1.21,1),0)," ")</f>
        <v xml:space="preserve"> </v>
      </c>
      <c r="N1602" s="329" t="str">
        <f>IFERROR(VLOOKUP(F1602,Accesorio!A:C,3,),"")</f>
        <v/>
      </c>
    </row>
    <row r="1603" spans="1:14">
      <c r="A1603" s="103"/>
      <c r="B1603" s="104"/>
      <c r="C1603" s="105"/>
      <c r="D1603" s="106"/>
      <c r="E1603" s="222"/>
      <c r="F1603" s="225"/>
      <c r="G1603" s="107"/>
      <c r="H1603" s="107"/>
      <c r="I1603" s="107"/>
      <c r="J1603" s="108"/>
      <c r="K1603" s="109"/>
      <c r="L1603" s="110"/>
      <c r="M1603" s="328" t="str">
        <f>IFERROR(ROUNDUP(VLOOKUP(F1603,Accesorio!A:E,IF(L1603&gt;5,L1603-2,L1603),)*E1603/IF(L1603&gt;5,1.21,1),0)," ")</f>
        <v xml:space="preserve"> </v>
      </c>
      <c r="N1603" s="329" t="str">
        <f>IFERROR(VLOOKUP(F1603,Accesorio!A:C,3,),"")</f>
        <v/>
      </c>
    </row>
    <row r="1604" spans="1:14">
      <c r="A1604" s="103"/>
      <c r="B1604" s="104"/>
      <c r="C1604" s="105"/>
      <c r="D1604" s="106"/>
      <c r="E1604" s="222"/>
      <c r="F1604" s="225"/>
      <c r="G1604" s="107"/>
      <c r="H1604" s="107"/>
      <c r="I1604" s="107"/>
      <c r="J1604" s="108"/>
      <c r="K1604" s="109"/>
      <c r="L1604" s="110"/>
      <c r="M1604" s="328" t="str">
        <f>IFERROR(ROUNDUP(VLOOKUP(F1604,Accesorio!A:E,IF(L1604&gt;5,L1604-2,L1604),)*E1604/IF(L1604&gt;5,1.21,1),0)," ")</f>
        <v xml:space="preserve"> </v>
      </c>
      <c r="N1604" s="329" t="str">
        <f>IFERROR(VLOOKUP(F1604,Accesorio!A:C,3,),"")</f>
        <v/>
      </c>
    </row>
    <row r="1605" spans="1:14">
      <c r="A1605" s="103"/>
      <c r="B1605" s="104"/>
      <c r="C1605" s="105"/>
      <c r="D1605" s="106"/>
      <c r="E1605" s="222"/>
      <c r="F1605" s="225"/>
      <c r="G1605" s="107"/>
      <c r="H1605" s="107"/>
      <c r="I1605" s="107"/>
      <c r="J1605" s="108"/>
      <c r="K1605" s="109"/>
      <c r="L1605" s="110"/>
      <c r="M1605" s="328" t="str">
        <f>IFERROR(ROUNDUP(VLOOKUP(F1605,Accesorio!A:E,IF(L1605&gt;5,L1605-2,L1605),)*E1605/IF(L1605&gt;5,1.21,1),0)," ")</f>
        <v xml:space="preserve"> </v>
      </c>
      <c r="N1605" s="329" t="str">
        <f>IFERROR(VLOOKUP(F1605,Accesorio!A:C,3,),"")</f>
        <v/>
      </c>
    </row>
    <row r="1606" spans="1:14">
      <c r="A1606" s="103"/>
      <c r="B1606" s="104"/>
      <c r="C1606" s="105"/>
      <c r="D1606" s="106"/>
      <c r="E1606" s="222"/>
      <c r="F1606" s="225"/>
      <c r="G1606" s="107"/>
      <c r="H1606" s="107"/>
      <c r="I1606" s="107"/>
      <c r="J1606" s="108"/>
      <c r="K1606" s="109"/>
      <c r="L1606" s="110"/>
      <c r="M1606" s="328" t="str">
        <f>IFERROR(ROUNDUP(VLOOKUP(F1606,Accesorio!A:E,IF(L1606&gt;5,L1606-2,L1606),)*E1606/IF(L1606&gt;5,1.21,1),0)," ")</f>
        <v xml:space="preserve"> </v>
      </c>
      <c r="N1606" s="329" t="str">
        <f>IFERROR(VLOOKUP(F1606,Accesorio!A:C,3,),"")</f>
        <v/>
      </c>
    </row>
    <row r="1607" spans="1:14">
      <c r="A1607" s="103"/>
      <c r="B1607" s="104"/>
      <c r="C1607" s="105"/>
      <c r="D1607" s="106"/>
      <c r="E1607" s="222"/>
      <c r="F1607" s="225"/>
      <c r="G1607" s="107"/>
      <c r="H1607" s="107"/>
      <c r="I1607" s="107"/>
      <c r="J1607" s="108"/>
      <c r="K1607" s="109"/>
      <c r="L1607" s="110"/>
      <c r="M1607" s="328" t="str">
        <f>IFERROR(ROUNDUP(VLOOKUP(F1607,Accesorio!A:E,IF(L1607&gt;5,L1607-2,L1607),)*E1607/IF(L1607&gt;5,1.21,1),0)," ")</f>
        <v xml:space="preserve"> </v>
      </c>
      <c r="N1607" s="329" t="str">
        <f>IFERROR(VLOOKUP(F1607,Accesorio!A:C,3,),"")</f>
        <v/>
      </c>
    </row>
    <row r="1608" spans="1:14">
      <c r="A1608" s="103"/>
      <c r="B1608" s="104"/>
      <c r="C1608" s="105"/>
      <c r="D1608" s="106"/>
      <c r="E1608" s="222"/>
      <c r="F1608" s="225"/>
      <c r="G1608" s="107"/>
      <c r="H1608" s="107"/>
      <c r="I1608" s="107"/>
      <c r="J1608" s="108"/>
      <c r="K1608" s="109"/>
      <c r="L1608" s="110"/>
      <c r="M1608" s="328" t="str">
        <f>IFERROR(ROUNDUP(VLOOKUP(F1608,Accesorio!A:E,IF(L1608&gt;5,L1608-2,L1608),)*E1608/IF(L1608&gt;5,1.21,1),0)," ")</f>
        <v xml:space="preserve"> </v>
      </c>
      <c r="N1608" s="329" t="str">
        <f>IFERROR(VLOOKUP(F1608,Accesorio!A:C,3,),"")</f>
        <v/>
      </c>
    </row>
    <row r="1609" spans="1:14">
      <c r="A1609" s="103"/>
      <c r="B1609" s="104"/>
      <c r="C1609" s="105"/>
      <c r="D1609" s="106"/>
      <c r="E1609" s="222"/>
      <c r="F1609" s="225"/>
      <c r="G1609" s="107"/>
      <c r="H1609" s="107"/>
      <c r="I1609" s="107"/>
      <c r="J1609" s="108"/>
      <c r="K1609" s="109"/>
      <c r="L1609" s="110"/>
      <c r="M1609" s="328" t="str">
        <f>IFERROR(ROUNDUP(VLOOKUP(F1609,Accesorio!A:E,IF(L1609&gt;5,L1609-2,L1609),)*E1609/IF(L1609&gt;5,1.21,1),0)," ")</f>
        <v xml:space="preserve"> </v>
      </c>
      <c r="N1609" s="329" t="str">
        <f>IFERROR(VLOOKUP(F1609,Accesorio!A:C,3,),"")</f>
        <v/>
      </c>
    </row>
    <row r="1610" spans="1:14">
      <c r="A1610" s="103"/>
      <c r="B1610" s="104"/>
      <c r="C1610" s="105"/>
      <c r="D1610" s="106"/>
      <c r="E1610" s="222"/>
      <c r="F1610" s="225"/>
      <c r="G1610" s="107"/>
      <c r="H1610" s="107"/>
      <c r="I1610" s="107"/>
      <c r="J1610" s="108"/>
      <c r="K1610" s="109"/>
      <c r="L1610" s="110"/>
      <c r="M1610" s="328" t="str">
        <f>IFERROR(ROUNDUP(VLOOKUP(F1610,Accesorio!A:E,IF(L1610&gt;5,L1610-2,L1610),)*E1610/IF(L1610&gt;5,1.21,1),0)," ")</f>
        <v xml:space="preserve"> </v>
      </c>
      <c r="N1610" s="329" t="str">
        <f>IFERROR(VLOOKUP(F1610,Accesorio!A:C,3,),"")</f>
        <v/>
      </c>
    </row>
    <row r="1611" spans="1:14">
      <c r="A1611" s="103"/>
      <c r="B1611" s="104"/>
      <c r="C1611" s="105"/>
      <c r="D1611" s="106"/>
      <c r="E1611" s="222"/>
      <c r="F1611" s="225"/>
      <c r="G1611" s="107"/>
      <c r="H1611" s="107"/>
      <c r="I1611" s="107"/>
      <c r="J1611" s="108"/>
      <c r="K1611" s="109"/>
      <c r="L1611" s="110"/>
      <c r="M1611" s="328" t="str">
        <f>IFERROR(ROUNDUP(VLOOKUP(F1611,Accesorio!A:E,IF(L1611&gt;5,L1611-2,L1611),)*E1611/IF(L1611&gt;5,1.21,1),0)," ")</f>
        <v xml:space="preserve"> </v>
      </c>
      <c r="N1611" s="329" t="str">
        <f>IFERROR(VLOOKUP(F1611,Accesorio!A:C,3,),"")</f>
        <v/>
      </c>
    </row>
    <row r="1612" spans="1:14">
      <c r="A1612" s="103"/>
      <c r="B1612" s="104"/>
      <c r="C1612" s="105"/>
      <c r="D1612" s="106"/>
      <c r="E1612" s="222"/>
      <c r="F1612" s="225"/>
      <c r="G1612" s="107"/>
      <c r="H1612" s="107"/>
      <c r="I1612" s="107"/>
      <c r="J1612" s="108"/>
      <c r="K1612" s="109"/>
      <c r="L1612" s="110"/>
      <c r="M1612" s="328" t="str">
        <f>IFERROR(ROUNDUP(VLOOKUP(F1612,Accesorio!A:E,IF(L1612&gt;5,L1612-2,L1612),)*E1612/IF(L1612&gt;5,1.21,1),0)," ")</f>
        <v xml:space="preserve"> </v>
      </c>
      <c r="N1612" s="329" t="str">
        <f>IFERROR(VLOOKUP(F1612,Accesorio!A:C,3,),"")</f>
        <v/>
      </c>
    </row>
    <row r="1613" spans="1:14">
      <c r="A1613" s="103"/>
      <c r="B1613" s="104"/>
      <c r="C1613" s="105"/>
      <c r="D1613" s="106"/>
      <c r="E1613" s="222"/>
      <c r="F1613" s="225"/>
      <c r="G1613" s="107"/>
      <c r="H1613" s="107"/>
      <c r="I1613" s="107"/>
      <c r="J1613" s="108"/>
      <c r="K1613" s="109"/>
      <c r="L1613" s="110"/>
      <c r="M1613" s="328" t="str">
        <f>IFERROR(ROUNDUP(VLOOKUP(F1613,Accesorio!A:E,IF(L1613&gt;5,L1613-2,L1613),)*E1613/IF(L1613&gt;5,1.21,1),0)," ")</f>
        <v xml:space="preserve"> </v>
      </c>
      <c r="N1613" s="329" t="str">
        <f>IFERROR(VLOOKUP(F1613,Accesorio!A:C,3,),"")</f>
        <v/>
      </c>
    </row>
    <row r="1614" spans="1:14">
      <c r="A1614" s="103"/>
      <c r="B1614" s="104"/>
      <c r="C1614" s="105"/>
      <c r="D1614" s="106"/>
      <c r="E1614" s="222"/>
      <c r="F1614" s="225"/>
      <c r="G1614" s="107"/>
      <c r="H1614" s="107"/>
      <c r="I1614" s="107"/>
      <c r="J1614" s="108"/>
      <c r="K1614" s="109"/>
      <c r="L1614" s="110"/>
      <c r="M1614" s="328" t="str">
        <f>IFERROR(ROUNDUP(VLOOKUP(F1614,Accesorio!A:E,IF(L1614&gt;5,L1614-2,L1614),)*E1614/IF(L1614&gt;5,1.21,1),0)," ")</f>
        <v xml:space="preserve"> </v>
      </c>
      <c r="N1614" s="329" t="str">
        <f>IFERROR(VLOOKUP(F1614,Accesorio!A:C,3,),"")</f>
        <v/>
      </c>
    </row>
    <row r="1615" spans="1:14">
      <c r="A1615" s="103"/>
      <c r="B1615" s="104"/>
      <c r="C1615" s="105"/>
      <c r="D1615" s="106"/>
      <c r="E1615" s="222"/>
      <c r="F1615" s="225"/>
      <c r="G1615" s="107"/>
      <c r="H1615" s="107"/>
      <c r="I1615" s="107"/>
      <c r="J1615" s="108"/>
      <c r="K1615" s="109"/>
      <c r="L1615" s="110"/>
      <c r="M1615" s="328" t="str">
        <f>IFERROR(ROUNDUP(VLOOKUP(F1615,Accesorio!A:E,IF(L1615&gt;5,L1615-2,L1615),)*E1615/IF(L1615&gt;5,1.21,1),0)," ")</f>
        <v xml:space="preserve"> </v>
      </c>
      <c r="N1615" s="329" t="str">
        <f>IFERROR(VLOOKUP(F1615,Accesorio!A:C,3,),"")</f>
        <v/>
      </c>
    </row>
    <row r="1616" spans="1:14">
      <c r="A1616" s="103"/>
      <c r="B1616" s="104"/>
      <c r="C1616" s="105"/>
      <c r="D1616" s="106"/>
      <c r="E1616" s="222"/>
      <c r="F1616" s="225"/>
      <c r="G1616" s="107"/>
      <c r="H1616" s="107"/>
      <c r="I1616" s="107"/>
      <c r="J1616" s="108"/>
      <c r="K1616" s="109"/>
      <c r="L1616" s="110"/>
      <c r="M1616" s="328" t="str">
        <f>IFERROR(ROUNDUP(VLOOKUP(F1616,Accesorio!A:E,IF(L1616&gt;5,L1616-2,L1616),)*E1616/IF(L1616&gt;5,1.21,1),0)," ")</f>
        <v xml:space="preserve"> </v>
      </c>
      <c r="N1616" s="329" t="str">
        <f>IFERROR(VLOOKUP(F1616,Accesorio!A:C,3,),"")</f>
        <v/>
      </c>
    </row>
    <row r="1617" spans="1:14">
      <c r="A1617" s="103"/>
      <c r="B1617" s="104"/>
      <c r="C1617" s="105"/>
      <c r="D1617" s="106"/>
      <c r="E1617" s="222"/>
      <c r="F1617" s="225"/>
      <c r="G1617" s="107"/>
      <c r="H1617" s="107"/>
      <c r="I1617" s="107"/>
      <c r="J1617" s="108"/>
      <c r="K1617" s="109"/>
      <c r="L1617" s="110"/>
      <c r="M1617" s="328" t="str">
        <f>IFERROR(ROUNDUP(VLOOKUP(F1617,Accesorio!A:E,IF(L1617&gt;5,L1617-2,L1617),)*E1617/IF(L1617&gt;5,1.21,1),0)," ")</f>
        <v xml:space="preserve"> </v>
      </c>
      <c r="N1617" s="329" t="str">
        <f>IFERROR(VLOOKUP(F1617,Accesorio!A:C,3,),"")</f>
        <v/>
      </c>
    </row>
    <row r="1618" spans="1:14">
      <c r="A1618" s="103"/>
      <c r="B1618" s="104"/>
      <c r="C1618" s="105"/>
      <c r="D1618" s="106"/>
      <c r="E1618" s="222"/>
      <c r="F1618" s="225"/>
      <c r="G1618" s="107"/>
      <c r="H1618" s="107"/>
      <c r="I1618" s="107"/>
      <c r="J1618" s="108"/>
      <c r="K1618" s="109"/>
      <c r="L1618" s="110"/>
      <c r="M1618" s="328" t="str">
        <f>IFERROR(ROUNDUP(VLOOKUP(F1618,Accesorio!A:E,IF(L1618&gt;5,L1618-2,L1618),)*E1618/IF(L1618&gt;5,1.21,1),0)," ")</f>
        <v xml:space="preserve"> </v>
      </c>
      <c r="N1618" s="329" t="str">
        <f>IFERROR(VLOOKUP(F1618,Accesorio!A:C,3,),"")</f>
        <v/>
      </c>
    </row>
    <row r="1619" spans="1:14">
      <c r="A1619" s="103"/>
      <c r="B1619" s="104"/>
      <c r="C1619" s="105"/>
      <c r="D1619" s="106"/>
      <c r="E1619" s="222"/>
      <c r="F1619" s="225"/>
      <c r="G1619" s="107"/>
      <c r="H1619" s="107"/>
      <c r="I1619" s="107"/>
      <c r="J1619" s="108"/>
      <c r="K1619" s="109"/>
      <c r="L1619" s="110"/>
      <c r="M1619" s="328" t="str">
        <f>IFERROR(ROUNDUP(VLOOKUP(F1619,Accesorio!A:E,IF(L1619&gt;5,L1619-2,L1619),)*E1619/IF(L1619&gt;5,1.21,1),0)," ")</f>
        <v xml:space="preserve"> </v>
      </c>
      <c r="N1619" s="329" t="str">
        <f>IFERROR(VLOOKUP(F1619,Accesorio!A:C,3,),"")</f>
        <v/>
      </c>
    </row>
    <row r="1620" spans="1:14">
      <c r="A1620" s="103"/>
      <c r="B1620" s="104"/>
      <c r="C1620" s="105"/>
      <c r="D1620" s="106"/>
      <c r="E1620" s="222"/>
      <c r="F1620" s="225"/>
      <c r="G1620" s="107"/>
      <c r="H1620" s="107"/>
      <c r="I1620" s="107"/>
      <c r="J1620" s="108"/>
      <c r="K1620" s="109"/>
      <c r="L1620" s="110"/>
      <c r="M1620" s="328" t="str">
        <f>IFERROR(ROUNDUP(VLOOKUP(F1620,Accesorio!A:E,IF(L1620&gt;5,L1620-2,L1620),)*E1620/IF(L1620&gt;5,1.21,1),0)," ")</f>
        <v xml:space="preserve"> </v>
      </c>
      <c r="N1620" s="329" t="str">
        <f>IFERROR(VLOOKUP(F1620,Accesorio!A:C,3,),"")</f>
        <v/>
      </c>
    </row>
    <row r="1621" spans="1:14">
      <c r="A1621" s="103"/>
      <c r="B1621" s="104"/>
      <c r="C1621" s="105"/>
      <c r="D1621" s="106"/>
      <c r="E1621" s="222"/>
      <c r="F1621" s="225"/>
      <c r="G1621" s="107"/>
      <c r="H1621" s="107"/>
      <c r="I1621" s="107"/>
      <c r="J1621" s="108"/>
      <c r="K1621" s="109"/>
      <c r="L1621" s="110"/>
      <c r="M1621" s="328" t="str">
        <f>IFERROR(ROUNDUP(VLOOKUP(F1621,Accesorio!A:E,IF(L1621&gt;5,L1621-2,L1621),)*E1621/IF(L1621&gt;5,1.21,1),0)," ")</f>
        <v xml:space="preserve"> </v>
      </c>
      <c r="N1621" s="329" t="str">
        <f>IFERROR(VLOOKUP(F1621,Accesorio!A:C,3,),"")</f>
        <v/>
      </c>
    </row>
    <row r="1622" spans="1:14">
      <c r="A1622" s="103"/>
      <c r="B1622" s="104"/>
      <c r="C1622" s="105"/>
      <c r="D1622" s="106"/>
      <c r="E1622" s="222"/>
      <c r="F1622" s="225"/>
      <c r="G1622" s="107"/>
      <c r="H1622" s="107"/>
      <c r="I1622" s="107"/>
      <c r="J1622" s="108"/>
      <c r="K1622" s="109"/>
      <c r="L1622" s="110"/>
      <c r="M1622" s="328" t="str">
        <f>IFERROR(ROUNDUP(VLOOKUP(F1622,Accesorio!A:E,IF(L1622&gt;5,L1622-2,L1622),)*E1622/IF(L1622&gt;5,1.21,1),0)," ")</f>
        <v xml:space="preserve"> </v>
      </c>
      <c r="N1622" s="329" t="str">
        <f>IFERROR(VLOOKUP(F1622,Accesorio!A:C,3,),"")</f>
        <v/>
      </c>
    </row>
    <row r="1623" spans="1:14">
      <c r="A1623" s="103"/>
      <c r="B1623" s="104"/>
      <c r="C1623" s="105"/>
      <c r="D1623" s="106"/>
      <c r="E1623" s="222"/>
      <c r="F1623" s="225"/>
      <c r="G1623" s="107"/>
      <c r="H1623" s="107"/>
      <c r="I1623" s="107"/>
      <c r="J1623" s="108"/>
      <c r="K1623" s="109"/>
      <c r="L1623" s="110"/>
      <c r="M1623" s="328" t="str">
        <f>IFERROR(ROUNDUP(VLOOKUP(F1623,Accesorio!A:E,IF(L1623&gt;5,L1623-2,L1623),)*E1623/IF(L1623&gt;5,1.21,1),0)," ")</f>
        <v xml:space="preserve"> </v>
      </c>
      <c r="N1623" s="329" t="str">
        <f>IFERROR(VLOOKUP(F1623,Accesorio!A:C,3,),"")</f>
        <v/>
      </c>
    </row>
    <row r="1624" spans="1:14">
      <c r="A1624" s="103"/>
      <c r="B1624" s="104"/>
      <c r="C1624" s="105"/>
      <c r="D1624" s="106"/>
      <c r="E1624" s="222"/>
      <c r="F1624" s="225"/>
      <c r="G1624" s="107"/>
      <c r="H1624" s="107"/>
      <c r="I1624" s="107"/>
      <c r="J1624" s="108"/>
      <c r="K1624" s="109"/>
      <c r="L1624" s="110"/>
      <c r="M1624" s="328" t="str">
        <f>IFERROR(ROUNDUP(VLOOKUP(F1624,Accesorio!A:E,IF(L1624&gt;5,L1624-2,L1624),)*E1624/IF(L1624&gt;5,1.21,1),0)," ")</f>
        <v xml:space="preserve"> </v>
      </c>
      <c r="N1624" s="329" t="str">
        <f>IFERROR(VLOOKUP(F1624,Accesorio!A:C,3,),"")</f>
        <v/>
      </c>
    </row>
    <row r="1625" spans="1:14">
      <c r="A1625" s="103"/>
      <c r="B1625" s="104"/>
      <c r="C1625" s="105"/>
      <c r="D1625" s="106"/>
      <c r="E1625" s="222"/>
      <c r="F1625" s="225"/>
      <c r="G1625" s="107"/>
      <c r="H1625" s="107"/>
      <c r="I1625" s="107"/>
      <c r="J1625" s="108"/>
      <c r="K1625" s="109"/>
      <c r="L1625" s="110"/>
      <c r="M1625" s="328" t="str">
        <f>IFERROR(ROUNDUP(VLOOKUP(F1625,Accesorio!A:E,IF(L1625&gt;5,L1625-2,L1625),)*E1625/IF(L1625&gt;5,1.21,1),0)," ")</f>
        <v xml:space="preserve"> </v>
      </c>
      <c r="N1625" s="329" t="str">
        <f>IFERROR(VLOOKUP(F1625,Accesorio!A:C,3,),"")</f>
        <v/>
      </c>
    </row>
    <row r="1626" spans="1:14">
      <c r="A1626" s="103"/>
      <c r="B1626" s="104"/>
      <c r="C1626" s="105"/>
      <c r="D1626" s="106"/>
      <c r="E1626" s="222"/>
      <c r="F1626" s="225"/>
      <c r="G1626" s="107"/>
      <c r="H1626" s="107"/>
      <c r="I1626" s="107"/>
      <c r="J1626" s="108"/>
      <c r="K1626" s="109"/>
      <c r="L1626" s="110"/>
      <c r="M1626" s="328" t="str">
        <f>IFERROR(ROUNDUP(VLOOKUP(F1626,Accesorio!A:E,IF(L1626&gt;5,L1626-2,L1626),)*E1626/IF(L1626&gt;5,1.21,1),0)," ")</f>
        <v xml:space="preserve"> </v>
      </c>
      <c r="N1626" s="329" t="str">
        <f>IFERROR(VLOOKUP(F1626,Accesorio!A:C,3,),"")</f>
        <v/>
      </c>
    </row>
    <row r="1627" spans="1:14">
      <c r="A1627" s="103"/>
      <c r="B1627" s="104"/>
      <c r="C1627" s="105"/>
      <c r="D1627" s="106"/>
      <c r="E1627" s="222"/>
      <c r="F1627" s="225"/>
      <c r="G1627" s="107"/>
      <c r="H1627" s="107"/>
      <c r="I1627" s="107"/>
      <c r="J1627" s="108"/>
      <c r="K1627" s="109"/>
      <c r="L1627" s="110"/>
      <c r="M1627" s="328" t="str">
        <f>IFERROR(ROUNDUP(VLOOKUP(F1627,Accesorio!A:E,IF(L1627&gt;5,L1627-2,L1627),)*E1627/IF(L1627&gt;5,1.21,1),0)," ")</f>
        <v xml:space="preserve"> </v>
      </c>
      <c r="N1627" s="329" t="str">
        <f>IFERROR(VLOOKUP(F1627,Accesorio!A:C,3,),"")</f>
        <v/>
      </c>
    </row>
    <row r="1628" spans="1:14">
      <c r="A1628" s="103"/>
      <c r="B1628" s="104"/>
      <c r="C1628" s="105"/>
      <c r="D1628" s="106"/>
      <c r="E1628" s="222"/>
      <c r="F1628" s="225"/>
      <c r="G1628" s="107"/>
      <c r="H1628" s="107"/>
      <c r="I1628" s="107"/>
      <c r="J1628" s="108"/>
      <c r="K1628" s="109"/>
      <c r="L1628" s="110"/>
      <c r="M1628" s="328" t="str">
        <f>IFERROR(ROUNDUP(VLOOKUP(F1628,Accesorio!A:E,IF(L1628&gt;5,L1628-2,L1628),)*E1628/IF(L1628&gt;5,1.21,1),0)," ")</f>
        <v xml:space="preserve"> </v>
      </c>
      <c r="N1628" s="329" t="str">
        <f>IFERROR(VLOOKUP(F1628,Accesorio!A:C,3,),"")</f>
        <v/>
      </c>
    </row>
    <row r="1629" spans="1:14">
      <c r="A1629" s="103"/>
      <c r="B1629" s="104"/>
      <c r="C1629" s="105"/>
      <c r="D1629" s="106"/>
      <c r="E1629" s="222"/>
      <c r="F1629" s="225"/>
      <c r="G1629" s="107"/>
      <c r="H1629" s="107"/>
      <c r="I1629" s="107"/>
      <c r="J1629" s="108"/>
      <c r="K1629" s="109"/>
      <c r="L1629" s="110"/>
      <c r="M1629" s="328" t="str">
        <f>IFERROR(ROUNDUP(VLOOKUP(F1629,Accesorio!A:E,IF(L1629&gt;5,L1629-2,L1629),)*E1629/IF(L1629&gt;5,1.21,1),0)," ")</f>
        <v xml:space="preserve"> </v>
      </c>
      <c r="N1629" s="329" t="str">
        <f>IFERROR(VLOOKUP(F1629,Accesorio!A:C,3,),"")</f>
        <v/>
      </c>
    </row>
    <row r="1630" spans="1:14">
      <c r="A1630" s="103"/>
      <c r="B1630" s="104"/>
      <c r="C1630" s="105"/>
      <c r="D1630" s="106"/>
      <c r="E1630" s="222"/>
      <c r="F1630" s="225"/>
      <c r="G1630" s="107"/>
      <c r="H1630" s="107"/>
      <c r="I1630" s="107"/>
      <c r="J1630" s="108"/>
      <c r="K1630" s="109"/>
      <c r="L1630" s="110"/>
      <c r="M1630" s="328" t="str">
        <f>IFERROR(ROUNDUP(VLOOKUP(F1630,Accesorio!A:E,IF(L1630&gt;5,L1630-2,L1630),)*E1630/IF(L1630&gt;5,1.21,1),0)," ")</f>
        <v xml:space="preserve"> </v>
      </c>
      <c r="N1630" s="329" t="str">
        <f>IFERROR(VLOOKUP(F1630,Accesorio!A:C,3,),"")</f>
        <v/>
      </c>
    </row>
    <row r="1631" spans="1:14">
      <c r="A1631" s="103"/>
      <c r="B1631" s="104"/>
      <c r="C1631" s="105"/>
      <c r="D1631" s="106"/>
      <c r="E1631" s="222"/>
      <c r="F1631" s="225"/>
      <c r="G1631" s="107"/>
      <c r="H1631" s="107"/>
      <c r="I1631" s="107"/>
      <c r="J1631" s="108"/>
      <c r="K1631" s="109"/>
      <c r="L1631" s="110"/>
      <c r="M1631" s="328" t="str">
        <f>IFERROR(ROUNDUP(VLOOKUP(F1631,Accesorio!A:E,IF(L1631&gt;5,L1631-2,L1631),)*E1631/IF(L1631&gt;5,1.21,1),0)," ")</f>
        <v xml:space="preserve"> </v>
      </c>
      <c r="N1631" s="329" t="str">
        <f>IFERROR(VLOOKUP(F1631,Accesorio!A:C,3,),"")</f>
        <v/>
      </c>
    </row>
    <row r="1632" spans="1:14">
      <c r="A1632" s="103"/>
      <c r="B1632" s="104"/>
      <c r="C1632" s="105"/>
      <c r="D1632" s="106"/>
      <c r="E1632" s="222"/>
      <c r="F1632" s="225"/>
      <c r="G1632" s="107"/>
      <c r="H1632" s="107"/>
      <c r="I1632" s="107"/>
      <c r="J1632" s="108"/>
      <c r="K1632" s="109"/>
      <c r="L1632" s="110"/>
      <c r="M1632" s="328" t="str">
        <f>IFERROR(ROUNDUP(VLOOKUP(F1632,Accesorio!A:E,IF(L1632&gt;5,L1632-2,L1632),)*E1632/IF(L1632&gt;5,1.21,1),0)," ")</f>
        <v xml:space="preserve"> </v>
      </c>
      <c r="N1632" s="329" t="str">
        <f>IFERROR(VLOOKUP(F1632,Accesorio!A:C,3,),"")</f>
        <v/>
      </c>
    </row>
    <row r="1633" spans="1:14">
      <c r="A1633" s="103"/>
      <c r="B1633" s="104"/>
      <c r="C1633" s="105"/>
      <c r="D1633" s="106"/>
      <c r="E1633" s="222"/>
      <c r="F1633" s="225"/>
      <c r="G1633" s="107"/>
      <c r="H1633" s="107"/>
      <c r="I1633" s="107"/>
      <c r="J1633" s="108"/>
      <c r="K1633" s="109"/>
      <c r="L1633" s="110"/>
      <c r="M1633" s="328" t="str">
        <f>IFERROR(ROUNDUP(VLOOKUP(F1633,Accesorio!A:E,IF(L1633&gt;5,L1633-2,L1633),)*E1633/IF(L1633&gt;5,1.21,1),0)," ")</f>
        <v xml:space="preserve"> </v>
      </c>
      <c r="N1633" s="329" t="str">
        <f>IFERROR(VLOOKUP(F1633,Accesorio!A:C,3,),"")</f>
        <v/>
      </c>
    </row>
    <row r="1634" spans="1:14">
      <c r="A1634" s="103"/>
      <c r="B1634" s="104"/>
      <c r="C1634" s="105"/>
      <c r="D1634" s="106"/>
      <c r="E1634" s="222"/>
      <c r="F1634" s="225"/>
      <c r="G1634" s="107"/>
      <c r="H1634" s="107"/>
      <c r="I1634" s="107"/>
      <c r="J1634" s="108"/>
      <c r="K1634" s="109"/>
      <c r="L1634" s="110"/>
      <c r="M1634" s="328" t="str">
        <f>IFERROR(ROUNDUP(VLOOKUP(F1634,Accesorio!A:E,IF(L1634&gt;5,L1634-2,L1634),)*E1634/IF(L1634&gt;5,1.21,1),0)," ")</f>
        <v xml:space="preserve"> </v>
      </c>
      <c r="N1634" s="329" t="str">
        <f>IFERROR(VLOOKUP(F1634,Accesorio!A:C,3,),"")</f>
        <v/>
      </c>
    </row>
    <row r="1635" spans="1:14">
      <c r="A1635" s="103"/>
      <c r="B1635" s="104"/>
      <c r="C1635" s="105"/>
      <c r="D1635" s="106"/>
      <c r="E1635" s="222"/>
      <c r="F1635" s="225"/>
      <c r="G1635" s="107"/>
      <c r="H1635" s="107"/>
      <c r="I1635" s="107"/>
      <c r="J1635" s="108"/>
      <c r="K1635" s="109"/>
      <c r="L1635" s="110"/>
      <c r="M1635" s="328" t="str">
        <f>IFERROR(ROUNDUP(VLOOKUP(F1635,Accesorio!A:E,IF(L1635&gt;5,L1635-2,L1635),)*E1635/IF(L1635&gt;5,1.21,1),0)," ")</f>
        <v xml:space="preserve"> </v>
      </c>
      <c r="N1635" s="329" t="str">
        <f>IFERROR(VLOOKUP(F1635,Accesorio!A:C,3,),"")</f>
        <v/>
      </c>
    </row>
    <row r="1636" spans="1:14">
      <c r="A1636" s="103"/>
      <c r="B1636" s="104"/>
      <c r="C1636" s="105"/>
      <c r="D1636" s="106"/>
      <c r="E1636" s="222"/>
      <c r="F1636" s="225"/>
      <c r="G1636" s="107"/>
      <c r="H1636" s="107"/>
      <c r="I1636" s="107"/>
      <c r="J1636" s="108"/>
      <c r="K1636" s="109"/>
      <c r="L1636" s="110"/>
      <c r="M1636" s="328" t="str">
        <f>IFERROR(ROUNDUP(VLOOKUP(F1636,Accesorio!A:E,IF(L1636&gt;5,L1636-2,L1636),)*E1636/IF(L1636&gt;5,1.21,1),0)," ")</f>
        <v xml:space="preserve"> </v>
      </c>
      <c r="N1636" s="329" t="str">
        <f>IFERROR(VLOOKUP(F1636,Accesorio!A:C,3,),"")</f>
        <v/>
      </c>
    </row>
    <row r="1637" spans="1:14">
      <c r="A1637" s="103"/>
      <c r="B1637" s="104"/>
      <c r="C1637" s="105"/>
      <c r="D1637" s="106"/>
      <c r="E1637" s="222"/>
      <c r="F1637" s="225"/>
      <c r="G1637" s="107"/>
      <c r="H1637" s="107"/>
      <c r="I1637" s="107"/>
      <c r="J1637" s="108"/>
      <c r="K1637" s="109"/>
      <c r="L1637" s="110"/>
      <c r="M1637" s="328" t="str">
        <f>IFERROR(ROUNDUP(VLOOKUP(F1637,Accesorio!A:E,IF(L1637&gt;5,L1637-2,L1637),)*E1637/IF(L1637&gt;5,1.21,1),0)," ")</f>
        <v xml:space="preserve"> </v>
      </c>
      <c r="N1637" s="329" t="str">
        <f>IFERROR(VLOOKUP(F1637,Accesorio!A:C,3,),"")</f>
        <v/>
      </c>
    </row>
    <row r="1638" spans="1:14">
      <c r="A1638" s="103"/>
      <c r="B1638" s="104"/>
      <c r="C1638" s="105"/>
      <c r="D1638" s="106"/>
      <c r="E1638" s="222"/>
      <c r="F1638" s="225"/>
      <c r="G1638" s="107"/>
      <c r="H1638" s="107"/>
      <c r="I1638" s="107"/>
      <c r="J1638" s="108"/>
      <c r="K1638" s="109"/>
      <c r="L1638" s="110"/>
      <c r="M1638" s="328" t="str">
        <f>IFERROR(ROUNDUP(VLOOKUP(F1638,Accesorio!A:E,IF(L1638&gt;5,L1638-2,L1638),)*E1638/IF(L1638&gt;5,1.21,1),0)," ")</f>
        <v xml:space="preserve"> </v>
      </c>
      <c r="N1638" s="329" t="str">
        <f>IFERROR(VLOOKUP(F1638,Accesorio!A:C,3,),"")</f>
        <v/>
      </c>
    </row>
    <row r="1639" spans="1:14">
      <c r="A1639" s="103"/>
      <c r="B1639" s="104"/>
      <c r="C1639" s="105"/>
      <c r="D1639" s="106"/>
      <c r="E1639" s="222"/>
      <c r="F1639" s="225"/>
      <c r="G1639" s="107"/>
      <c r="H1639" s="107"/>
      <c r="I1639" s="107"/>
      <c r="J1639" s="108"/>
      <c r="K1639" s="109"/>
      <c r="L1639" s="110"/>
      <c r="M1639" s="328" t="str">
        <f>IFERROR(ROUNDUP(VLOOKUP(F1639,Accesorio!A:E,IF(L1639&gt;5,L1639-2,L1639),)*E1639/IF(L1639&gt;5,1.21,1),0)," ")</f>
        <v xml:space="preserve"> </v>
      </c>
      <c r="N1639" s="329" t="str">
        <f>IFERROR(VLOOKUP(F1639,Accesorio!A:C,3,),"")</f>
        <v/>
      </c>
    </row>
    <row r="1640" spans="1:14">
      <c r="A1640" s="103"/>
      <c r="B1640" s="104"/>
      <c r="C1640" s="105"/>
      <c r="D1640" s="106"/>
      <c r="E1640" s="222"/>
      <c r="F1640" s="225"/>
      <c r="G1640" s="107"/>
      <c r="H1640" s="107"/>
      <c r="I1640" s="107"/>
      <c r="J1640" s="108"/>
      <c r="K1640" s="109"/>
      <c r="L1640" s="110"/>
      <c r="M1640" s="328" t="str">
        <f>IFERROR(ROUNDUP(VLOOKUP(F1640,Accesorio!A:E,IF(L1640&gt;5,L1640-2,L1640),)*E1640/IF(L1640&gt;5,1.21,1),0)," ")</f>
        <v xml:space="preserve"> </v>
      </c>
      <c r="N1640" s="329" t="str">
        <f>IFERROR(VLOOKUP(F1640,Accesorio!A:C,3,),"")</f>
        <v/>
      </c>
    </row>
    <row r="1641" spans="1:14">
      <c r="A1641" s="103"/>
      <c r="B1641" s="104"/>
      <c r="C1641" s="105"/>
      <c r="D1641" s="106"/>
      <c r="E1641" s="222"/>
      <c r="F1641" s="225"/>
      <c r="G1641" s="107"/>
      <c r="H1641" s="107"/>
      <c r="I1641" s="107"/>
      <c r="J1641" s="108"/>
      <c r="K1641" s="109"/>
      <c r="L1641" s="110"/>
      <c r="M1641" s="328" t="str">
        <f>IFERROR(ROUNDUP(VLOOKUP(F1641,Accesorio!A:E,IF(L1641&gt;5,L1641-2,L1641),)*E1641/IF(L1641&gt;5,1.21,1),0)," ")</f>
        <v xml:space="preserve"> </v>
      </c>
      <c r="N1641" s="329" t="str">
        <f>IFERROR(VLOOKUP(F1641,Accesorio!A:C,3,),"")</f>
        <v/>
      </c>
    </row>
    <row r="1642" spans="1:14">
      <c r="A1642" s="103"/>
      <c r="B1642" s="104"/>
      <c r="C1642" s="105"/>
      <c r="D1642" s="106"/>
      <c r="E1642" s="222"/>
      <c r="F1642" s="225"/>
      <c r="G1642" s="107"/>
      <c r="H1642" s="107"/>
      <c r="I1642" s="107"/>
      <c r="J1642" s="108"/>
      <c r="K1642" s="109"/>
      <c r="L1642" s="110"/>
      <c r="M1642" s="328" t="str">
        <f>IFERROR(ROUNDUP(VLOOKUP(F1642,Accesorio!A:E,IF(L1642&gt;5,L1642-2,L1642),)*E1642/IF(L1642&gt;5,1.21,1),0)," ")</f>
        <v xml:space="preserve"> </v>
      </c>
      <c r="N1642" s="329" t="str">
        <f>IFERROR(VLOOKUP(F1642,Accesorio!A:C,3,),"")</f>
        <v/>
      </c>
    </row>
    <row r="1643" spans="1:14">
      <c r="A1643" s="103"/>
      <c r="B1643" s="104"/>
      <c r="C1643" s="105"/>
      <c r="D1643" s="106"/>
      <c r="E1643" s="222"/>
      <c r="F1643" s="225"/>
      <c r="G1643" s="107"/>
      <c r="H1643" s="107"/>
      <c r="I1643" s="107"/>
      <c r="J1643" s="108"/>
      <c r="K1643" s="109"/>
      <c r="L1643" s="110"/>
      <c r="M1643" s="328" t="str">
        <f>IFERROR(ROUNDUP(VLOOKUP(F1643,Accesorio!A:E,IF(L1643&gt;5,L1643-2,L1643),)*E1643/IF(L1643&gt;5,1.21,1),0)," ")</f>
        <v xml:space="preserve"> </v>
      </c>
      <c r="N1643" s="329" t="str">
        <f>IFERROR(VLOOKUP(F1643,Accesorio!A:C,3,),"")</f>
        <v/>
      </c>
    </row>
    <row r="1644" spans="1:14">
      <c r="A1644" s="103"/>
      <c r="B1644" s="104"/>
      <c r="C1644" s="105"/>
      <c r="D1644" s="106"/>
      <c r="E1644" s="222"/>
      <c r="F1644" s="225"/>
      <c r="G1644" s="107"/>
      <c r="H1644" s="107"/>
      <c r="I1644" s="107"/>
      <c r="J1644" s="108"/>
      <c r="K1644" s="109"/>
      <c r="L1644" s="110"/>
      <c r="M1644" s="328" t="str">
        <f>IFERROR(ROUNDUP(VLOOKUP(F1644,Accesorio!A:E,IF(L1644&gt;5,L1644-2,L1644),)*E1644/IF(L1644&gt;5,1.21,1),0)," ")</f>
        <v xml:space="preserve"> </v>
      </c>
      <c r="N1644" s="329" t="str">
        <f>IFERROR(VLOOKUP(F1644,Accesorio!A:C,3,),"")</f>
        <v/>
      </c>
    </row>
    <row r="1645" spans="1:14">
      <c r="A1645" s="103"/>
      <c r="B1645" s="104"/>
      <c r="C1645" s="105"/>
      <c r="D1645" s="106"/>
      <c r="E1645" s="222"/>
      <c r="F1645" s="225"/>
      <c r="G1645" s="107"/>
      <c r="H1645" s="107"/>
      <c r="I1645" s="107"/>
      <c r="J1645" s="108"/>
      <c r="K1645" s="109"/>
      <c r="L1645" s="110"/>
      <c r="M1645" s="328" t="str">
        <f>IFERROR(ROUNDUP(VLOOKUP(F1645,Accesorio!A:E,IF(L1645&gt;5,L1645-2,L1645),)*E1645/IF(L1645&gt;5,1.21,1),0)," ")</f>
        <v xml:space="preserve"> </v>
      </c>
      <c r="N1645" s="329" t="str">
        <f>IFERROR(VLOOKUP(F1645,Accesorio!A:C,3,),"")</f>
        <v/>
      </c>
    </row>
    <row r="1646" spans="1:14">
      <c r="A1646" s="103"/>
      <c r="B1646" s="104"/>
      <c r="C1646" s="105"/>
      <c r="D1646" s="106"/>
      <c r="E1646" s="222"/>
      <c r="F1646" s="225"/>
      <c r="G1646" s="107"/>
      <c r="H1646" s="107"/>
      <c r="I1646" s="107"/>
      <c r="J1646" s="108"/>
      <c r="K1646" s="109"/>
      <c r="L1646" s="110"/>
      <c r="M1646" s="328" t="str">
        <f>IFERROR(ROUNDUP(VLOOKUP(F1646,Accesorio!A:E,IF(L1646&gt;5,L1646-2,L1646),)*E1646/IF(L1646&gt;5,1.21,1),0)," ")</f>
        <v xml:space="preserve"> </v>
      </c>
      <c r="N1646" s="329" t="str">
        <f>IFERROR(VLOOKUP(F1646,Accesorio!A:C,3,),"")</f>
        <v/>
      </c>
    </row>
    <row r="1647" spans="1:14">
      <c r="A1647" s="103"/>
      <c r="B1647" s="104"/>
      <c r="C1647" s="105"/>
      <c r="D1647" s="106"/>
      <c r="E1647" s="222"/>
      <c r="F1647" s="225"/>
      <c r="G1647" s="107"/>
      <c r="H1647" s="107"/>
      <c r="I1647" s="107"/>
      <c r="J1647" s="108"/>
      <c r="K1647" s="109"/>
      <c r="L1647" s="110"/>
      <c r="M1647" s="328" t="str">
        <f>IFERROR(ROUNDUP(VLOOKUP(F1647,Accesorio!A:E,IF(L1647&gt;5,L1647-2,L1647),)*E1647/IF(L1647&gt;5,1.21,1),0)," ")</f>
        <v xml:space="preserve"> </v>
      </c>
      <c r="N1647" s="329" t="str">
        <f>IFERROR(VLOOKUP(F1647,Accesorio!A:C,3,),"")</f>
        <v/>
      </c>
    </row>
    <row r="1648" spans="1:14">
      <c r="A1648" s="103"/>
      <c r="B1648" s="104"/>
      <c r="C1648" s="105"/>
      <c r="D1648" s="106"/>
      <c r="E1648" s="222"/>
      <c r="F1648" s="225"/>
      <c r="G1648" s="107"/>
      <c r="H1648" s="107"/>
      <c r="I1648" s="107"/>
      <c r="J1648" s="108"/>
      <c r="K1648" s="109"/>
      <c r="L1648" s="110"/>
      <c r="M1648" s="328" t="str">
        <f>IFERROR(ROUNDUP(VLOOKUP(F1648,Accesorio!A:E,IF(L1648&gt;5,L1648-2,L1648),)*E1648/IF(L1648&gt;5,1.21,1),0)," ")</f>
        <v xml:space="preserve"> </v>
      </c>
      <c r="N1648" s="329" t="str">
        <f>IFERROR(VLOOKUP(F1648,Accesorio!A:C,3,),"")</f>
        <v/>
      </c>
    </row>
    <row r="1649" spans="1:14">
      <c r="A1649" s="103"/>
      <c r="B1649" s="104"/>
      <c r="C1649" s="105"/>
      <c r="D1649" s="106"/>
      <c r="E1649" s="222"/>
      <c r="F1649" s="225"/>
      <c r="G1649" s="107"/>
      <c r="H1649" s="107"/>
      <c r="I1649" s="107"/>
      <c r="J1649" s="108"/>
      <c r="K1649" s="109"/>
      <c r="L1649" s="110"/>
      <c r="M1649" s="328" t="str">
        <f>IFERROR(ROUNDUP(VLOOKUP(F1649,Accesorio!A:E,IF(L1649&gt;5,L1649-2,L1649),)*E1649/IF(L1649&gt;5,1.21,1),0)," ")</f>
        <v xml:space="preserve"> </v>
      </c>
      <c r="N1649" s="329" t="str">
        <f>IFERROR(VLOOKUP(F1649,Accesorio!A:C,3,),"")</f>
        <v/>
      </c>
    </row>
    <row r="1650" spans="1:14">
      <c r="A1650" s="103"/>
      <c r="B1650" s="104"/>
      <c r="C1650" s="105"/>
      <c r="D1650" s="106"/>
      <c r="E1650" s="222"/>
      <c r="F1650" s="225"/>
      <c r="G1650" s="107"/>
      <c r="H1650" s="107"/>
      <c r="I1650" s="107"/>
      <c r="J1650" s="108"/>
      <c r="K1650" s="109"/>
      <c r="L1650" s="110"/>
      <c r="M1650" s="328" t="str">
        <f>IFERROR(ROUNDUP(VLOOKUP(F1650,Accesorio!A:E,IF(L1650&gt;5,L1650-2,L1650),)*E1650/IF(L1650&gt;5,1.21,1),0)," ")</f>
        <v xml:space="preserve"> </v>
      </c>
      <c r="N1650" s="329" t="str">
        <f>IFERROR(VLOOKUP(F1650,Accesorio!A:C,3,),"")</f>
        <v/>
      </c>
    </row>
    <row r="1651" spans="1:14">
      <c r="A1651" s="103"/>
      <c r="B1651" s="104"/>
      <c r="C1651" s="105"/>
      <c r="D1651" s="106"/>
      <c r="E1651" s="222"/>
      <c r="F1651" s="225"/>
      <c r="G1651" s="107"/>
      <c r="H1651" s="107"/>
      <c r="I1651" s="107"/>
      <c r="J1651" s="108"/>
      <c r="K1651" s="109"/>
      <c r="L1651" s="110"/>
      <c r="M1651" s="328" t="str">
        <f>IFERROR(ROUNDUP(VLOOKUP(F1651,Accesorio!A:E,IF(L1651&gt;5,L1651-2,L1651),)*E1651/IF(L1651&gt;5,1.21,1),0)," ")</f>
        <v xml:space="preserve"> </v>
      </c>
      <c r="N1651" s="329" t="str">
        <f>IFERROR(VLOOKUP(F1651,Accesorio!A:C,3,),"")</f>
        <v/>
      </c>
    </row>
    <row r="1652" spans="1:14">
      <c r="A1652" s="103"/>
      <c r="B1652" s="104"/>
      <c r="C1652" s="105"/>
      <c r="D1652" s="106"/>
      <c r="E1652" s="222"/>
      <c r="F1652" s="225"/>
      <c r="G1652" s="107"/>
      <c r="H1652" s="107"/>
      <c r="I1652" s="107"/>
      <c r="J1652" s="108"/>
      <c r="K1652" s="109"/>
      <c r="L1652" s="110"/>
      <c r="M1652" s="328" t="str">
        <f>IFERROR(ROUNDUP(VLOOKUP(F1652,Accesorio!A:E,IF(L1652&gt;5,L1652-2,L1652),)*E1652/IF(L1652&gt;5,1.21,1),0)," ")</f>
        <v xml:space="preserve"> </v>
      </c>
      <c r="N1652" s="329" t="str">
        <f>IFERROR(VLOOKUP(F1652,Accesorio!A:C,3,),"")</f>
        <v/>
      </c>
    </row>
    <row r="1653" spans="1:14">
      <c r="A1653" s="103"/>
      <c r="B1653" s="104"/>
      <c r="C1653" s="105"/>
      <c r="D1653" s="106"/>
      <c r="E1653" s="222"/>
      <c r="F1653" s="225"/>
      <c r="G1653" s="107"/>
      <c r="H1653" s="107"/>
      <c r="I1653" s="107"/>
      <c r="J1653" s="108"/>
      <c r="K1653" s="109"/>
      <c r="L1653" s="110"/>
      <c r="M1653" s="328" t="str">
        <f>IFERROR(ROUNDUP(VLOOKUP(F1653,Accesorio!A:E,IF(L1653&gt;5,L1653-2,L1653),)*E1653/IF(L1653&gt;5,1.21,1),0)," ")</f>
        <v xml:space="preserve"> </v>
      </c>
      <c r="N1653" s="329" t="str">
        <f>IFERROR(VLOOKUP(F1653,Accesorio!A:C,3,),"")</f>
        <v/>
      </c>
    </row>
    <row r="1654" spans="1:14">
      <c r="A1654" s="103"/>
      <c r="B1654" s="104"/>
      <c r="C1654" s="105"/>
      <c r="D1654" s="106"/>
      <c r="E1654" s="222"/>
      <c r="F1654" s="225"/>
      <c r="G1654" s="107"/>
      <c r="H1654" s="107"/>
      <c r="I1654" s="107"/>
      <c r="J1654" s="108"/>
      <c r="K1654" s="109"/>
      <c r="L1654" s="110"/>
      <c r="M1654" s="328" t="str">
        <f>IFERROR(ROUNDUP(VLOOKUP(F1654,Accesorio!A:E,IF(L1654&gt;5,L1654-2,L1654),)*E1654/IF(L1654&gt;5,1.21,1),0)," ")</f>
        <v xml:space="preserve"> </v>
      </c>
      <c r="N1654" s="329" t="str">
        <f>IFERROR(VLOOKUP(F1654,Accesorio!A:C,3,),"")</f>
        <v/>
      </c>
    </row>
    <row r="1655" spans="1:14">
      <c r="A1655" s="103"/>
      <c r="B1655" s="104"/>
      <c r="C1655" s="105"/>
      <c r="D1655" s="106"/>
      <c r="E1655" s="222"/>
      <c r="F1655" s="225"/>
      <c r="G1655" s="107"/>
      <c r="H1655" s="107"/>
      <c r="I1655" s="107"/>
      <c r="J1655" s="108"/>
      <c r="K1655" s="109"/>
      <c r="L1655" s="110"/>
      <c r="M1655" s="328" t="str">
        <f>IFERROR(ROUNDUP(VLOOKUP(F1655,Accesorio!A:E,IF(L1655&gt;5,L1655-2,L1655),)*E1655/IF(L1655&gt;5,1.21,1),0)," ")</f>
        <v xml:space="preserve"> </v>
      </c>
      <c r="N1655" s="329" t="str">
        <f>IFERROR(VLOOKUP(F1655,Accesorio!A:C,3,),"")</f>
        <v/>
      </c>
    </row>
    <row r="1656" spans="1:14">
      <c r="A1656" s="103"/>
      <c r="B1656" s="104"/>
      <c r="C1656" s="105"/>
      <c r="D1656" s="106"/>
      <c r="E1656" s="222"/>
      <c r="F1656" s="225"/>
      <c r="G1656" s="107"/>
      <c r="H1656" s="107"/>
      <c r="I1656" s="107"/>
      <c r="J1656" s="108"/>
      <c r="K1656" s="109"/>
      <c r="L1656" s="110"/>
      <c r="M1656" s="328" t="str">
        <f>IFERROR(ROUNDUP(VLOOKUP(F1656,Accesorio!A:E,IF(L1656&gt;5,L1656-2,L1656),)*E1656/IF(L1656&gt;5,1.21,1),0)," ")</f>
        <v xml:space="preserve"> </v>
      </c>
      <c r="N1656" s="329" t="str">
        <f>IFERROR(VLOOKUP(F1656,Accesorio!A:C,3,),"")</f>
        <v/>
      </c>
    </row>
    <row r="1657" spans="1:14">
      <c r="A1657" s="103"/>
      <c r="B1657" s="104"/>
      <c r="C1657" s="105"/>
      <c r="D1657" s="106"/>
      <c r="E1657" s="222"/>
      <c r="F1657" s="225"/>
      <c r="G1657" s="107"/>
      <c r="H1657" s="107"/>
      <c r="I1657" s="107"/>
      <c r="J1657" s="108"/>
      <c r="K1657" s="109"/>
      <c r="L1657" s="110"/>
      <c r="M1657" s="328" t="str">
        <f>IFERROR(ROUNDUP(VLOOKUP(F1657,Accesorio!A:E,IF(L1657&gt;5,L1657-2,L1657),)*E1657/IF(L1657&gt;5,1.21,1),0)," ")</f>
        <v xml:space="preserve"> </v>
      </c>
      <c r="N1657" s="329" t="str">
        <f>IFERROR(VLOOKUP(F1657,Accesorio!A:C,3,),"")</f>
        <v/>
      </c>
    </row>
    <row r="1658" spans="1:14">
      <c r="A1658" s="103"/>
      <c r="B1658" s="104"/>
      <c r="C1658" s="105"/>
      <c r="D1658" s="106"/>
      <c r="E1658" s="222"/>
      <c r="F1658" s="225"/>
      <c r="G1658" s="107"/>
      <c r="H1658" s="107"/>
      <c r="I1658" s="107"/>
      <c r="J1658" s="108"/>
      <c r="K1658" s="109"/>
      <c r="L1658" s="110"/>
      <c r="M1658" s="328" t="str">
        <f>IFERROR(ROUNDUP(VLOOKUP(F1658,Accesorio!A:E,IF(L1658&gt;5,L1658-2,L1658),)*E1658/IF(L1658&gt;5,1.21,1),0)," ")</f>
        <v xml:space="preserve"> </v>
      </c>
      <c r="N1658" s="329" t="str">
        <f>IFERROR(VLOOKUP(F1658,Accesorio!A:C,3,),"")</f>
        <v/>
      </c>
    </row>
    <row r="1659" spans="1:14">
      <c r="A1659" s="103"/>
      <c r="B1659" s="104"/>
      <c r="C1659" s="105"/>
      <c r="D1659" s="106"/>
      <c r="E1659" s="222"/>
      <c r="F1659" s="225"/>
      <c r="G1659" s="107"/>
      <c r="H1659" s="107"/>
      <c r="I1659" s="107"/>
      <c r="J1659" s="108"/>
      <c r="K1659" s="109"/>
      <c r="L1659" s="110"/>
      <c r="M1659" s="328" t="str">
        <f>IFERROR(ROUNDUP(VLOOKUP(F1659,Accesorio!A:E,IF(L1659&gt;5,L1659-2,L1659),)*E1659/IF(L1659&gt;5,1.21,1),0)," ")</f>
        <v xml:space="preserve"> </v>
      </c>
      <c r="N1659" s="329" t="str">
        <f>IFERROR(VLOOKUP(F1659,Accesorio!A:C,3,),"")</f>
        <v/>
      </c>
    </row>
    <row r="1660" spans="1:14">
      <c r="A1660" s="103"/>
      <c r="B1660" s="104"/>
      <c r="C1660" s="105"/>
      <c r="D1660" s="106"/>
      <c r="E1660" s="222"/>
      <c r="F1660" s="225"/>
      <c r="G1660" s="107"/>
      <c r="H1660" s="107"/>
      <c r="I1660" s="107"/>
      <c r="J1660" s="108"/>
      <c r="K1660" s="109"/>
      <c r="L1660" s="110"/>
      <c r="M1660" s="328" t="str">
        <f>IFERROR(ROUNDUP(VLOOKUP(F1660,Accesorio!A:E,IF(L1660&gt;5,L1660-2,L1660),)*E1660/IF(L1660&gt;5,1.21,1),0)," ")</f>
        <v xml:space="preserve"> </v>
      </c>
      <c r="N1660" s="329" t="str">
        <f>IFERROR(VLOOKUP(F1660,Accesorio!A:C,3,),"")</f>
        <v/>
      </c>
    </row>
    <row r="1661" spans="1:14">
      <c r="A1661" s="103"/>
      <c r="B1661" s="104"/>
      <c r="C1661" s="105"/>
      <c r="D1661" s="106"/>
      <c r="E1661" s="222"/>
      <c r="F1661" s="225"/>
      <c r="G1661" s="107"/>
      <c r="H1661" s="107"/>
      <c r="I1661" s="107"/>
      <c r="J1661" s="108"/>
      <c r="K1661" s="109"/>
      <c r="L1661" s="110"/>
      <c r="M1661" s="328" t="str">
        <f>IFERROR(ROUNDUP(VLOOKUP(F1661,Accesorio!A:E,IF(L1661&gt;5,L1661-2,L1661),)*E1661/IF(L1661&gt;5,1.21,1),0)," ")</f>
        <v xml:space="preserve"> </v>
      </c>
      <c r="N1661" s="329" t="str">
        <f>IFERROR(VLOOKUP(F1661,Accesorio!A:C,3,),"")</f>
        <v/>
      </c>
    </row>
    <row r="1662" spans="1:14">
      <c r="A1662" s="103"/>
      <c r="B1662" s="104"/>
      <c r="C1662" s="105"/>
      <c r="D1662" s="106"/>
      <c r="E1662" s="222"/>
      <c r="F1662" s="225"/>
      <c r="G1662" s="107"/>
      <c r="H1662" s="107"/>
      <c r="I1662" s="107"/>
      <c r="J1662" s="108"/>
      <c r="K1662" s="109"/>
      <c r="L1662" s="110"/>
      <c r="M1662" s="328" t="str">
        <f>IFERROR(ROUNDUP(VLOOKUP(F1662,Accesorio!A:E,IF(L1662&gt;5,L1662-2,L1662),)*E1662/IF(L1662&gt;5,1.21,1),0)," ")</f>
        <v xml:space="preserve"> </v>
      </c>
      <c r="N1662" s="329" t="str">
        <f>IFERROR(VLOOKUP(F1662,Accesorio!A:C,3,),"")</f>
        <v/>
      </c>
    </row>
    <row r="1663" spans="1:14">
      <c r="A1663" s="103"/>
      <c r="B1663" s="104"/>
      <c r="C1663" s="105"/>
      <c r="D1663" s="106"/>
      <c r="E1663" s="222"/>
      <c r="F1663" s="225"/>
      <c r="G1663" s="107"/>
      <c r="H1663" s="107"/>
      <c r="I1663" s="107"/>
      <c r="J1663" s="108"/>
      <c r="K1663" s="109"/>
      <c r="L1663" s="110"/>
      <c r="M1663" s="328" t="str">
        <f>IFERROR(ROUNDUP(VLOOKUP(F1663,Accesorio!A:E,IF(L1663&gt;5,L1663-2,L1663),)*E1663/IF(L1663&gt;5,1.21,1),0)," ")</f>
        <v xml:space="preserve"> </v>
      </c>
      <c r="N1663" s="329" t="str">
        <f>IFERROR(VLOOKUP(F1663,Accesorio!A:C,3,),"")</f>
        <v/>
      </c>
    </row>
    <row r="1664" spans="1:14">
      <c r="A1664" s="103"/>
      <c r="B1664" s="104"/>
      <c r="C1664" s="105"/>
      <c r="D1664" s="106"/>
      <c r="E1664" s="222"/>
      <c r="F1664" s="225"/>
      <c r="G1664" s="107"/>
      <c r="H1664" s="107"/>
      <c r="I1664" s="107"/>
      <c r="J1664" s="108"/>
      <c r="K1664" s="109"/>
      <c r="L1664" s="110"/>
      <c r="M1664" s="328" t="str">
        <f>IFERROR(ROUNDUP(VLOOKUP(F1664,Accesorio!A:E,IF(L1664&gt;5,L1664-2,L1664),)*E1664/IF(L1664&gt;5,1.21,1),0)," ")</f>
        <v xml:space="preserve"> </v>
      </c>
      <c r="N1664" s="329" t="str">
        <f>IFERROR(VLOOKUP(F1664,Accesorio!A:C,3,),"")</f>
        <v/>
      </c>
    </row>
    <row r="1665" spans="1:14">
      <c r="A1665" s="103"/>
      <c r="B1665" s="104"/>
      <c r="C1665" s="105"/>
      <c r="D1665" s="106"/>
      <c r="E1665" s="222"/>
      <c r="F1665" s="225"/>
      <c r="G1665" s="107"/>
      <c r="H1665" s="107"/>
      <c r="I1665" s="107"/>
      <c r="J1665" s="108"/>
      <c r="K1665" s="109"/>
      <c r="L1665" s="110"/>
      <c r="M1665" s="328" t="str">
        <f>IFERROR(ROUNDUP(VLOOKUP(F1665,Accesorio!A:E,IF(L1665&gt;5,L1665-2,L1665),)*E1665/IF(L1665&gt;5,1.21,1),0)," ")</f>
        <v xml:space="preserve"> </v>
      </c>
      <c r="N1665" s="329" t="str">
        <f>IFERROR(VLOOKUP(F1665,Accesorio!A:C,3,),"")</f>
        <v/>
      </c>
    </row>
    <row r="1666" spans="1:14">
      <c r="A1666" s="103"/>
      <c r="B1666" s="104"/>
      <c r="C1666" s="105"/>
      <c r="D1666" s="106"/>
      <c r="E1666" s="222"/>
      <c r="F1666" s="225"/>
      <c r="G1666" s="107"/>
      <c r="H1666" s="107"/>
      <c r="I1666" s="107"/>
      <c r="J1666" s="108"/>
      <c r="K1666" s="109"/>
      <c r="L1666" s="110"/>
      <c r="M1666" s="328" t="str">
        <f>IFERROR(ROUNDUP(VLOOKUP(F1666,Accesorio!A:E,IF(L1666&gt;5,L1666-2,L1666),)*E1666/IF(L1666&gt;5,1.21,1),0)," ")</f>
        <v xml:space="preserve"> </v>
      </c>
      <c r="N1666" s="329" t="str">
        <f>IFERROR(VLOOKUP(F1666,Accesorio!A:C,3,),"")</f>
        <v/>
      </c>
    </row>
    <row r="1667" spans="1:14">
      <c r="A1667" s="103"/>
      <c r="B1667" s="104"/>
      <c r="C1667" s="105"/>
      <c r="D1667" s="106"/>
      <c r="E1667" s="222"/>
      <c r="F1667" s="225"/>
      <c r="G1667" s="107"/>
      <c r="H1667" s="107"/>
      <c r="I1667" s="107"/>
      <c r="J1667" s="108"/>
      <c r="K1667" s="109"/>
      <c r="L1667" s="110"/>
      <c r="M1667" s="328" t="str">
        <f>IFERROR(ROUNDUP(VLOOKUP(F1667,Accesorio!A:E,IF(L1667&gt;5,L1667-2,L1667),)*E1667/IF(L1667&gt;5,1.21,1),0)," ")</f>
        <v xml:space="preserve"> </v>
      </c>
      <c r="N1667" s="329" t="str">
        <f>IFERROR(VLOOKUP(F1667,Accesorio!A:C,3,),"")</f>
        <v/>
      </c>
    </row>
    <row r="1668" spans="1:14">
      <c r="A1668" s="103"/>
      <c r="B1668" s="104"/>
      <c r="C1668" s="105"/>
      <c r="D1668" s="106"/>
      <c r="E1668" s="222"/>
      <c r="F1668" s="225"/>
      <c r="G1668" s="107"/>
      <c r="H1668" s="107"/>
      <c r="I1668" s="107"/>
      <c r="J1668" s="108"/>
      <c r="K1668" s="109"/>
      <c r="L1668" s="110"/>
      <c r="M1668" s="328" t="str">
        <f>IFERROR(ROUNDUP(VLOOKUP(F1668,Accesorio!A:E,IF(L1668&gt;5,L1668-2,L1668),)*E1668/IF(L1668&gt;5,1.21,1),0)," ")</f>
        <v xml:space="preserve"> </v>
      </c>
      <c r="N1668" s="329" t="str">
        <f>IFERROR(VLOOKUP(F1668,Accesorio!A:C,3,),"")</f>
        <v/>
      </c>
    </row>
    <row r="1669" spans="1:14">
      <c r="A1669" s="103"/>
      <c r="B1669" s="104"/>
      <c r="C1669" s="105"/>
      <c r="D1669" s="106"/>
      <c r="E1669" s="222"/>
      <c r="F1669" s="225"/>
      <c r="G1669" s="107"/>
      <c r="H1669" s="107"/>
      <c r="I1669" s="107"/>
      <c r="J1669" s="108"/>
      <c r="K1669" s="109"/>
      <c r="L1669" s="110"/>
      <c r="M1669" s="328" t="str">
        <f>IFERROR(ROUNDUP(VLOOKUP(F1669,Accesorio!A:E,IF(L1669&gt;5,L1669-2,L1669),)*E1669/IF(L1669&gt;5,1.21,1),0)," ")</f>
        <v xml:space="preserve"> </v>
      </c>
      <c r="N1669" s="329" t="str">
        <f>IFERROR(VLOOKUP(F1669,Accesorio!A:C,3,),"")</f>
        <v/>
      </c>
    </row>
    <row r="1670" spans="1:14">
      <c r="A1670" s="103"/>
      <c r="B1670" s="104"/>
      <c r="C1670" s="105"/>
      <c r="D1670" s="106"/>
      <c r="E1670" s="222"/>
      <c r="F1670" s="225"/>
      <c r="G1670" s="107"/>
      <c r="H1670" s="107"/>
      <c r="I1670" s="107"/>
      <c r="J1670" s="108"/>
      <c r="K1670" s="109"/>
      <c r="L1670" s="110"/>
      <c r="M1670" s="328" t="str">
        <f>IFERROR(ROUNDUP(VLOOKUP(F1670,Accesorio!A:E,IF(L1670&gt;5,L1670-2,L1670),)*E1670/IF(L1670&gt;5,1.21,1),0)," ")</f>
        <v xml:space="preserve"> </v>
      </c>
      <c r="N1670" s="329" t="str">
        <f>IFERROR(VLOOKUP(F1670,Accesorio!A:C,3,),"")</f>
        <v/>
      </c>
    </row>
    <row r="1671" spans="1:14">
      <c r="A1671" s="103"/>
      <c r="B1671" s="104"/>
      <c r="C1671" s="105"/>
      <c r="D1671" s="106"/>
      <c r="E1671" s="222"/>
      <c r="F1671" s="225"/>
      <c r="G1671" s="107"/>
      <c r="H1671" s="107"/>
      <c r="I1671" s="107"/>
      <c r="J1671" s="108"/>
      <c r="K1671" s="109"/>
      <c r="L1671" s="110"/>
      <c r="M1671" s="328" t="str">
        <f>IFERROR(ROUNDUP(VLOOKUP(F1671,Accesorio!A:E,IF(L1671&gt;5,L1671-2,L1671),)*E1671/IF(L1671&gt;5,1.21,1),0)," ")</f>
        <v xml:space="preserve"> </v>
      </c>
      <c r="N1671" s="329" t="str">
        <f>IFERROR(VLOOKUP(F1671,Accesorio!A:C,3,),"")</f>
        <v/>
      </c>
    </row>
    <row r="1672" spans="1:14">
      <c r="A1672" s="103"/>
      <c r="B1672" s="104"/>
      <c r="C1672" s="105"/>
      <c r="D1672" s="106"/>
      <c r="E1672" s="222"/>
      <c r="F1672" s="225"/>
      <c r="G1672" s="107"/>
      <c r="H1672" s="107"/>
      <c r="I1672" s="107"/>
      <c r="J1672" s="108"/>
      <c r="K1672" s="109"/>
      <c r="L1672" s="110"/>
      <c r="M1672" s="328" t="str">
        <f>IFERROR(ROUNDUP(VLOOKUP(F1672,Accesorio!A:E,IF(L1672&gt;5,L1672-2,L1672),)*E1672/IF(L1672&gt;5,1.21,1),0)," ")</f>
        <v xml:space="preserve"> </v>
      </c>
      <c r="N1672" s="329" t="str">
        <f>IFERROR(VLOOKUP(F1672,Accesorio!A:C,3,),"")</f>
        <v/>
      </c>
    </row>
    <row r="1673" spans="1:14">
      <c r="A1673" s="103"/>
      <c r="B1673" s="104"/>
      <c r="C1673" s="105"/>
      <c r="D1673" s="106"/>
      <c r="E1673" s="222"/>
      <c r="F1673" s="225"/>
      <c r="G1673" s="107"/>
      <c r="H1673" s="107"/>
      <c r="I1673" s="107"/>
      <c r="J1673" s="108"/>
      <c r="K1673" s="109"/>
      <c r="L1673" s="110"/>
      <c r="M1673" s="328" t="str">
        <f>IFERROR(ROUNDUP(VLOOKUP(F1673,Accesorio!A:E,IF(L1673&gt;5,L1673-2,L1673),)*E1673/IF(L1673&gt;5,1.21,1),0)," ")</f>
        <v xml:space="preserve"> </v>
      </c>
      <c r="N1673" s="329" t="str">
        <f>IFERROR(VLOOKUP(F1673,Accesorio!A:C,3,),"")</f>
        <v/>
      </c>
    </row>
    <row r="1674" spans="1:14">
      <c r="A1674" s="103"/>
      <c r="B1674" s="104"/>
      <c r="C1674" s="105"/>
      <c r="D1674" s="106"/>
      <c r="E1674" s="222"/>
      <c r="F1674" s="225"/>
      <c r="G1674" s="107"/>
      <c r="H1674" s="107"/>
      <c r="I1674" s="107"/>
      <c r="J1674" s="108"/>
      <c r="K1674" s="109"/>
      <c r="L1674" s="110"/>
      <c r="M1674" s="328" t="str">
        <f>IFERROR(ROUNDUP(VLOOKUP(F1674,Accesorio!A:E,IF(L1674&gt;5,L1674-2,L1674),)*E1674/IF(L1674&gt;5,1.21,1),0)," ")</f>
        <v xml:space="preserve"> </v>
      </c>
      <c r="N1674" s="329" t="str">
        <f>IFERROR(VLOOKUP(F1674,Accesorio!A:C,3,),"")</f>
        <v/>
      </c>
    </row>
    <row r="1675" spans="1:14">
      <c r="A1675" s="103"/>
      <c r="B1675" s="104"/>
      <c r="C1675" s="105"/>
      <c r="D1675" s="106"/>
      <c r="E1675" s="222"/>
      <c r="F1675" s="225"/>
      <c r="G1675" s="107"/>
      <c r="H1675" s="107"/>
      <c r="I1675" s="107"/>
      <c r="J1675" s="108"/>
      <c r="K1675" s="109"/>
      <c r="L1675" s="110"/>
      <c r="M1675" s="328" t="str">
        <f>IFERROR(ROUNDUP(VLOOKUP(F1675,Accesorio!A:E,IF(L1675&gt;5,L1675-2,L1675),)*E1675/IF(L1675&gt;5,1.21,1),0)," ")</f>
        <v xml:space="preserve"> </v>
      </c>
      <c r="N1675" s="329" t="str">
        <f>IFERROR(VLOOKUP(F1675,Accesorio!A:C,3,),"")</f>
        <v/>
      </c>
    </row>
    <row r="1676" spans="1:14">
      <c r="A1676" s="103"/>
      <c r="B1676" s="104"/>
      <c r="C1676" s="105"/>
      <c r="D1676" s="106"/>
      <c r="E1676" s="222"/>
      <c r="F1676" s="225"/>
      <c r="G1676" s="107"/>
      <c r="H1676" s="107"/>
      <c r="I1676" s="107"/>
      <c r="J1676" s="108"/>
      <c r="K1676" s="109"/>
      <c r="L1676" s="110"/>
      <c r="M1676" s="328" t="str">
        <f>IFERROR(ROUNDUP(VLOOKUP(F1676,Accesorio!A:E,IF(L1676&gt;5,L1676-2,L1676),)*E1676/IF(L1676&gt;5,1.21,1),0)," ")</f>
        <v xml:space="preserve"> </v>
      </c>
      <c r="N1676" s="329" t="str">
        <f>IFERROR(VLOOKUP(F1676,Accesorio!A:C,3,),"")</f>
        <v/>
      </c>
    </row>
    <row r="1677" spans="1:14">
      <c r="A1677" s="103"/>
      <c r="B1677" s="104"/>
      <c r="C1677" s="105"/>
      <c r="D1677" s="106"/>
      <c r="E1677" s="222"/>
      <c r="F1677" s="225"/>
      <c r="G1677" s="107"/>
      <c r="H1677" s="107"/>
      <c r="I1677" s="107"/>
      <c r="J1677" s="108"/>
      <c r="K1677" s="109"/>
      <c r="L1677" s="110"/>
      <c r="M1677" s="328" t="str">
        <f>IFERROR(ROUNDUP(VLOOKUP(F1677,Accesorio!A:E,IF(L1677&gt;5,L1677-2,L1677),)*E1677/IF(L1677&gt;5,1.21,1),0)," ")</f>
        <v xml:space="preserve"> </v>
      </c>
      <c r="N1677" s="329" t="str">
        <f>IFERROR(VLOOKUP(F1677,Accesorio!A:C,3,),"")</f>
        <v/>
      </c>
    </row>
    <row r="1678" spans="1:14">
      <c r="A1678" s="103"/>
      <c r="B1678" s="104"/>
      <c r="C1678" s="105"/>
      <c r="D1678" s="106"/>
      <c r="E1678" s="222"/>
      <c r="F1678" s="225"/>
      <c r="G1678" s="107"/>
      <c r="H1678" s="107"/>
      <c r="I1678" s="107"/>
      <c r="J1678" s="108"/>
      <c r="K1678" s="109"/>
      <c r="L1678" s="110"/>
      <c r="M1678" s="328" t="str">
        <f>IFERROR(ROUNDUP(VLOOKUP(F1678,Accesorio!A:E,IF(L1678&gt;5,L1678-2,L1678),)*E1678/IF(L1678&gt;5,1.21,1),0)," ")</f>
        <v xml:space="preserve"> </v>
      </c>
      <c r="N1678" s="329" t="str">
        <f>IFERROR(VLOOKUP(F1678,Accesorio!A:C,3,),"")</f>
        <v/>
      </c>
    </row>
    <row r="1679" spans="1:14">
      <c r="A1679" s="103"/>
      <c r="B1679" s="104"/>
      <c r="C1679" s="105"/>
      <c r="D1679" s="106"/>
      <c r="E1679" s="222"/>
      <c r="F1679" s="225"/>
      <c r="G1679" s="107"/>
      <c r="H1679" s="107"/>
      <c r="I1679" s="107"/>
      <c r="J1679" s="108"/>
      <c r="K1679" s="109"/>
      <c r="L1679" s="110"/>
      <c r="M1679" s="328" t="str">
        <f>IFERROR(ROUNDUP(VLOOKUP(F1679,Accesorio!A:E,IF(L1679&gt;5,L1679-2,L1679),)*E1679/IF(L1679&gt;5,1.21,1),0)," ")</f>
        <v xml:space="preserve"> </v>
      </c>
      <c r="N1679" s="329" t="str">
        <f>IFERROR(VLOOKUP(F1679,Accesorio!A:C,3,),"")</f>
        <v/>
      </c>
    </row>
    <row r="1680" spans="1:14">
      <c r="A1680" s="103"/>
      <c r="B1680" s="104"/>
      <c r="C1680" s="105"/>
      <c r="D1680" s="106"/>
      <c r="E1680" s="222"/>
      <c r="F1680" s="225"/>
      <c r="G1680" s="107"/>
      <c r="H1680" s="107"/>
      <c r="I1680" s="107"/>
      <c r="J1680" s="108"/>
      <c r="K1680" s="109"/>
      <c r="L1680" s="110"/>
      <c r="M1680" s="328" t="str">
        <f>IFERROR(ROUNDUP(VLOOKUP(F1680,Accesorio!A:E,IF(L1680&gt;5,L1680-2,L1680),)*E1680/IF(L1680&gt;5,1.21,1),0)," ")</f>
        <v xml:space="preserve"> </v>
      </c>
      <c r="N1680" s="329" t="str">
        <f>IFERROR(VLOOKUP(F1680,Accesorio!A:C,3,),"")</f>
        <v/>
      </c>
    </row>
    <row r="1681" spans="1:14">
      <c r="A1681" s="103"/>
      <c r="B1681" s="104"/>
      <c r="C1681" s="105"/>
      <c r="D1681" s="106"/>
      <c r="E1681" s="222"/>
      <c r="F1681" s="225"/>
      <c r="G1681" s="107"/>
      <c r="H1681" s="107"/>
      <c r="I1681" s="107"/>
      <c r="J1681" s="108"/>
      <c r="K1681" s="109"/>
      <c r="L1681" s="110"/>
      <c r="M1681" s="328" t="str">
        <f>IFERROR(ROUNDUP(VLOOKUP(F1681,Accesorio!A:E,IF(L1681&gt;5,L1681-2,L1681),)*E1681/IF(L1681&gt;5,1.21,1),0)," ")</f>
        <v xml:space="preserve"> </v>
      </c>
      <c r="N1681" s="329" t="str">
        <f>IFERROR(VLOOKUP(F1681,Accesorio!A:C,3,),"")</f>
        <v/>
      </c>
    </row>
    <row r="1682" spans="1:14">
      <c r="A1682" s="103"/>
      <c r="B1682" s="104"/>
      <c r="C1682" s="105"/>
      <c r="D1682" s="106"/>
      <c r="E1682" s="222"/>
      <c r="F1682" s="225"/>
      <c r="G1682" s="107"/>
      <c r="H1682" s="107"/>
      <c r="I1682" s="107"/>
      <c r="J1682" s="108"/>
      <c r="K1682" s="109"/>
      <c r="L1682" s="110"/>
      <c r="M1682" s="328" t="str">
        <f>IFERROR(ROUNDUP(VLOOKUP(F1682,Accesorio!A:E,IF(L1682&gt;5,L1682-2,L1682),)*E1682/IF(L1682&gt;5,1.21,1),0)," ")</f>
        <v xml:space="preserve"> </v>
      </c>
      <c r="N1682" s="329" t="str">
        <f>IFERROR(VLOOKUP(F1682,Accesorio!A:C,3,),"")</f>
        <v/>
      </c>
    </row>
    <row r="1683" spans="1:14">
      <c r="A1683" s="103"/>
      <c r="B1683" s="104"/>
      <c r="C1683" s="105"/>
      <c r="D1683" s="106"/>
      <c r="E1683" s="222"/>
      <c r="F1683" s="225"/>
      <c r="G1683" s="107"/>
      <c r="H1683" s="107"/>
      <c r="I1683" s="107"/>
      <c r="J1683" s="108"/>
      <c r="K1683" s="109"/>
      <c r="L1683" s="110"/>
      <c r="M1683" s="328" t="str">
        <f>IFERROR(ROUNDUP(VLOOKUP(F1683,Accesorio!A:E,IF(L1683&gt;5,L1683-2,L1683),)*E1683/IF(L1683&gt;5,1.21,1),0)," ")</f>
        <v xml:space="preserve"> </v>
      </c>
      <c r="N1683" s="329" t="str">
        <f>IFERROR(VLOOKUP(F1683,Accesorio!A:C,3,),"")</f>
        <v/>
      </c>
    </row>
    <row r="1684" spans="1:14">
      <c r="A1684" s="103"/>
      <c r="B1684" s="104"/>
      <c r="C1684" s="105"/>
      <c r="D1684" s="106"/>
      <c r="E1684" s="222"/>
      <c r="F1684" s="225"/>
      <c r="G1684" s="107"/>
      <c r="H1684" s="107"/>
      <c r="I1684" s="107"/>
      <c r="J1684" s="108"/>
      <c r="K1684" s="109"/>
      <c r="L1684" s="110"/>
      <c r="M1684" s="328" t="str">
        <f>IFERROR(ROUNDUP(VLOOKUP(F1684,Accesorio!A:E,IF(L1684&gt;5,L1684-2,L1684),)*E1684/IF(L1684&gt;5,1.21,1),0)," ")</f>
        <v xml:space="preserve"> </v>
      </c>
      <c r="N1684" s="329" t="str">
        <f>IFERROR(VLOOKUP(F1684,Accesorio!A:C,3,),"")</f>
        <v/>
      </c>
    </row>
    <row r="1685" spans="1:14">
      <c r="A1685" s="103"/>
      <c r="B1685" s="104"/>
      <c r="C1685" s="105"/>
      <c r="D1685" s="106"/>
      <c r="E1685" s="222"/>
      <c r="F1685" s="225"/>
      <c r="G1685" s="107"/>
      <c r="H1685" s="107"/>
      <c r="I1685" s="107"/>
      <c r="J1685" s="108"/>
      <c r="K1685" s="109"/>
      <c r="L1685" s="110"/>
      <c r="M1685" s="328" t="str">
        <f>IFERROR(ROUNDUP(VLOOKUP(F1685,Accesorio!A:E,IF(L1685&gt;5,L1685-2,L1685),)*E1685/IF(L1685&gt;5,1.21,1),0)," ")</f>
        <v xml:space="preserve"> </v>
      </c>
      <c r="N1685" s="329" t="str">
        <f>IFERROR(VLOOKUP(F1685,Accesorio!A:C,3,),"")</f>
        <v/>
      </c>
    </row>
    <row r="1686" spans="1:14">
      <c r="A1686" s="103"/>
      <c r="B1686" s="104"/>
      <c r="C1686" s="105"/>
      <c r="D1686" s="106"/>
      <c r="E1686" s="222"/>
      <c r="F1686" s="225"/>
      <c r="G1686" s="107"/>
      <c r="H1686" s="107"/>
      <c r="I1686" s="107"/>
      <c r="J1686" s="108"/>
      <c r="K1686" s="109"/>
      <c r="L1686" s="110"/>
      <c r="M1686" s="328" t="str">
        <f>IFERROR(ROUNDUP(VLOOKUP(F1686,Accesorio!A:E,IF(L1686&gt;5,L1686-2,L1686),)*E1686/IF(L1686&gt;5,1.21,1),0)," ")</f>
        <v xml:space="preserve"> </v>
      </c>
      <c r="N1686" s="329" t="str">
        <f>IFERROR(VLOOKUP(F1686,Accesorio!A:C,3,),"")</f>
        <v/>
      </c>
    </row>
    <row r="1687" spans="1:14">
      <c r="A1687" s="103"/>
      <c r="B1687" s="104"/>
      <c r="C1687" s="105"/>
      <c r="D1687" s="106"/>
      <c r="E1687" s="222"/>
      <c r="F1687" s="225"/>
      <c r="G1687" s="107"/>
      <c r="H1687" s="107"/>
      <c r="I1687" s="107"/>
      <c r="J1687" s="108"/>
      <c r="K1687" s="109"/>
      <c r="L1687" s="110"/>
      <c r="M1687" s="328" t="str">
        <f>IFERROR(ROUNDUP(VLOOKUP(F1687,Accesorio!A:E,IF(L1687&gt;5,L1687-2,L1687),)*E1687/IF(L1687&gt;5,1.21,1),0)," ")</f>
        <v xml:space="preserve"> </v>
      </c>
      <c r="N1687" s="329" t="str">
        <f>IFERROR(VLOOKUP(F1687,Accesorio!A:C,3,),"")</f>
        <v/>
      </c>
    </row>
    <row r="1688" spans="1:14">
      <c r="A1688" s="103"/>
      <c r="B1688" s="104"/>
      <c r="C1688" s="105"/>
      <c r="D1688" s="106"/>
      <c r="E1688" s="222"/>
      <c r="F1688" s="225"/>
      <c r="G1688" s="107"/>
      <c r="H1688" s="107"/>
      <c r="I1688" s="107"/>
      <c r="J1688" s="108"/>
      <c r="K1688" s="109"/>
      <c r="L1688" s="110"/>
      <c r="M1688" s="328" t="str">
        <f>IFERROR(ROUNDUP(VLOOKUP(F1688,Accesorio!A:E,IF(L1688&gt;5,L1688-2,L1688),)*E1688/IF(L1688&gt;5,1.21,1),0)," ")</f>
        <v xml:space="preserve"> </v>
      </c>
      <c r="N1688" s="329" t="str">
        <f>IFERROR(VLOOKUP(F1688,Accesorio!A:C,3,),"")</f>
        <v/>
      </c>
    </row>
    <row r="1689" spans="1:14">
      <c r="A1689" s="103"/>
      <c r="B1689" s="104"/>
      <c r="C1689" s="105"/>
      <c r="D1689" s="106"/>
      <c r="E1689" s="222"/>
      <c r="F1689" s="225"/>
      <c r="G1689" s="107"/>
      <c r="H1689" s="107"/>
      <c r="I1689" s="107"/>
      <c r="J1689" s="108"/>
      <c r="K1689" s="109"/>
      <c r="L1689" s="110"/>
      <c r="M1689" s="328" t="str">
        <f>IFERROR(ROUNDUP(VLOOKUP(F1689,Accesorio!A:E,IF(L1689&gt;5,L1689-2,L1689),)*E1689/IF(L1689&gt;5,1.21,1),0)," ")</f>
        <v xml:space="preserve"> </v>
      </c>
      <c r="N1689" s="329" t="str">
        <f>IFERROR(VLOOKUP(F1689,Accesorio!A:C,3,),"")</f>
        <v/>
      </c>
    </row>
    <row r="1690" spans="1:14">
      <c r="A1690" s="103"/>
      <c r="B1690" s="104"/>
      <c r="C1690" s="105"/>
      <c r="D1690" s="106"/>
      <c r="E1690" s="222"/>
      <c r="F1690" s="225"/>
      <c r="G1690" s="107"/>
      <c r="H1690" s="107"/>
      <c r="I1690" s="107"/>
      <c r="J1690" s="108"/>
      <c r="K1690" s="109"/>
      <c r="L1690" s="110"/>
      <c r="M1690" s="328" t="str">
        <f>IFERROR(ROUNDUP(VLOOKUP(F1690,Accesorio!A:E,IF(L1690&gt;5,L1690-2,L1690),)*E1690/IF(L1690&gt;5,1.21,1),0)," ")</f>
        <v xml:space="preserve"> </v>
      </c>
      <c r="N1690" s="329" t="str">
        <f>IFERROR(VLOOKUP(F1690,Accesorio!A:C,3,),"")</f>
        <v/>
      </c>
    </row>
    <row r="1691" spans="1:14">
      <c r="A1691" s="103"/>
      <c r="B1691" s="104"/>
      <c r="C1691" s="105"/>
      <c r="D1691" s="106"/>
      <c r="E1691" s="222"/>
      <c r="F1691" s="225"/>
      <c r="G1691" s="107"/>
      <c r="H1691" s="107"/>
      <c r="I1691" s="107"/>
      <c r="J1691" s="108"/>
      <c r="K1691" s="109"/>
      <c r="L1691" s="110"/>
      <c r="M1691" s="328" t="str">
        <f>IFERROR(ROUNDUP(VLOOKUP(F1691,Accesorio!A:E,IF(L1691&gt;5,L1691-2,L1691),)*E1691/IF(L1691&gt;5,1.21,1),0)," ")</f>
        <v xml:space="preserve"> </v>
      </c>
      <c r="N1691" s="329" t="str">
        <f>IFERROR(VLOOKUP(F1691,Accesorio!A:C,3,),"")</f>
        <v/>
      </c>
    </row>
    <row r="1692" spans="1:14">
      <c r="A1692" s="103"/>
      <c r="B1692" s="104"/>
      <c r="C1692" s="105"/>
      <c r="D1692" s="106"/>
      <c r="E1692" s="222"/>
      <c r="F1692" s="225"/>
      <c r="G1692" s="107"/>
      <c r="H1692" s="107"/>
      <c r="I1692" s="107"/>
      <c r="J1692" s="108"/>
      <c r="K1692" s="109"/>
      <c r="L1692" s="110"/>
      <c r="M1692" s="328" t="str">
        <f>IFERROR(ROUNDUP(VLOOKUP(F1692,Accesorio!A:E,IF(L1692&gt;5,L1692-2,L1692),)*E1692/IF(L1692&gt;5,1.21,1),0)," ")</f>
        <v xml:space="preserve"> </v>
      </c>
      <c r="N1692" s="329" t="str">
        <f>IFERROR(VLOOKUP(F1692,Accesorio!A:C,3,),"")</f>
        <v/>
      </c>
    </row>
    <row r="1693" spans="1:14">
      <c r="A1693" s="103"/>
      <c r="B1693" s="104"/>
      <c r="C1693" s="105"/>
      <c r="D1693" s="106"/>
      <c r="E1693" s="222"/>
      <c r="F1693" s="225"/>
      <c r="G1693" s="107"/>
      <c r="H1693" s="107"/>
      <c r="I1693" s="107"/>
      <c r="J1693" s="108"/>
      <c r="K1693" s="109"/>
      <c r="L1693" s="110"/>
      <c r="M1693" s="328" t="str">
        <f>IFERROR(ROUNDUP(VLOOKUP(F1693,Accesorio!A:E,IF(L1693&gt;5,L1693-2,L1693),)*E1693/IF(L1693&gt;5,1.21,1),0)," ")</f>
        <v xml:space="preserve"> </v>
      </c>
      <c r="N1693" s="329" t="str">
        <f>IFERROR(VLOOKUP(F1693,Accesorio!A:C,3,),"")</f>
        <v/>
      </c>
    </row>
    <row r="1694" spans="1:14">
      <c r="A1694" s="103"/>
      <c r="B1694" s="104"/>
      <c r="C1694" s="105"/>
      <c r="D1694" s="106"/>
      <c r="E1694" s="222"/>
      <c r="F1694" s="225"/>
      <c r="G1694" s="107"/>
      <c r="H1694" s="107"/>
      <c r="I1694" s="107"/>
      <c r="J1694" s="108"/>
      <c r="K1694" s="109"/>
      <c r="L1694" s="110"/>
      <c r="M1694" s="328" t="str">
        <f>IFERROR(ROUNDUP(VLOOKUP(F1694,Accesorio!A:E,IF(L1694&gt;5,L1694-2,L1694),)*E1694/IF(L1694&gt;5,1.21,1),0)," ")</f>
        <v xml:space="preserve"> </v>
      </c>
      <c r="N1694" s="329" t="str">
        <f>IFERROR(VLOOKUP(F1694,Accesorio!A:C,3,),"")</f>
        <v/>
      </c>
    </row>
    <row r="1695" spans="1:14">
      <c r="A1695" s="103"/>
      <c r="B1695" s="104"/>
      <c r="C1695" s="105"/>
      <c r="D1695" s="106"/>
      <c r="E1695" s="222"/>
      <c r="F1695" s="225"/>
      <c r="G1695" s="107"/>
      <c r="H1695" s="107"/>
      <c r="I1695" s="107"/>
      <c r="J1695" s="108"/>
      <c r="K1695" s="109"/>
      <c r="L1695" s="110"/>
      <c r="M1695" s="328" t="str">
        <f>IFERROR(ROUNDUP(VLOOKUP(F1695,Accesorio!A:E,IF(L1695&gt;5,L1695-2,L1695),)*E1695/IF(L1695&gt;5,1.21,1),0)," ")</f>
        <v xml:space="preserve"> </v>
      </c>
      <c r="N1695" s="329" t="str">
        <f>IFERROR(VLOOKUP(F1695,Accesorio!A:C,3,),"")</f>
        <v/>
      </c>
    </row>
    <row r="1696" spans="1:14">
      <c r="A1696" s="103"/>
      <c r="B1696" s="104"/>
      <c r="C1696" s="105"/>
      <c r="D1696" s="106"/>
      <c r="E1696" s="222"/>
      <c r="F1696" s="225"/>
      <c r="G1696" s="107"/>
      <c r="H1696" s="107"/>
      <c r="I1696" s="107"/>
      <c r="J1696" s="108"/>
      <c r="K1696" s="109"/>
      <c r="L1696" s="110"/>
      <c r="M1696" s="328" t="str">
        <f>IFERROR(ROUNDUP(VLOOKUP(F1696,Accesorio!A:E,IF(L1696&gt;5,L1696-2,L1696),)*E1696/IF(L1696&gt;5,1.21,1),0)," ")</f>
        <v xml:space="preserve"> </v>
      </c>
      <c r="N1696" s="329" t="str">
        <f>IFERROR(VLOOKUP(F1696,Accesorio!A:C,3,),"")</f>
        <v/>
      </c>
    </row>
    <row r="1697" spans="1:14">
      <c r="A1697" s="103"/>
      <c r="B1697" s="104"/>
      <c r="C1697" s="105"/>
      <c r="D1697" s="106"/>
      <c r="E1697" s="222"/>
      <c r="F1697" s="225"/>
      <c r="G1697" s="107"/>
      <c r="H1697" s="107"/>
      <c r="I1697" s="107"/>
      <c r="J1697" s="108"/>
      <c r="K1697" s="109"/>
      <c r="L1697" s="110"/>
      <c r="M1697" s="328" t="str">
        <f>IFERROR(ROUNDUP(VLOOKUP(F1697,Accesorio!A:E,IF(L1697&gt;5,L1697-2,L1697),)*E1697/IF(L1697&gt;5,1.21,1),0)," ")</f>
        <v xml:space="preserve"> </v>
      </c>
      <c r="N1697" s="329" t="str">
        <f>IFERROR(VLOOKUP(F1697,Accesorio!A:C,3,),"")</f>
        <v/>
      </c>
    </row>
    <row r="1698" spans="1:14">
      <c r="A1698" s="103"/>
      <c r="B1698" s="104"/>
      <c r="C1698" s="105"/>
      <c r="D1698" s="106"/>
      <c r="E1698" s="222"/>
      <c r="F1698" s="225"/>
      <c r="G1698" s="107"/>
      <c r="H1698" s="107"/>
      <c r="I1698" s="107"/>
      <c r="J1698" s="108"/>
      <c r="K1698" s="109"/>
      <c r="L1698" s="110"/>
      <c r="M1698" s="328" t="str">
        <f>IFERROR(ROUNDUP(VLOOKUP(F1698,Accesorio!A:E,IF(L1698&gt;5,L1698-2,L1698),)*E1698/IF(L1698&gt;5,1.21,1),0)," ")</f>
        <v xml:space="preserve"> </v>
      </c>
      <c r="N1698" s="329" t="str">
        <f>IFERROR(VLOOKUP(F1698,Accesorio!A:C,3,),"")</f>
        <v/>
      </c>
    </row>
    <row r="1699" spans="1:14">
      <c r="A1699" s="103"/>
      <c r="B1699" s="104"/>
      <c r="C1699" s="105"/>
      <c r="D1699" s="106"/>
      <c r="E1699" s="222"/>
      <c r="F1699" s="225"/>
      <c r="G1699" s="107"/>
      <c r="H1699" s="107"/>
      <c r="I1699" s="107"/>
      <c r="J1699" s="108"/>
      <c r="K1699" s="109"/>
      <c r="L1699" s="110"/>
      <c r="M1699" s="328" t="str">
        <f>IFERROR(ROUNDUP(VLOOKUP(F1699,Accesorio!A:E,IF(L1699&gt;5,L1699-2,L1699),)*E1699/IF(L1699&gt;5,1.21,1),0)," ")</f>
        <v xml:space="preserve"> </v>
      </c>
      <c r="N1699" s="329" t="str">
        <f>IFERROR(VLOOKUP(F1699,Accesorio!A:C,3,),"")</f>
        <v/>
      </c>
    </row>
    <row r="1700" spans="1:14">
      <c r="A1700" s="103"/>
      <c r="B1700" s="104"/>
      <c r="C1700" s="105"/>
      <c r="D1700" s="106"/>
      <c r="E1700" s="222"/>
      <c r="F1700" s="225"/>
      <c r="G1700" s="107"/>
      <c r="H1700" s="107"/>
      <c r="I1700" s="107"/>
      <c r="J1700" s="108"/>
      <c r="K1700" s="109"/>
      <c r="L1700" s="110"/>
      <c r="M1700" s="328" t="str">
        <f>IFERROR(ROUNDUP(VLOOKUP(F1700,Accesorio!A:E,IF(L1700&gt;5,L1700-2,L1700),)*E1700/IF(L1700&gt;5,1.21,1),0)," ")</f>
        <v xml:space="preserve"> </v>
      </c>
      <c r="N1700" s="329" t="str">
        <f>IFERROR(VLOOKUP(F1700,Accesorio!A:C,3,),"")</f>
        <v/>
      </c>
    </row>
    <row r="1701" spans="1:14">
      <c r="A1701" s="103"/>
      <c r="B1701" s="104"/>
      <c r="C1701" s="105"/>
      <c r="D1701" s="106"/>
      <c r="E1701" s="222"/>
      <c r="F1701" s="225"/>
      <c r="G1701" s="107"/>
      <c r="H1701" s="107"/>
      <c r="I1701" s="107"/>
      <c r="J1701" s="108"/>
      <c r="K1701" s="109"/>
      <c r="L1701" s="110"/>
      <c r="M1701" s="328" t="str">
        <f>IFERROR(ROUNDUP(VLOOKUP(F1701,Accesorio!A:E,IF(L1701&gt;5,L1701-2,L1701),)*E1701/IF(L1701&gt;5,1.21,1),0)," ")</f>
        <v xml:space="preserve"> </v>
      </c>
      <c r="N1701" s="329" t="str">
        <f>IFERROR(VLOOKUP(F1701,Accesorio!A:C,3,),"")</f>
        <v/>
      </c>
    </row>
    <row r="1702" spans="1:14">
      <c r="A1702" s="103"/>
      <c r="B1702" s="104"/>
      <c r="C1702" s="105"/>
      <c r="D1702" s="106"/>
      <c r="E1702" s="222"/>
      <c r="F1702" s="225"/>
      <c r="G1702" s="107"/>
      <c r="H1702" s="107"/>
      <c r="I1702" s="107"/>
      <c r="J1702" s="108"/>
      <c r="K1702" s="109"/>
      <c r="L1702" s="110"/>
      <c r="M1702" s="328" t="str">
        <f>IFERROR(ROUNDUP(VLOOKUP(F1702,Accesorio!A:E,IF(L1702&gt;5,L1702-2,L1702),)*E1702/IF(L1702&gt;5,1.21,1),0)," ")</f>
        <v xml:space="preserve"> </v>
      </c>
      <c r="N1702" s="329" t="str">
        <f>IFERROR(VLOOKUP(F1702,Accesorio!A:C,3,),"")</f>
        <v/>
      </c>
    </row>
    <row r="1703" spans="1:14">
      <c r="A1703" s="103"/>
      <c r="B1703" s="104"/>
      <c r="C1703" s="105"/>
      <c r="D1703" s="106"/>
      <c r="E1703" s="222"/>
      <c r="F1703" s="225"/>
      <c r="G1703" s="107"/>
      <c r="H1703" s="107"/>
      <c r="I1703" s="107"/>
      <c r="J1703" s="108"/>
      <c r="K1703" s="109"/>
      <c r="L1703" s="110"/>
      <c r="M1703" s="328" t="str">
        <f>IFERROR(ROUNDUP(VLOOKUP(F1703,Accesorio!A:E,IF(L1703&gt;5,L1703-2,L1703),)*E1703/IF(L1703&gt;5,1.21,1),0)," ")</f>
        <v xml:space="preserve"> </v>
      </c>
      <c r="N1703" s="329" t="str">
        <f>IFERROR(VLOOKUP(F1703,Accesorio!A:C,3,),"")</f>
        <v/>
      </c>
    </row>
    <row r="1704" spans="1:14">
      <c r="A1704" s="103"/>
      <c r="B1704" s="104"/>
      <c r="C1704" s="105"/>
      <c r="D1704" s="106"/>
      <c r="E1704" s="222"/>
      <c r="F1704" s="225"/>
      <c r="G1704" s="107"/>
      <c r="H1704" s="107"/>
      <c r="I1704" s="107"/>
      <c r="J1704" s="108"/>
      <c r="K1704" s="109"/>
      <c r="L1704" s="110"/>
      <c r="M1704" s="328" t="str">
        <f>IFERROR(ROUNDUP(VLOOKUP(F1704,Accesorio!A:E,IF(L1704&gt;5,L1704-2,L1704),)*E1704/IF(L1704&gt;5,1.21,1),0)," ")</f>
        <v xml:space="preserve"> </v>
      </c>
      <c r="N1704" s="329" t="str">
        <f>IFERROR(VLOOKUP(F1704,Accesorio!A:C,3,),"")</f>
        <v/>
      </c>
    </row>
    <row r="1705" spans="1:14">
      <c r="A1705" s="103"/>
      <c r="B1705" s="104"/>
      <c r="C1705" s="105"/>
      <c r="D1705" s="106"/>
      <c r="E1705" s="222"/>
      <c r="F1705" s="225"/>
      <c r="G1705" s="107"/>
      <c r="H1705" s="107"/>
      <c r="I1705" s="107"/>
      <c r="J1705" s="108"/>
      <c r="K1705" s="109"/>
      <c r="L1705" s="110"/>
      <c r="M1705" s="328" t="str">
        <f>IFERROR(ROUNDUP(VLOOKUP(F1705,Accesorio!A:E,IF(L1705&gt;5,L1705-2,L1705),)*E1705/IF(L1705&gt;5,1.21,1),0)," ")</f>
        <v xml:space="preserve"> </v>
      </c>
      <c r="N1705" s="329" t="str">
        <f>IFERROR(VLOOKUP(F1705,Accesorio!A:C,3,),"")</f>
        <v/>
      </c>
    </row>
    <row r="1706" spans="1:14">
      <c r="A1706" s="103"/>
      <c r="B1706" s="104"/>
      <c r="C1706" s="105"/>
      <c r="D1706" s="106"/>
      <c r="E1706" s="222"/>
      <c r="F1706" s="225"/>
      <c r="G1706" s="107"/>
      <c r="H1706" s="107"/>
      <c r="I1706" s="107"/>
      <c r="J1706" s="108"/>
      <c r="K1706" s="109"/>
      <c r="L1706" s="110"/>
      <c r="M1706" s="328" t="str">
        <f>IFERROR(ROUNDUP(VLOOKUP(F1706,Accesorio!A:E,IF(L1706&gt;5,L1706-2,L1706),)*E1706/IF(L1706&gt;5,1.21,1),0)," ")</f>
        <v xml:space="preserve"> </v>
      </c>
      <c r="N1706" s="329" t="str">
        <f>IFERROR(VLOOKUP(F1706,Accesorio!A:C,3,),"")</f>
        <v/>
      </c>
    </row>
    <row r="1707" spans="1:14">
      <c r="A1707" s="103"/>
      <c r="B1707" s="104"/>
      <c r="C1707" s="105"/>
      <c r="D1707" s="106"/>
      <c r="E1707" s="222"/>
      <c r="F1707" s="225"/>
      <c r="G1707" s="107"/>
      <c r="H1707" s="107"/>
      <c r="I1707" s="107"/>
      <c r="J1707" s="108"/>
      <c r="K1707" s="109"/>
      <c r="L1707" s="110"/>
      <c r="M1707" s="328" t="str">
        <f>IFERROR(ROUNDUP(VLOOKUP(F1707,Accesorio!A:E,IF(L1707&gt;5,L1707-2,L1707),)*E1707/IF(L1707&gt;5,1.21,1),0)," ")</f>
        <v xml:space="preserve"> </v>
      </c>
      <c r="N1707" s="329" t="str">
        <f>IFERROR(VLOOKUP(F1707,Accesorio!A:C,3,),"")</f>
        <v/>
      </c>
    </row>
    <row r="1708" spans="1:14">
      <c r="A1708" s="103"/>
      <c r="B1708" s="104"/>
      <c r="C1708" s="105"/>
      <c r="D1708" s="106"/>
      <c r="E1708" s="222"/>
      <c r="F1708" s="225"/>
      <c r="G1708" s="107"/>
      <c r="H1708" s="107"/>
      <c r="I1708" s="107"/>
      <c r="J1708" s="108"/>
      <c r="K1708" s="109"/>
      <c r="L1708" s="110"/>
      <c r="M1708" s="328" t="str">
        <f>IFERROR(ROUNDUP(VLOOKUP(F1708,Accesorio!A:E,IF(L1708&gt;5,L1708-2,L1708),)*E1708/IF(L1708&gt;5,1.21,1),0)," ")</f>
        <v xml:space="preserve"> </v>
      </c>
      <c r="N1708" s="329" t="str">
        <f>IFERROR(VLOOKUP(F1708,Accesorio!A:C,3,),"")</f>
        <v/>
      </c>
    </row>
    <row r="1709" spans="1:14">
      <c r="A1709" s="103"/>
      <c r="B1709" s="104"/>
      <c r="C1709" s="105"/>
      <c r="D1709" s="106"/>
      <c r="E1709" s="222"/>
      <c r="F1709" s="225"/>
      <c r="G1709" s="107"/>
      <c r="H1709" s="107"/>
      <c r="I1709" s="107"/>
      <c r="J1709" s="108"/>
      <c r="K1709" s="109"/>
      <c r="L1709" s="110"/>
      <c r="M1709" s="328" t="str">
        <f>IFERROR(ROUNDUP(VLOOKUP(F1709,Accesorio!A:E,IF(L1709&gt;5,L1709-2,L1709),)*E1709/IF(L1709&gt;5,1.21,1),0)," ")</f>
        <v xml:space="preserve"> </v>
      </c>
      <c r="N1709" s="329" t="str">
        <f>IFERROR(VLOOKUP(F1709,Accesorio!A:C,3,),"")</f>
        <v/>
      </c>
    </row>
    <row r="1710" spans="1:14">
      <c r="A1710" s="103"/>
      <c r="B1710" s="104"/>
      <c r="C1710" s="105"/>
      <c r="D1710" s="106"/>
      <c r="E1710" s="222"/>
      <c r="F1710" s="225"/>
      <c r="G1710" s="107"/>
      <c r="H1710" s="107"/>
      <c r="I1710" s="107"/>
      <c r="J1710" s="108"/>
      <c r="K1710" s="109"/>
      <c r="L1710" s="110"/>
      <c r="M1710" s="328" t="str">
        <f>IFERROR(ROUNDUP(VLOOKUP(F1710,Accesorio!A:E,IF(L1710&gt;5,L1710-2,L1710),)*E1710/IF(L1710&gt;5,1.21,1),0)," ")</f>
        <v xml:space="preserve"> </v>
      </c>
      <c r="N1710" s="329" t="str">
        <f>IFERROR(VLOOKUP(F1710,Accesorio!A:C,3,),"")</f>
        <v/>
      </c>
    </row>
    <row r="1711" spans="1:14">
      <c r="A1711" s="103"/>
      <c r="B1711" s="104"/>
      <c r="C1711" s="105"/>
      <c r="D1711" s="106"/>
      <c r="E1711" s="222"/>
      <c r="F1711" s="225"/>
      <c r="G1711" s="107"/>
      <c r="H1711" s="107"/>
      <c r="I1711" s="107"/>
      <c r="J1711" s="108"/>
      <c r="K1711" s="109"/>
      <c r="L1711" s="110"/>
      <c r="M1711" s="328" t="str">
        <f>IFERROR(ROUNDUP(VLOOKUP(F1711,Accesorio!A:E,IF(L1711&gt;5,L1711-2,L1711),)*E1711/IF(L1711&gt;5,1.21,1),0)," ")</f>
        <v xml:space="preserve"> </v>
      </c>
      <c r="N1711" s="329" t="str">
        <f>IFERROR(VLOOKUP(F1711,Accesorio!A:C,3,),"")</f>
        <v/>
      </c>
    </row>
    <row r="1712" spans="1:14">
      <c r="A1712" s="103"/>
      <c r="B1712" s="104"/>
      <c r="C1712" s="105"/>
      <c r="D1712" s="106"/>
      <c r="E1712" s="222"/>
      <c r="F1712" s="225"/>
      <c r="G1712" s="107"/>
      <c r="H1712" s="107"/>
      <c r="I1712" s="107"/>
      <c r="J1712" s="108"/>
      <c r="K1712" s="109"/>
      <c r="L1712" s="110"/>
      <c r="M1712" s="328" t="str">
        <f>IFERROR(ROUNDUP(VLOOKUP(F1712,Accesorio!A:E,IF(L1712&gt;5,L1712-2,L1712),)*E1712/IF(L1712&gt;5,1.21,1),0)," ")</f>
        <v xml:space="preserve"> </v>
      </c>
      <c r="N1712" s="329" t="str">
        <f>IFERROR(VLOOKUP(F1712,Accesorio!A:C,3,),"")</f>
        <v/>
      </c>
    </row>
    <row r="1713" spans="1:14">
      <c r="A1713" s="103"/>
      <c r="B1713" s="104"/>
      <c r="C1713" s="105"/>
      <c r="D1713" s="106"/>
      <c r="E1713" s="222"/>
      <c r="F1713" s="225"/>
      <c r="G1713" s="107"/>
      <c r="H1713" s="107"/>
      <c r="I1713" s="107"/>
      <c r="J1713" s="108"/>
      <c r="K1713" s="109"/>
      <c r="L1713" s="110"/>
      <c r="M1713" s="328" t="str">
        <f>IFERROR(ROUNDUP(VLOOKUP(F1713,Accesorio!A:E,IF(L1713&gt;5,L1713-2,L1713),)*E1713/IF(L1713&gt;5,1.21,1),0)," ")</f>
        <v xml:space="preserve"> </v>
      </c>
      <c r="N1713" s="329" t="str">
        <f>IFERROR(VLOOKUP(F1713,Accesorio!A:C,3,),"")</f>
        <v/>
      </c>
    </row>
    <row r="1714" spans="1:14">
      <c r="A1714" s="103"/>
      <c r="B1714" s="104"/>
      <c r="C1714" s="105"/>
      <c r="D1714" s="106"/>
      <c r="E1714" s="222"/>
      <c r="F1714" s="225"/>
      <c r="G1714" s="107"/>
      <c r="H1714" s="107"/>
      <c r="I1714" s="107"/>
      <c r="J1714" s="108"/>
      <c r="K1714" s="109"/>
      <c r="L1714" s="110"/>
      <c r="M1714" s="328" t="str">
        <f>IFERROR(ROUNDUP(VLOOKUP(F1714,Accesorio!A:E,IF(L1714&gt;5,L1714-2,L1714),)*E1714/IF(L1714&gt;5,1.21,1),0)," ")</f>
        <v xml:space="preserve"> </v>
      </c>
      <c r="N1714" s="329" t="str">
        <f>IFERROR(VLOOKUP(F1714,Accesorio!A:C,3,),"")</f>
        <v/>
      </c>
    </row>
    <row r="1715" spans="1:14">
      <c r="A1715" s="103"/>
      <c r="B1715" s="104"/>
      <c r="C1715" s="105"/>
      <c r="D1715" s="106"/>
      <c r="E1715" s="222"/>
      <c r="F1715" s="225"/>
      <c r="G1715" s="107"/>
      <c r="H1715" s="107"/>
      <c r="I1715" s="107"/>
      <c r="J1715" s="108"/>
      <c r="K1715" s="109"/>
      <c r="L1715" s="110"/>
      <c r="M1715" s="328" t="str">
        <f>IFERROR(ROUNDUP(VLOOKUP(F1715,Accesorio!A:E,IF(L1715&gt;5,L1715-2,L1715),)*E1715/IF(L1715&gt;5,1.21,1),0)," ")</f>
        <v xml:space="preserve"> </v>
      </c>
      <c r="N1715" s="329" t="str">
        <f>IFERROR(VLOOKUP(F1715,Accesorio!A:C,3,),"")</f>
        <v/>
      </c>
    </row>
    <row r="1716" spans="1:14">
      <c r="A1716" s="103"/>
      <c r="B1716" s="104"/>
      <c r="C1716" s="105"/>
      <c r="D1716" s="106"/>
      <c r="E1716" s="222"/>
      <c r="F1716" s="225"/>
      <c r="G1716" s="107"/>
      <c r="H1716" s="107"/>
      <c r="I1716" s="107"/>
      <c r="J1716" s="108"/>
      <c r="K1716" s="109"/>
      <c r="L1716" s="110"/>
      <c r="M1716" s="328" t="str">
        <f>IFERROR(ROUNDUP(VLOOKUP(F1716,Accesorio!A:E,IF(L1716&gt;5,L1716-2,L1716),)*E1716/IF(L1716&gt;5,1.21,1),0)," ")</f>
        <v xml:space="preserve"> </v>
      </c>
      <c r="N1716" s="329" t="str">
        <f>IFERROR(VLOOKUP(F1716,Accesorio!A:C,3,),"")</f>
        <v/>
      </c>
    </row>
    <row r="1717" spans="1:14">
      <c r="A1717" s="103"/>
      <c r="B1717" s="104"/>
      <c r="C1717" s="105"/>
      <c r="D1717" s="106"/>
      <c r="E1717" s="222"/>
      <c r="F1717" s="225"/>
      <c r="G1717" s="107"/>
      <c r="H1717" s="107"/>
      <c r="I1717" s="107"/>
      <c r="J1717" s="108"/>
      <c r="K1717" s="109"/>
      <c r="L1717" s="110"/>
      <c r="M1717" s="328" t="str">
        <f>IFERROR(ROUNDUP(VLOOKUP(F1717,Accesorio!A:E,IF(L1717&gt;5,L1717-2,L1717),)*E1717/IF(L1717&gt;5,1.21,1),0)," ")</f>
        <v xml:space="preserve"> </v>
      </c>
      <c r="N1717" s="329" t="str">
        <f>IFERROR(VLOOKUP(F1717,Accesorio!A:C,3,),"")</f>
        <v/>
      </c>
    </row>
    <row r="1718" spans="1:14">
      <c r="A1718" s="103"/>
      <c r="B1718" s="104"/>
      <c r="C1718" s="105"/>
      <c r="D1718" s="106"/>
      <c r="E1718" s="222"/>
      <c r="F1718" s="225"/>
      <c r="G1718" s="107"/>
      <c r="H1718" s="107"/>
      <c r="I1718" s="107"/>
      <c r="J1718" s="108"/>
      <c r="K1718" s="109"/>
      <c r="L1718" s="110"/>
      <c r="M1718" s="328" t="str">
        <f>IFERROR(ROUNDUP(VLOOKUP(F1718,Accesorio!A:E,IF(L1718&gt;5,L1718-2,L1718),)*E1718/IF(L1718&gt;5,1.21,1),0)," ")</f>
        <v xml:space="preserve"> </v>
      </c>
      <c r="N1718" s="329" t="str">
        <f>IFERROR(VLOOKUP(F1718,Accesorio!A:C,3,),"")</f>
        <v/>
      </c>
    </row>
    <row r="1719" spans="1:14">
      <c r="A1719" s="103"/>
      <c r="B1719" s="104"/>
      <c r="C1719" s="105"/>
      <c r="D1719" s="106"/>
      <c r="E1719" s="222"/>
      <c r="F1719" s="225"/>
      <c r="G1719" s="107"/>
      <c r="H1719" s="107"/>
      <c r="I1719" s="107"/>
      <c r="J1719" s="108"/>
      <c r="K1719" s="109"/>
      <c r="L1719" s="110"/>
      <c r="M1719" s="328" t="str">
        <f>IFERROR(ROUNDUP(VLOOKUP(F1719,Accesorio!A:E,IF(L1719&gt;5,L1719-2,L1719),)*E1719/IF(L1719&gt;5,1.21,1),0)," ")</f>
        <v xml:space="preserve"> </v>
      </c>
      <c r="N1719" s="329" t="str">
        <f>IFERROR(VLOOKUP(F1719,Accesorio!A:C,3,),"")</f>
        <v/>
      </c>
    </row>
    <row r="1720" spans="1:14">
      <c r="A1720" s="103"/>
      <c r="B1720" s="104"/>
      <c r="C1720" s="105"/>
      <c r="D1720" s="106"/>
      <c r="E1720" s="222"/>
      <c r="F1720" s="225"/>
      <c r="G1720" s="107"/>
      <c r="H1720" s="107"/>
      <c r="I1720" s="107"/>
      <c r="J1720" s="108"/>
      <c r="K1720" s="109"/>
      <c r="L1720" s="110"/>
      <c r="M1720" s="328" t="str">
        <f>IFERROR(ROUNDUP(VLOOKUP(F1720,Accesorio!A:E,IF(L1720&gt;5,L1720-2,L1720),)*E1720/IF(L1720&gt;5,1.21,1),0)," ")</f>
        <v xml:space="preserve"> </v>
      </c>
      <c r="N1720" s="329" t="str">
        <f>IFERROR(VLOOKUP(F1720,Accesorio!A:C,3,),"")</f>
        <v/>
      </c>
    </row>
    <row r="1721" spans="1:14">
      <c r="A1721" s="103"/>
      <c r="B1721" s="104"/>
      <c r="C1721" s="105"/>
      <c r="D1721" s="106"/>
      <c r="E1721" s="222"/>
      <c r="F1721" s="225"/>
      <c r="G1721" s="107"/>
      <c r="H1721" s="107"/>
      <c r="I1721" s="107"/>
      <c r="J1721" s="108"/>
      <c r="K1721" s="109"/>
      <c r="L1721" s="110"/>
      <c r="M1721" s="328" t="str">
        <f>IFERROR(ROUNDUP(VLOOKUP(F1721,Accesorio!A:E,IF(L1721&gt;5,L1721-2,L1721),)*E1721/IF(L1721&gt;5,1.21,1),0)," ")</f>
        <v xml:space="preserve"> </v>
      </c>
      <c r="N1721" s="329" t="str">
        <f>IFERROR(VLOOKUP(F1721,Accesorio!A:C,3,),"")</f>
        <v/>
      </c>
    </row>
    <row r="1722" spans="1:14">
      <c r="A1722" s="103"/>
      <c r="B1722" s="104"/>
      <c r="C1722" s="105"/>
      <c r="D1722" s="106"/>
      <c r="E1722" s="222"/>
      <c r="F1722" s="225"/>
      <c r="G1722" s="107"/>
      <c r="H1722" s="107"/>
      <c r="I1722" s="107"/>
      <c r="J1722" s="108"/>
      <c r="K1722" s="109"/>
      <c r="L1722" s="110"/>
      <c r="M1722" s="328" t="str">
        <f>IFERROR(ROUNDUP(VLOOKUP(F1722,Accesorio!A:E,IF(L1722&gt;5,L1722-2,L1722),)*E1722/IF(L1722&gt;5,1.21,1),0)," ")</f>
        <v xml:space="preserve"> </v>
      </c>
      <c r="N1722" s="329" t="str">
        <f>IFERROR(VLOOKUP(F1722,Accesorio!A:C,3,),"")</f>
        <v/>
      </c>
    </row>
    <row r="1723" spans="1:14">
      <c r="A1723" s="103"/>
      <c r="B1723" s="104"/>
      <c r="C1723" s="105"/>
      <c r="D1723" s="106"/>
      <c r="E1723" s="222"/>
      <c r="F1723" s="225"/>
      <c r="G1723" s="107"/>
      <c r="H1723" s="107"/>
      <c r="I1723" s="107"/>
      <c r="J1723" s="108"/>
      <c r="K1723" s="109"/>
      <c r="L1723" s="110"/>
      <c r="M1723" s="328" t="str">
        <f>IFERROR(ROUNDUP(VLOOKUP(F1723,Accesorio!A:E,IF(L1723&gt;5,L1723-2,L1723),)*E1723/IF(L1723&gt;5,1.21,1),0)," ")</f>
        <v xml:space="preserve"> </v>
      </c>
      <c r="N1723" s="329" t="str">
        <f>IFERROR(VLOOKUP(F1723,Accesorio!A:C,3,),"")</f>
        <v/>
      </c>
    </row>
    <row r="1724" spans="1:14">
      <c r="A1724" s="103"/>
      <c r="B1724" s="104"/>
      <c r="C1724" s="105"/>
      <c r="D1724" s="106"/>
      <c r="E1724" s="222"/>
      <c r="F1724" s="225"/>
      <c r="G1724" s="107"/>
      <c r="H1724" s="107"/>
      <c r="I1724" s="107"/>
      <c r="J1724" s="108"/>
      <c r="K1724" s="109"/>
      <c r="L1724" s="110"/>
      <c r="M1724" s="328" t="str">
        <f>IFERROR(ROUNDUP(VLOOKUP(F1724,Accesorio!A:E,IF(L1724&gt;5,L1724-2,L1724),)*E1724/IF(L1724&gt;5,1.21,1),0)," ")</f>
        <v xml:space="preserve"> </v>
      </c>
      <c r="N1724" s="329" t="str">
        <f>IFERROR(VLOOKUP(F1724,Accesorio!A:C,3,),"")</f>
        <v/>
      </c>
    </row>
    <row r="1725" spans="1:14">
      <c r="A1725" s="103"/>
      <c r="B1725" s="104"/>
      <c r="C1725" s="105"/>
      <c r="D1725" s="106"/>
      <c r="E1725" s="222"/>
      <c r="F1725" s="225"/>
      <c r="G1725" s="107"/>
      <c r="H1725" s="107"/>
      <c r="I1725" s="107"/>
      <c r="J1725" s="108"/>
      <c r="K1725" s="109"/>
      <c r="L1725" s="110"/>
      <c r="M1725" s="328" t="str">
        <f>IFERROR(ROUNDUP(VLOOKUP(F1725,Accesorio!A:E,IF(L1725&gt;5,L1725-2,L1725),)*E1725/IF(L1725&gt;5,1.21,1),0)," ")</f>
        <v xml:space="preserve"> </v>
      </c>
      <c r="N1725" s="329" t="str">
        <f>IFERROR(VLOOKUP(F1725,Accesorio!A:C,3,),"")</f>
        <v/>
      </c>
    </row>
    <row r="1726" spans="1:14">
      <c r="A1726" s="103"/>
      <c r="B1726" s="104"/>
      <c r="C1726" s="105"/>
      <c r="D1726" s="106"/>
      <c r="E1726" s="222"/>
      <c r="F1726" s="225"/>
      <c r="G1726" s="107"/>
      <c r="H1726" s="107"/>
      <c r="I1726" s="107"/>
      <c r="J1726" s="108"/>
      <c r="K1726" s="109"/>
      <c r="L1726" s="110"/>
      <c r="M1726" s="328" t="str">
        <f>IFERROR(ROUNDUP(VLOOKUP(F1726,Accesorio!A:E,IF(L1726&gt;5,L1726-2,L1726),)*E1726/IF(L1726&gt;5,1.21,1),0)," ")</f>
        <v xml:space="preserve"> </v>
      </c>
      <c r="N1726" s="329" t="str">
        <f>IFERROR(VLOOKUP(F1726,Accesorio!A:C,3,),"")</f>
        <v/>
      </c>
    </row>
    <row r="1727" spans="1:14">
      <c r="A1727" s="103"/>
      <c r="B1727" s="104"/>
      <c r="C1727" s="105"/>
      <c r="D1727" s="106"/>
      <c r="E1727" s="222"/>
      <c r="F1727" s="225"/>
      <c r="G1727" s="107"/>
      <c r="H1727" s="107"/>
      <c r="I1727" s="107"/>
      <c r="J1727" s="108"/>
      <c r="K1727" s="109"/>
      <c r="L1727" s="110"/>
      <c r="M1727" s="328" t="str">
        <f>IFERROR(ROUNDUP(VLOOKUP(F1727,Accesorio!A:E,IF(L1727&gt;5,L1727-2,L1727),)*E1727/IF(L1727&gt;5,1.21,1),0)," ")</f>
        <v xml:space="preserve"> </v>
      </c>
      <c r="N1727" s="329" t="str">
        <f>IFERROR(VLOOKUP(F1727,Accesorio!A:C,3,),"")</f>
        <v/>
      </c>
    </row>
    <row r="1728" spans="1:14">
      <c r="A1728" s="103"/>
      <c r="B1728" s="104"/>
      <c r="C1728" s="105"/>
      <c r="D1728" s="106"/>
      <c r="E1728" s="222"/>
      <c r="F1728" s="225"/>
      <c r="G1728" s="107"/>
      <c r="H1728" s="107"/>
      <c r="I1728" s="107"/>
      <c r="J1728" s="108"/>
      <c r="K1728" s="109"/>
      <c r="L1728" s="110"/>
      <c r="M1728" s="328" t="str">
        <f>IFERROR(ROUNDUP(VLOOKUP(F1728,Accesorio!A:E,IF(L1728&gt;5,L1728-2,L1728),)*E1728/IF(L1728&gt;5,1.21,1),0)," ")</f>
        <v xml:space="preserve"> </v>
      </c>
      <c r="N1728" s="329" t="str">
        <f>IFERROR(VLOOKUP(F1728,Accesorio!A:C,3,),"")</f>
        <v/>
      </c>
    </row>
    <row r="1729" spans="1:14">
      <c r="A1729" s="103"/>
      <c r="B1729" s="104"/>
      <c r="C1729" s="105"/>
      <c r="D1729" s="106"/>
      <c r="E1729" s="222"/>
      <c r="F1729" s="225"/>
      <c r="G1729" s="107"/>
      <c r="H1729" s="107"/>
      <c r="I1729" s="107"/>
      <c r="J1729" s="108"/>
      <c r="K1729" s="109"/>
      <c r="L1729" s="110"/>
      <c r="M1729" s="328" t="str">
        <f>IFERROR(ROUNDUP(VLOOKUP(F1729,Accesorio!A:E,IF(L1729&gt;5,L1729-2,L1729),)*E1729/IF(L1729&gt;5,1.21,1),0)," ")</f>
        <v xml:space="preserve"> </v>
      </c>
      <c r="N1729" s="329" t="str">
        <f>IFERROR(VLOOKUP(F1729,Accesorio!A:C,3,),"")</f>
        <v/>
      </c>
    </row>
    <row r="1730" spans="1:14">
      <c r="A1730" s="103"/>
      <c r="B1730" s="104"/>
      <c r="C1730" s="105"/>
      <c r="D1730" s="106"/>
      <c r="E1730" s="222"/>
      <c r="F1730" s="225"/>
      <c r="G1730" s="107"/>
      <c r="H1730" s="107"/>
      <c r="I1730" s="107"/>
      <c r="J1730" s="108"/>
      <c r="K1730" s="109"/>
      <c r="L1730" s="110"/>
      <c r="M1730" s="328" t="str">
        <f>IFERROR(ROUNDUP(VLOOKUP(F1730,Accesorio!A:E,IF(L1730&gt;5,L1730-2,L1730),)*E1730/IF(L1730&gt;5,1.21,1),0)," ")</f>
        <v xml:space="preserve"> </v>
      </c>
      <c r="N1730" s="329" t="str">
        <f>IFERROR(VLOOKUP(F1730,Accesorio!A:C,3,),"")</f>
        <v/>
      </c>
    </row>
    <row r="1731" spans="1:14">
      <c r="A1731" s="103"/>
      <c r="B1731" s="104"/>
      <c r="C1731" s="105"/>
      <c r="D1731" s="106"/>
      <c r="E1731" s="222"/>
      <c r="F1731" s="225"/>
      <c r="G1731" s="107"/>
      <c r="H1731" s="107"/>
      <c r="I1731" s="107"/>
      <c r="J1731" s="108"/>
      <c r="K1731" s="109"/>
      <c r="L1731" s="110"/>
      <c r="M1731" s="328" t="str">
        <f>IFERROR(ROUNDUP(VLOOKUP(F1731,Accesorio!A:E,IF(L1731&gt;5,L1731-2,L1731),)*E1731/IF(L1731&gt;5,1.21,1),0)," ")</f>
        <v xml:space="preserve"> </v>
      </c>
      <c r="N1731" s="329" t="str">
        <f>IFERROR(VLOOKUP(F1731,Accesorio!A:C,3,),"")</f>
        <v/>
      </c>
    </row>
    <row r="1732" spans="1:14">
      <c r="A1732" s="103"/>
      <c r="B1732" s="104"/>
      <c r="C1732" s="105"/>
      <c r="D1732" s="106"/>
      <c r="E1732" s="222"/>
      <c r="F1732" s="225"/>
      <c r="G1732" s="107"/>
      <c r="H1732" s="107"/>
      <c r="I1732" s="107"/>
      <c r="J1732" s="108"/>
      <c r="K1732" s="109"/>
      <c r="L1732" s="110"/>
      <c r="M1732" s="328" t="str">
        <f>IFERROR(ROUNDUP(VLOOKUP(F1732,Accesorio!A:E,IF(L1732&gt;5,L1732-2,L1732),)*E1732/IF(L1732&gt;5,1.21,1),0)," ")</f>
        <v xml:space="preserve"> </v>
      </c>
      <c r="N1732" s="329" t="str">
        <f>IFERROR(VLOOKUP(F1732,Accesorio!A:C,3,),"")</f>
        <v/>
      </c>
    </row>
    <row r="1733" spans="1:14">
      <c r="A1733" s="103"/>
      <c r="B1733" s="104"/>
      <c r="C1733" s="105"/>
      <c r="D1733" s="106"/>
      <c r="E1733" s="222"/>
      <c r="F1733" s="225"/>
      <c r="G1733" s="107"/>
      <c r="H1733" s="107"/>
      <c r="I1733" s="107"/>
      <c r="J1733" s="108"/>
      <c r="K1733" s="109"/>
      <c r="L1733" s="110"/>
      <c r="M1733" s="328" t="str">
        <f>IFERROR(ROUNDUP(VLOOKUP(F1733,Accesorio!A:E,IF(L1733&gt;5,L1733-2,L1733),)*E1733/IF(L1733&gt;5,1.21,1),0)," ")</f>
        <v xml:space="preserve"> </v>
      </c>
      <c r="N1733" s="329" t="str">
        <f>IFERROR(VLOOKUP(F1733,Accesorio!A:C,3,),"")</f>
        <v/>
      </c>
    </row>
    <row r="1734" spans="1:14">
      <c r="A1734" s="103"/>
      <c r="B1734" s="104"/>
      <c r="C1734" s="105"/>
      <c r="D1734" s="106"/>
      <c r="E1734" s="222"/>
      <c r="F1734" s="225"/>
      <c r="G1734" s="107"/>
      <c r="H1734" s="107"/>
      <c r="I1734" s="107"/>
      <c r="J1734" s="108"/>
      <c r="K1734" s="109"/>
      <c r="L1734" s="110"/>
      <c r="M1734" s="328" t="str">
        <f>IFERROR(ROUNDUP(VLOOKUP(F1734,Accesorio!A:E,IF(L1734&gt;5,L1734-2,L1734),)*E1734/IF(L1734&gt;5,1.21,1),0)," ")</f>
        <v xml:space="preserve"> </v>
      </c>
      <c r="N1734" s="329" t="str">
        <f>IFERROR(VLOOKUP(F1734,Accesorio!A:C,3,),"")</f>
        <v/>
      </c>
    </row>
    <row r="1735" spans="1:14">
      <c r="A1735" s="103"/>
      <c r="B1735" s="104"/>
      <c r="C1735" s="105"/>
      <c r="D1735" s="106"/>
      <c r="E1735" s="222"/>
      <c r="F1735" s="225"/>
      <c r="G1735" s="107"/>
      <c r="H1735" s="107"/>
      <c r="I1735" s="107"/>
      <c r="J1735" s="108"/>
      <c r="K1735" s="109"/>
      <c r="L1735" s="110"/>
      <c r="M1735" s="328" t="str">
        <f>IFERROR(ROUNDUP(VLOOKUP(F1735,Accesorio!A:E,IF(L1735&gt;5,L1735-2,L1735),)*E1735/IF(L1735&gt;5,1.21,1),0)," ")</f>
        <v xml:space="preserve"> </v>
      </c>
      <c r="N1735" s="329" t="str">
        <f>IFERROR(VLOOKUP(F1735,Accesorio!A:C,3,),"")</f>
        <v/>
      </c>
    </row>
    <row r="1736" spans="1:14">
      <c r="A1736" s="103"/>
      <c r="B1736" s="104"/>
      <c r="C1736" s="105"/>
      <c r="D1736" s="106"/>
      <c r="E1736" s="222"/>
      <c r="F1736" s="225"/>
      <c r="G1736" s="107"/>
      <c r="H1736" s="107"/>
      <c r="I1736" s="107"/>
      <c r="J1736" s="108"/>
      <c r="K1736" s="109"/>
      <c r="L1736" s="110"/>
      <c r="M1736" s="328" t="str">
        <f>IFERROR(ROUNDUP(VLOOKUP(F1736,Accesorio!A:E,IF(L1736&gt;5,L1736-2,L1736),)*E1736/IF(L1736&gt;5,1.21,1),0)," ")</f>
        <v xml:space="preserve"> </v>
      </c>
      <c r="N1736" s="329" t="str">
        <f>IFERROR(VLOOKUP(F1736,Accesorio!A:C,3,),"")</f>
        <v/>
      </c>
    </row>
    <row r="1737" spans="1:14">
      <c r="A1737" s="103"/>
      <c r="B1737" s="104"/>
      <c r="C1737" s="105"/>
      <c r="D1737" s="106"/>
      <c r="E1737" s="222"/>
      <c r="F1737" s="225"/>
      <c r="G1737" s="107"/>
      <c r="H1737" s="107"/>
      <c r="I1737" s="107"/>
      <c r="J1737" s="108"/>
      <c r="K1737" s="109"/>
      <c r="L1737" s="110"/>
      <c r="M1737" s="328" t="str">
        <f>IFERROR(ROUNDUP(VLOOKUP(F1737,Accesorio!A:E,IF(L1737&gt;5,L1737-2,L1737),)*E1737/IF(L1737&gt;5,1.21,1),0)," ")</f>
        <v xml:space="preserve"> </v>
      </c>
      <c r="N1737" s="329" t="str">
        <f>IFERROR(VLOOKUP(F1737,Accesorio!A:C,3,),"")</f>
        <v/>
      </c>
    </row>
    <row r="1738" spans="1:14">
      <c r="A1738" s="103"/>
      <c r="B1738" s="104"/>
      <c r="C1738" s="105"/>
      <c r="D1738" s="106"/>
      <c r="E1738" s="222"/>
      <c r="F1738" s="225"/>
      <c r="G1738" s="107"/>
      <c r="H1738" s="107"/>
      <c r="I1738" s="107"/>
      <c r="J1738" s="108"/>
      <c r="K1738" s="109"/>
      <c r="L1738" s="110"/>
      <c r="M1738" s="328" t="str">
        <f>IFERROR(ROUNDUP(VLOOKUP(F1738,Accesorio!A:E,IF(L1738&gt;5,L1738-2,L1738),)*E1738/IF(L1738&gt;5,1.21,1),0)," ")</f>
        <v xml:space="preserve"> </v>
      </c>
      <c r="N1738" s="329" t="str">
        <f>IFERROR(VLOOKUP(F1738,Accesorio!A:C,3,),"")</f>
        <v/>
      </c>
    </row>
    <row r="1739" spans="1:14">
      <c r="A1739" s="103"/>
      <c r="B1739" s="104"/>
      <c r="C1739" s="105"/>
      <c r="D1739" s="106"/>
      <c r="E1739" s="222"/>
      <c r="F1739" s="225"/>
      <c r="G1739" s="107"/>
      <c r="H1739" s="107"/>
      <c r="I1739" s="107"/>
      <c r="J1739" s="108"/>
      <c r="K1739" s="109"/>
      <c r="L1739" s="110"/>
      <c r="M1739" s="328" t="str">
        <f>IFERROR(ROUNDUP(VLOOKUP(F1739,Accesorio!A:E,IF(L1739&gt;5,L1739-2,L1739),)*E1739/IF(L1739&gt;5,1.21,1),0)," ")</f>
        <v xml:space="preserve"> </v>
      </c>
      <c r="N1739" s="329" t="str">
        <f>IFERROR(VLOOKUP(F1739,Accesorio!A:C,3,),"")</f>
        <v/>
      </c>
    </row>
    <row r="1740" spans="1:14">
      <c r="A1740" s="103"/>
      <c r="B1740" s="104"/>
      <c r="C1740" s="105"/>
      <c r="D1740" s="106"/>
      <c r="E1740" s="222"/>
      <c r="F1740" s="225"/>
      <c r="G1740" s="107"/>
      <c r="H1740" s="107"/>
      <c r="I1740" s="107"/>
      <c r="J1740" s="108"/>
      <c r="K1740" s="109"/>
      <c r="L1740" s="110"/>
      <c r="M1740" s="328" t="str">
        <f>IFERROR(ROUNDUP(VLOOKUP(F1740,Accesorio!A:E,IF(L1740&gt;5,L1740-2,L1740),)*E1740/IF(L1740&gt;5,1.21,1),0)," ")</f>
        <v xml:space="preserve"> </v>
      </c>
      <c r="N1740" s="329" t="str">
        <f>IFERROR(VLOOKUP(F1740,Accesorio!A:C,3,),"")</f>
        <v/>
      </c>
    </row>
    <row r="1741" spans="1:14">
      <c r="A1741" s="103"/>
      <c r="B1741" s="104"/>
      <c r="C1741" s="105"/>
      <c r="D1741" s="106"/>
      <c r="E1741" s="222"/>
      <c r="F1741" s="225"/>
      <c r="G1741" s="107"/>
      <c r="H1741" s="107"/>
      <c r="I1741" s="107"/>
      <c r="J1741" s="108"/>
      <c r="K1741" s="109"/>
      <c r="L1741" s="110"/>
      <c r="M1741" s="328" t="str">
        <f>IFERROR(ROUNDUP(VLOOKUP(F1741,Accesorio!A:E,IF(L1741&gt;5,L1741-2,L1741),)*E1741/IF(L1741&gt;5,1.21,1),0)," ")</f>
        <v xml:space="preserve"> </v>
      </c>
      <c r="N1741" s="329" t="str">
        <f>IFERROR(VLOOKUP(F1741,Accesorio!A:C,3,),"")</f>
        <v/>
      </c>
    </row>
    <row r="1742" spans="1:14">
      <c r="A1742" s="103"/>
      <c r="B1742" s="104"/>
      <c r="C1742" s="105"/>
      <c r="D1742" s="106"/>
      <c r="E1742" s="222"/>
      <c r="F1742" s="225"/>
      <c r="G1742" s="107"/>
      <c r="H1742" s="107"/>
      <c r="I1742" s="107"/>
      <c r="J1742" s="108"/>
      <c r="K1742" s="109"/>
      <c r="L1742" s="110"/>
      <c r="M1742" s="328" t="str">
        <f>IFERROR(ROUNDUP(VLOOKUP(F1742,Accesorio!A:E,IF(L1742&gt;5,L1742-2,L1742),)*E1742/IF(L1742&gt;5,1.21,1),0)," ")</f>
        <v xml:space="preserve"> </v>
      </c>
      <c r="N1742" s="329" t="str">
        <f>IFERROR(VLOOKUP(F1742,Accesorio!A:C,3,),"")</f>
        <v/>
      </c>
    </row>
    <row r="1743" spans="1:14">
      <c r="A1743" s="103"/>
      <c r="B1743" s="104"/>
      <c r="C1743" s="105"/>
      <c r="D1743" s="106"/>
      <c r="E1743" s="222"/>
      <c r="F1743" s="225"/>
      <c r="G1743" s="107"/>
      <c r="H1743" s="107"/>
      <c r="I1743" s="107"/>
      <c r="J1743" s="108"/>
      <c r="K1743" s="109"/>
      <c r="L1743" s="110"/>
      <c r="M1743" s="328" t="str">
        <f>IFERROR(ROUNDUP(VLOOKUP(F1743,Accesorio!A:E,IF(L1743&gt;5,L1743-2,L1743),)*E1743/IF(L1743&gt;5,1.21,1),0)," ")</f>
        <v xml:space="preserve"> </v>
      </c>
      <c r="N1743" s="329" t="str">
        <f>IFERROR(VLOOKUP(F1743,Accesorio!A:C,3,),"")</f>
        <v/>
      </c>
    </row>
    <row r="1744" spans="1:14">
      <c r="A1744" s="103"/>
      <c r="B1744" s="104"/>
      <c r="C1744" s="105"/>
      <c r="D1744" s="106"/>
      <c r="E1744" s="222"/>
      <c r="F1744" s="225"/>
      <c r="G1744" s="107"/>
      <c r="H1744" s="107"/>
      <c r="I1744" s="107"/>
      <c r="J1744" s="108"/>
      <c r="K1744" s="109"/>
      <c r="L1744" s="110"/>
      <c r="M1744" s="328" t="str">
        <f>IFERROR(ROUNDUP(VLOOKUP(F1744,Accesorio!A:E,IF(L1744&gt;5,L1744-2,L1744),)*E1744/IF(L1744&gt;5,1.21,1),0)," ")</f>
        <v xml:space="preserve"> </v>
      </c>
      <c r="N1744" s="329" t="str">
        <f>IFERROR(VLOOKUP(F1744,Accesorio!A:C,3,),"")</f>
        <v/>
      </c>
    </row>
    <row r="1745" spans="1:14">
      <c r="A1745" s="103"/>
      <c r="B1745" s="104"/>
      <c r="C1745" s="105"/>
      <c r="D1745" s="106"/>
      <c r="E1745" s="222"/>
      <c r="F1745" s="225"/>
      <c r="G1745" s="107"/>
      <c r="H1745" s="107"/>
      <c r="I1745" s="107"/>
      <c r="J1745" s="108"/>
      <c r="K1745" s="109"/>
      <c r="L1745" s="110"/>
      <c r="M1745" s="328" t="str">
        <f>IFERROR(ROUNDUP(VLOOKUP(F1745,Accesorio!A:E,IF(L1745&gt;5,L1745-2,L1745),)*E1745/IF(L1745&gt;5,1.21,1),0)," ")</f>
        <v xml:space="preserve"> </v>
      </c>
      <c r="N1745" s="329" t="str">
        <f>IFERROR(VLOOKUP(F1745,Accesorio!A:C,3,),"")</f>
        <v/>
      </c>
    </row>
    <row r="1746" spans="1:14">
      <c r="A1746" s="103"/>
      <c r="B1746" s="104"/>
      <c r="C1746" s="105"/>
      <c r="D1746" s="106"/>
      <c r="E1746" s="222"/>
      <c r="F1746" s="225"/>
      <c r="G1746" s="107"/>
      <c r="H1746" s="107"/>
      <c r="I1746" s="107"/>
      <c r="J1746" s="108"/>
      <c r="K1746" s="109"/>
      <c r="L1746" s="110"/>
      <c r="M1746" s="328" t="str">
        <f>IFERROR(ROUNDUP(VLOOKUP(F1746,Accesorio!A:E,IF(L1746&gt;5,L1746-2,L1746),)*E1746/IF(L1746&gt;5,1.21,1),0)," ")</f>
        <v xml:space="preserve"> </v>
      </c>
      <c r="N1746" s="329" t="str">
        <f>IFERROR(VLOOKUP(F1746,Accesorio!A:C,3,),"")</f>
        <v/>
      </c>
    </row>
    <row r="1747" spans="1:14">
      <c r="A1747" s="103"/>
      <c r="B1747" s="104"/>
      <c r="C1747" s="105"/>
      <c r="D1747" s="106"/>
      <c r="E1747" s="222"/>
      <c r="F1747" s="225"/>
      <c r="G1747" s="107"/>
      <c r="H1747" s="107"/>
      <c r="I1747" s="107"/>
      <c r="J1747" s="108"/>
      <c r="K1747" s="109"/>
      <c r="L1747" s="110"/>
      <c r="M1747" s="328" t="str">
        <f>IFERROR(ROUNDUP(VLOOKUP(F1747,Accesorio!A:E,IF(L1747&gt;5,L1747-2,L1747),)*E1747/IF(L1747&gt;5,1.21,1),0)," ")</f>
        <v xml:space="preserve"> </v>
      </c>
      <c r="N1747" s="329" t="str">
        <f>IFERROR(VLOOKUP(F1747,Accesorio!A:C,3,),"")</f>
        <v/>
      </c>
    </row>
    <row r="1748" spans="1:14">
      <c r="A1748" s="103"/>
      <c r="B1748" s="104"/>
      <c r="C1748" s="105"/>
      <c r="D1748" s="106"/>
      <c r="E1748" s="222"/>
      <c r="F1748" s="225"/>
      <c r="G1748" s="107"/>
      <c r="H1748" s="107"/>
      <c r="I1748" s="107"/>
      <c r="J1748" s="108"/>
      <c r="K1748" s="109"/>
      <c r="L1748" s="110"/>
      <c r="M1748" s="328" t="str">
        <f>IFERROR(ROUNDUP(VLOOKUP(F1748,Accesorio!A:E,IF(L1748&gt;5,L1748-2,L1748),)*E1748/IF(L1748&gt;5,1.21,1),0)," ")</f>
        <v xml:space="preserve"> </v>
      </c>
      <c r="N1748" s="329" t="str">
        <f>IFERROR(VLOOKUP(F1748,Accesorio!A:C,3,),"")</f>
        <v/>
      </c>
    </row>
    <row r="1749" spans="1:14">
      <c r="A1749" s="103"/>
      <c r="B1749" s="104"/>
      <c r="C1749" s="105"/>
      <c r="D1749" s="106"/>
      <c r="E1749" s="222"/>
      <c r="F1749" s="225"/>
      <c r="G1749" s="107"/>
      <c r="H1749" s="107"/>
      <c r="I1749" s="107"/>
      <c r="J1749" s="108"/>
      <c r="K1749" s="109"/>
      <c r="L1749" s="110"/>
      <c r="M1749" s="328" t="str">
        <f>IFERROR(ROUNDUP(VLOOKUP(F1749,Accesorio!A:E,IF(L1749&gt;5,L1749-2,L1749),)*E1749/IF(L1749&gt;5,1.21,1),0)," ")</f>
        <v xml:space="preserve"> </v>
      </c>
      <c r="N1749" s="329" t="str">
        <f>IFERROR(VLOOKUP(F1749,Accesorio!A:C,3,),"")</f>
        <v/>
      </c>
    </row>
    <row r="1750" spans="1:14">
      <c r="A1750" s="103"/>
      <c r="B1750" s="104"/>
      <c r="C1750" s="105"/>
      <c r="D1750" s="106"/>
      <c r="E1750" s="222"/>
      <c r="F1750" s="225"/>
      <c r="G1750" s="107"/>
      <c r="H1750" s="107"/>
      <c r="I1750" s="107"/>
      <c r="J1750" s="108"/>
      <c r="K1750" s="109"/>
      <c r="L1750" s="110"/>
      <c r="M1750" s="328" t="str">
        <f>IFERROR(ROUNDUP(VLOOKUP(F1750,Accesorio!A:E,IF(L1750&gt;5,L1750-2,L1750),)*E1750/IF(L1750&gt;5,1.21,1),0)," ")</f>
        <v xml:space="preserve"> </v>
      </c>
      <c r="N1750" s="329" t="str">
        <f>IFERROR(VLOOKUP(F1750,Accesorio!A:C,3,),"")</f>
        <v/>
      </c>
    </row>
    <row r="1751" spans="1:14">
      <c r="A1751" s="103"/>
      <c r="B1751" s="104"/>
      <c r="C1751" s="105"/>
      <c r="D1751" s="106"/>
      <c r="E1751" s="222"/>
      <c r="F1751" s="225"/>
      <c r="G1751" s="107"/>
      <c r="H1751" s="107"/>
      <c r="I1751" s="107"/>
      <c r="J1751" s="108"/>
      <c r="K1751" s="109"/>
      <c r="L1751" s="110"/>
      <c r="M1751" s="328" t="str">
        <f>IFERROR(ROUNDUP(VLOOKUP(F1751,Accesorio!A:E,IF(L1751&gt;5,L1751-2,L1751),)*E1751/IF(L1751&gt;5,1.21,1),0)," ")</f>
        <v xml:space="preserve"> </v>
      </c>
      <c r="N1751" s="329" t="str">
        <f>IFERROR(VLOOKUP(F1751,Accesorio!A:C,3,),"")</f>
        <v/>
      </c>
    </row>
    <row r="1752" spans="1:14">
      <c r="A1752" s="103"/>
      <c r="B1752" s="104"/>
      <c r="C1752" s="105"/>
      <c r="D1752" s="106"/>
      <c r="E1752" s="222"/>
      <c r="F1752" s="225"/>
      <c r="G1752" s="107"/>
      <c r="H1752" s="107"/>
      <c r="I1752" s="107"/>
      <c r="J1752" s="108"/>
      <c r="K1752" s="109"/>
      <c r="L1752" s="110"/>
      <c r="M1752" s="328" t="str">
        <f>IFERROR(ROUNDUP(VLOOKUP(F1752,Accesorio!A:E,IF(L1752&gt;5,L1752-2,L1752),)*E1752/IF(L1752&gt;5,1.21,1),0)," ")</f>
        <v xml:space="preserve"> </v>
      </c>
      <c r="N1752" s="329" t="str">
        <f>IFERROR(VLOOKUP(F1752,Accesorio!A:C,3,),"")</f>
        <v/>
      </c>
    </row>
    <row r="1753" spans="1:14">
      <c r="A1753" s="103"/>
      <c r="B1753" s="104"/>
      <c r="C1753" s="105"/>
      <c r="D1753" s="106"/>
      <c r="E1753" s="222"/>
      <c r="F1753" s="225"/>
      <c r="G1753" s="107"/>
      <c r="H1753" s="107"/>
      <c r="I1753" s="107"/>
      <c r="J1753" s="108"/>
      <c r="K1753" s="109"/>
      <c r="L1753" s="110"/>
      <c r="M1753" s="328" t="str">
        <f>IFERROR(ROUNDUP(VLOOKUP(F1753,Accesorio!A:E,IF(L1753&gt;5,L1753-2,L1753),)*E1753/IF(L1753&gt;5,1.21,1),0)," ")</f>
        <v xml:space="preserve"> </v>
      </c>
      <c r="N1753" s="329" t="str">
        <f>IFERROR(VLOOKUP(F1753,Accesorio!A:C,3,),"")</f>
        <v/>
      </c>
    </row>
    <row r="1754" spans="1:14">
      <c r="A1754" s="103"/>
      <c r="B1754" s="104"/>
      <c r="C1754" s="105"/>
      <c r="D1754" s="106"/>
      <c r="E1754" s="222"/>
      <c r="F1754" s="225"/>
      <c r="G1754" s="107"/>
      <c r="H1754" s="107"/>
      <c r="I1754" s="107"/>
      <c r="J1754" s="108"/>
      <c r="K1754" s="109"/>
      <c r="L1754" s="110"/>
      <c r="M1754" s="328" t="str">
        <f>IFERROR(ROUNDUP(VLOOKUP(F1754,Accesorio!A:E,IF(L1754&gt;5,L1754-2,L1754),)*E1754/IF(L1754&gt;5,1.21,1),0)," ")</f>
        <v xml:space="preserve"> </v>
      </c>
      <c r="N1754" s="329" t="str">
        <f>IFERROR(VLOOKUP(F1754,Accesorio!A:C,3,),"")</f>
        <v/>
      </c>
    </row>
    <row r="1755" spans="1:14">
      <c r="A1755" s="103"/>
      <c r="B1755" s="104"/>
      <c r="C1755" s="105"/>
      <c r="D1755" s="106"/>
      <c r="E1755" s="222"/>
      <c r="F1755" s="225"/>
      <c r="G1755" s="107"/>
      <c r="H1755" s="107"/>
      <c r="I1755" s="107"/>
      <c r="J1755" s="108"/>
      <c r="K1755" s="109"/>
      <c r="L1755" s="110"/>
      <c r="M1755" s="328" t="str">
        <f>IFERROR(ROUNDUP(VLOOKUP(F1755,Accesorio!A:E,IF(L1755&gt;5,L1755-2,L1755),)*E1755/IF(L1755&gt;5,1.21,1),0)," ")</f>
        <v xml:space="preserve"> </v>
      </c>
      <c r="N1755" s="329" t="str">
        <f>IFERROR(VLOOKUP(F1755,Accesorio!A:C,3,),"")</f>
        <v/>
      </c>
    </row>
    <row r="1756" spans="1:14">
      <c r="A1756" s="103"/>
      <c r="B1756" s="104"/>
      <c r="C1756" s="105"/>
      <c r="D1756" s="106"/>
      <c r="E1756" s="222"/>
      <c r="F1756" s="225"/>
      <c r="G1756" s="107"/>
      <c r="H1756" s="107"/>
      <c r="I1756" s="107"/>
      <c r="J1756" s="108"/>
      <c r="K1756" s="109"/>
      <c r="L1756" s="110"/>
      <c r="M1756" s="328" t="str">
        <f>IFERROR(ROUNDUP(VLOOKUP(F1756,Accesorio!A:E,IF(L1756&gt;5,L1756-2,L1756),)*E1756/IF(L1756&gt;5,1.21,1),0)," ")</f>
        <v xml:space="preserve"> </v>
      </c>
      <c r="N1756" s="329" t="str">
        <f>IFERROR(VLOOKUP(F1756,Accesorio!A:C,3,),"")</f>
        <v/>
      </c>
    </row>
    <row r="1757" spans="1:14">
      <c r="A1757" s="103"/>
      <c r="B1757" s="104"/>
      <c r="C1757" s="105"/>
      <c r="D1757" s="106"/>
      <c r="E1757" s="222"/>
      <c r="F1757" s="225"/>
      <c r="G1757" s="107"/>
      <c r="H1757" s="107"/>
      <c r="I1757" s="107"/>
      <c r="J1757" s="108"/>
      <c r="K1757" s="109"/>
      <c r="L1757" s="110"/>
      <c r="M1757" s="328" t="str">
        <f>IFERROR(ROUNDUP(VLOOKUP(F1757,Accesorio!A:E,IF(L1757&gt;5,L1757-2,L1757),)*E1757/IF(L1757&gt;5,1.21,1),0)," ")</f>
        <v xml:space="preserve"> </v>
      </c>
      <c r="N1757" s="329" t="str">
        <f>IFERROR(VLOOKUP(F1757,Accesorio!A:C,3,),"")</f>
        <v/>
      </c>
    </row>
    <row r="1758" spans="1:14">
      <c r="A1758" s="103"/>
      <c r="B1758" s="104"/>
      <c r="C1758" s="105"/>
      <c r="D1758" s="106"/>
      <c r="E1758" s="222"/>
      <c r="F1758" s="225"/>
      <c r="G1758" s="107"/>
      <c r="H1758" s="107"/>
      <c r="I1758" s="107"/>
      <c r="J1758" s="108"/>
      <c r="K1758" s="109"/>
      <c r="L1758" s="110"/>
      <c r="M1758" s="328" t="str">
        <f>IFERROR(ROUNDUP(VLOOKUP(F1758,Accesorio!A:E,IF(L1758&gt;5,L1758-2,L1758),)*E1758/IF(L1758&gt;5,1.21,1),0)," ")</f>
        <v xml:space="preserve"> </v>
      </c>
      <c r="N1758" s="329" t="str">
        <f>IFERROR(VLOOKUP(F1758,Accesorio!A:C,3,),"")</f>
        <v/>
      </c>
    </row>
    <row r="1759" spans="1:14">
      <c r="A1759" s="103"/>
      <c r="B1759" s="104"/>
      <c r="C1759" s="105"/>
      <c r="D1759" s="106"/>
      <c r="E1759" s="222"/>
      <c r="F1759" s="225"/>
      <c r="G1759" s="107"/>
      <c r="H1759" s="107"/>
      <c r="I1759" s="107"/>
      <c r="J1759" s="108"/>
      <c r="K1759" s="109"/>
      <c r="L1759" s="110"/>
      <c r="M1759" s="328" t="str">
        <f>IFERROR(ROUNDUP(VLOOKUP(F1759,Accesorio!A:E,IF(L1759&gt;5,L1759-2,L1759),)*E1759/IF(L1759&gt;5,1.21,1),0)," ")</f>
        <v xml:space="preserve"> </v>
      </c>
      <c r="N1759" s="329" t="str">
        <f>IFERROR(VLOOKUP(F1759,Accesorio!A:C,3,),"")</f>
        <v/>
      </c>
    </row>
    <row r="1760" spans="1:14">
      <c r="A1760" s="103"/>
      <c r="B1760" s="104"/>
      <c r="C1760" s="105"/>
      <c r="D1760" s="106"/>
      <c r="E1760" s="222"/>
      <c r="F1760" s="225"/>
      <c r="G1760" s="107"/>
      <c r="H1760" s="107"/>
      <c r="I1760" s="107"/>
      <c r="J1760" s="108"/>
      <c r="K1760" s="109"/>
      <c r="L1760" s="110"/>
      <c r="M1760" s="328" t="str">
        <f>IFERROR(ROUNDUP(VLOOKUP(F1760,Accesorio!A:E,IF(L1760&gt;5,L1760-2,L1760),)*E1760/IF(L1760&gt;5,1.21,1),0)," ")</f>
        <v xml:space="preserve"> </v>
      </c>
      <c r="N1760" s="329" t="str">
        <f>IFERROR(VLOOKUP(F1760,Accesorio!A:C,3,),"")</f>
        <v/>
      </c>
    </row>
    <row r="1761" spans="1:14">
      <c r="A1761" s="103"/>
      <c r="B1761" s="104"/>
      <c r="C1761" s="105"/>
      <c r="D1761" s="106"/>
      <c r="E1761" s="222"/>
      <c r="F1761" s="225"/>
      <c r="G1761" s="107"/>
      <c r="H1761" s="107"/>
      <c r="I1761" s="107"/>
      <c r="J1761" s="108"/>
      <c r="K1761" s="109"/>
      <c r="L1761" s="110"/>
      <c r="M1761" s="328" t="str">
        <f>IFERROR(ROUNDUP(VLOOKUP(F1761,Accesorio!A:E,IF(L1761&gt;5,L1761-2,L1761),)*E1761/IF(L1761&gt;5,1.21,1),0)," ")</f>
        <v xml:space="preserve"> </v>
      </c>
      <c r="N1761" s="329" t="str">
        <f>IFERROR(VLOOKUP(F1761,Accesorio!A:C,3,),"")</f>
        <v/>
      </c>
    </row>
    <row r="1762" spans="1:14">
      <c r="A1762" s="103"/>
      <c r="B1762" s="104"/>
      <c r="C1762" s="105"/>
      <c r="D1762" s="106"/>
      <c r="E1762" s="222"/>
      <c r="F1762" s="225"/>
      <c r="G1762" s="107"/>
      <c r="H1762" s="107"/>
      <c r="I1762" s="107"/>
      <c r="J1762" s="108"/>
      <c r="K1762" s="109"/>
      <c r="L1762" s="110"/>
      <c r="M1762" s="328" t="str">
        <f>IFERROR(ROUNDUP(VLOOKUP(F1762,Accesorio!A:E,IF(L1762&gt;5,L1762-2,L1762),)*E1762/IF(L1762&gt;5,1.21,1),0)," ")</f>
        <v xml:space="preserve"> </v>
      </c>
      <c r="N1762" s="329" t="str">
        <f>IFERROR(VLOOKUP(F1762,Accesorio!A:C,3,),"")</f>
        <v/>
      </c>
    </row>
    <row r="1763" spans="1:14">
      <c r="A1763" s="103"/>
      <c r="B1763" s="104"/>
      <c r="C1763" s="105"/>
      <c r="D1763" s="106"/>
      <c r="E1763" s="222"/>
      <c r="F1763" s="225"/>
      <c r="G1763" s="107"/>
      <c r="H1763" s="107"/>
      <c r="I1763" s="107"/>
      <c r="J1763" s="108"/>
      <c r="K1763" s="109"/>
      <c r="L1763" s="110"/>
      <c r="M1763" s="328" t="str">
        <f>IFERROR(ROUNDUP(VLOOKUP(F1763,Accesorio!A:E,IF(L1763&gt;5,L1763-2,L1763),)*E1763/IF(L1763&gt;5,1.21,1),0)," ")</f>
        <v xml:space="preserve"> </v>
      </c>
      <c r="N1763" s="329" t="str">
        <f>IFERROR(VLOOKUP(F1763,Accesorio!A:C,3,),"")</f>
        <v/>
      </c>
    </row>
    <row r="1764" spans="1:14">
      <c r="A1764" s="103"/>
      <c r="B1764" s="104"/>
      <c r="C1764" s="105"/>
      <c r="D1764" s="106"/>
      <c r="E1764" s="222"/>
      <c r="F1764" s="225"/>
      <c r="G1764" s="107"/>
      <c r="H1764" s="107"/>
      <c r="I1764" s="107"/>
      <c r="J1764" s="108"/>
      <c r="K1764" s="109"/>
      <c r="L1764" s="110"/>
      <c r="M1764" s="328" t="str">
        <f>IFERROR(ROUNDUP(VLOOKUP(F1764,Accesorio!A:E,IF(L1764&gt;5,L1764-2,L1764),)*E1764/IF(L1764&gt;5,1.21,1),0)," ")</f>
        <v xml:space="preserve"> </v>
      </c>
      <c r="N1764" s="329" t="str">
        <f>IFERROR(VLOOKUP(F1764,Accesorio!A:C,3,),"")</f>
        <v/>
      </c>
    </row>
    <row r="1765" spans="1:14">
      <c r="A1765" s="103"/>
      <c r="B1765" s="104"/>
      <c r="C1765" s="105"/>
      <c r="D1765" s="106"/>
      <c r="E1765" s="222"/>
      <c r="F1765" s="225"/>
      <c r="G1765" s="107"/>
      <c r="H1765" s="107"/>
      <c r="I1765" s="107"/>
      <c r="J1765" s="108"/>
      <c r="K1765" s="109"/>
      <c r="L1765" s="110"/>
      <c r="M1765" s="328" t="str">
        <f>IFERROR(ROUNDUP(VLOOKUP(F1765,Accesorio!A:E,IF(L1765&gt;5,L1765-2,L1765),)*E1765/IF(L1765&gt;5,1.21,1),0)," ")</f>
        <v xml:space="preserve"> </v>
      </c>
      <c r="N1765" s="329" t="str">
        <f>IFERROR(VLOOKUP(F1765,Accesorio!A:C,3,),"")</f>
        <v/>
      </c>
    </row>
    <row r="1766" spans="1:14">
      <c r="A1766" s="103"/>
      <c r="B1766" s="104"/>
      <c r="C1766" s="105"/>
      <c r="D1766" s="106"/>
      <c r="E1766" s="222"/>
      <c r="F1766" s="225"/>
      <c r="G1766" s="107"/>
      <c r="H1766" s="107"/>
      <c r="I1766" s="107"/>
      <c r="J1766" s="108"/>
      <c r="K1766" s="109"/>
      <c r="L1766" s="110"/>
      <c r="M1766" s="328" t="str">
        <f>IFERROR(ROUNDUP(VLOOKUP(F1766,Accesorio!A:E,IF(L1766&gt;5,L1766-2,L1766),)*E1766/IF(L1766&gt;5,1.21,1),0)," ")</f>
        <v xml:space="preserve"> </v>
      </c>
      <c r="N1766" s="329" t="str">
        <f>IFERROR(VLOOKUP(F1766,Accesorio!A:C,3,),"")</f>
        <v/>
      </c>
    </row>
    <row r="1767" spans="1:14">
      <c r="A1767" s="103"/>
      <c r="B1767" s="104"/>
      <c r="C1767" s="105"/>
      <c r="D1767" s="106"/>
      <c r="E1767" s="222"/>
      <c r="F1767" s="225"/>
      <c r="G1767" s="107"/>
      <c r="H1767" s="107"/>
      <c r="I1767" s="107"/>
      <c r="J1767" s="108"/>
      <c r="K1767" s="109"/>
      <c r="L1767" s="110"/>
      <c r="M1767" s="328" t="str">
        <f>IFERROR(ROUNDUP(VLOOKUP(F1767,Accesorio!A:E,IF(L1767&gt;5,L1767-2,L1767),)*E1767/IF(L1767&gt;5,1.21,1),0)," ")</f>
        <v xml:space="preserve"> </v>
      </c>
      <c r="N1767" s="329" t="str">
        <f>IFERROR(VLOOKUP(F1767,Accesorio!A:C,3,),"")</f>
        <v/>
      </c>
    </row>
    <row r="1768" spans="1:14">
      <c r="A1768" s="103"/>
      <c r="B1768" s="104"/>
      <c r="C1768" s="105"/>
      <c r="D1768" s="106"/>
      <c r="E1768" s="222"/>
      <c r="F1768" s="225"/>
      <c r="G1768" s="107"/>
      <c r="H1768" s="107"/>
      <c r="I1768" s="107"/>
      <c r="J1768" s="108"/>
      <c r="K1768" s="109"/>
      <c r="L1768" s="110"/>
      <c r="M1768" s="328" t="str">
        <f>IFERROR(ROUNDUP(VLOOKUP(F1768,Accesorio!A:E,IF(L1768&gt;5,L1768-2,L1768),)*E1768/IF(L1768&gt;5,1.21,1),0)," ")</f>
        <v xml:space="preserve"> </v>
      </c>
      <c r="N1768" s="329" t="str">
        <f>IFERROR(VLOOKUP(F1768,Accesorio!A:C,3,),"")</f>
        <v/>
      </c>
    </row>
    <row r="1769" spans="1:14">
      <c r="A1769" s="103"/>
      <c r="B1769" s="104"/>
      <c r="C1769" s="105"/>
      <c r="D1769" s="106"/>
      <c r="E1769" s="222"/>
      <c r="F1769" s="225"/>
      <c r="G1769" s="107"/>
      <c r="H1769" s="107"/>
      <c r="I1769" s="107"/>
      <c r="J1769" s="108"/>
      <c r="K1769" s="109"/>
      <c r="L1769" s="110"/>
      <c r="M1769" s="328" t="str">
        <f>IFERROR(ROUNDUP(VLOOKUP(F1769,Accesorio!A:E,IF(L1769&gt;5,L1769-2,L1769),)*E1769/IF(L1769&gt;5,1.21,1),0)," ")</f>
        <v xml:space="preserve"> </v>
      </c>
      <c r="N1769" s="329" t="str">
        <f>IFERROR(VLOOKUP(F1769,Accesorio!A:C,3,),"")</f>
        <v/>
      </c>
    </row>
    <row r="1770" spans="1:14">
      <c r="A1770" s="103"/>
      <c r="B1770" s="104"/>
      <c r="C1770" s="105"/>
      <c r="D1770" s="106"/>
      <c r="E1770" s="222"/>
      <c r="F1770" s="225"/>
      <c r="G1770" s="107"/>
      <c r="H1770" s="107"/>
      <c r="I1770" s="107"/>
      <c r="J1770" s="108"/>
      <c r="K1770" s="109"/>
      <c r="L1770" s="110"/>
      <c r="M1770" s="328" t="str">
        <f>IFERROR(ROUNDUP(VLOOKUP(F1770,Accesorio!A:E,IF(L1770&gt;5,L1770-2,L1770),)*E1770/IF(L1770&gt;5,1.21,1),0)," ")</f>
        <v xml:space="preserve"> </v>
      </c>
      <c r="N1770" s="329" t="str">
        <f>IFERROR(VLOOKUP(F1770,Accesorio!A:C,3,),"")</f>
        <v/>
      </c>
    </row>
    <row r="1771" spans="1:14">
      <c r="A1771" s="103"/>
      <c r="B1771" s="104"/>
      <c r="C1771" s="105"/>
      <c r="D1771" s="106"/>
      <c r="E1771" s="222"/>
      <c r="F1771" s="225"/>
      <c r="G1771" s="107"/>
      <c r="H1771" s="107"/>
      <c r="I1771" s="107"/>
      <c r="J1771" s="108"/>
      <c r="K1771" s="109"/>
      <c r="L1771" s="110"/>
      <c r="M1771" s="328" t="str">
        <f>IFERROR(ROUNDUP(VLOOKUP(F1771,Accesorio!A:E,IF(L1771&gt;5,L1771-2,L1771),)*E1771/IF(L1771&gt;5,1.21,1),0)," ")</f>
        <v xml:space="preserve"> </v>
      </c>
      <c r="N1771" s="329" t="str">
        <f>IFERROR(VLOOKUP(F1771,Accesorio!A:C,3,),"")</f>
        <v/>
      </c>
    </row>
    <row r="1772" spans="1:14">
      <c r="A1772" s="103"/>
      <c r="B1772" s="104"/>
      <c r="C1772" s="105"/>
      <c r="D1772" s="106"/>
      <c r="E1772" s="222"/>
      <c r="F1772" s="225"/>
      <c r="G1772" s="107"/>
      <c r="H1772" s="107"/>
      <c r="I1772" s="107"/>
      <c r="J1772" s="108"/>
      <c r="K1772" s="109"/>
      <c r="L1772" s="110"/>
      <c r="M1772" s="328" t="str">
        <f>IFERROR(ROUNDUP(VLOOKUP(F1772,Accesorio!A:E,IF(L1772&gt;5,L1772-2,L1772),)*E1772/IF(L1772&gt;5,1.21,1),0)," ")</f>
        <v xml:space="preserve"> </v>
      </c>
      <c r="N1772" s="329" t="str">
        <f>IFERROR(VLOOKUP(F1772,Accesorio!A:C,3,),"")</f>
        <v/>
      </c>
    </row>
    <row r="1773" spans="1:14">
      <c r="A1773" s="103"/>
      <c r="B1773" s="104"/>
      <c r="C1773" s="105"/>
      <c r="D1773" s="106"/>
      <c r="E1773" s="222"/>
      <c r="F1773" s="225"/>
      <c r="G1773" s="107"/>
      <c r="H1773" s="107"/>
      <c r="I1773" s="107"/>
      <c r="J1773" s="108"/>
      <c r="K1773" s="109"/>
      <c r="L1773" s="110"/>
      <c r="M1773" s="328" t="str">
        <f>IFERROR(ROUNDUP(VLOOKUP(F1773,Accesorio!A:E,IF(L1773&gt;5,L1773-2,L1773),)*E1773/IF(L1773&gt;5,1.21,1),0)," ")</f>
        <v xml:space="preserve"> </v>
      </c>
      <c r="N1773" s="329" t="str">
        <f>IFERROR(VLOOKUP(F1773,Accesorio!A:C,3,),"")</f>
        <v/>
      </c>
    </row>
    <row r="1774" spans="1:14">
      <c r="A1774" s="103"/>
      <c r="B1774" s="104"/>
      <c r="C1774" s="105"/>
      <c r="D1774" s="106"/>
      <c r="E1774" s="222"/>
      <c r="F1774" s="225"/>
      <c r="G1774" s="107"/>
      <c r="H1774" s="107"/>
      <c r="I1774" s="107"/>
      <c r="J1774" s="108"/>
      <c r="K1774" s="109"/>
      <c r="L1774" s="110"/>
      <c r="M1774" s="328" t="str">
        <f>IFERROR(ROUNDUP(VLOOKUP(F1774,Accesorio!A:E,IF(L1774&gt;5,L1774-2,L1774),)*E1774/IF(L1774&gt;5,1.21,1),0)," ")</f>
        <v xml:space="preserve"> </v>
      </c>
      <c r="N1774" s="329" t="str">
        <f>IFERROR(VLOOKUP(F1774,Accesorio!A:C,3,),"")</f>
        <v/>
      </c>
    </row>
    <row r="1775" spans="1:14">
      <c r="A1775" s="103"/>
      <c r="B1775" s="104"/>
      <c r="C1775" s="105"/>
      <c r="D1775" s="106"/>
      <c r="E1775" s="222"/>
      <c r="F1775" s="225"/>
      <c r="G1775" s="107"/>
      <c r="H1775" s="107"/>
      <c r="I1775" s="107"/>
      <c r="J1775" s="108"/>
      <c r="K1775" s="109"/>
      <c r="L1775" s="110"/>
      <c r="M1775" s="328" t="str">
        <f>IFERROR(ROUNDUP(VLOOKUP(F1775,Accesorio!A:E,IF(L1775&gt;5,L1775-2,L1775),)*E1775/IF(L1775&gt;5,1.21,1),0)," ")</f>
        <v xml:space="preserve"> </v>
      </c>
      <c r="N1775" s="329" t="str">
        <f>IFERROR(VLOOKUP(F1775,Accesorio!A:C,3,),"")</f>
        <v/>
      </c>
    </row>
    <row r="1776" spans="1:14">
      <c r="A1776" s="103"/>
      <c r="B1776" s="104"/>
      <c r="C1776" s="105"/>
      <c r="D1776" s="106"/>
      <c r="E1776" s="222"/>
      <c r="F1776" s="225"/>
      <c r="G1776" s="107"/>
      <c r="H1776" s="107"/>
      <c r="I1776" s="107"/>
      <c r="J1776" s="108"/>
      <c r="K1776" s="109"/>
      <c r="L1776" s="110"/>
      <c r="M1776" s="328" t="str">
        <f>IFERROR(ROUNDUP(VLOOKUP(F1776,Accesorio!A:E,IF(L1776&gt;5,L1776-2,L1776),)*E1776/IF(L1776&gt;5,1.21,1),0)," ")</f>
        <v xml:space="preserve"> </v>
      </c>
      <c r="N1776" s="329" t="str">
        <f>IFERROR(VLOOKUP(F1776,Accesorio!A:C,3,),"")</f>
        <v/>
      </c>
    </row>
    <row r="1777" spans="1:14">
      <c r="A1777" s="103"/>
      <c r="B1777" s="104"/>
      <c r="C1777" s="105"/>
      <c r="D1777" s="106"/>
      <c r="E1777" s="222"/>
      <c r="F1777" s="225"/>
      <c r="G1777" s="107"/>
      <c r="H1777" s="107"/>
      <c r="I1777" s="107"/>
      <c r="J1777" s="108"/>
      <c r="K1777" s="109"/>
      <c r="L1777" s="110"/>
      <c r="M1777" s="328" t="str">
        <f>IFERROR(ROUNDUP(VLOOKUP(F1777,Accesorio!A:E,IF(L1777&gt;5,L1777-2,L1777),)*E1777/IF(L1777&gt;5,1.21,1),0)," ")</f>
        <v xml:space="preserve"> </v>
      </c>
      <c r="N1777" s="329" t="str">
        <f>IFERROR(VLOOKUP(F1777,Accesorio!A:C,3,),"")</f>
        <v/>
      </c>
    </row>
    <row r="1778" spans="1:14">
      <c r="A1778" s="103"/>
      <c r="B1778" s="104"/>
      <c r="C1778" s="105"/>
      <c r="D1778" s="106"/>
      <c r="E1778" s="222"/>
      <c r="F1778" s="225"/>
      <c r="G1778" s="107"/>
      <c r="H1778" s="107"/>
      <c r="I1778" s="107"/>
      <c r="J1778" s="108"/>
      <c r="K1778" s="109"/>
      <c r="L1778" s="110"/>
      <c r="M1778" s="328" t="str">
        <f>IFERROR(ROUNDUP(VLOOKUP(F1778,Accesorio!A:E,IF(L1778&gt;5,L1778-2,L1778),)*E1778/IF(L1778&gt;5,1.21,1),0)," ")</f>
        <v xml:space="preserve"> </v>
      </c>
      <c r="N1778" s="329" t="str">
        <f>IFERROR(VLOOKUP(F1778,Accesorio!A:C,3,),"")</f>
        <v/>
      </c>
    </row>
    <row r="1779" spans="1:14">
      <c r="A1779" s="103"/>
      <c r="B1779" s="104"/>
      <c r="C1779" s="105"/>
      <c r="D1779" s="106"/>
      <c r="E1779" s="222"/>
      <c r="F1779" s="225"/>
      <c r="G1779" s="107"/>
      <c r="H1779" s="107"/>
      <c r="I1779" s="107"/>
      <c r="J1779" s="108"/>
      <c r="K1779" s="109"/>
      <c r="L1779" s="110"/>
      <c r="M1779" s="328" t="str">
        <f>IFERROR(ROUNDUP(VLOOKUP(F1779,Accesorio!A:E,IF(L1779&gt;5,L1779-2,L1779),)*E1779/IF(L1779&gt;5,1.21,1),0)," ")</f>
        <v xml:space="preserve"> </v>
      </c>
      <c r="N1779" s="329" t="str">
        <f>IFERROR(VLOOKUP(F1779,Accesorio!A:C,3,),"")</f>
        <v/>
      </c>
    </row>
    <row r="1780" spans="1:14">
      <c r="A1780" s="103"/>
      <c r="B1780" s="104"/>
      <c r="C1780" s="105"/>
      <c r="D1780" s="106"/>
      <c r="E1780" s="222"/>
      <c r="F1780" s="225"/>
      <c r="G1780" s="107"/>
      <c r="H1780" s="107"/>
      <c r="I1780" s="107"/>
      <c r="J1780" s="108"/>
      <c r="K1780" s="109"/>
      <c r="L1780" s="110"/>
      <c r="M1780" s="328" t="str">
        <f>IFERROR(ROUNDUP(VLOOKUP(F1780,Accesorio!A:E,IF(L1780&gt;5,L1780-2,L1780),)*E1780/IF(L1780&gt;5,1.21,1),0)," ")</f>
        <v xml:space="preserve"> </v>
      </c>
      <c r="N1780" s="329" t="str">
        <f>IFERROR(VLOOKUP(F1780,Accesorio!A:C,3,),"")</f>
        <v/>
      </c>
    </row>
    <row r="1781" spans="1:14">
      <c r="A1781" s="103"/>
      <c r="B1781" s="104"/>
      <c r="C1781" s="105"/>
      <c r="D1781" s="106"/>
      <c r="E1781" s="222"/>
      <c r="F1781" s="225"/>
      <c r="G1781" s="107"/>
      <c r="H1781" s="107"/>
      <c r="I1781" s="107"/>
      <c r="J1781" s="108"/>
      <c r="K1781" s="109"/>
      <c r="L1781" s="110"/>
      <c r="M1781" s="328" t="str">
        <f>IFERROR(ROUNDUP(VLOOKUP(F1781,Accesorio!A:E,IF(L1781&gt;5,L1781-2,L1781),)*E1781/IF(L1781&gt;5,1.21,1),0)," ")</f>
        <v xml:space="preserve"> </v>
      </c>
      <c r="N1781" s="329" t="str">
        <f>IFERROR(VLOOKUP(F1781,Accesorio!A:C,3,),"")</f>
        <v/>
      </c>
    </row>
    <row r="1782" spans="1:14">
      <c r="A1782" s="103"/>
      <c r="B1782" s="104"/>
      <c r="C1782" s="105"/>
      <c r="D1782" s="106"/>
      <c r="E1782" s="222"/>
      <c r="F1782" s="225"/>
      <c r="G1782" s="107"/>
      <c r="H1782" s="107"/>
      <c r="I1782" s="107"/>
      <c r="J1782" s="108"/>
      <c r="K1782" s="109"/>
      <c r="L1782" s="110"/>
      <c r="M1782" s="328" t="str">
        <f>IFERROR(ROUNDUP(VLOOKUP(F1782,Accesorio!A:E,IF(L1782&gt;5,L1782-2,L1782),)*E1782/IF(L1782&gt;5,1.21,1),0)," ")</f>
        <v xml:space="preserve"> </v>
      </c>
      <c r="N1782" s="329" t="str">
        <f>IFERROR(VLOOKUP(F1782,Accesorio!A:C,3,),"")</f>
        <v/>
      </c>
    </row>
    <row r="1783" spans="1:14">
      <c r="A1783" s="103"/>
      <c r="B1783" s="104"/>
      <c r="C1783" s="105"/>
      <c r="D1783" s="106"/>
      <c r="E1783" s="222"/>
      <c r="F1783" s="225"/>
      <c r="G1783" s="107"/>
      <c r="H1783" s="107"/>
      <c r="I1783" s="107"/>
      <c r="J1783" s="108"/>
      <c r="K1783" s="109"/>
      <c r="L1783" s="110"/>
      <c r="M1783" s="328" t="str">
        <f>IFERROR(ROUNDUP(VLOOKUP(F1783,Accesorio!A:E,IF(L1783&gt;5,L1783-2,L1783),)*E1783/IF(L1783&gt;5,1.21,1),0)," ")</f>
        <v xml:space="preserve"> </v>
      </c>
      <c r="N1783" s="329" t="str">
        <f>IFERROR(VLOOKUP(F1783,Accesorio!A:C,3,),"")</f>
        <v/>
      </c>
    </row>
    <row r="1784" spans="1:14">
      <c r="A1784" s="103"/>
      <c r="B1784" s="104"/>
      <c r="C1784" s="105"/>
      <c r="D1784" s="106"/>
      <c r="E1784" s="222"/>
      <c r="F1784" s="225"/>
      <c r="G1784" s="107"/>
      <c r="H1784" s="107"/>
      <c r="I1784" s="107"/>
      <c r="J1784" s="108"/>
      <c r="K1784" s="109"/>
      <c r="L1784" s="110"/>
      <c r="M1784" s="328" t="str">
        <f>IFERROR(ROUNDUP(VLOOKUP(F1784,Accesorio!A:E,IF(L1784&gt;5,L1784-2,L1784),)*E1784/IF(L1784&gt;5,1.21,1),0)," ")</f>
        <v xml:space="preserve"> </v>
      </c>
      <c r="N1784" s="329" t="str">
        <f>IFERROR(VLOOKUP(F1784,Accesorio!A:C,3,),"")</f>
        <v/>
      </c>
    </row>
    <row r="1785" spans="1:14">
      <c r="A1785" s="103"/>
      <c r="B1785" s="104"/>
      <c r="C1785" s="105"/>
      <c r="D1785" s="106"/>
      <c r="E1785" s="222"/>
      <c r="F1785" s="225"/>
      <c r="G1785" s="107"/>
      <c r="H1785" s="107"/>
      <c r="I1785" s="107"/>
      <c r="J1785" s="108"/>
      <c r="K1785" s="109"/>
      <c r="L1785" s="110"/>
      <c r="M1785" s="328" t="str">
        <f>IFERROR(ROUNDUP(VLOOKUP(F1785,Accesorio!A:E,IF(L1785&gt;5,L1785-2,L1785),)*E1785/IF(L1785&gt;5,1.21,1),0)," ")</f>
        <v xml:space="preserve"> </v>
      </c>
      <c r="N1785" s="329" t="str">
        <f>IFERROR(VLOOKUP(F1785,Accesorio!A:C,3,),"")</f>
        <v/>
      </c>
    </row>
    <row r="1786" spans="1:14">
      <c r="A1786" s="103"/>
      <c r="B1786" s="104"/>
      <c r="C1786" s="105"/>
      <c r="D1786" s="106"/>
      <c r="E1786" s="222"/>
      <c r="F1786" s="225"/>
      <c r="G1786" s="107"/>
      <c r="H1786" s="107"/>
      <c r="I1786" s="107"/>
      <c r="J1786" s="108"/>
      <c r="K1786" s="109"/>
      <c r="L1786" s="110"/>
      <c r="M1786" s="328" t="str">
        <f>IFERROR(ROUNDUP(VLOOKUP(F1786,Accesorio!A:E,IF(L1786&gt;5,L1786-2,L1786),)*E1786/IF(L1786&gt;5,1.21,1),0)," ")</f>
        <v xml:space="preserve"> </v>
      </c>
      <c r="N1786" s="329" t="str">
        <f>IFERROR(VLOOKUP(F1786,Accesorio!A:C,3,),"")</f>
        <v/>
      </c>
    </row>
    <row r="1787" spans="1:14">
      <c r="A1787" s="103"/>
      <c r="B1787" s="104"/>
      <c r="C1787" s="105"/>
      <c r="D1787" s="106"/>
      <c r="E1787" s="222"/>
      <c r="F1787" s="225"/>
      <c r="G1787" s="107"/>
      <c r="H1787" s="107"/>
      <c r="I1787" s="107"/>
      <c r="J1787" s="108"/>
      <c r="K1787" s="109"/>
      <c r="L1787" s="110"/>
      <c r="M1787" s="328" t="str">
        <f>IFERROR(ROUNDUP(VLOOKUP(F1787,Accesorio!A:E,IF(L1787&gt;5,L1787-2,L1787),)*E1787/IF(L1787&gt;5,1.21,1),0)," ")</f>
        <v xml:space="preserve"> </v>
      </c>
      <c r="N1787" s="329" t="str">
        <f>IFERROR(VLOOKUP(F1787,Accesorio!A:C,3,),"")</f>
        <v/>
      </c>
    </row>
    <row r="1788" spans="1:14">
      <c r="A1788" s="103"/>
      <c r="B1788" s="104"/>
      <c r="C1788" s="105"/>
      <c r="D1788" s="106"/>
      <c r="E1788" s="222"/>
      <c r="F1788" s="225"/>
      <c r="G1788" s="107"/>
      <c r="H1788" s="107"/>
      <c r="I1788" s="107"/>
      <c r="J1788" s="108"/>
      <c r="K1788" s="109"/>
      <c r="L1788" s="110"/>
      <c r="M1788" s="328" t="str">
        <f>IFERROR(ROUNDUP(VLOOKUP(F1788,Accesorio!A:E,IF(L1788&gt;5,L1788-2,L1788),)*E1788/IF(L1788&gt;5,1.21,1),0)," ")</f>
        <v xml:space="preserve"> </v>
      </c>
      <c r="N1788" s="329" t="str">
        <f>IFERROR(VLOOKUP(F1788,Accesorio!A:C,3,),"")</f>
        <v/>
      </c>
    </row>
    <row r="1789" spans="1:14">
      <c r="A1789" s="103"/>
      <c r="B1789" s="104"/>
      <c r="C1789" s="105"/>
      <c r="D1789" s="106"/>
      <c r="E1789" s="222"/>
      <c r="F1789" s="225"/>
      <c r="G1789" s="107"/>
      <c r="H1789" s="107"/>
      <c r="I1789" s="107"/>
      <c r="J1789" s="108"/>
      <c r="K1789" s="109"/>
      <c r="L1789" s="110"/>
      <c r="M1789" s="328" t="str">
        <f>IFERROR(ROUNDUP(VLOOKUP(F1789,Accesorio!A:E,IF(L1789&gt;5,L1789-2,L1789),)*E1789/IF(L1789&gt;5,1.21,1),0)," ")</f>
        <v xml:space="preserve"> </v>
      </c>
      <c r="N1789" s="329" t="str">
        <f>IFERROR(VLOOKUP(F1789,Accesorio!A:C,3,),"")</f>
        <v/>
      </c>
    </row>
    <row r="1790" spans="1:14">
      <c r="A1790" s="103"/>
      <c r="B1790" s="104"/>
      <c r="C1790" s="105"/>
      <c r="D1790" s="106"/>
      <c r="E1790" s="222"/>
      <c r="F1790" s="225"/>
      <c r="G1790" s="107"/>
      <c r="H1790" s="107"/>
      <c r="I1790" s="107"/>
      <c r="J1790" s="108"/>
      <c r="K1790" s="109"/>
      <c r="L1790" s="110"/>
      <c r="M1790" s="328" t="str">
        <f>IFERROR(ROUNDUP(VLOOKUP(F1790,Accesorio!A:E,IF(L1790&gt;5,L1790-2,L1790),)*E1790/IF(L1790&gt;5,1.21,1),0)," ")</f>
        <v xml:space="preserve"> </v>
      </c>
      <c r="N1790" s="329" t="str">
        <f>IFERROR(VLOOKUP(F1790,Accesorio!A:C,3,),"")</f>
        <v/>
      </c>
    </row>
    <row r="1791" spans="1:14">
      <c r="A1791" s="103"/>
      <c r="B1791" s="104"/>
      <c r="C1791" s="105"/>
      <c r="D1791" s="106"/>
      <c r="E1791" s="222"/>
      <c r="F1791" s="225"/>
      <c r="G1791" s="107"/>
      <c r="H1791" s="107"/>
      <c r="I1791" s="107"/>
      <c r="J1791" s="108"/>
      <c r="K1791" s="109"/>
      <c r="L1791" s="110"/>
      <c r="M1791" s="328" t="str">
        <f>IFERROR(ROUNDUP(VLOOKUP(F1791,Accesorio!A:E,IF(L1791&gt;5,L1791-2,L1791),)*E1791/IF(L1791&gt;5,1.21,1),0)," ")</f>
        <v xml:space="preserve"> </v>
      </c>
      <c r="N1791" s="329" t="str">
        <f>IFERROR(VLOOKUP(F1791,Accesorio!A:C,3,),"")</f>
        <v/>
      </c>
    </row>
    <row r="1792" spans="1:14">
      <c r="A1792" s="103"/>
      <c r="B1792" s="104"/>
      <c r="C1792" s="105"/>
      <c r="D1792" s="106"/>
      <c r="E1792" s="222"/>
      <c r="F1792" s="225"/>
      <c r="G1792" s="107"/>
      <c r="H1792" s="107"/>
      <c r="I1792" s="107"/>
      <c r="J1792" s="108"/>
      <c r="K1792" s="109"/>
      <c r="L1792" s="110"/>
      <c r="M1792" s="328" t="str">
        <f>IFERROR(ROUNDUP(VLOOKUP(F1792,Accesorio!A:E,IF(L1792&gt;5,L1792-2,L1792),)*E1792/IF(L1792&gt;5,1.21,1),0)," ")</f>
        <v xml:space="preserve"> </v>
      </c>
      <c r="N1792" s="329" t="str">
        <f>IFERROR(VLOOKUP(F1792,Accesorio!A:C,3,),"")</f>
        <v/>
      </c>
    </row>
    <row r="1793" spans="1:14">
      <c r="A1793" s="103"/>
      <c r="B1793" s="104"/>
      <c r="C1793" s="105"/>
      <c r="D1793" s="106"/>
      <c r="E1793" s="222"/>
      <c r="F1793" s="225"/>
      <c r="G1793" s="107"/>
      <c r="H1793" s="107"/>
      <c r="I1793" s="107"/>
      <c r="J1793" s="108"/>
      <c r="K1793" s="109"/>
      <c r="L1793" s="110"/>
      <c r="M1793" s="328" t="str">
        <f>IFERROR(ROUNDUP(VLOOKUP(F1793,Accesorio!A:E,IF(L1793&gt;5,L1793-2,L1793),)*E1793/IF(L1793&gt;5,1.21,1),0)," ")</f>
        <v xml:space="preserve"> </v>
      </c>
      <c r="N1793" s="329" t="str">
        <f>IFERROR(VLOOKUP(F1793,Accesorio!A:C,3,),"")</f>
        <v/>
      </c>
    </row>
    <row r="1794" spans="1:14">
      <c r="A1794" s="103"/>
      <c r="B1794" s="104"/>
      <c r="C1794" s="105"/>
      <c r="D1794" s="106"/>
      <c r="E1794" s="222"/>
      <c r="F1794" s="225"/>
      <c r="G1794" s="107"/>
      <c r="H1794" s="107"/>
      <c r="I1794" s="107"/>
      <c r="J1794" s="108"/>
      <c r="K1794" s="109"/>
      <c r="L1794" s="110"/>
      <c r="M1794" s="328" t="str">
        <f>IFERROR(ROUNDUP(VLOOKUP(F1794,Accesorio!A:E,IF(L1794&gt;5,L1794-2,L1794),)*E1794/IF(L1794&gt;5,1.21,1),0)," ")</f>
        <v xml:space="preserve"> </v>
      </c>
      <c r="N1794" s="329" t="str">
        <f>IFERROR(VLOOKUP(F1794,Accesorio!A:C,3,),"")</f>
        <v/>
      </c>
    </row>
    <row r="1795" spans="1:14">
      <c r="A1795" s="103"/>
      <c r="B1795" s="104"/>
      <c r="C1795" s="105"/>
      <c r="D1795" s="106"/>
      <c r="E1795" s="222"/>
      <c r="F1795" s="225"/>
      <c r="G1795" s="107"/>
      <c r="H1795" s="107"/>
      <c r="I1795" s="107"/>
      <c r="J1795" s="108"/>
      <c r="K1795" s="109"/>
      <c r="L1795" s="110"/>
      <c r="M1795" s="328" t="str">
        <f>IFERROR(ROUNDUP(VLOOKUP(F1795,Accesorio!A:E,IF(L1795&gt;5,L1795-2,L1795),)*E1795/IF(L1795&gt;5,1.21,1),0)," ")</f>
        <v xml:space="preserve"> </v>
      </c>
      <c r="N1795" s="329" t="str">
        <f>IFERROR(VLOOKUP(F1795,Accesorio!A:C,3,),"")</f>
        <v/>
      </c>
    </row>
    <row r="1796" spans="1:14">
      <c r="A1796" s="103"/>
      <c r="B1796" s="104"/>
      <c r="C1796" s="105"/>
      <c r="D1796" s="106"/>
      <c r="E1796" s="222"/>
      <c r="F1796" s="225"/>
      <c r="G1796" s="107"/>
      <c r="H1796" s="107"/>
      <c r="I1796" s="107"/>
      <c r="J1796" s="108"/>
      <c r="K1796" s="109"/>
      <c r="L1796" s="110"/>
      <c r="M1796" s="328" t="str">
        <f>IFERROR(ROUNDUP(VLOOKUP(F1796,Accesorio!A:E,IF(L1796&gt;5,L1796-2,L1796),)*E1796/IF(L1796&gt;5,1.21,1),0)," ")</f>
        <v xml:space="preserve"> </v>
      </c>
      <c r="N1796" s="329" t="str">
        <f>IFERROR(VLOOKUP(F1796,Accesorio!A:C,3,),"")</f>
        <v/>
      </c>
    </row>
    <row r="1797" spans="1:14">
      <c r="A1797" s="103"/>
      <c r="B1797" s="104"/>
      <c r="C1797" s="105"/>
      <c r="D1797" s="106"/>
      <c r="E1797" s="222"/>
      <c r="F1797" s="225"/>
      <c r="G1797" s="107"/>
      <c r="H1797" s="107"/>
      <c r="I1797" s="107"/>
      <c r="J1797" s="108"/>
      <c r="K1797" s="109"/>
      <c r="L1797" s="110"/>
      <c r="M1797" s="328" t="str">
        <f>IFERROR(ROUNDUP(VLOOKUP(F1797,Accesorio!A:E,IF(L1797&gt;5,L1797-2,L1797),)*E1797/IF(L1797&gt;5,1.21,1),0)," ")</f>
        <v xml:space="preserve"> </v>
      </c>
      <c r="N1797" s="329" t="str">
        <f>IFERROR(VLOOKUP(F1797,Accesorio!A:C,3,),"")</f>
        <v/>
      </c>
    </row>
    <row r="1798" spans="1:14">
      <c r="A1798" s="103"/>
      <c r="B1798" s="104"/>
      <c r="C1798" s="105"/>
      <c r="D1798" s="106"/>
      <c r="E1798" s="222"/>
      <c r="F1798" s="225"/>
      <c r="G1798" s="107"/>
      <c r="H1798" s="107"/>
      <c r="I1798" s="107"/>
      <c r="J1798" s="108"/>
      <c r="K1798" s="109"/>
      <c r="L1798" s="110"/>
      <c r="M1798" s="328" t="str">
        <f>IFERROR(ROUNDUP(VLOOKUP(F1798,Accesorio!A:E,IF(L1798&gt;5,L1798-2,L1798),)*E1798/IF(L1798&gt;5,1.21,1),0)," ")</f>
        <v xml:space="preserve"> </v>
      </c>
      <c r="N1798" s="329" t="str">
        <f>IFERROR(VLOOKUP(F1798,Accesorio!A:C,3,),"")</f>
        <v/>
      </c>
    </row>
    <row r="1799" spans="1:14">
      <c r="A1799" s="103"/>
      <c r="B1799" s="104"/>
      <c r="C1799" s="105"/>
      <c r="D1799" s="106"/>
      <c r="E1799" s="222"/>
      <c r="F1799" s="225"/>
      <c r="G1799" s="107"/>
      <c r="H1799" s="107"/>
      <c r="I1799" s="107"/>
      <c r="J1799" s="108"/>
      <c r="K1799" s="109"/>
      <c r="L1799" s="110"/>
      <c r="M1799" s="328" t="str">
        <f>IFERROR(ROUNDUP(VLOOKUP(F1799,Accesorio!A:E,IF(L1799&gt;5,L1799-2,L1799),)*E1799/IF(L1799&gt;5,1.21,1),0)," ")</f>
        <v xml:space="preserve"> </v>
      </c>
      <c r="N1799" s="329" t="str">
        <f>IFERROR(VLOOKUP(F1799,Accesorio!A:C,3,),"")</f>
        <v/>
      </c>
    </row>
    <row r="1800" spans="1:14">
      <c r="A1800" s="103"/>
      <c r="B1800" s="104"/>
      <c r="C1800" s="105"/>
      <c r="D1800" s="106"/>
      <c r="E1800" s="222"/>
      <c r="F1800" s="225"/>
      <c r="G1800" s="107"/>
      <c r="H1800" s="107"/>
      <c r="I1800" s="107"/>
      <c r="J1800" s="108"/>
      <c r="K1800" s="109"/>
      <c r="L1800" s="110"/>
      <c r="M1800" s="328" t="str">
        <f>IFERROR(ROUNDUP(VLOOKUP(F1800,Accesorio!A:E,IF(L1800&gt;5,L1800-2,L1800),)*E1800/IF(L1800&gt;5,1.21,1),0)," ")</f>
        <v xml:space="preserve"> </v>
      </c>
      <c r="N1800" s="329" t="str">
        <f>IFERROR(VLOOKUP(F1800,Accesorio!A:C,3,),"")</f>
        <v/>
      </c>
    </row>
    <row r="1801" spans="1:14">
      <c r="A1801" s="103"/>
      <c r="B1801" s="104"/>
      <c r="C1801" s="105"/>
      <c r="D1801" s="106"/>
      <c r="E1801" s="222"/>
      <c r="F1801" s="225"/>
      <c r="G1801" s="107"/>
      <c r="H1801" s="107"/>
      <c r="I1801" s="107"/>
      <c r="J1801" s="108"/>
      <c r="K1801" s="109"/>
      <c r="L1801" s="110"/>
      <c r="M1801" s="328" t="str">
        <f>IFERROR(ROUNDUP(VLOOKUP(F1801,Accesorio!A:E,IF(L1801&gt;5,L1801-2,L1801),)*E1801/IF(L1801&gt;5,1.21,1),0)," ")</f>
        <v xml:space="preserve"> </v>
      </c>
      <c r="N1801" s="329" t="str">
        <f>IFERROR(VLOOKUP(F1801,Accesorio!A:C,3,),"")</f>
        <v/>
      </c>
    </row>
    <row r="1802" spans="1:14">
      <c r="A1802" s="103"/>
      <c r="B1802" s="104"/>
      <c r="C1802" s="105"/>
      <c r="D1802" s="106"/>
      <c r="E1802" s="222"/>
      <c r="F1802" s="225"/>
      <c r="G1802" s="107"/>
      <c r="H1802" s="107"/>
      <c r="I1802" s="107"/>
      <c r="J1802" s="108"/>
      <c r="K1802" s="109"/>
      <c r="L1802" s="110"/>
      <c r="M1802" s="328" t="str">
        <f>IFERROR(ROUNDUP(VLOOKUP(F1802,Accesorio!A:E,IF(L1802&gt;5,L1802-2,L1802),)*E1802/IF(L1802&gt;5,1.21,1),0)," ")</f>
        <v xml:space="preserve"> </v>
      </c>
      <c r="N1802" s="329" t="str">
        <f>IFERROR(VLOOKUP(F1802,Accesorio!A:C,3,),"")</f>
        <v/>
      </c>
    </row>
    <row r="1803" spans="1:14">
      <c r="A1803" s="103"/>
      <c r="B1803" s="104"/>
      <c r="C1803" s="105"/>
      <c r="D1803" s="106"/>
      <c r="E1803" s="222"/>
      <c r="F1803" s="225"/>
      <c r="G1803" s="107"/>
      <c r="H1803" s="107"/>
      <c r="I1803" s="107"/>
      <c r="J1803" s="108"/>
      <c r="K1803" s="109"/>
      <c r="L1803" s="110"/>
      <c r="M1803" s="328" t="str">
        <f>IFERROR(ROUNDUP(VLOOKUP(F1803,Accesorio!A:E,IF(L1803&gt;5,L1803-2,L1803),)*E1803/IF(L1803&gt;5,1.21,1),0)," ")</f>
        <v xml:space="preserve"> </v>
      </c>
      <c r="N1803" s="329" t="str">
        <f>IFERROR(VLOOKUP(F1803,Accesorio!A:C,3,),"")</f>
        <v/>
      </c>
    </row>
    <row r="1804" spans="1:14">
      <c r="A1804" s="103"/>
      <c r="B1804" s="104"/>
      <c r="C1804" s="105"/>
      <c r="D1804" s="106"/>
      <c r="E1804" s="222"/>
      <c r="F1804" s="225"/>
      <c r="G1804" s="107"/>
      <c r="H1804" s="107"/>
      <c r="I1804" s="107"/>
      <c r="J1804" s="108"/>
      <c r="K1804" s="109"/>
      <c r="L1804" s="110"/>
      <c r="M1804" s="328" t="str">
        <f>IFERROR(ROUNDUP(VLOOKUP(F1804,Accesorio!A:E,IF(L1804&gt;5,L1804-2,L1804),)*E1804/IF(L1804&gt;5,1.21,1),0)," ")</f>
        <v xml:space="preserve"> </v>
      </c>
      <c r="N1804" s="329" t="str">
        <f>IFERROR(VLOOKUP(F1804,Accesorio!A:C,3,),"")</f>
        <v/>
      </c>
    </row>
    <row r="1805" spans="1:14">
      <c r="A1805" s="103"/>
      <c r="B1805" s="104"/>
      <c r="C1805" s="105"/>
      <c r="D1805" s="106"/>
      <c r="E1805" s="222"/>
      <c r="F1805" s="225"/>
      <c r="G1805" s="107"/>
      <c r="H1805" s="107"/>
      <c r="I1805" s="107"/>
      <c r="J1805" s="108"/>
      <c r="K1805" s="109"/>
      <c r="L1805" s="110"/>
      <c r="M1805" s="328" t="str">
        <f>IFERROR(ROUNDUP(VLOOKUP(F1805,Accesorio!A:E,IF(L1805&gt;5,L1805-2,L1805),)*E1805/IF(L1805&gt;5,1.21,1),0)," ")</f>
        <v xml:space="preserve"> </v>
      </c>
      <c r="N1805" s="329" t="str">
        <f>IFERROR(VLOOKUP(F1805,Accesorio!A:C,3,),"")</f>
        <v/>
      </c>
    </row>
    <row r="1806" spans="1:14">
      <c r="A1806" s="103"/>
      <c r="B1806" s="104"/>
      <c r="C1806" s="105"/>
      <c r="D1806" s="106"/>
      <c r="E1806" s="222"/>
      <c r="F1806" s="225"/>
      <c r="G1806" s="107"/>
      <c r="H1806" s="107"/>
      <c r="I1806" s="107"/>
      <c r="J1806" s="108"/>
      <c r="K1806" s="109"/>
      <c r="L1806" s="110"/>
      <c r="M1806" s="328" t="str">
        <f>IFERROR(ROUNDUP(VLOOKUP(F1806,Accesorio!A:E,IF(L1806&gt;5,L1806-2,L1806),)*E1806/IF(L1806&gt;5,1.21,1),0)," ")</f>
        <v xml:space="preserve"> </v>
      </c>
      <c r="N1806" s="329" t="str">
        <f>IFERROR(VLOOKUP(F1806,Accesorio!A:C,3,),"")</f>
        <v/>
      </c>
    </row>
    <row r="1807" spans="1:14">
      <c r="A1807" s="103"/>
      <c r="B1807" s="104"/>
      <c r="C1807" s="105"/>
      <c r="D1807" s="106"/>
      <c r="E1807" s="222"/>
      <c r="F1807" s="225"/>
      <c r="G1807" s="107"/>
      <c r="H1807" s="107"/>
      <c r="I1807" s="107"/>
      <c r="J1807" s="108"/>
      <c r="K1807" s="109"/>
      <c r="L1807" s="110"/>
      <c r="M1807" s="328" t="str">
        <f>IFERROR(ROUNDUP(VLOOKUP(F1807,Accesorio!A:E,IF(L1807&gt;5,L1807-2,L1807),)*E1807/IF(L1807&gt;5,1.21,1),0)," ")</f>
        <v xml:space="preserve"> </v>
      </c>
      <c r="N1807" s="329" t="str">
        <f>IFERROR(VLOOKUP(F1807,Accesorio!A:C,3,),"")</f>
        <v/>
      </c>
    </row>
    <row r="1808" spans="1:14">
      <c r="A1808" s="103"/>
      <c r="B1808" s="104"/>
      <c r="C1808" s="105"/>
      <c r="D1808" s="106"/>
      <c r="E1808" s="222"/>
      <c r="F1808" s="225"/>
      <c r="G1808" s="107"/>
      <c r="H1808" s="107"/>
      <c r="I1808" s="107"/>
      <c r="J1808" s="108"/>
      <c r="K1808" s="109"/>
      <c r="L1808" s="110"/>
      <c r="M1808" s="328" t="str">
        <f>IFERROR(ROUNDUP(VLOOKUP(F1808,Accesorio!A:E,IF(L1808&gt;5,L1808-2,L1808),)*E1808/IF(L1808&gt;5,1.21,1),0)," ")</f>
        <v xml:space="preserve"> </v>
      </c>
      <c r="N1808" s="329" t="str">
        <f>IFERROR(VLOOKUP(F1808,Accesorio!A:C,3,),"")</f>
        <v/>
      </c>
    </row>
    <row r="1809" spans="1:14">
      <c r="A1809" s="103"/>
      <c r="B1809" s="104"/>
      <c r="C1809" s="105"/>
      <c r="D1809" s="106"/>
      <c r="E1809" s="222"/>
      <c r="F1809" s="225"/>
      <c r="G1809" s="107"/>
      <c r="H1809" s="107"/>
      <c r="I1809" s="107"/>
      <c r="J1809" s="108"/>
      <c r="K1809" s="109"/>
      <c r="L1809" s="110"/>
      <c r="M1809" s="328" t="str">
        <f>IFERROR(ROUNDUP(VLOOKUP(F1809,Accesorio!A:E,IF(L1809&gt;5,L1809-2,L1809),)*E1809/IF(L1809&gt;5,1.21,1),0)," ")</f>
        <v xml:space="preserve"> </v>
      </c>
      <c r="N1809" s="329" t="str">
        <f>IFERROR(VLOOKUP(F1809,Accesorio!A:C,3,),"")</f>
        <v/>
      </c>
    </row>
    <row r="1810" spans="1:14">
      <c r="A1810" s="103"/>
      <c r="B1810" s="104"/>
      <c r="C1810" s="105"/>
      <c r="D1810" s="106"/>
      <c r="E1810" s="222"/>
      <c r="F1810" s="225"/>
      <c r="G1810" s="107"/>
      <c r="H1810" s="107"/>
      <c r="I1810" s="107"/>
      <c r="J1810" s="108"/>
      <c r="K1810" s="109"/>
      <c r="L1810" s="110"/>
      <c r="M1810" s="328" t="str">
        <f>IFERROR(ROUNDUP(VLOOKUP(F1810,Accesorio!A:E,IF(L1810&gt;5,L1810-2,L1810),)*E1810/IF(L1810&gt;5,1.21,1),0)," ")</f>
        <v xml:space="preserve"> </v>
      </c>
      <c r="N1810" s="329" t="str">
        <f>IFERROR(VLOOKUP(F1810,Accesorio!A:C,3,),"")</f>
        <v/>
      </c>
    </row>
    <row r="1811" spans="1:14">
      <c r="A1811" s="103"/>
      <c r="B1811" s="104"/>
      <c r="C1811" s="105"/>
      <c r="D1811" s="106"/>
      <c r="E1811" s="222"/>
      <c r="F1811" s="225"/>
      <c r="G1811" s="107"/>
      <c r="H1811" s="107"/>
      <c r="I1811" s="107"/>
      <c r="J1811" s="108"/>
      <c r="K1811" s="109"/>
      <c r="L1811" s="110"/>
      <c r="M1811" s="328" t="str">
        <f>IFERROR(ROUNDUP(VLOOKUP(F1811,Accesorio!A:E,IF(L1811&gt;5,L1811-2,L1811),)*E1811/IF(L1811&gt;5,1.21,1),0)," ")</f>
        <v xml:space="preserve"> </v>
      </c>
      <c r="N1811" s="329" t="str">
        <f>IFERROR(VLOOKUP(F1811,Accesorio!A:C,3,),"")</f>
        <v/>
      </c>
    </row>
    <row r="1812" spans="1:14">
      <c r="A1812" s="103"/>
      <c r="B1812" s="104"/>
      <c r="C1812" s="105"/>
      <c r="D1812" s="106"/>
      <c r="E1812" s="222"/>
      <c r="F1812" s="225"/>
      <c r="G1812" s="107"/>
      <c r="H1812" s="107"/>
      <c r="I1812" s="107"/>
      <c r="J1812" s="108"/>
      <c r="K1812" s="109"/>
      <c r="L1812" s="110"/>
      <c r="M1812" s="328" t="str">
        <f>IFERROR(ROUNDUP(VLOOKUP(F1812,Accesorio!A:E,IF(L1812&gt;5,L1812-2,L1812),)*E1812/IF(L1812&gt;5,1.21,1),0)," ")</f>
        <v xml:space="preserve"> </v>
      </c>
      <c r="N1812" s="329" t="str">
        <f>IFERROR(VLOOKUP(F1812,Accesorio!A:C,3,),"")</f>
        <v/>
      </c>
    </row>
    <row r="1813" spans="1:14">
      <c r="A1813" s="103"/>
      <c r="B1813" s="104"/>
      <c r="C1813" s="105"/>
      <c r="D1813" s="106"/>
      <c r="E1813" s="222"/>
      <c r="F1813" s="225"/>
      <c r="G1813" s="107"/>
      <c r="H1813" s="107"/>
      <c r="I1813" s="107"/>
      <c r="J1813" s="108"/>
      <c r="K1813" s="109"/>
      <c r="L1813" s="110"/>
      <c r="M1813" s="328" t="str">
        <f>IFERROR(ROUNDUP(VLOOKUP(F1813,Accesorio!A:E,IF(L1813&gt;5,L1813-2,L1813),)*E1813/IF(L1813&gt;5,1.21,1),0)," ")</f>
        <v xml:space="preserve"> </v>
      </c>
      <c r="N1813" s="329" t="str">
        <f>IFERROR(VLOOKUP(F1813,Accesorio!A:C,3,),"")</f>
        <v/>
      </c>
    </row>
    <row r="1814" spans="1:14">
      <c r="A1814" s="103"/>
      <c r="B1814" s="104"/>
      <c r="C1814" s="105"/>
      <c r="D1814" s="106"/>
      <c r="E1814" s="222"/>
      <c r="F1814" s="225"/>
      <c r="G1814" s="107"/>
      <c r="H1814" s="107"/>
      <c r="I1814" s="107"/>
      <c r="J1814" s="108"/>
      <c r="K1814" s="109"/>
      <c r="L1814" s="110"/>
      <c r="M1814" s="328" t="str">
        <f>IFERROR(ROUNDUP(VLOOKUP(F1814,Accesorio!A:E,IF(L1814&gt;5,L1814-2,L1814),)*E1814/IF(L1814&gt;5,1.21,1),0)," ")</f>
        <v xml:space="preserve"> </v>
      </c>
      <c r="N1814" s="329" t="str">
        <f>IFERROR(VLOOKUP(F1814,Accesorio!A:C,3,),"")</f>
        <v/>
      </c>
    </row>
    <row r="1815" spans="1:14">
      <c r="A1815" s="103"/>
      <c r="B1815" s="104"/>
      <c r="C1815" s="105"/>
      <c r="D1815" s="106"/>
      <c r="E1815" s="222"/>
      <c r="F1815" s="225"/>
      <c r="G1815" s="107"/>
      <c r="H1815" s="107"/>
      <c r="I1815" s="107"/>
      <c r="J1815" s="108"/>
      <c r="K1815" s="109"/>
      <c r="L1815" s="110"/>
      <c r="M1815" s="328" t="str">
        <f>IFERROR(ROUNDUP(VLOOKUP(F1815,Accesorio!A:E,IF(L1815&gt;5,L1815-2,L1815),)*E1815/IF(L1815&gt;5,1.21,1),0)," ")</f>
        <v xml:space="preserve"> </v>
      </c>
      <c r="N1815" s="329" t="str">
        <f>IFERROR(VLOOKUP(F1815,Accesorio!A:C,3,),"")</f>
        <v/>
      </c>
    </row>
    <row r="1816" spans="1:14">
      <c r="A1816" s="103"/>
      <c r="B1816" s="104"/>
      <c r="C1816" s="105"/>
      <c r="D1816" s="106"/>
      <c r="E1816" s="222"/>
      <c r="F1816" s="225"/>
      <c r="G1816" s="107"/>
      <c r="H1816" s="107"/>
      <c r="I1816" s="107"/>
      <c r="J1816" s="108"/>
      <c r="K1816" s="109"/>
      <c r="L1816" s="110"/>
      <c r="M1816" s="328" t="str">
        <f>IFERROR(ROUNDUP(VLOOKUP(F1816,Accesorio!A:E,IF(L1816&gt;5,L1816-2,L1816),)*E1816/IF(L1816&gt;5,1.21,1),0)," ")</f>
        <v xml:space="preserve"> </v>
      </c>
      <c r="N1816" s="329" t="str">
        <f>IFERROR(VLOOKUP(F1816,Accesorio!A:C,3,),"")</f>
        <v/>
      </c>
    </row>
    <row r="1817" spans="1:14">
      <c r="A1817" s="103"/>
      <c r="B1817" s="104"/>
      <c r="C1817" s="105"/>
      <c r="D1817" s="106"/>
      <c r="E1817" s="222"/>
      <c r="F1817" s="225"/>
      <c r="G1817" s="107"/>
      <c r="H1817" s="107"/>
      <c r="I1817" s="107"/>
      <c r="J1817" s="108"/>
      <c r="K1817" s="109"/>
      <c r="L1817" s="110"/>
      <c r="M1817" s="328" t="str">
        <f>IFERROR(ROUNDUP(VLOOKUP(F1817,Accesorio!A:E,IF(L1817&gt;5,L1817-2,L1817),)*E1817/IF(L1817&gt;5,1.21,1),0)," ")</f>
        <v xml:space="preserve"> </v>
      </c>
      <c r="N1817" s="329" t="str">
        <f>IFERROR(VLOOKUP(F1817,Accesorio!A:C,3,),"")</f>
        <v/>
      </c>
    </row>
    <row r="1818" spans="1:14">
      <c r="A1818" s="103"/>
      <c r="B1818" s="104"/>
      <c r="C1818" s="105"/>
      <c r="D1818" s="106"/>
      <c r="E1818" s="222"/>
      <c r="F1818" s="225"/>
      <c r="G1818" s="107"/>
      <c r="H1818" s="107"/>
      <c r="I1818" s="107"/>
      <c r="J1818" s="108"/>
      <c r="K1818" s="109"/>
      <c r="L1818" s="110"/>
      <c r="M1818" s="328" t="str">
        <f>IFERROR(ROUNDUP(VLOOKUP(F1818,Accesorio!A:E,IF(L1818&gt;5,L1818-2,L1818),)*E1818/IF(L1818&gt;5,1.21,1),0)," ")</f>
        <v xml:space="preserve"> </v>
      </c>
      <c r="N1818" s="329" t="str">
        <f>IFERROR(VLOOKUP(F1818,Accesorio!A:C,3,),"")</f>
        <v/>
      </c>
    </row>
    <row r="1819" spans="1:14">
      <c r="A1819" s="103"/>
      <c r="B1819" s="104"/>
      <c r="C1819" s="105"/>
      <c r="D1819" s="106"/>
      <c r="E1819" s="222"/>
      <c r="F1819" s="225"/>
      <c r="G1819" s="107"/>
      <c r="H1819" s="107"/>
      <c r="I1819" s="107"/>
      <c r="J1819" s="108"/>
      <c r="K1819" s="109"/>
      <c r="L1819" s="110"/>
      <c r="M1819" s="328" t="str">
        <f>IFERROR(ROUNDUP(VLOOKUP(F1819,Accesorio!A:E,IF(L1819&gt;5,L1819-2,L1819),)*E1819/IF(L1819&gt;5,1.21,1),0)," ")</f>
        <v xml:space="preserve"> </v>
      </c>
      <c r="N1819" s="329" t="str">
        <f>IFERROR(VLOOKUP(F1819,Accesorio!A:C,3,),"")</f>
        <v/>
      </c>
    </row>
    <row r="1820" spans="1:14">
      <c r="A1820" s="103"/>
      <c r="B1820" s="104"/>
      <c r="C1820" s="105"/>
      <c r="D1820" s="106"/>
      <c r="E1820" s="222"/>
      <c r="F1820" s="225"/>
      <c r="G1820" s="107"/>
      <c r="H1820" s="107"/>
      <c r="I1820" s="107"/>
      <c r="J1820" s="108"/>
      <c r="K1820" s="109"/>
      <c r="L1820" s="110"/>
      <c r="M1820" s="328" t="str">
        <f>IFERROR(ROUNDUP(VLOOKUP(F1820,Accesorio!A:E,IF(L1820&gt;5,L1820-2,L1820),)*E1820/IF(L1820&gt;5,1.21,1),0)," ")</f>
        <v xml:space="preserve"> </v>
      </c>
      <c r="N1820" s="329" t="str">
        <f>IFERROR(VLOOKUP(F1820,Accesorio!A:C,3,),"")</f>
        <v/>
      </c>
    </row>
    <row r="1821" spans="1:14">
      <c r="A1821" s="103"/>
      <c r="B1821" s="104"/>
      <c r="C1821" s="105"/>
      <c r="D1821" s="106"/>
      <c r="E1821" s="222"/>
      <c r="F1821" s="225"/>
      <c r="G1821" s="107"/>
      <c r="H1821" s="107"/>
      <c r="I1821" s="107"/>
      <c r="J1821" s="108"/>
      <c r="K1821" s="109"/>
      <c r="L1821" s="110"/>
      <c r="M1821" s="328" t="str">
        <f>IFERROR(ROUNDUP(VLOOKUP(F1821,Accesorio!A:E,IF(L1821&gt;5,L1821-2,L1821),)*E1821/IF(L1821&gt;5,1.21,1),0)," ")</f>
        <v xml:space="preserve"> </v>
      </c>
      <c r="N1821" s="329" t="str">
        <f>IFERROR(VLOOKUP(F1821,Accesorio!A:C,3,),"")</f>
        <v/>
      </c>
    </row>
    <row r="1822" spans="1:14">
      <c r="A1822" s="103"/>
      <c r="B1822" s="104"/>
      <c r="C1822" s="105"/>
      <c r="D1822" s="106"/>
      <c r="E1822" s="222"/>
      <c r="F1822" s="225"/>
      <c r="G1822" s="107"/>
      <c r="H1822" s="107"/>
      <c r="I1822" s="107"/>
      <c r="J1822" s="108"/>
      <c r="K1822" s="109"/>
      <c r="L1822" s="110"/>
      <c r="M1822" s="328" t="str">
        <f>IFERROR(ROUNDUP(VLOOKUP(F1822,Accesorio!A:E,IF(L1822&gt;5,L1822-2,L1822),)*E1822/IF(L1822&gt;5,1.21,1),0)," ")</f>
        <v xml:space="preserve"> </v>
      </c>
      <c r="N1822" s="329" t="str">
        <f>IFERROR(VLOOKUP(F1822,Accesorio!A:C,3,),"")</f>
        <v/>
      </c>
    </row>
    <row r="1823" spans="1:14">
      <c r="A1823" s="103"/>
      <c r="B1823" s="104"/>
      <c r="C1823" s="105"/>
      <c r="D1823" s="106"/>
      <c r="E1823" s="222"/>
      <c r="F1823" s="225"/>
      <c r="G1823" s="107"/>
      <c r="H1823" s="107"/>
      <c r="I1823" s="107"/>
      <c r="J1823" s="108"/>
      <c r="K1823" s="109"/>
      <c r="L1823" s="110"/>
      <c r="M1823" s="328" t="str">
        <f>IFERROR(ROUNDUP(VLOOKUP(F1823,Accesorio!A:E,IF(L1823&gt;5,L1823-2,L1823),)*E1823/IF(L1823&gt;5,1.21,1),0)," ")</f>
        <v xml:space="preserve"> </v>
      </c>
      <c r="N1823" s="329" t="str">
        <f>IFERROR(VLOOKUP(F1823,Accesorio!A:C,3,),"")</f>
        <v/>
      </c>
    </row>
    <row r="1824" spans="1:14">
      <c r="A1824" s="103"/>
      <c r="B1824" s="104"/>
      <c r="C1824" s="105"/>
      <c r="D1824" s="106"/>
      <c r="E1824" s="222"/>
      <c r="F1824" s="225"/>
      <c r="G1824" s="107"/>
      <c r="H1824" s="107"/>
      <c r="I1824" s="107"/>
      <c r="J1824" s="108"/>
      <c r="K1824" s="109"/>
      <c r="L1824" s="110"/>
      <c r="M1824" s="328" t="str">
        <f>IFERROR(ROUNDUP(VLOOKUP(F1824,Accesorio!A:E,IF(L1824&gt;5,L1824-2,L1824),)*E1824/IF(L1824&gt;5,1.21,1),0)," ")</f>
        <v xml:space="preserve"> </v>
      </c>
      <c r="N1824" s="329" t="str">
        <f>IFERROR(VLOOKUP(F1824,Accesorio!A:C,3,),"")</f>
        <v/>
      </c>
    </row>
    <row r="1825" spans="1:14">
      <c r="A1825" s="103"/>
      <c r="B1825" s="104"/>
      <c r="C1825" s="105"/>
      <c r="D1825" s="106"/>
      <c r="E1825" s="222"/>
      <c r="F1825" s="225"/>
      <c r="G1825" s="107"/>
      <c r="H1825" s="107"/>
      <c r="I1825" s="107"/>
      <c r="J1825" s="108"/>
      <c r="K1825" s="109"/>
      <c r="L1825" s="110"/>
      <c r="M1825" s="328" t="str">
        <f>IFERROR(ROUNDUP(VLOOKUP(F1825,Accesorio!A:E,IF(L1825&gt;5,L1825-2,L1825),)*E1825/IF(L1825&gt;5,1.21,1),0)," ")</f>
        <v xml:space="preserve"> </v>
      </c>
      <c r="N1825" s="329" t="str">
        <f>IFERROR(VLOOKUP(F1825,Accesorio!A:C,3,),"")</f>
        <v/>
      </c>
    </row>
    <row r="1826" spans="1:14">
      <c r="A1826" s="103"/>
      <c r="B1826" s="104"/>
      <c r="C1826" s="105"/>
      <c r="D1826" s="106"/>
      <c r="E1826" s="222"/>
      <c r="F1826" s="225"/>
      <c r="G1826" s="107"/>
      <c r="H1826" s="107"/>
      <c r="I1826" s="107"/>
      <c r="J1826" s="108"/>
      <c r="K1826" s="109"/>
      <c r="L1826" s="110"/>
      <c r="M1826" s="328" t="str">
        <f>IFERROR(ROUNDUP(VLOOKUP(F1826,Accesorio!A:E,IF(L1826&gt;5,L1826-2,L1826),)*E1826/IF(L1826&gt;5,1.21,1),0)," ")</f>
        <v xml:space="preserve"> </v>
      </c>
      <c r="N1826" s="329" t="str">
        <f>IFERROR(VLOOKUP(F1826,Accesorio!A:C,3,),"")</f>
        <v/>
      </c>
    </row>
    <row r="1827" spans="1:14">
      <c r="A1827" s="103"/>
      <c r="B1827" s="104"/>
      <c r="C1827" s="105"/>
      <c r="D1827" s="106"/>
      <c r="E1827" s="222"/>
      <c r="F1827" s="225"/>
      <c r="G1827" s="107"/>
      <c r="H1827" s="107"/>
      <c r="I1827" s="107"/>
      <c r="J1827" s="108"/>
      <c r="K1827" s="109"/>
      <c r="L1827" s="110"/>
      <c r="M1827" s="328" t="str">
        <f>IFERROR(ROUNDUP(VLOOKUP(F1827,Accesorio!A:E,IF(L1827&gt;5,L1827-2,L1827),)*E1827/IF(L1827&gt;5,1.21,1),0)," ")</f>
        <v xml:space="preserve"> </v>
      </c>
      <c r="N1827" s="329" t="str">
        <f>IFERROR(VLOOKUP(F1827,Accesorio!A:C,3,),"")</f>
        <v/>
      </c>
    </row>
    <row r="1828" spans="1:14">
      <c r="A1828" s="103"/>
      <c r="B1828" s="104"/>
      <c r="C1828" s="105"/>
      <c r="D1828" s="106"/>
      <c r="E1828" s="222"/>
      <c r="F1828" s="225"/>
      <c r="G1828" s="107"/>
      <c r="H1828" s="107"/>
      <c r="I1828" s="107"/>
      <c r="J1828" s="108"/>
      <c r="K1828" s="109"/>
      <c r="L1828" s="110"/>
      <c r="M1828" s="328" t="str">
        <f>IFERROR(ROUNDUP(VLOOKUP(F1828,Accesorio!A:E,IF(L1828&gt;5,L1828-2,L1828),)*E1828/IF(L1828&gt;5,1.21,1),0)," ")</f>
        <v xml:space="preserve"> </v>
      </c>
      <c r="N1828" s="329" t="str">
        <f>IFERROR(VLOOKUP(F1828,Accesorio!A:C,3,),"")</f>
        <v/>
      </c>
    </row>
    <row r="1829" spans="1:14">
      <c r="A1829" s="103"/>
      <c r="B1829" s="104"/>
      <c r="C1829" s="105"/>
      <c r="D1829" s="106"/>
      <c r="E1829" s="222"/>
      <c r="F1829" s="225"/>
      <c r="G1829" s="107"/>
      <c r="H1829" s="107"/>
      <c r="I1829" s="107"/>
      <c r="J1829" s="108"/>
      <c r="K1829" s="109"/>
      <c r="L1829" s="110"/>
      <c r="M1829" s="328" t="str">
        <f>IFERROR(ROUNDUP(VLOOKUP(F1829,Accesorio!A:E,IF(L1829&gt;5,L1829-2,L1829),)*E1829/IF(L1829&gt;5,1.21,1),0)," ")</f>
        <v xml:space="preserve"> </v>
      </c>
      <c r="N1829" s="329" t="str">
        <f>IFERROR(VLOOKUP(F1829,Accesorio!A:C,3,),"")</f>
        <v/>
      </c>
    </row>
    <row r="1830" spans="1:14">
      <c r="A1830" s="103"/>
      <c r="B1830" s="104"/>
      <c r="C1830" s="105"/>
      <c r="D1830" s="106"/>
      <c r="E1830" s="222"/>
      <c r="F1830" s="225"/>
      <c r="G1830" s="107"/>
      <c r="H1830" s="107"/>
      <c r="I1830" s="107"/>
      <c r="J1830" s="108"/>
      <c r="K1830" s="109"/>
      <c r="L1830" s="110"/>
      <c r="M1830" s="328" t="str">
        <f>IFERROR(ROUNDUP(VLOOKUP(F1830,Accesorio!A:E,IF(L1830&gt;5,L1830-2,L1830),)*E1830/IF(L1830&gt;5,1.21,1),0)," ")</f>
        <v xml:space="preserve"> </v>
      </c>
      <c r="N1830" s="329" t="str">
        <f>IFERROR(VLOOKUP(F1830,Accesorio!A:C,3,),"")</f>
        <v/>
      </c>
    </row>
    <row r="1831" spans="1:14">
      <c r="A1831" s="103"/>
      <c r="B1831" s="104"/>
      <c r="C1831" s="105"/>
      <c r="D1831" s="106"/>
      <c r="E1831" s="222"/>
      <c r="F1831" s="225"/>
      <c r="G1831" s="107"/>
      <c r="H1831" s="107"/>
      <c r="I1831" s="107"/>
      <c r="J1831" s="108"/>
      <c r="K1831" s="109"/>
      <c r="L1831" s="110"/>
      <c r="M1831" s="328" t="str">
        <f>IFERROR(ROUNDUP(VLOOKUP(F1831,Accesorio!A:E,IF(L1831&gt;5,L1831-2,L1831),)*E1831/IF(L1831&gt;5,1.21,1),0)," ")</f>
        <v xml:space="preserve"> </v>
      </c>
      <c r="N1831" s="329" t="str">
        <f>IFERROR(VLOOKUP(F1831,Accesorio!A:C,3,),"")</f>
        <v/>
      </c>
    </row>
    <row r="1832" spans="1:14">
      <c r="A1832" s="103"/>
      <c r="B1832" s="104"/>
      <c r="C1832" s="105"/>
      <c r="D1832" s="106"/>
      <c r="E1832" s="222"/>
      <c r="F1832" s="225"/>
      <c r="G1832" s="107"/>
      <c r="H1832" s="107"/>
      <c r="I1832" s="107"/>
      <c r="J1832" s="108"/>
      <c r="K1832" s="109"/>
      <c r="L1832" s="110"/>
      <c r="M1832" s="328" t="str">
        <f>IFERROR(ROUNDUP(VLOOKUP(F1832,Accesorio!A:E,IF(L1832&gt;5,L1832-2,L1832),)*E1832/IF(L1832&gt;5,1.21,1),0)," ")</f>
        <v xml:space="preserve"> </v>
      </c>
      <c r="N1832" s="329" t="str">
        <f>IFERROR(VLOOKUP(F1832,Accesorio!A:C,3,),"")</f>
        <v/>
      </c>
    </row>
    <row r="1833" spans="1:14">
      <c r="A1833" s="103"/>
      <c r="B1833" s="104"/>
      <c r="C1833" s="105"/>
      <c r="D1833" s="106"/>
      <c r="E1833" s="222"/>
      <c r="F1833" s="225"/>
      <c r="G1833" s="107"/>
      <c r="H1833" s="107"/>
      <c r="I1833" s="107"/>
      <c r="J1833" s="108"/>
      <c r="K1833" s="109"/>
      <c r="L1833" s="110"/>
      <c r="M1833" s="328" t="str">
        <f>IFERROR(ROUNDUP(VLOOKUP(F1833,Accesorio!A:E,IF(L1833&gt;5,L1833-2,L1833),)*E1833/IF(L1833&gt;5,1.21,1),0)," ")</f>
        <v xml:space="preserve"> </v>
      </c>
      <c r="N1833" s="329" t="str">
        <f>IFERROR(VLOOKUP(F1833,Accesorio!A:C,3,),"")</f>
        <v/>
      </c>
    </row>
    <row r="1834" spans="1:14">
      <c r="A1834" s="103"/>
      <c r="B1834" s="104"/>
      <c r="C1834" s="105"/>
      <c r="D1834" s="106"/>
      <c r="E1834" s="222"/>
      <c r="F1834" s="225"/>
      <c r="G1834" s="107"/>
      <c r="H1834" s="107"/>
      <c r="I1834" s="107"/>
      <c r="J1834" s="108"/>
      <c r="K1834" s="109"/>
      <c r="L1834" s="110"/>
      <c r="M1834" s="328" t="str">
        <f>IFERROR(ROUNDUP(VLOOKUP(F1834,Accesorio!A:E,IF(L1834&gt;5,L1834-2,L1834),)*E1834/IF(L1834&gt;5,1.21,1),0)," ")</f>
        <v xml:space="preserve"> </v>
      </c>
      <c r="N1834" s="329" t="str">
        <f>IFERROR(VLOOKUP(F1834,Accesorio!A:C,3,),"")</f>
        <v/>
      </c>
    </row>
    <row r="1835" spans="1:14">
      <c r="A1835" s="103"/>
      <c r="B1835" s="104"/>
      <c r="C1835" s="105"/>
      <c r="D1835" s="106"/>
      <c r="E1835" s="222"/>
      <c r="F1835" s="225"/>
      <c r="G1835" s="107"/>
      <c r="H1835" s="107"/>
      <c r="I1835" s="107"/>
      <c r="J1835" s="108"/>
      <c r="K1835" s="109"/>
      <c r="L1835" s="110"/>
      <c r="M1835" s="328" t="str">
        <f>IFERROR(ROUNDUP(VLOOKUP(F1835,Accesorio!A:E,IF(L1835&gt;5,L1835-2,L1835),)*E1835/IF(L1835&gt;5,1.21,1),0)," ")</f>
        <v xml:space="preserve"> </v>
      </c>
      <c r="N1835" s="329" t="str">
        <f>IFERROR(VLOOKUP(F1835,Accesorio!A:C,3,),"")</f>
        <v/>
      </c>
    </row>
    <row r="1836" spans="1:14">
      <c r="A1836" s="103"/>
      <c r="B1836" s="104"/>
      <c r="C1836" s="105"/>
      <c r="D1836" s="106"/>
      <c r="E1836" s="222"/>
      <c r="F1836" s="225"/>
      <c r="G1836" s="107"/>
      <c r="H1836" s="107"/>
      <c r="I1836" s="107"/>
      <c r="J1836" s="108"/>
      <c r="K1836" s="109"/>
      <c r="L1836" s="110"/>
      <c r="M1836" s="328" t="str">
        <f>IFERROR(ROUNDUP(VLOOKUP(F1836,Accesorio!A:E,IF(L1836&gt;5,L1836-2,L1836),)*E1836/IF(L1836&gt;5,1.21,1),0)," ")</f>
        <v xml:space="preserve"> </v>
      </c>
      <c r="N1836" s="329" t="str">
        <f>IFERROR(VLOOKUP(F1836,Accesorio!A:C,3,),"")</f>
        <v/>
      </c>
    </row>
    <row r="1837" spans="1:14">
      <c r="A1837" s="103"/>
      <c r="B1837" s="104"/>
      <c r="C1837" s="105"/>
      <c r="D1837" s="106"/>
      <c r="E1837" s="222"/>
      <c r="F1837" s="225"/>
      <c r="G1837" s="107"/>
      <c r="H1837" s="107"/>
      <c r="I1837" s="107"/>
      <c r="J1837" s="108"/>
      <c r="K1837" s="112"/>
      <c r="L1837" s="110"/>
      <c r="M1837" s="328" t="str">
        <f>IFERROR(ROUNDUP(VLOOKUP(F1837,Accesorio!A:E,IF(L1837&gt;5,L1837-2,L1837),)*E1837/IF(L1837&gt;5,1.21,1),0)," ")</f>
        <v xml:space="preserve"> </v>
      </c>
      <c r="N1837" s="329" t="str">
        <f>IFERROR(VLOOKUP(F1837,Accesorio!A:C,3,),"")</f>
        <v/>
      </c>
    </row>
    <row r="1838" spans="1:14">
      <c r="A1838" s="103"/>
      <c r="B1838" s="104"/>
      <c r="C1838" s="105"/>
      <c r="D1838" s="106"/>
      <c r="E1838" s="222"/>
      <c r="F1838" s="225"/>
      <c r="G1838" s="107"/>
      <c r="H1838" s="107"/>
      <c r="I1838" s="107"/>
      <c r="J1838" s="108"/>
      <c r="K1838" s="109"/>
      <c r="L1838" s="110"/>
      <c r="M1838" s="328" t="str">
        <f>IFERROR(ROUNDUP(VLOOKUP(F1838,Accesorio!A:E,IF(L1838&gt;5,L1838-2,L1838),)*E1838/IF(L1838&gt;5,1.21,1),0)," ")</f>
        <v xml:space="preserve"> </v>
      </c>
      <c r="N1838" s="329" t="str">
        <f>IFERROR(VLOOKUP(F1838,Accesorio!A:C,3,),"")</f>
        <v/>
      </c>
    </row>
    <row r="1839" spans="1:14">
      <c r="A1839" s="103"/>
      <c r="B1839" s="104"/>
      <c r="C1839" s="105"/>
      <c r="D1839" s="106"/>
      <c r="E1839" s="222"/>
      <c r="F1839" s="225"/>
      <c r="G1839" s="107"/>
      <c r="H1839" s="107"/>
      <c r="I1839" s="107"/>
      <c r="J1839" s="108"/>
      <c r="K1839" s="109"/>
      <c r="L1839" s="110"/>
      <c r="M1839" s="328" t="str">
        <f>IFERROR(ROUNDUP(VLOOKUP(F1839,Accesorio!A:E,IF(L1839&gt;5,L1839-2,L1839),)*E1839/IF(L1839&gt;5,1.21,1),0)," ")</f>
        <v xml:space="preserve"> </v>
      </c>
      <c r="N1839" s="329" t="str">
        <f>IFERROR(VLOOKUP(F1839,Accesorio!A:C,3,),"")</f>
        <v/>
      </c>
    </row>
    <row r="1840" spans="1:14">
      <c r="A1840" s="103"/>
      <c r="B1840" s="104"/>
      <c r="C1840" s="105"/>
      <c r="D1840" s="106"/>
      <c r="E1840" s="222"/>
      <c r="F1840" s="225"/>
      <c r="G1840" s="107"/>
      <c r="H1840" s="107"/>
      <c r="I1840" s="107"/>
      <c r="J1840" s="108"/>
      <c r="K1840" s="109"/>
      <c r="L1840" s="110"/>
      <c r="M1840" s="328" t="str">
        <f>IFERROR(ROUNDUP(VLOOKUP(F1840,Accesorio!A:E,IF(L1840&gt;5,L1840-2,L1840),)*E1840/IF(L1840&gt;5,1.21,1),0)," ")</f>
        <v xml:space="preserve"> </v>
      </c>
      <c r="N1840" s="329" t="str">
        <f>IFERROR(VLOOKUP(F1840,Accesorio!A:C,3,),"")</f>
        <v/>
      </c>
    </row>
    <row r="1841" spans="1:14">
      <c r="A1841" s="103"/>
      <c r="B1841" s="104"/>
      <c r="C1841" s="105"/>
      <c r="D1841" s="106"/>
      <c r="E1841" s="222"/>
      <c r="F1841" s="225"/>
      <c r="G1841" s="107"/>
      <c r="H1841" s="107"/>
      <c r="I1841" s="107"/>
      <c r="J1841" s="108"/>
      <c r="K1841" s="109"/>
      <c r="L1841" s="110"/>
      <c r="M1841" s="328" t="str">
        <f>IFERROR(ROUNDUP(VLOOKUP(F1841,Accesorio!A:E,IF(L1841&gt;5,L1841-2,L1841),)*E1841/IF(L1841&gt;5,1.21,1),0)," ")</f>
        <v xml:space="preserve"> </v>
      </c>
      <c r="N1841" s="329" t="str">
        <f>IFERROR(VLOOKUP(F1841,Accesorio!A:C,3,),"")</f>
        <v/>
      </c>
    </row>
    <row r="1842" spans="1:14">
      <c r="A1842" s="103"/>
      <c r="B1842" s="104"/>
      <c r="C1842" s="105"/>
      <c r="D1842" s="106"/>
      <c r="E1842" s="222"/>
      <c r="F1842" s="225"/>
      <c r="G1842" s="107"/>
      <c r="H1842" s="107"/>
      <c r="I1842" s="107"/>
      <c r="J1842" s="108"/>
      <c r="K1842" s="109"/>
      <c r="L1842" s="110"/>
      <c r="M1842" s="328" t="str">
        <f>IFERROR(ROUNDUP(VLOOKUP(F1842,Accesorio!A:E,IF(L1842&gt;5,L1842-2,L1842),)*E1842/IF(L1842&gt;5,1.21,1),0)," ")</f>
        <v xml:space="preserve"> </v>
      </c>
      <c r="N1842" s="329" t="str">
        <f>IFERROR(VLOOKUP(F1842,Accesorio!A:C,3,),"")</f>
        <v/>
      </c>
    </row>
    <row r="1843" spans="1:14">
      <c r="A1843" s="103"/>
      <c r="B1843" s="104"/>
      <c r="C1843" s="105"/>
      <c r="D1843" s="106"/>
      <c r="E1843" s="222"/>
      <c r="F1843" s="225"/>
      <c r="G1843" s="107"/>
      <c r="H1843" s="107"/>
      <c r="I1843" s="107"/>
      <c r="J1843" s="108"/>
      <c r="K1843" s="109"/>
      <c r="L1843" s="110"/>
      <c r="M1843" s="328" t="str">
        <f>IFERROR(ROUNDUP(VLOOKUP(F1843,Accesorio!A:E,IF(L1843&gt;5,L1843-2,L1843),)*E1843/IF(L1843&gt;5,1.21,1),0)," ")</f>
        <v xml:space="preserve"> </v>
      </c>
      <c r="N1843" s="329" t="str">
        <f>IFERROR(VLOOKUP(F1843,Accesorio!A:C,3,),"")</f>
        <v/>
      </c>
    </row>
    <row r="1844" spans="1:14">
      <c r="A1844" s="103"/>
      <c r="B1844" s="104"/>
      <c r="C1844" s="105"/>
      <c r="D1844" s="106"/>
      <c r="E1844" s="222"/>
      <c r="F1844" s="225"/>
      <c r="G1844" s="107"/>
      <c r="H1844" s="107"/>
      <c r="I1844" s="107"/>
      <c r="J1844" s="108"/>
      <c r="K1844" s="109"/>
      <c r="L1844" s="110"/>
      <c r="M1844" s="328" t="str">
        <f>IFERROR(ROUNDUP(VLOOKUP(F1844,Accesorio!A:E,IF(L1844&gt;5,L1844-2,L1844),)*E1844/IF(L1844&gt;5,1.21,1),0)," ")</f>
        <v xml:space="preserve"> </v>
      </c>
      <c r="N1844" s="329" t="str">
        <f>IFERROR(VLOOKUP(F1844,Accesorio!A:C,3,),"")</f>
        <v/>
      </c>
    </row>
    <row r="1845" spans="1:14">
      <c r="A1845" s="103"/>
      <c r="B1845" s="104"/>
      <c r="C1845" s="105"/>
      <c r="D1845" s="106"/>
      <c r="E1845" s="222"/>
      <c r="F1845" s="225"/>
      <c r="G1845" s="107"/>
      <c r="H1845" s="107"/>
      <c r="I1845" s="107"/>
      <c r="J1845" s="108"/>
      <c r="K1845" s="109"/>
      <c r="L1845" s="110"/>
      <c r="M1845" s="328" t="str">
        <f>IFERROR(ROUNDUP(VLOOKUP(F1845,Accesorio!A:E,IF(L1845&gt;5,L1845-2,L1845),)*E1845/IF(L1845&gt;5,1.21,1),0)," ")</f>
        <v xml:space="preserve"> </v>
      </c>
      <c r="N1845" s="329" t="str">
        <f>IFERROR(VLOOKUP(F1845,Accesorio!A:C,3,),"")</f>
        <v/>
      </c>
    </row>
    <row r="1846" spans="1:14">
      <c r="A1846" s="103"/>
      <c r="B1846" s="104"/>
      <c r="C1846" s="105"/>
      <c r="D1846" s="106"/>
      <c r="E1846" s="222"/>
      <c r="F1846" s="225"/>
      <c r="G1846" s="107"/>
      <c r="H1846" s="107"/>
      <c r="I1846" s="107"/>
      <c r="J1846" s="108"/>
      <c r="K1846" s="109"/>
      <c r="L1846" s="110"/>
      <c r="M1846" s="328" t="str">
        <f>IFERROR(ROUNDUP(VLOOKUP(F1846,Accesorio!A:E,IF(L1846&gt;5,L1846-2,L1846),)*E1846/IF(L1846&gt;5,1.21,1),0)," ")</f>
        <v xml:space="preserve"> </v>
      </c>
      <c r="N1846" s="329" t="str">
        <f>IFERROR(VLOOKUP(F1846,Accesorio!A:C,3,),"")</f>
        <v/>
      </c>
    </row>
    <row r="1847" spans="1:14">
      <c r="A1847" s="103"/>
      <c r="B1847" s="104"/>
      <c r="C1847" s="105"/>
      <c r="D1847" s="106"/>
      <c r="E1847" s="222"/>
      <c r="F1847" s="225"/>
      <c r="G1847" s="107"/>
      <c r="H1847" s="107"/>
      <c r="I1847" s="107"/>
      <c r="J1847" s="108"/>
      <c r="K1847" s="109"/>
      <c r="L1847" s="110"/>
      <c r="M1847" s="328" t="str">
        <f>IFERROR(ROUNDUP(VLOOKUP(F1847,Accesorio!A:E,IF(L1847&gt;5,L1847-2,L1847),)*E1847/IF(L1847&gt;5,1.21,1),0)," ")</f>
        <v xml:space="preserve"> </v>
      </c>
      <c r="N1847" s="329" t="str">
        <f>IFERROR(VLOOKUP(F1847,Accesorio!A:C,3,),"")</f>
        <v/>
      </c>
    </row>
    <row r="1848" spans="1:14">
      <c r="A1848" s="103"/>
      <c r="B1848" s="104"/>
      <c r="C1848" s="105"/>
      <c r="D1848" s="106"/>
      <c r="E1848" s="222"/>
      <c r="F1848" s="225"/>
      <c r="G1848" s="107"/>
      <c r="H1848" s="107"/>
      <c r="I1848" s="107"/>
      <c r="J1848" s="108"/>
      <c r="K1848" s="109"/>
      <c r="L1848" s="110"/>
      <c r="M1848" s="328" t="str">
        <f>IFERROR(ROUNDUP(VLOOKUP(F1848,Accesorio!A:E,IF(L1848&gt;5,L1848-2,L1848),)*E1848/IF(L1848&gt;5,1.21,1),0)," ")</f>
        <v xml:space="preserve"> </v>
      </c>
      <c r="N1848" s="329" t="str">
        <f>IFERROR(VLOOKUP(F1848,Accesorio!A:C,3,),"")</f>
        <v/>
      </c>
    </row>
    <row r="1849" spans="1:14">
      <c r="A1849" s="103"/>
      <c r="B1849" s="104"/>
      <c r="C1849" s="105"/>
      <c r="D1849" s="106"/>
      <c r="E1849" s="222"/>
      <c r="F1849" s="225"/>
      <c r="G1849" s="107"/>
      <c r="H1849" s="107"/>
      <c r="I1849" s="107"/>
      <c r="J1849" s="108"/>
      <c r="K1849" s="109"/>
      <c r="L1849" s="110"/>
      <c r="M1849" s="328" t="str">
        <f>IFERROR(ROUNDUP(VLOOKUP(F1849,Accesorio!A:E,IF(L1849&gt;5,L1849-2,L1849),)*E1849/IF(L1849&gt;5,1.21,1),0)," ")</f>
        <v xml:space="preserve"> </v>
      </c>
      <c r="N1849" s="329" t="str">
        <f>IFERROR(VLOOKUP(F1849,Accesorio!A:C,3,),"")</f>
        <v/>
      </c>
    </row>
    <row r="1850" spans="1:14">
      <c r="A1850" s="103"/>
      <c r="B1850" s="104"/>
      <c r="C1850" s="105"/>
      <c r="D1850" s="106"/>
      <c r="E1850" s="222"/>
      <c r="F1850" s="225"/>
      <c r="G1850" s="107"/>
      <c r="H1850" s="107"/>
      <c r="I1850" s="107"/>
      <c r="J1850" s="108"/>
      <c r="K1850" s="109"/>
      <c r="L1850" s="110"/>
      <c r="M1850" s="328" t="str">
        <f>IFERROR(ROUNDUP(VLOOKUP(F1850,Accesorio!A:E,IF(L1850&gt;5,L1850-2,L1850),)*E1850/IF(L1850&gt;5,1.21,1),0)," ")</f>
        <v xml:space="preserve"> </v>
      </c>
      <c r="N1850" s="329" t="str">
        <f>IFERROR(VLOOKUP(F1850,Accesorio!A:C,3,),"")</f>
        <v/>
      </c>
    </row>
    <row r="1851" spans="1:14">
      <c r="A1851" s="103"/>
      <c r="B1851" s="104"/>
      <c r="C1851" s="105"/>
      <c r="D1851" s="106"/>
      <c r="E1851" s="222"/>
      <c r="F1851" s="225"/>
      <c r="G1851" s="107"/>
      <c r="H1851" s="107"/>
      <c r="I1851" s="107"/>
      <c r="J1851" s="108"/>
      <c r="K1851" s="109"/>
      <c r="L1851" s="110"/>
      <c r="M1851" s="328" t="str">
        <f>IFERROR(ROUNDUP(VLOOKUP(F1851,Accesorio!A:E,IF(L1851&gt;5,L1851-2,L1851),)*E1851/IF(L1851&gt;5,1.21,1),0)," ")</f>
        <v xml:space="preserve"> </v>
      </c>
      <c r="N1851" s="329" t="str">
        <f>IFERROR(VLOOKUP(F1851,Accesorio!A:C,3,),"")</f>
        <v/>
      </c>
    </row>
    <row r="1852" spans="1:14">
      <c r="A1852" s="103"/>
      <c r="B1852" s="104"/>
      <c r="C1852" s="105"/>
      <c r="D1852" s="106"/>
      <c r="E1852" s="222"/>
      <c r="F1852" s="225"/>
      <c r="G1852" s="107"/>
      <c r="H1852" s="107"/>
      <c r="I1852" s="107"/>
      <c r="J1852" s="108"/>
      <c r="K1852" s="109"/>
      <c r="L1852" s="110"/>
      <c r="M1852" s="328" t="str">
        <f>IFERROR(ROUNDUP(VLOOKUP(F1852,Accesorio!A:E,IF(L1852&gt;5,L1852-2,L1852),)*E1852/IF(L1852&gt;5,1.21,1),0)," ")</f>
        <v xml:space="preserve"> </v>
      </c>
      <c r="N1852" s="329" t="str">
        <f>IFERROR(VLOOKUP(F1852,Accesorio!A:C,3,),"")</f>
        <v/>
      </c>
    </row>
    <row r="1853" spans="1:14">
      <c r="A1853" s="103"/>
      <c r="B1853" s="104"/>
      <c r="C1853" s="105"/>
      <c r="D1853" s="106"/>
      <c r="E1853" s="222"/>
      <c r="F1853" s="225"/>
      <c r="G1853" s="107"/>
      <c r="H1853" s="107"/>
      <c r="I1853" s="107"/>
      <c r="J1853" s="108"/>
      <c r="K1853" s="109"/>
      <c r="L1853" s="110"/>
      <c r="M1853" s="328" t="str">
        <f>IFERROR(ROUNDUP(VLOOKUP(F1853,Accesorio!A:E,IF(L1853&gt;5,L1853-2,L1853),)*E1853/IF(L1853&gt;5,1.21,1),0)," ")</f>
        <v xml:space="preserve"> </v>
      </c>
      <c r="N1853" s="329" t="str">
        <f>IFERROR(VLOOKUP(F1853,Accesorio!A:C,3,),"")</f>
        <v/>
      </c>
    </row>
    <row r="1854" spans="1:14">
      <c r="A1854" s="103"/>
      <c r="B1854" s="104"/>
      <c r="C1854" s="105"/>
      <c r="D1854" s="106"/>
      <c r="E1854" s="222"/>
      <c r="F1854" s="225"/>
      <c r="G1854" s="107"/>
      <c r="H1854" s="107"/>
      <c r="I1854" s="107"/>
      <c r="J1854" s="108"/>
      <c r="K1854" s="109"/>
      <c r="L1854" s="110"/>
      <c r="M1854" s="328" t="str">
        <f>IFERROR(ROUNDUP(VLOOKUP(F1854,Accesorio!A:E,IF(L1854&gt;5,L1854-2,L1854),)*E1854/IF(L1854&gt;5,1.21,1),0)," ")</f>
        <v xml:space="preserve"> </v>
      </c>
      <c r="N1854" s="329" t="str">
        <f>IFERROR(VLOOKUP(F1854,Accesorio!A:C,3,),"")</f>
        <v/>
      </c>
    </row>
    <row r="1855" spans="1:14">
      <c r="A1855" s="103"/>
      <c r="B1855" s="104"/>
      <c r="C1855" s="105"/>
      <c r="D1855" s="106"/>
      <c r="E1855" s="222"/>
      <c r="F1855" s="225"/>
      <c r="G1855" s="107"/>
      <c r="H1855" s="107"/>
      <c r="I1855" s="107"/>
      <c r="J1855" s="108"/>
      <c r="K1855" s="109"/>
      <c r="L1855" s="110"/>
      <c r="M1855" s="328" t="str">
        <f>IFERROR(ROUNDUP(VLOOKUP(F1855,Accesorio!A:E,IF(L1855&gt;5,L1855-2,L1855),)*E1855/IF(L1855&gt;5,1.21,1),0)," ")</f>
        <v xml:space="preserve"> </v>
      </c>
      <c r="N1855" s="329" t="str">
        <f>IFERROR(VLOOKUP(F1855,Accesorio!A:C,3,),"")</f>
        <v/>
      </c>
    </row>
    <row r="1856" spans="1:14">
      <c r="A1856" s="103"/>
      <c r="B1856" s="104"/>
      <c r="C1856" s="105"/>
      <c r="D1856" s="106"/>
      <c r="E1856" s="222"/>
      <c r="F1856" s="225"/>
      <c r="G1856" s="107"/>
      <c r="H1856" s="107"/>
      <c r="I1856" s="107"/>
      <c r="J1856" s="108"/>
      <c r="K1856" s="109"/>
      <c r="L1856" s="110"/>
      <c r="M1856" s="328" t="str">
        <f>IFERROR(ROUNDUP(VLOOKUP(F1856,Accesorio!A:E,IF(L1856&gt;5,L1856-2,L1856),)*E1856/IF(L1856&gt;5,1.21,1),0)," ")</f>
        <v xml:space="preserve"> </v>
      </c>
      <c r="N1856" s="329" t="str">
        <f>IFERROR(VLOOKUP(F1856,Accesorio!A:C,3,),"")</f>
        <v/>
      </c>
    </row>
    <row r="1857" spans="1:14">
      <c r="A1857" s="103"/>
      <c r="B1857" s="104"/>
      <c r="C1857" s="105"/>
      <c r="D1857" s="106"/>
      <c r="E1857" s="222"/>
      <c r="F1857" s="225"/>
      <c r="G1857" s="107"/>
      <c r="H1857" s="107"/>
      <c r="I1857" s="107"/>
      <c r="J1857" s="108"/>
      <c r="K1857" s="109"/>
      <c r="L1857" s="110"/>
      <c r="M1857" s="328" t="str">
        <f>IFERROR(ROUNDUP(VLOOKUP(F1857,Accesorio!A:E,IF(L1857&gt;5,L1857-2,L1857),)*E1857/IF(L1857&gt;5,1.21,1),0)," ")</f>
        <v xml:space="preserve"> </v>
      </c>
      <c r="N1857" s="329" t="str">
        <f>IFERROR(VLOOKUP(F1857,Accesorio!A:C,3,),"")</f>
        <v/>
      </c>
    </row>
    <row r="1858" spans="1:14">
      <c r="A1858" s="103"/>
      <c r="B1858" s="104"/>
      <c r="C1858" s="105"/>
      <c r="D1858" s="106"/>
      <c r="E1858" s="222"/>
      <c r="F1858" s="225"/>
      <c r="G1858" s="107"/>
      <c r="H1858" s="107"/>
      <c r="I1858" s="107"/>
      <c r="J1858" s="108"/>
      <c r="K1858" s="109"/>
      <c r="L1858" s="110"/>
      <c r="M1858" s="328" t="str">
        <f>IFERROR(ROUNDUP(VLOOKUP(F1858,Accesorio!A:E,IF(L1858&gt;5,L1858-2,L1858),)*E1858/IF(L1858&gt;5,1.21,1),0)," ")</f>
        <v xml:space="preserve"> </v>
      </c>
      <c r="N1858" s="329" t="str">
        <f>IFERROR(VLOOKUP(F1858,Accesorio!A:C,3,),"")</f>
        <v/>
      </c>
    </row>
    <row r="1859" spans="1:14">
      <c r="A1859" s="103"/>
      <c r="B1859" s="104"/>
      <c r="C1859" s="105"/>
      <c r="D1859" s="106"/>
      <c r="E1859" s="222"/>
      <c r="F1859" s="225"/>
      <c r="G1859" s="107"/>
      <c r="H1859" s="107"/>
      <c r="I1859" s="107"/>
      <c r="J1859" s="108"/>
      <c r="K1859" s="109"/>
      <c r="L1859" s="110"/>
      <c r="M1859" s="328" t="str">
        <f>IFERROR(ROUNDUP(VLOOKUP(F1859,Accesorio!A:E,IF(L1859&gt;5,L1859-2,L1859),)*E1859/IF(L1859&gt;5,1.21,1),0)," ")</f>
        <v xml:space="preserve"> </v>
      </c>
      <c r="N1859" s="329" t="str">
        <f>IFERROR(VLOOKUP(F1859,Accesorio!A:C,3,),"")</f>
        <v/>
      </c>
    </row>
    <row r="1860" spans="1:14">
      <c r="A1860" s="103"/>
      <c r="B1860" s="104"/>
      <c r="C1860" s="105"/>
      <c r="D1860" s="106"/>
      <c r="E1860" s="222"/>
      <c r="F1860" s="225"/>
      <c r="G1860" s="107"/>
      <c r="H1860" s="107"/>
      <c r="I1860" s="107"/>
      <c r="J1860" s="108"/>
      <c r="K1860" s="109"/>
      <c r="L1860" s="110"/>
      <c r="M1860" s="328" t="str">
        <f>IFERROR(ROUNDUP(VLOOKUP(F1860,Accesorio!A:E,IF(L1860&gt;5,L1860-2,L1860),)*E1860/IF(L1860&gt;5,1.21,1),0)," ")</f>
        <v xml:space="preserve"> </v>
      </c>
      <c r="N1860" s="329" t="str">
        <f>IFERROR(VLOOKUP(F1860,Accesorio!A:C,3,),"")</f>
        <v/>
      </c>
    </row>
    <row r="1861" spans="1:14">
      <c r="A1861" s="103"/>
      <c r="B1861" s="104"/>
      <c r="C1861" s="111"/>
      <c r="D1861" s="106"/>
      <c r="E1861" s="222"/>
      <c r="F1861" s="225"/>
      <c r="G1861" s="107"/>
      <c r="H1861" s="107"/>
      <c r="I1861" s="107"/>
      <c r="J1861" s="108"/>
      <c r="K1861" s="109"/>
      <c r="L1861" s="110"/>
      <c r="M1861" s="328" t="str">
        <f>IFERROR(ROUNDUP(VLOOKUP(F1861,Accesorio!A:E,IF(L1861&gt;5,L1861-2,L1861),)*E1861/IF(L1861&gt;5,1.21,1),0)," ")</f>
        <v xml:space="preserve"> </v>
      </c>
      <c r="N1861" s="329" t="str">
        <f>IFERROR(VLOOKUP(F1861,Accesorio!A:C,3,),"")</f>
        <v/>
      </c>
    </row>
    <row r="1862" spans="1:14">
      <c r="A1862" s="103"/>
      <c r="B1862" s="104"/>
      <c r="C1862" s="105"/>
      <c r="D1862" s="106"/>
      <c r="E1862" s="222"/>
      <c r="F1862" s="225"/>
      <c r="G1862" s="107"/>
      <c r="H1862" s="107"/>
      <c r="I1862" s="107"/>
      <c r="J1862" s="108"/>
      <c r="K1862" s="109"/>
      <c r="L1862" s="110"/>
      <c r="M1862" s="328" t="str">
        <f>IFERROR(ROUNDUP(VLOOKUP(F1862,Accesorio!A:E,IF(L1862&gt;5,L1862-2,L1862),)*E1862/IF(L1862&gt;5,1.21,1),0)," ")</f>
        <v xml:space="preserve"> </v>
      </c>
      <c r="N1862" s="329" t="str">
        <f>IFERROR(VLOOKUP(F1862,Accesorio!A:C,3,),"")</f>
        <v/>
      </c>
    </row>
    <row r="1863" spans="1:14">
      <c r="A1863" s="103"/>
      <c r="B1863" s="104"/>
      <c r="C1863" s="105"/>
      <c r="D1863" s="106"/>
      <c r="E1863" s="222"/>
      <c r="F1863" s="225"/>
      <c r="G1863" s="107"/>
      <c r="H1863" s="107"/>
      <c r="I1863" s="107"/>
      <c r="J1863" s="108"/>
      <c r="K1863" s="109"/>
      <c r="L1863" s="110"/>
      <c r="M1863" s="328" t="str">
        <f>IFERROR(ROUNDUP(VLOOKUP(F1863,Accesorio!A:E,IF(L1863&gt;5,L1863-2,L1863),)*E1863/IF(L1863&gt;5,1.21,1),0)," ")</f>
        <v xml:space="preserve"> </v>
      </c>
      <c r="N1863" s="329" t="str">
        <f>IFERROR(VLOOKUP(F1863,Accesorio!A:C,3,),"")</f>
        <v/>
      </c>
    </row>
    <row r="1864" spans="1:14">
      <c r="A1864" s="103"/>
      <c r="B1864" s="104"/>
      <c r="C1864" s="105"/>
      <c r="D1864" s="106"/>
      <c r="E1864" s="222"/>
      <c r="F1864" s="225"/>
      <c r="G1864" s="107"/>
      <c r="H1864" s="107"/>
      <c r="I1864" s="107"/>
      <c r="J1864" s="108"/>
      <c r="K1864" s="109"/>
      <c r="L1864" s="110"/>
      <c r="M1864" s="328" t="str">
        <f>IFERROR(ROUNDUP(VLOOKUP(F1864,Accesorio!A:E,IF(L1864&gt;5,L1864-2,L1864),)*E1864/IF(L1864&gt;5,1.21,1),0)," ")</f>
        <v xml:space="preserve"> </v>
      </c>
      <c r="N1864" s="329" t="str">
        <f>IFERROR(VLOOKUP(F1864,Accesorio!A:C,3,),"")</f>
        <v/>
      </c>
    </row>
    <row r="1865" spans="1:14">
      <c r="A1865" s="103"/>
      <c r="B1865" s="104"/>
      <c r="C1865" s="105"/>
      <c r="D1865" s="106"/>
      <c r="E1865" s="222"/>
      <c r="F1865" s="225"/>
      <c r="G1865" s="107"/>
      <c r="H1865" s="107"/>
      <c r="I1865" s="107"/>
      <c r="J1865" s="108"/>
      <c r="K1865" s="109"/>
      <c r="L1865" s="110"/>
      <c r="M1865" s="328" t="str">
        <f>IFERROR(ROUNDUP(VLOOKUP(F1865,Accesorio!A:E,IF(L1865&gt;5,L1865-2,L1865),)*E1865/IF(L1865&gt;5,1.21,1),0)," ")</f>
        <v xml:space="preserve"> </v>
      </c>
      <c r="N1865" s="329" t="str">
        <f>IFERROR(VLOOKUP(F1865,Accesorio!A:C,3,),"")</f>
        <v/>
      </c>
    </row>
    <row r="1866" spans="1:14">
      <c r="A1866" s="103"/>
      <c r="B1866" s="104"/>
      <c r="C1866" s="105"/>
      <c r="D1866" s="106"/>
      <c r="E1866" s="222"/>
      <c r="F1866" s="225"/>
      <c r="G1866" s="107"/>
      <c r="H1866" s="107"/>
      <c r="I1866" s="107"/>
      <c r="J1866" s="108"/>
      <c r="K1866" s="109"/>
      <c r="L1866" s="110"/>
      <c r="M1866" s="328" t="str">
        <f>IFERROR(ROUNDUP(VLOOKUP(F1866,Accesorio!A:E,IF(L1866&gt;5,L1866-2,L1866),)*E1866/IF(L1866&gt;5,1.21,1),0)," ")</f>
        <v xml:space="preserve"> </v>
      </c>
      <c r="N1866" s="329" t="str">
        <f>IFERROR(VLOOKUP(F1866,Accesorio!A:C,3,),"")</f>
        <v/>
      </c>
    </row>
    <row r="1867" spans="1:14">
      <c r="A1867" s="103"/>
      <c r="B1867" s="104"/>
      <c r="C1867" s="105"/>
      <c r="D1867" s="106"/>
      <c r="E1867" s="222"/>
      <c r="F1867" s="225"/>
      <c r="G1867" s="107"/>
      <c r="H1867" s="107"/>
      <c r="I1867" s="107"/>
      <c r="J1867" s="108"/>
      <c r="K1867" s="109"/>
      <c r="L1867" s="110"/>
      <c r="M1867" s="328" t="str">
        <f>IFERROR(ROUNDUP(VLOOKUP(F1867,Accesorio!A:E,IF(L1867&gt;5,L1867-2,L1867),)*E1867/IF(L1867&gt;5,1.21,1),0)," ")</f>
        <v xml:space="preserve"> </v>
      </c>
      <c r="N1867" s="329" t="str">
        <f>IFERROR(VLOOKUP(F1867,Accesorio!A:C,3,),"")</f>
        <v/>
      </c>
    </row>
    <row r="1868" spans="1:14">
      <c r="A1868" s="103"/>
      <c r="B1868" s="104"/>
      <c r="C1868" s="105"/>
      <c r="D1868" s="106"/>
      <c r="E1868" s="222"/>
      <c r="F1868" s="225"/>
      <c r="G1868" s="107"/>
      <c r="H1868" s="107"/>
      <c r="I1868" s="107"/>
      <c r="J1868" s="108"/>
      <c r="K1868" s="109"/>
      <c r="L1868" s="110"/>
      <c r="M1868" s="328" t="str">
        <f>IFERROR(ROUNDUP(VLOOKUP(F1868,Accesorio!A:E,IF(L1868&gt;5,L1868-2,L1868),)*E1868/IF(L1868&gt;5,1.21,1),0)," ")</f>
        <v xml:space="preserve"> </v>
      </c>
      <c r="N1868" s="329" t="str">
        <f>IFERROR(VLOOKUP(F1868,Accesorio!A:C,3,),"")</f>
        <v/>
      </c>
    </row>
    <row r="1869" spans="1:14">
      <c r="A1869" s="103"/>
      <c r="B1869" s="104"/>
      <c r="C1869" s="105"/>
      <c r="D1869" s="106"/>
      <c r="E1869" s="222"/>
      <c r="F1869" s="225"/>
      <c r="G1869" s="107"/>
      <c r="H1869" s="107"/>
      <c r="I1869" s="107"/>
      <c r="J1869" s="108"/>
      <c r="K1869" s="109"/>
      <c r="L1869" s="110"/>
      <c r="M1869" s="328" t="str">
        <f>IFERROR(ROUNDUP(VLOOKUP(F1869,Accesorio!A:E,IF(L1869&gt;5,L1869-2,L1869),)*E1869/IF(L1869&gt;5,1.21,1),0)," ")</f>
        <v xml:space="preserve"> </v>
      </c>
      <c r="N1869" s="329" t="str">
        <f>IFERROR(VLOOKUP(F1869,Accesorio!A:C,3,),"")</f>
        <v/>
      </c>
    </row>
    <row r="1870" spans="1:14">
      <c r="A1870" s="103"/>
      <c r="B1870" s="104"/>
      <c r="C1870" s="105"/>
      <c r="D1870" s="106"/>
      <c r="E1870" s="222"/>
      <c r="F1870" s="225"/>
      <c r="G1870" s="107"/>
      <c r="H1870" s="107"/>
      <c r="I1870" s="107"/>
      <c r="J1870" s="108"/>
      <c r="K1870" s="109"/>
      <c r="L1870" s="110"/>
      <c r="M1870" s="328" t="str">
        <f>IFERROR(ROUNDUP(VLOOKUP(F1870,Accesorio!A:E,IF(L1870&gt;5,L1870-2,L1870),)*E1870/IF(L1870&gt;5,1.21,1),0)," ")</f>
        <v xml:space="preserve"> </v>
      </c>
      <c r="N1870" s="329" t="str">
        <f>IFERROR(VLOOKUP(F1870,Accesorio!A:C,3,),"")</f>
        <v/>
      </c>
    </row>
    <row r="1871" spans="1:14">
      <c r="A1871" s="103"/>
      <c r="B1871" s="104"/>
      <c r="C1871" s="105"/>
      <c r="D1871" s="106"/>
      <c r="E1871" s="222"/>
      <c r="F1871" s="225"/>
      <c r="G1871" s="107"/>
      <c r="H1871" s="107"/>
      <c r="I1871" s="107"/>
      <c r="J1871" s="108"/>
      <c r="K1871" s="109"/>
      <c r="L1871" s="110"/>
      <c r="M1871" s="328" t="str">
        <f>IFERROR(ROUNDUP(VLOOKUP(F1871,Accesorio!A:E,IF(L1871&gt;5,L1871-2,L1871),)*E1871/IF(L1871&gt;5,1.21,1),0)," ")</f>
        <v xml:space="preserve"> </v>
      </c>
      <c r="N1871" s="329" t="str">
        <f>IFERROR(VLOOKUP(F1871,Accesorio!A:C,3,),"")</f>
        <v/>
      </c>
    </row>
    <row r="1872" spans="1:14">
      <c r="A1872" s="103"/>
      <c r="B1872" s="104"/>
      <c r="C1872" s="105"/>
      <c r="D1872" s="106"/>
      <c r="E1872" s="222"/>
      <c r="F1872" s="225"/>
      <c r="G1872" s="107"/>
      <c r="H1872" s="107"/>
      <c r="I1872" s="107"/>
      <c r="J1872" s="108"/>
      <c r="K1872" s="109"/>
      <c r="L1872" s="110"/>
      <c r="M1872" s="328" t="str">
        <f>IFERROR(ROUNDUP(VLOOKUP(F1872,Accesorio!A:E,IF(L1872&gt;5,L1872-2,L1872),)*E1872/IF(L1872&gt;5,1.21,1),0)," ")</f>
        <v xml:space="preserve"> </v>
      </c>
      <c r="N1872" s="329" t="str">
        <f>IFERROR(VLOOKUP(F1872,Accesorio!A:C,3,),"")</f>
        <v/>
      </c>
    </row>
    <row r="1873" spans="1:14">
      <c r="A1873" s="103"/>
      <c r="B1873" s="104"/>
      <c r="C1873" s="105"/>
      <c r="D1873" s="106"/>
      <c r="E1873" s="222"/>
      <c r="F1873" s="225"/>
      <c r="G1873" s="107"/>
      <c r="H1873" s="107"/>
      <c r="I1873" s="107"/>
      <c r="J1873" s="108"/>
      <c r="K1873" s="109"/>
      <c r="L1873" s="110"/>
      <c r="M1873" s="328" t="str">
        <f>IFERROR(ROUNDUP(VLOOKUP(F1873,Accesorio!A:E,IF(L1873&gt;5,L1873-2,L1873),)*E1873/IF(L1873&gt;5,1.21,1),0)," ")</f>
        <v xml:space="preserve"> </v>
      </c>
      <c r="N1873" s="329" t="str">
        <f>IFERROR(VLOOKUP(F1873,Accesorio!A:C,3,),"")</f>
        <v/>
      </c>
    </row>
    <row r="1874" spans="1:14">
      <c r="A1874" s="103"/>
      <c r="B1874" s="104"/>
      <c r="C1874" s="105"/>
      <c r="D1874" s="106"/>
      <c r="E1874" s="222"/>
      <c r="F1874" s="225"/>
      <c r="G1874" s="107"/>
      <c r="H1874" s="107"/>
      <c r="I1874" s="107"/>
      <c r="J1874" s="108"/>
      <c r="K1874" s="109"/>
      <c r="L1874" s="110"/>
      <c r="M1874" s="328" t="str">
        <f>IFERROR(ROUNDUP(VLOOKUP(F1874,Accesorio!A:E,IF(L1874&gt;5,L1874-2,L1874),)*E1874/IF(L1874&gt;5,1.21,1),0)," ")</f>
        <v xml:space="preserve"> </v>
      </c>
      <c r="N1874" s="329" t="str">
        <f>IFERROR(VLOOKUP(F1874,Accesorio!A:C,3,),"")</f>
        <v/>
      </c>
    </row>
    <row r="1875" spans="1:14">
      <c r="A1875" s="103"/>
      <c r="B1875" s="104"/>
      <c r="C1875" s="105"/>
      <c r="D1875" s="106"/>
      <c r="E1875" s="222"/>
      <c r="F1875" s="225"/>
      <c r="G1875" s="107"/>
      <c r="H1875" s="107"/>
      <c r="I1875" s="107"/>
      <c r="J1875" s="108"/>
      <c r="K1875" s="109"/>
      <c r="L1875" s="110"/>
      <c r="M1875" s="328" t="str">
        <f>IFERROR(ROUNDUP(VLOOKUP(F1875,Accesorio!A:E,IF(L1875&gt;5,L1875-2,L1875),)*E1875/IF(L1875&gt;5,1.21,1),0)," ")</f>
        <v xml:space="preserve"> </v>
      </c>
      <c r="N1875" s="329" t="str">
        <f>IFERROR(VLOOKUP(F1875,Accesorio!A:C,3,),"")</f>
        <v/>
      </c>
    </row>
    <row r="1876" spans="1:14">
      <c r="A1876" s="103"/>
      <c r="B1876" s="104"/>
      <c r="C1876" s="105"/>
      <c r="D1876" s="106"/>
      <c r="E1876" s="222"/>
      <c r="F1876" s="225"/>
      <c r="G1876" s="107"/>
      <c r="H1876" s="107"/>
      <c r="I1876" s="107"/>
      <c r="J1876" s="108"/>
      <c r="K1876" s="109"/>
      <c r="L1876" s="110"/>
      <c r="M1876" s="328" t="str">
        <f>IFERROR(ROUNDUP(VLOOKUP(F1876,Accesorio!A:E,IF(L1876&gt;5,L1876-2,L1876),)*E1876/IF(L1876&gt;5,1.21,1),0)," ")</f>
        <v xml:space="preserve"> </v>
      </c>
      <c r="N1876" s="329" t="str">
        <f>IFERROR(VLOOKUP(F1876,Accesorio!A:C,3,),"")</f>
        <v/>
      </c>
    </row>
    <row r="1877" spans="1:14">
      <c r="A1877" s="103"/>
      <c r="B1877" s="104"/>
      <c r="C1877" s="105"/>
      <c r="D1877" s="106"/>
      <c r="E1877" s="222"/>
      <c r="F1877" s="225"/>
      <c r="G1877" s="107"/>
      <c r="H1877" s="107"/>
      <c r="I1877" s="107"/>
      <c r="J1877" s="108"/>
      <c r="K1877" s="109"/>
      <c r="L1877" s="110"/>
      <c r="M1877" s="328" t="str">
        <f>IFERROR(ROUNDUP(VLOOKUP(F1877,Accesorio!A:E,IF(L1877&gt;5,L1877-2,L1877),)*E1877/IF(L1877&gt;5,1.21,1),0)," ")</f>
        <v xml:space="preserve"> </v>
      </c>
      <c r="N1877" s="329" t="str">
        <f>IFERROR(VLOOKUP(F1877,Accesorio!A:C,3,),"")</f>
        <v/>
      </c>
    </row>
    <row r="1878" spans="1:14">
      <c r="A1878" s="103"/>
      <c r="B1878" s="104"/>
      <c r="C1878" s="105"/>
      <c r="D1878" s="106"/>
      <c r="E1878" s="222"/>
      <c r="F1878" s="225"/>
      <c r="G1878" s="107"/>
      <c r="H1878" s="107"/>
      <c r="I1878" s="107"/>
      <c r="J1878" s="108"/>
      <c r="K1878" s="112"/>
      <c r="L1878" s="110"/>
      <c r="M1878" s="328" t="str">
        <f>IFERROR(ROUNDUP(VLOOKUP(F1878,Accesorio!A:E,IF(L1878&gt;5,L1878-2,L1878),)*E1878/IF(L1878&gt;5,1.21,1),0)," ")</f>
        <v xml:space="preserve"> </v>
      </c>
      <c r="N1878" s="329" t="str">
        <f>IFERROR(VLOOKUP(F1878,Accesorio!A:C,3,),"")</f>
        <v/>
      </c>
    </row>
    <row r="1879" spans="1:14">
      <c r="A1879" s="103"/>
      <c r="B1879" s="104"/>
      <c r="C1879" s="105"/>
      <c r="D1879" s="106"/>
      <c r="E1879" s="222"/>
      <c r="F1879" s="225"/>
      <c r="G1879" s="107"/>
      <c r="H1879" s="107"/>
      <c r="I1879" s="107"/>
      <c r="J1879" s="108"/>
      <c r="K1879" s="112"/>
      <c r="L1879" s="110"/>
      <c r="M1879" s="328" t="str">
        <f>IFERROR(ROUNDUP(VLOOKUP(F1879,Accesorio!A:E,IF(L1879&gt;5,L1879-2,L1879),)*E1879/IF(L1879&gt;5,1.21,1),0)," ")</f>
        <v xml:space="preserve"> </v>
      </c>
      <c r="N1879" s="329" t="str">
        <f>IFERROR(VLOOKUP(F1879,Accesorio!A:C,3,),"")</f>
        <v/>
      </c>
    </row>
    <row r="1880" spans="1:14">
      <c r="A1880" s="103"/>
      <c r="B1880" s="104"/>
      <c r="C1880" s="105"/>
      <c r="D1880" s="106"/>
      <c r="E1880" s="222"/>
      <c r="F1880" s="225"/>
      <c r="G1880" s="107"/>
      <c r="H1880" s="107"/>
      <c r="I1880" s="107"/>
      <c r="J1880" s="108"/>
      <c r="K1880" s="112"/>
      <c r="L1880" s="110"/>
      <c r="M1880" s="328" t="str">
        <f>IFERROR(ROUNDUP(VLOOKUP(F1880,Accesorio!A:E,IF(L1880&gt;5,L1880-2,L1880),)*E1880/IF(L1880&gt;5,1.21,1),0)," ")</f>
        <v xml:space="preserve"> </v>
      </c>
      <c r="N1880" s="329" t="str">
        <f>IFERROR(VLOOKUP(F1880,Accesorio!A:C,3,),"")</f>
        <v/>
      </c>
    </row>
    <row r="1881" spans="1:14">
      <c r="A1881" s="103"/>
      <c r="B1881" s="104"/>
      <c r="C1881" s="105"/>
      <c r="D1881" s="106"/>
      <c r="E1881" s="222"/>
      <c r="F1881" s="225"/>
      <c r="G1881" s="107"/>
      <c r="H1881" s="107"/>
      <c r="I1881" s="107"/>
      <c r="J1881" s="108"/>
      <c r="K1881" s="112"/>
      <c r="L1881" s="110"/>
      <c r="M1881" s="328" t="str">
        <f>IFERROR(ROUNDUP(VLOOKUP(F1881,Accesorio!A:E,IF(L1881&gt;5,L1881-2,L1881),)*E1881/IF(L1881&gt;5,1.21,1),0)," ")</f>
        <v xml:space="preserve"> </v>
      </c>
      <c r="N1881" s="329" t="str">
        <f>IFERROR(VLOOKUP(F1881,Accesorio!A:C,3,),"")</f>
        <v/>
      </c>
    </row>
    <row r="1882" spans="1:14">
      <c r="A1882" s="103"/>
      <c r="B1882" s="104"/>
      <c r="C1882" s="105"/>
      <c r="D1882" s="106"/>
      <c r="E1882" s="222"/>
      <c r="F1882" s="225"/>
      <c r="G1882" s="107"/>
      <c r="H1882" s="107"/>
      <c r="I1882" s="107"/>
      <c r="J1882" s="108"/>
      <c r="K1882" s="112"/>
      <c r="L1882" s="110"/>
      <c r="M1882" s="328" t="str">
        <f>IFERROR(ROUNDUP(VLOOKUP(F1882,Accesorio!A:E,IF(L1882&gt;5,L1882-2,L1882),)*E1882/IF(L1882&gt;5,1.21,1),0)," ")</f>
        <v xml:space="preserve"> </v>
      </c>
      <c r="N1882" s="329" t="str">
        <f>IFERROR(VLOOKUP(F1882,Accesorio!A:C,3,),"")</f>
        <v/>
      </c>
    </row>
    <row r="1883" spans="1:14">
      <c r="A1883" s="103"/>
      <c r="B1883" s="104"/>
      <c r="C1883" s="105"/>
      <c r="D1883" s="106"/>
      <c r="E1883" s="222"/>
      <c r="F1883" s="225"/>
      <c r="G1883" s="107"/>
      <c r="H1883" s="107"/>
      <c r="I1883" s="107"/>
      <c r="J1883" s="108"/>
      <c r="K1883" s="112"/>
      <c r="L1883" s="110"/>
      <c r="M1883" s="328" t="str">
        <f>IFERROR(ROUNDUP(VLOOKUP(F1883,Accesorio!A:E,IF(L1883&gt;5,L1883-2,L1883),)*E1883/IF(L1883&gt;5,1.21,1),0)," ")</f>
        <v xml:space="preserve"> </v>
      </c>
      <c r="N1883" s="329" t="str">
        <f>IFERROR(VLOOKUP(F1883,Accesorio!A:C,3,),"")</f>
        <v/>
      </c>
    </row>
    <row r="1884" spans="1:14">
      <c r="A1884" s="103"/>
      <c r="B1884" s="104"/>
      <c r="C1884" s="105"/>
      <c r="D1884" s="106"/>
      <c r="E1884" s="222"/>
      <c r="F1884" s="225"/>
      <c r="G1884" s="107"/>
      <c r="H1884" s="107"/>
      <c r="I1884" s="107"/>
      <c r="J1884" s="108"/>
      <c r="K1884" s="112"/>
      <c r="L1884" s="110"/>
      <c r="M1884" s="328" t="str">
        <f>IFERROR(ROUNDUP(VLOOKUP(F1884,Accesorio!A:E,IF(L1884&gt;5,L1884-2,L1884),)*E1884/IF(L1884&gt;5,1.21,1),0)," ")</f>
        <v xml:space="preserve"> </v>
      </c>
      <c r="N1884" s="329" t="str">
        <f>IFERROR(VLOOKUP(F1884,Accesorio!A:C,3,),"")</f>
        <v/>
      </c>
    </row>
    <row r="1885" spans="1:14">
      <c r="A1885" s="103"/>
      <c r="B1885" s="104"/>
      <c r="C1885" s="105"/>
      <c r="D1885" s="106"/>
      <c r="E1885" s="222"/>
      <c r="F1885" s="225"/>
      <c r="G1885" s="107"/>
      <c r="H1885" s="107"/>
      <c r="I1885" s="107"/>
      <c r="J1885" s="108"/>
      <c r="K1885" s="112"/>
      <c r="L1885" s="110"/>
      <c r="M1885" s="328" t="str">
        <f>IFERROR(ROUNDUP(VLOOKUP(F1885,Accesorio!A:E,IF(L1885&gt;5,L1885-2,L1885),)*E1885/IF(L1885&gt;5,1.21,1),0)," ")</f>
        <v xml:space="preserve"> </v>
      </c>
      <c r="N1885" s="329" t="str">
        <f>IFERROR(VLOOKUP(F1885,Accesorio!A:C,3,),"")</f>
        <v/>
      </c>
    </row>
    <row r="1886" spans="1:14">
      <c r="A1886" s="103"/>
      <c r="B1886" s="104"/>
      <c r="C1886" s="105"/>
      <c r="D1886" s="106"/>
      <c r="E1886" s="222"/>
      <c r="F1886" s="225"/>
      <c r="G1886" s="107"/>
      <c r="H1886" s="107"/>
      <c r="I1886" s="107"/>
      <c r="J1886" s="108"/>
      <c r="K1886" s="112"/>
      <c r="L1886" s="110"/>
      <c r="M1886" s="328" t="str">
        <f>IFERROR(ROUNDUP(VLOOKUP(F1886,Accesorio!A:E,IF(L1886&gt;5,L1886-2,L1886),)*E1886/IF(L1886&gt;5,1.21,1),0)," ")</f>
        <v xml:space="preserve"> </v>
      </c>
      <c r="N1886" s="329" t="str">
        <f>IFERROR(VLOOKUP(F1886,Accesorio!A:C,3,),"")</f>
        <v/>
      </c>
    </row>
    <row r="1887" spans="1:14">
      <c r="A1887" s="103"/>
      <c r="B1887" s="104"/>
      <c r="C1887" s="105"/>
      <c r="D1887" s="106"/>
      <c r="E1887" s="222"/>
      <c r="F1887" s="225"/>
      <c r="G1887" s="107"/>
      <c r="H1887" s="107"/>
      <c r="I1887" s="107"/>
      <c r="J1887" s="108"/>
      <c r="K1887" s="109"/>
      <c r="L1887" s="110"/>
      <c r="M1887" s="328" t="str">
        <f>IFERROR(ROUNDUP(VLOOKUP(F1887,Accesorio!A:E,IF(L1887&gt;5,L1887-2,L1887),)*E1887/IF(L1887&gt;5,1.21,1),0)," ")</f>
        <v xml:space="preserve"> </v>
      </c>
      <c r="N1887" s="329" t="str">
        <f>IFERROR(VLOOKUP(F1887,Accesorio!A:C,3,),"")</f>
        <v/>
      </c>
    </row>
    <row r="1888" spans="1:14">
      <c r="A1888" s="103"/>
      <c r="B1888" s="104"/>
      <c r="C1888" s="105"/>
      <c r="D1888" s="106"/>
      <c r="E1888" s="222"/>
      <c r="F1888" s="225"/>
      <c r="G1888" s="107"/>
      <c r="H1888" s="107"/>
      <c r="I1888" s="107"/>
      <c r="J1888" s="108"/>
      <c r="K1888" s="109"/>
      <c r="L1888" s="110"/>
      <c r="M1888" s="328" t="str">
        <f>IFERROR(ROUNDUP(VLOOKUP(F1888,Accesorio!A:E,IF(L1888&gt;5,L1888-2,L1888),)*E1888/IF(L1888&gt;5,1.21,1),0)," ")</f>
        <v xml:space="preserve"> </v>
      </c>
      <c r="N1888" s="329" t="str">
        <f>IFERROR(VLOOKUP(F1888,Accesorio!A:C,3,),"")</f>
        <v/>
      </c>
    </row>
    <row r="1889" spans="1:14">
      <c r="A1889" s="103"/>
      <c r="B1889" s="104"/>
      <c r="C1889" s="105"/>
      <c r="D1889" s="106"/>
      <c r="E1889" s="222"/>
      <c r="F1889" s="225"/>
      <c r="G1889" s="107"/>
      <c r="H1889" s="107"/>
      <c r="I1889" s="107"/>
      <c r="J1889" s="108"/>
      <c r="K1889" s="109"/>
      <c r="L1889" s="110"/>
      <c r="M1889" s="328" t="str">
        <f>IFERROR(ROUNDUP(VLOOKUP(F1889,Accesorio!A:E,IF(L1889&gt;5,L1889-2,L1889),)*E1889/IF(L1889&gt;5,1.21,1),0)," ")</f>
        <v xml:space="preserve"> </v>
      </c>
      <c r="N1889" s="329" t="str">
        <f>IFERROR(VLOOKUP(F1889,Accesorio!A:C,3,),"")</f>
        <v/>
      </c>
    </row>
    <row r="1890" spans="1:14">
      <c r="A1890" s="103"/>
      <c r="B1890" s="104"/>
      <c r="C1890" s="105"/>
      <c r="D1890" s="106"/>
      <c r="E1890" s="222"/>
      <c r="F1890" s="225"/>
      <c r="G1890" s="107"/>
      <c r="H1890" s="107"/>
      <c r="I1890" s="107"/>
      <c r="J1890" s="108"/>
      <c r="K1890" s="109"/>
      <c r="L1890" s="110"/>
      <c r="M1890" s="328" t="str">
        <f>IFERROR(ROUNDUP(VLOOKUP(F1890,Accesorio!A:E,IF(L1890&gt;5,L1890-2,L1890),)*E1890/IF(L1890&gt;5,1.21,1),0)," ")</f>
        <v xml:space="preserve"> </v>
      </c>
      <c r="N1890" s="329" t="str">
        <f>IFERROR(VLOOKUP(F1890,Accesorio!A:C,3,),"")</f>
        <v/>
      </c>
    </row>
    <row r="1891" spans="1:14">
      <c r="A1891" s="103"/>
      <c r="B1891" s="104"/>
      <c r="C1891" s="105"/>
      <c r="D1891" s="106"/>
      <c r="E1891" s="222"/>
      <c r="F1891" s="225"/>
      <c r="G1891" s="107"/>
      <c r="H1891" s="107"/>
      <c r="I1891" s="107"/>
      <c r="J1891" s="108"/>
      <c r="K1891" s="109"/>
      <c r="L1891" s="110"/>
      <c r="M1891" s="328" t="str">
        <f>IFERROR(ROUNDUP(VLOOKUP(F1891,Accesorio!A:E,IF(L1891&gt;5,L1891-2,L1891),)*E1891/IF(L1891&gt;5,1.21,1),0)," ")</f>
        <v xml:space="preserve"> </v>
      </c>
      <c r="N1891" s="329" t="str">
        <f>IFERROR(VLOOKUP(F1891,Accesorio!A:C,3,),"")</f>
        <v/>
      </c>
    </row>
    <row r="1892" spans="1:14">
      <c r="A1892" s="103"/>
      <c r="B1892" s="104"/>
      <c r="C1892" s="105"/>
      <c r="D1892" s="106"/>
      <c r="E1892" s="222"/>
      <c r="F1892" s="225"/>
      <c r="G1892" s="107"/>
      <c r="H1892" s="107"/>
      <c r="I1892" s="107"/>
      <c r="J1892" s="108"/>
      <c r="K1892" s="109"/>
      <c r="L1892" s="110"/>
      <c r="M1892" s="328" t="str">
        <f>IFERROR(ROUNDUP(VLOOKUP(F1892,Accesorio!A:E,IF(L1892&gt;5,L1892-2,L1892),)*E1892/IF(L1892&gt;5,1.21,1),0)," ")</f>
        <v xml:space="preserve"> </v>
      </c>
      <c r="N1892" s="329" t="str">
        <f>IFERROR(VLOOKUP(F1892,Accesorio!A:C,3,),"")</f>
        <v/>
      </c>
    </row>
    <row r="1893" spans="1:14">
      <c r="A1893" s="103"/>
      <c r="B1893" s="104"/>
      <c r="C1893" s="105"/>
      <c r="D1893" s="106"/>
      <c r="E1893" s="222"/>
      <c r="F1893" s="225"/>
      <c r="G1893" s="107"/>
      <c r="H1893" s="107"/>
      <c r="I1893" s="107"/>
      <c r="J1893" s="108"/>
      <c r="K1893" s="109"/>
      <c r="L1893" s="110"/>
      <c r="M1893" s="328" t="str">
        <f>IFERROR(ROUNDUP(VLOOKUP(F1893,Accesorio!A:E,IF(L1893&gt;5,L1893-2,L1893),)*E1893/IF(L1893&gt;5,1.21,1),0)," ")</f>
        <v xml:space="preserve"> </v>
      </c>
      <c r="N1893" s="329" t="str">
        <f>IFERROR(VLOOKUP(F1893,Accesorio!A:C,3,),"")</f>
        <v/>
      </c>
    </row>
    <row r="1894" spans="1:14">
      <c r="A1894" s="103"/>
      <c r="B1894" s="104"/>
      <c r="C1894" s="105"/>
      <c r="D1894" s="106"/>
      <c r="E1894" s="222"/>
      <c r="F1894" s="225"/>
      <c r="G1894" s="107"/>
      <c r="H1894" s="107"/>
      <c r="I1894" s="107"/>
      <c r="J1894" s="108"/>
      <c r="K1894" s="109"/>
      <c r="L1894" s="110"/>
      <c r="M1894" s="328" t="str">
        <f>IFERROR(ROUNDUP(VLOOKUP(F1894,Accesorio!A:E,IF(L1894&gt;5,L1894-2,L1894),)*E1894/IF(L1894&gt;5,1.21,1),0)," ")</f>
        <v xml:space="preserve"> </v>
      </c>
      <c r="N1894" s="329" t="str">
        <f>IFERROR(VLOOKUP(F1894,Accesorio!A:C,3,),"")</f>
        <v/>
      </c>
    </row>
    <row r="1895" spans="1:14">
      <c r="A1895" s="103"/>
      <c r="B1895" s="104"/>
      <c r="C1895" s="105"/>
      <c r="D1895" s="106"/>
      <c r="E1895" s="222"/>
      <c r="F1895" s="225"/>
      <c r="G1895" s="107"/>
      <c r="H1895" s="107"/>
      <c r="I1895" s="107"/>
      <c r="J1895" s="108"/>
      <c r="K1895" s="109"/>
      <c r="L1895" s="110"/>
      <c r="M1895" s="328" t="str">
        <f>IFERROR(ROUNDUP(VLOOKUP(F1895,Accesorio!A:E,IF(L1895&gt;5,L1895-2,L1895),)*E1895/IF(L1895&gt;5,1.21,1),0)," ")</f>
        <v xml:space="preserve"> </v>
      </c>
      <c r="N1895" s="329" t="str">
        <f>IFERROR(VLOOKUP(F1895,Accesorio!A:C,3,),"")</f>
        <v/>
      </c>
    </row>
    <row r="1896" spans="1:14">
      <c r="A1896" s="103"/>
      <c r="B1896" s="104"/>
      <c r="C1896" s="105"/>
      <c r="D1896" s="106"/>
      <c r="E1896" s="222"/>
      <c r="F1896" s="225"/>
      <c r="G1896" s="107"/>
      <c r="H1896" s="107"/>
      <c r="I1896" s="107"/>
      <c r="J1896" s="108"/>
      <c r="K1896" s="109"/>
      <c r="L1896" s="110"/>
      <c r="M1896" s="328" t="str">
        <f>IFERROR(ROUNDUP(VLOOKUP(F1896,Accesorio!A:E,IF(L1896&gt;5,L1896-2,L1896),)*E1896/IF(L1896&gt;5,1.21,1),0)," ")</f>
        <v xml:space="preserve"> </v>
      </c>
      <c r="N1896" s="329" t="str">
        <f>IFERROR(VLOOKUP(F1896,Accesorio!A:C,3,),"")</f>
        <v/>
      </c>
    </row>
    <row r="1897" spans="1:14">
      <c r="A1897" s="103"/>
      <c r="B1897" s="104"/>
      <c r="C1897" s="105"/>
      <c r="D1897" s="106"/>
      <c r="E1897" s="222"/>
      <c r="F1897" s="225"/>
      <c r="G1897" s="107"/>
      <c r="H1897" s="107"/>
      <c r="I1897" s="107"/>
      <c r="J1897" s="108"/>
      <c r="K1897" s="109"/>
      <c r="L1897" s="110"/>
      <c r="M1897" s="328" t="str">
        <f>IFERROR(ROUNDUP(VLOOKUP(F1897,Accesorio!A:E,IF(L1897&gt;5,L1897-2,L1897),)*E1897/IF(L1897&gt;5,1.21,1),0)," ")</f>
        <v xml:space="preserve"> </v>
      </c>
      <c r="N1897" s="329" t="str">
        <f>IFERROR(VLOOKUP(F1897,Accesorio!A:C,3,),"")</f>
        <v/>
      </c>
    </row>
    <row r="1898" spans="1:14">
      <c r="A1898" s="103"/>
      <c r="B1898" s="104"/>
      <c r="C1898" s="105"/>
      <c r="D1898" s="106"/>
      <c r="E1898" s="222"/>
      <c r="F1898" s="225"/>
      <c r="G1898" s="107"/>
      <c r="H1898" s="107"/>
      <c r="I1898" s="107"/>
      <c r="J1898" s="108"/>
      <c r="K1898" s="109"/>
      <c r="L1898" s="110"/>
      <c r="M1898" s="328" t="str">
        <f>IFERROR(ROUNDUP(VLOOKUP(F1898,Accesorio!A:E,IF(L1898&gt;5,L1898-2,L1898),)*E1898/IF(L1898&gt;5,1.21,1),0)," ")</f>
        <v xml:space="preserve"> </v>
      </c>
      <c r="N1898" s="329" t="str">
        <f>IFERROR(VLOOKUP(F1898,Accesorio!A:C,3,),"")</f>
        <v/>
      </c>
    </row>
    <row r="1899" spans="1:14">
      <c r="A1899" s="103"/>
      <c r="B1899" s="104"/>
      <c r="C1899" s="105"/>
      <c r="D1899" s="106"/>
      <c r="E1899" s="222"/>
      <c r="F1899" s="225"/>
      <c r="G1899" s="107"/>
      <c r="H1899" s="107"/>
      <c r="I1899" s="107"/>
      <c r="J1899" s="108"/>
      <c r="K1899" s="109"/>
      <c r="L1899" s="110"/>
      <c r="M1899" s="328" t="str">
        <f>IFERROR(ROUNDUP(VLOOKUP(F1899,Accesorio!A:E,IF(L1899&gt;5,L1899-2,L1899),)*E1899/IF(L1899&gt;5,1.21,1),0)," ")</f>
        <v xml:space="preserve"> </v>
      </c>
      <c r="N1899" s="329" t="str">
        <f>IFERROR(VLOOKUP(F1899,Accesorio!A:C,3,),"")</f>
        <v/>
      </c>
    </row>
    <row r="1900" spans="1:14">
      <c r="A1900" s="103"/>
      <c r="B1900" s="104"/>
      <c r="C1900" s="105"/>
      <c r="D1900" s="106"/>
      <c r="E1900" s="222"/>
      <c r="F1900" s="225"/>
      <c r="G1900" s="107"/>
      <c r="H1900" s="107"/>
      <c r="I1900" s="107"/>
      <c r="J1900" s="108"/>
      <c r="K1900" s="109"/>
      <c r="L1900" s="110"/>
      <c r="M1900" s="328" t="str">
        <f>IFERROR(ROUNDUP(VLOOKUP(F1900,Accesorio!A:E,IF(L1900&gt;5,L1900-2,L1900),)*E1900/IF(L1900&gt;5,1.21,1),0)," ")</f>
        <v xml:space="preserve"> </v>
      </c>
      <c r="N1900" s="329" t="str">
        <f>IFERROR(VLOOKUP(F1900,Accesorio!A:C,3,),"")</f>
        <v/>
      </c>
    </row>
    <row r="1901" spans="1:14">
      <c r="A1901" s="103"/>
      <c r="B1901" s="104"/>
      <c r="C1901" s="105"/>
      <c r="D1901" s="106"/>
      <c r="E1901" s="222"/>
      <c r="F1901" s="225"/>
      <c r="G1901" s="107"/>
      <c r="H1901" s="107"/>
      <c r="I1901" s="107"/>
      <c r="J1901" s="108"/>
      <c r="K1901" s="109"/>
      <c r="L1901" s="110"/>
      <c r="M1901" s="328" t="str">
        <f>IFERROR(ROUNDUP(VLOOKUP(F1901,Accesorio!A:E,IF(L1901&gt;5,L1901-2,L1901),)*E1901/IF(L1901&gt;5,1.21,1),0)," ")</f>
        <v xml:space="preserve"> </v>
      </c>
      <c r="N1901" s="329" t="str">
        <f>IFERROR(VLOOKUP(F1901,Accesorio!A:C,3,),"")</f>
        <v/>
      </c>
    </row>
    <row r="1902" spans="1:14">
      <c r="A1902" s="103"/>
      <c r="B1902" s="104"/>
      <c r="C1902" s="105"/>
      <c r="D1902" s="106"/>
      <c r="E1902" s="222"/>
      <c r="F1902" s="225"/>
      <c r="G1902" s="107"/>
      <c r="H1902" s="107"/>
      <c r="I1902" s="107"/>
      <c r="J1902" s="108"/>
      <c r="K1902" s="109"/>
      <c r="L1902" s="110"/>
      <c r="M1902" s="328" t="str">
        <f>IFERROR(ROUNDUP(VLOOKUP(F1902,Accesorio!A:E,IF(L1902&gt;5,L1902-2,L1902),)*E1902/IF(L1902&gt;5,1.21,1),0)," ")</f>
        <v xml:space="preserve"> </v>
      </c>
      <c r="N1902" s="329" t="str">
        <f>IFERROR(VLOOKUP(F1902,Accesorio!A:C,3,),"")</f>
        <v/>
      </c>
    </row>
    <row r="1903" spans="1:14">
      <c r="A1903" s="103"/>
      <c r="B1903" s="104"/>
      <c r="C1903" s="111"/>
      <c r="D1903" s="106"/>
      <c r="E1903" s="222"/>
      <c r="F1903" s="225"/>
      <c r="G1903" s="107"/>
      <c r="H1903" s="107"/>
      <c r="I1903" s="107"/>
      <c r="J1903" s="108"/>
      <c r="K1903" s="109"/>
      <c r="L1903" s="110"/>
      <c r="M1903" s="328" t="str">
        <f>IFERROR(ROUNDUP(VLOOKUP(F1903,Accesorio!A:E,IF(L1903&gt;5,L1903-2,L1903),)*E1903/IF(L1903&gt;5,1.21,1),0)," ")</f>
        <v xml:space="preserve"> </v>
      </c>
      <c r="N1903" s="329" t="str">
        <f>IFERROR(VLOOKUP(F1903,Accesorio!A:C,3,),"")</f>
        <v/>
      </c>
    </row>
    <row r="1904" spans="1:14">
      <c r="A1904" s="103"/>
      <c r="B1904" s="104"/>
      <c r="C1904" s="111"/>
      <c r="D1904" s="106"/>
      <c r="E1904" s="222"/>
      <c r="F1904" s="225"/>
      <c r="G1904" s="107"/>
      <c r="H1904" s="107"/>
      <c r="I1904" s="107"/>
      <c r="J1904" s="108"/>
      <c r="K1904" s="109"/>
      <c r="L1904" s="110"/>
      <c r="M1904" s="328" t="str">
        <f>IFERROR(ROUNDUP(VLOOKUP(F1904,Accesorio!A:E,IF(L1904&gt;5,L1904-2,L1904),)*E1904/IF(L1904&gt;5,1.21,1),0)," ")</f>
        <v xml:space="preserve"> </v>
      </c>
      <c r="N1904" s="329" t="str">
        <f>IFERROR(VLOOKUP(F1904,Accesorio!A:C,3,),"")</f>
        <v/>
      </c>
    </row>
    <row r="1905" spans="1:14">
      <c r="A1905" s="103"/>
      <c r="B1905" s="104"/>
      <c r="C1905" s="111"/>
      <c r="D1905" s="106"/>
      <c r="E1905" s="222"/>
      <c r="F1905" s="225"/>
      <c r="G1905" s="107"/>
      <c r="H1905" s="107"/>
      <c r="I1905" s="107"/>
      <c r="J1905" s="108"/>
      <c r="K1905" s="109"/>
      <c r="L1905" s="110"/>
      <c r="M1905" s="328" t="str">
        <f>IFERROR(ROUNDUP(VLOOKUP(F1905,Accesorio!A:E,IF(L1905&gt;5,L1905-2,L1905),)*E1905/IF(L1905&gt;5,1.21,1),0)," ")</f>
        <v xml:space="preserve"> </v>
      </c>
      <c r="N1905" s="329" t="str">
        <f>IFERROR(VLOOKUP(F1905,Accesorio!A:C,3,),"")</f>
        <v/>
      </c>
    </row>
    <row r="1906" spans="1:14">
      <c r="A1906" s="103"/>
      <c r="B1906" s="104"/>
      <c r="C1906" s="111"/>
      <c r="D1906" s="106"/>
      <c r="E1906" s="222"/>
      <c r="F1906" s="225"/>
      <c r="G1906" s="107"/>
      <c r="H1906" s="107"/>
      <c r="I1906" s="107"/>
      <c r="J1906" s="108"/>
      <c r="K1906" s="109"/>
      <c r="L1906" s="110"/>
      <c r="M1906" s="328" t="str">
        <f>IFERROR(ROUNDUP(VLOOKUP(F1906,Accesorio!A:E,IF(L1906&gt;5,L1906-2,L1906),)*E1906/IF(L1906&gt;5,1.21,1),0)," ")</f>
        <v xml:space="preserve"> </v>
      </c>
      <c r="N1906" s="329" t="str">
        <f>IFERROR(VLOOKUP(F1906,Accesorio!A:C,3,),"")</f>
        <v/>
      </c>
    </row>
    <row r="1907" spans="1:14">
      <c r="A1907" s="103"/>
      <c r="B1907" s="104"/>
      <c r="C1907" s="111"/>
      <c r="D1907" s="106"/>
      <c r="E1907" s="222"/>
      <c r="F1907" s="225"/>
      <c r="G1907" s="107"/>
      <c r="H1907" s="107"/>
      <c r="I1907" s="107"/>
      <c r="J1907" s="108"/>
      <c r="K1907" s="109"/>
      <c r="L1907" s="110"/>
      <c r="M1907" s="328" t="str">
        <f>IFERROR(ROUNDUP(VLOOKUP(F1907,Accesorio!A:E,IF(L1907&gt;5,L1907-2,L1907),)*E1907/IF(L1907&gt;5,1.21,1),0)," ")</f>
        <v xml:space="preserve"> </v>
      </c>
      <c r="N1907" s="329" t="str">
        <f>IFERROR(VLOOKUP(F1907,Accesorio!A:C,3,),"")</f>
        <v/>
      </c>
    </row>
    <row r="1908" spans="1:14">
      <c r="A1908" s="103"/>
      <c r="B1908" s="104"/>
      <c r="C1908" s="111"/>
      <c r="D1908" s="106"/>
      <c r="E1908" s="222"/>
      <c r="F1908" s="225"/>
      <c r="G1908" s="107"/>
      <c r="H1908" s="107"/>
      <c r="I1908" s="107"/>
      <c r="J1908" s="108"/>
      <c r="K1908" s="109"/>
      <c r="L1908" s="110"/>
      <c r="M1908" s="328" t="str">
        <f>IFERROR(ROUNDUP(VLOOKUP(F1908,Accesorio!A:E,IF(L1908&gt;5,L1908-2,L1908),)*E1908/IF(L1908&gt;5,1.21,1),0)," ")</f>
        <v xml:space="preserve"> </v>
      </c>
      <c r="N1908" s="329" t="str">
        <f>IFERROR(VLOOKUP(F1908,Accesorio!A:C,3,),"")</f>
        <v/>
      </c>
    </row>
    <row r="1909" spans="1:14">
      <c r="A1909" s="103"/>
      <c r="B1909" s="104"/>
      <c r="C1909" s="111"/>
      <c r="D1909" s="106"/>
      <c r="E1909" s="222"/>
      <c r="F1909" s="225"/>
      <c r="G1909" s="107"/>
      <c r="H1909" s="107"/>
      <c r="I1909" s="107"/>
      <c r="J1909" s="108"/>
      <c r="K1909" s="109"/>
      <c r="L1909" s="110"/>
      <c r="M1909" s="328" t="str">
        <f>IFERROR(ROUNDUP(VLOOKUP(F1909,Accesorio!A:E,IF(L1909&gt;5,L1909-2,L1909),)*E1909/IF(L1909&gt;5,1.21,1),0)," ")</f>
        <v xml:space="preserve"> </v>
      </c>
      <c r="N1909" s="329" t="str">
        <f>IFERROR(VLOOKUP(F1909,Accesorio!A:C,3,),"")</f>
        <v/>
      </c>
    </row>
    <row r="1910" spans="1:14">
      <c r="A1910" s="103"/>
      <c r="B1910" s="104"/>
      <c r="C1910" s="111"/>
      <c r="D1910" s="106"/>
      <c r="E1910" s="222"/>
      <c r="F1910" s="225"/>
      <c r="G1910" s="107"/>
      <c r="H1910" s="107"/>
      <c r="I1910" s="107"/>
      <c r="J1910" s="108"/>
      <c r="K1910" s="109"/>
      <c r="L1910" s="110"/>
      <c r="M1910" s="328" t="str">
        <f>IFERROR(ROUNDUP(VLOOKUP(F1910,Accesorio!A:E,IF(L1910&gt;5,L1910-2,L1910),)*E1910/IF(L1910&gt;5,1.21,1),0)," ")</f>
        <v xml:space="preserve"> </v>
      </c>
      <c r="N1910" s="329" t="str">
        <f>IFERROR(VLOOKUP(F1910,Accesorio!A:C,3,),"")</f>
        <v/>
      </c>
    </row>
    <row r="1911" spans="1:14">
      <c r="A1911" s="103"/>
      <c r="B1911" s="104"/>
      <c r="C1911" s="111"/>
      <c r="D1911" s="106"/>
      <c r="E1911" s="222"/>
      <c r="F1911" s="225"/>
      <c r="G1911" s="107"/>
      <c r="H1911" s="107"/>
      <c r="I1911" s="107"/>
      <c r="J1911" s="108"/>
      <c r="K1911" s="109"/>
      <c r="L1911" s="110"/>
      <c r="M1911" s="328" t="str">
        <f>IFERROR(ROUNDUP(VLOOKUP(F1911,Accesorio!A:E,IF(L1911&gt;5,L1911-2,L1911),)*E1911/IF(L1911&gt;5,1.21,1),0)," ")</f>
        <v xml:space="preserve"> </v>
      </c>
      <c r="N1911" s="329" t="str">
        <f>IFERROR(VLOOKUP(F1911,Accesorio!A:C,3,),"")</f>
        <v/>
      </c>
    </row>
    <row r="1912" spans="1:14">
      <c r="A1912" s="103"/>
      <c r="B1912" s="104"/>
      <c r="C1912" s="111"/>
      <c r="D1912" s="106"/>
      <c r="E1912" s="222"/>
      <c r="F1912" s="225"/>
      <c r="G1912" s="107"/>
      <c r="H1912" s="107"/>
      <c r="I1912" s="107"/>
      <c r="J1912" s="108"/>
      <c r="K1912" s="109"/>
      <c r="L1912" s="110"/>
      <c r="M1912" s="328" t="str">
        <f>IFERROR(ROUNDUP(VLOOKUP(F1912,Accesorio!A:E,IF(L1912&gt;5,L1912-2,L1912),)*E1912/IF(L1912&gt;5,1.21,1),0)," ")</f>
        <v xml:space="preserve"> </v>
      </c>
      <c r="N1912" s="329" t="str">
        <f>IFERROR(VLOOKUP(F1912,Accesorio!A:C,3,),"")</f>
        <v/>
      </c>
    </row>
    <row r="1913" spans="1:14">
      <c r="A1913" s="103"/>
      <c r="B1913" s="104"/>
      <c r="C1913" s="111"/>
      <c r="D1913" s="106"/>
      <c r="E1913" s="222"/>
      <c r="F1913" s="225"/>
      <c r="G1913" s="107"/>
      <c r="H1913" s="107"/>
      <c r="I1913" s="107"/>
      <c r="J1913" s="108"/>
      <c r="K1913" s="109"/>
      <c r="L1913" s="110"/>
      <c r="M1913" s="328" t="str">
        <f>IFERROR(ROUNDUP(VLOOKUP(F1913,Accesorio!A:E,IF(L1913&gt;5,L1913-2,L1913),)*E1913/IF(L1913&gt;5,1.21,1),0)," ")</f>
        <v xml:space="preserve"> </v>
      </c>
      <c r="N1913" s="329" t="str">
        <f>IFERROR(VLOOKUP(F1913,Accesorio!A:C,3,),"")</f>
        <v/>
      </c>
    </row>
    <row r="1914" spans="1:14">
      <c r="A1914" s="103"/>
      <c r="B1914" s="104"/>
      <c r="C1914" s="111"/>
      <c r="D1914" s="106"/>
      <c r="E1914" s="222"/>
      <c r="F1914" s="225"/>
      <c r="G1914" s="107"/>
      <c r="H1914" s="107"/>
      <c r="I1914" s="107"/>
      <c r="J1914" s="108"/>
      <c r="K1914" s="109"/>
      <c r="L1914" s="110"/>
      <c r="M1914" s="328" t="str">
        <f>IFERROR(ROUNDUP(VLOOKUP(F1914,Accesorio!A:E,IF(L1914&gt;5,L1914-2,L1914),)*E1914/IF(L1914&gt;5,1.21,1),0)," ")</f>
        <v xml:space="preserve"> </v>
      </c>
      <c r="N1914" s="329" t="str">
        <f>IFERROR(VLOOKUP(F1914,Accesorio!A:C,3,),"")</f>
        <v/>
      </c>
    </row>
    <row r="1915" spans="1:14">
      <c r="A1915" s="103"/>
      <c r="B1915" s="104"/>
      <c r="C1915" s="111"/>
      <c r="D1915" s="106"/>
      <c r="E1915" s="222"/>
      <c r="F1915" s="225"/>
      <c r="G1915" s="107"/>
      <c r="H1915" s="107"/>
      <c r="I1915" s="107"/>
      <c r="J1915" s="108"/>
      <c r="K1915" s="109"/>
      <c r="L1915" s="110"/>
      <c r="M1915" s="328" t="str">
        <f>IFERROR(ROUNDUP(VLOOKUP(F1915,Accesorio!A:E,IF(L1915&gt;5,L1915-2,L1915),)*E1915/IF(L1915&gt;5,1.21,1),0)," ")</f>
        <v xml:space="preserve"> </v>
      </c>
      <c r="N1915" s="329" t="str">
        <f>IFERROR(VLOOKUP(F1915,Accesorio!A:C,3,),"")</f>
        <v/>
      </c>
    </row>
    <row r="1916" spans="1:14">
      <c r="A1916" s="103"/>
      <c r="B1916" s="104"/>
      <c r="C1916" s="111"/>
      <c r="D1916" s="106"/>
      <c r="E1916" s="222"/>
      <c r="F1916" s="225"/>
      <c r="G1916" s="107"/>
      <c r="H1916" s="107"/>
      <c r="I1916" s="107"/>
      <c r="J1916" s="108"/>
      <c r="K1916" s="109"/>
      <c r="L1916" s="110"/>
      <c r="M1916" s="328" t="str">
        <f>IFERROR(ROUNDUP(VLOOKUP(F1916,Accesorio!A:E,IF(L1916&gt;5,L1916-2,L1916),)*E1916/IF(L1916&gt;5,1.21,1),0)," ")</f>
        <v xml:space="preserve"> </v>
      </c>
      <c r="N1916" s="329" t="str">
        <f>IFERROR(VLOOKUP(F1916,Accesorio!A:C,3,),"")</f>
        <v/>
      </c>
    </row>
    <row r="1917" spans="1:14">
      <c r="A1917" s="103"/>
      <c r="B1917" s="104"/>
      <c r="C1917" s="111"/>
      <c r="D1917" s="106"/>
      <c r="E1917" s="222"/>
      <c r="F1917" s="225"/>
      <c r="G1917" s="107"/>
      <c r="H1917" s="107"/>
      <c r="I1917" s="107"/>
      <c r="J1917" s="108"/>
      <c r="K1917" s="109"/>
      <c r="L1917" s="110"/>
      <c r="M1917" s="328" t="str">
        <f>IFERROR(ROUNDUP(VLOOKUP(F1917,Accesorio!A:E,IF(L1917&gt;5,L1917-2,L1917),)*E1917/IF(L1917&gt;5,1.21,1),0)," ")</f>
        <v xml:space="preserve"> </v>
      </c>
      <c r="N1917" s="329" t="str">
        <f>IFERROR(VLOOKUP(F1917,Accesorio!A:C,3,),"")</f>
        <v/>
      </c>
    </row>
    <row r="1918" spans="1:14">
      <c r="A1918" s="103"/>
      <c r="B1918" s="104"/>
      <c r="C1918" s="111"/>
      <c r="D1918" s="106"/>
      <c r="E1918" s="222"/>
      <c r="F1918" s="225"/>
      <c r="G1918" s="107"/>
      <c r="H1918" s="107"/>
      <c r="I1918" s="107"/>
      <c r="J1918" s="108"/>
      <c r="K1918" s="109"/>
      <c r="L1918" s="110"/>
      <c r="M1918" s="328" t="str">
        <f>IFERROR(ROUNDUP(VLOOKUP(F1918,Accesorio!A:E,IF(L1918&gt;5,L1918-2,L1918),)*E1918/IF(L1918&gt;5,1.21,1),0)," ")</f>
        <v xml:space="preserve"> </v>
      </c>
      <c r="N1918" s="329" t="str">
        <f>IFERROR(VLOOKUP(F1918,Accesorio!A:C,3,),"")</f>
        <v/>
      </c>
    </row>
    <row r="1919" spans="1:14">
      <c r="A1919" s="103"/>
      <c r="B1919" s="104"/>
      <c r="C1919" s="111"/>
      <c r="D1919" s="106"/>
      <c r="E1919" s="222"/>
      <c r="F1919" s="225"/>
      <c r="G1919" s="107"/>
      <c r="H1919" s="107"/>
      <c r="I1919" s="107"/>
      <c r="J1919" s="108"/>
      <c r="K1919" s="109"/>
      <c r="L1919" s="110"/>
      <c r="M1919" s="328" t="str">
        <f>IFERROR(ROUNDUP(VLOOKUP(F1919,Accesorio!A:E,IF(L1919&gt;5,L1919-2,L1919),)*E1919/IF(L1919&gt;5,1.21,1),0)," ")</f>
        <v xml:space="preserve"> </v>
      </c>
      <c r="N1919" s="329" t="str">
        <f>IFERROR(VLOOKUP(F1919,Accesorio!A:C,3,),"")</f>
        <v/>
      </c>
    </row>
    <row r="1920" spans="1:14">
      <c r="A1920" s="103"/>
      <c r="B1920" s="104"/>
      <c r="C1920" s="111"/>
      <c r="D1920" s="106"/>
      <c r="E1920" s="222"/>
      <c r="F1920" s="225"/>
      <c r="G1920" s="107"/>
      <c r="H1920" s="107"/>
      <c r="I1920" s="107"/>
      <c r="J1920" s="108"/>
      <c r="K1920" s="109"/>
      <c r="L1920" s="110"/>
      <c r="M1920" s="328" t="str">
        <f>IFERROR(ROUNDUP(VLOOKUP(F1920,Accesorio!A:E,IF(L1920&gt;5,L1920-2,L1920),)*E1920/IF(L1920&gt;5,1.21,1),0)," ")</f>
        <v xml:space="preserve"> </v>
      </c>
      <c r="N1920" s="329" t="str">
        <f>IFERROR(VLOOKUP(F1920,Accesorio!A:C,3,),"")</f>
        <v/>
      </c>
    </row>
    <row r="1921" spans="1:14">
      <c r="A1921" s="103"/>
      <c r="B1921" s="104"/>
      <c r="C1921" s="111"/>
      <c r="D1921" s="106"/>
      <c r="E1921" s="222"/>
      <c r="F1921" s="225"/>
      <c r="G1921" s="107"/>
      <c r="H1921" s="107"/>
      <c r="I1921" s="107"/>
      <c r="J1921" s="108"/>
      <c r="K1921" s="109"/>
      <c r="L1921" s="110"/>
      <c r="M1921" s="328" t="str">
        <f>IFERROR(ROUNDUP(VLOOKUP(F1921,Accesorio!A:E,IF(L1921&gt;5,L1921-2,L1921),)*E1921/IF(L1921&gt;5,1.21,1),0)," ")</f>
        <v xml:space="preserve"> </v>
      </c>
      <c r="N1921" s="329" t="str">
        <f>IFERROR(VLOOKUP(F1921,Accesorio!A:C,3,),"")</f>
        <v/>
      </c>
    </row>
    <row r="1922" spans="1:14">
      <c r="A1922" s="103"/>
      <c r="B1922" s="104"/>
      <c r="C1922" s="105"/>
      <c r="D1922" s="106"/>
      <c r="E1922" s="222"/>
      <c r="F1922" s="225"/>
      <c r="G1922" s="107"/>
      <c r="H1922" s="107"/>
      <c r="I1922" s="107"/>
      <c r="J1922" s="108"/>
      <c r="K1922" s="109"/>
      <c r="L1922" s="110"/>
      <c r="M1922" s="328" t="str">
        <f>IFERROR(ROUNDUP(VLOOKUP(F1922,Accesorio!A:E,IF(L1922&gt;5,L1922-2,L1922),)*E1922/IF(L1922&gt;5,1.21,1),0)," ")</f>
        <v xml:space="preserve"> </v>
      </c>
      <c r="N1922" s="329" t="str">
        <f>IFERROR(VLOOKUP(F1922,Accesorio!A:C,3,),"")</f>
        <v/>
      </c>
    </row>
    <row r="1923" spans="1:14">
      <c r="A1923" s="103"/>
      <c r="B1923" s="104"/>
      <c r="C1923" s="105"/>
      <c r="D1923" s="106"/>
      <c r="E1923" s="222"/>
      <c r="F1923" s="225"/>
      <c r="G1923" s="107"/>
      <c r="H1923" s="107"/>
      <c r="I1923" s="107"/>
      <c r="J1923" s="108"/>
      <c r="K1923" s="109"/>
      <c r="L1923" s="110"/>
      <c r="M1923" s="328" t="str">
        <f>IFERROR(ROUNDUP(VLOOKUP(F1923,Accesorio!A:E,IF(L1923&gt;5,L1923-2,L1923),)*E1923/IF(L1923&gt;5,1.21,1),0)," ")</f>
        <v xml:space="preserve"> </v>
      </c>
      <c r="N1923" s="329" t="str">
        <f>IFERROR(VLOOKUP(F1923,Accesorio!A:C,3,),"")</f>
        <v/>
      </c>
    </row>
    <row r="1924" spans="1:14">
      <c r="A1924" s="103"/>
      <c r="B1924" s="104"/>
      <c r="C1924" s="105"/>
      <c r="D1924" s="106"/>
      <c r="E1924" s="222"/>
      <c r="F1924" s="225"/>
      <c r="G1924" s="107"/>
      <c r="H1924" s="107"/>
      <c r="I1924" s="107"/>
      <c r="J1924" s="108"/>
      <c r="K1924" s="109"/>
      <c r="L1924" s="110"/>
      <c r="M1924" s="328" t="str">
        <f>IFERROR(ROUNDUP(VLOOKUP(F1924,Accesorio!A:E,IF(L1924&gt;5,L1924-2,L1924),)*E1924/IF(L1924&gt;5,1.21,1),0)," ")</f>
        <v xml:space="preserve"> </v>
      </c>
      <c r="N1924" s="329" t="str">
        <f>IFERROR(VLOOKUP(F1924,Accesorio!A:C,3,),"")</f>
        <v/>
      </c>
    </row>
    <row r="1925" spans="1:14">
      <c r="A1925" s="103"/>
      <c r="B1925" s="104"/>
      <c r="C1925" s="105"/>
      <c r="D1925" s="106"/>
      <c r="E1925" s="222"/>
      <c r="F1925" s="225"/>
      <c r="G1925" s="107"/>
      <c r="H1925" s="107"/>
      <c r="I1925" s="107"/>
      <c r="J1925" s="108"/>
      <c r="K1925" s="109"/>
      <c r="L1925" s="110"/>
      <c r="M1925" s="328" t="str">
        <f>IFERROR(ROUNDUP(VLOOKUP(F1925,Accesorio!A:E,IF(L1925&gt;5,L1925-2,L1925),)*E1925/IF(L1925&gt;5,1.21,1),0)," ")</f>
        <v xml:space="preserve"> </v>
      </c>
      <c r="N1925" s="329" t="str">
        <f>IFERROR(VLOOKUP(F1925,Accesorio!A:C,3,),"")</f>
        <v/>
      </c>
    </row>
    <row r="1926" spans="1:14">
      <c r="A1926" s="103"/>
      <c r="B1926" s="104"/>
      <c r="C1926" s="105"/>
      <c r="D1926" s="106"/>
      <c r="E1926" s="222"/>
      <c r="F1926" s="225"/>
      <c r="G1926" s="107"/>
      <c r="H1926" s="107"/>
      <c r="I1926" s="107"/>
      <c r="J1926" s="108"/>
      <c r="K1926" s="109"/>
      <c r="L1926" s="110"/>
      <c r="M1926" s="328" t="str">
        <f>IFERROR(ROUNDUP(VLOOKUP(F1926,Accesorio!A:E,IF(L1926&gt;5,L1926-2,L1926),)*E1926/IF(L1926&gt;5,1.21,1),0)," ")</f>
        <v xml:space="preserve"> </v>
      </c>
      <c r="N1926" s="329" t="str">
        <f>IFERROR(VLOOKUP(F1926,Accesorio!A:C,3,),"")</f>
        <v/>
      </c>
    </row>
    <row r="1927" spans="1:14">
      <c r="A1927" s="103"/>
      <c r="B1927" s="104"/>
      <c r="C1927" s="105"/>
      <c r="D1927" s="106"/>
      <c r="E1927" s="222"/>
      <c r="F1927" s="225"/>
      <c r="G1927" s="107"/>
      <c r="H1927" s="107"/>
      <c r="I1927" s="107"/>
      <c r="J1927" s="108"/>
      <c r="K1927" s="109"/>
      <c r="L1927" s="110"/>
      <c r="M1927" s="328" t="str">
        <f>IFERROR(ROUNDUP(VLOOKUP(F1927,Accesorio!A:E,IF(L1927&gt;5,L1927-2,L1927),)*E1927/IF(L1927&gt;5,1.21,1),0)," ")</f>
        <v xml:space="preserve"> </v>
      </c>
      <c r="N1927" s="329" t="str">
        <f>IFERROR(VLOOKUP(F1927,Accesorio!A:C,3,),"")</f>
        <v/>
      </c>
    </row>
    <row r="1928" spans="1:14">
      <c r="A1928" s="103"/>
      <c r="B1928" s="104"/>
      <c r="C1928" s="105"/>
      <c r="D1928" s="106"/>
      <c r="E1928" s="222"/>
      <c r="F1928" s="225"/>
      <c r="G1928" s="107"/>
      <c r="H1928" s="107"/>
      <c r="I1928" s="107"/>
      <c r="J1928" s="108"/>
      <c r="K1928" s="109"/>
      <c r="L1928" s="110"/>
      <c r="M1928" s="328" t="str">
        <f>IFERROR(ROUNDUP(VLOOKUP(F1928,Accesorio!A:E,IF(L1928&gt;5,L1928-2,L1928),)*E1928/IF(L1928&gt;5,1.21,1),0)," ")</f>
        <v xml:space="preserve"> </v>
      </c>
      <c r="N1928" s="329" t="str">
        <f>IFERROR(VLOOKUP(F1928,Accesorio!A:C,3,),"")</f>
        <v/>
      </c>
    </row>
    <row r="1929" spans="1:14">
      <c r="A1929" s="103"/>
      <c r="B1929" s="104"/>
      <c r="C1929" s="105"/>
      <c r="D1929" s="106"/>
      <c r="E1929" s="222"/>
      <c r="F1929" s="225"/>
      <c r="G1929" s="107"/>
      <c r="H1929" s="107"/>
      <c r="I1929" s="107"/>
      <c r="J1929" s="108"/>
      <c r="K1929" s="109"/>
      <c r="L1929" s="110"/>
      <c r="M1929" s="328" t="str">
        <f>IFERROR(ROUNDUP(VLOOKUP(F1929,Accesorio!A:E,IF(L1929&gt;5,L1929-2,L1929),)*E1929/IF(L1929&gt;5,1.21,1),0)," ")</f>
        <v xml:space="preserve"> </v>
      </c>
      <c r="N1929" s="329" t="str">
        <f>IFERROR(VLOOKUP(F1929,Accesorio!A:C,3,),"")</f>
        <v/>
      </c>
    </row>
    <row r="1930" spans="1:14">
      <c r="A1930" s="103"/>
      <c r="B1930" s="104"/>
      <c r="C1930" s="105"/>
      <c r="D1930" s="106"/>
      <c r="E1930" s="222"/>
      <c r="F1930" s="225"/>
      <c r="G1930" s="107"/>
      <c r="H1930" s="107"/>
      <c r="I1930" s="107"/>
      <c r="J1930" s="108"/>
      <c r="K1930" s="109"/>
      <c r="L1930" s="110"/>
      <c r="M1930" s="328" t="str">
        <f>IFERROR(ROUNDUP(VLOOKUP(F1930,Accesorio!A:E,IF(L1930&gt;5,L1930-2,L1930),)*E1930/IF(L1930&gt;5,1.21,1),0)," ")</f>
        <v xml:space="preserve"> </v>
      </c>
      <c r="N1930" s="329" t="str">
        <f>IFERROR(VLOOKUP(F1930,Accesorio!A:C,3,),"")</f>
        <v/>
      </c>
    </row>
    <row r="1931" spans="1:14">
      <c r="A1931" s="103"/>
      <c r="B1931" s="104"/>
      <c r="C1931" s="105"/>
      <c r="D1931" s="106"/>
      <c r="E1931" s="222"/>
      <c r="F1931" s="225"/>
      <c r="G1931" s="107"/>
      <c r="H1931" s="107"/>
      <c r="I1931" s="107"/>
      <c r="J1931" s="108"/>
      <c r="K1931" s="109"/>
      <c r="L1931" s="110"/>
      <c r="M1931" s="328" t="str">
        <f>IFERROR(ROUNDUP(VLOOKUP(F1931,Accesorio!A:E,IF(L1931&gt;5,L1931-2,L1931),)*E1931/IF(L1931&gt;5,1.21,1),0)," ")</f>
        <v xml:space="preserve"> </v>
      </c>
      <c r="N1931" s="329" t="str">
        <f>IFERROR(VLOOKUP(F1931,Accesorio!A:C,3,),"")</f>
        <v/>
      </c>
    </row>
    <row r="1932" spans="1:14">
      <c r="A1932" s="103"/>
      <c r="B1932" s="104"/>
      <c r="C1932" s="105"/>
      <c r="D1932" s="106"/>
      <c r="E1932" s="222"/>
      <c r="F1932" s="225"/>
      <c r="G1932" s="107"/>
      <c r="H1932" s="107"/>
      <c r="I1932" s="107"/>
      <c r="J1932" s="108"/>
      <c r="K1932" s="109"/>
      <c r="L1932" s="110"/>
      <c r="M1932" s="328" t="str">
        <f>IFERROR(ROUNDUP(VLOOKUP(F1932,Accesorio!A:E,IF(L1932&gt;5,L1932-2,L1932),)*E1932/IF(L1932&gt;5,1.21,1),0)," ")</f>
        <v xml:space="preserve"> </v>
      </c>
      <c r="N1932" s="329" t="str">
        <f>IFERROR(VLOOKUP(F1932,Accesorio!A:C,3,),"")</f>
        <v/>
      </c>
    </row>
    <row r="1933" spans="1:14">
      <c r="A1933" s="103"/>
      <c r="B1933" s="104"/>
      <c r="C1933" s="105"/>
      <c r="D1933" s="106"/>
      <c r="E1933" s="222"/>
      <c r="F1933" s="225"/>
      <c r="G1933" s="107"/>
      <c r="H1933" s="107"/>
      <c r="I1933" s="107"/>
      <c r="J1933" s="108"/>
      <c r="K1933" s="109"/>
      <c r="L1933" s="110"/>
      <c r="M1933" s="328" t="str">
        <f>IFERROR(ROUNDUP(VLOOKUP(F1933,Accesorio!A:E,IF(L1933&gt;5,L1933-2,L1933),)*E1933/IF(L1933&gt;5,1.21,1),0)," ")</f>
        <v xml:space="preserve"> </v>
      </c>
      <c r="N1933" s="329" t="str">
        <f>IFERROR(VLOOKUP(F1933,Accesorio!A:C,3,),"")</f>
        <v/>
      </c>
    </row>
    <row r="1934" spans="1:14">
      <c r="A1934" s="103"/>
      <c r="B1934" s="104"/>
      <c r="C1934" s="105"/>
      <c r="D1934" s="106"/>
      <c r="E1934" s="222"/>
      <c r="F1934" s="225"/>
      <c r="G1934" s="107"/>
      <c r="H1934" s="107"/>
      <c r="I1934" s="107"/>
      <c r="J1934" s="108"/>
      <c r="K1934" s="109"/>
      <c r="L1934" s="110"/>
      <c r="M1934" s="328" t="str">
        <f>IFERROR(ROUNDUP(VLOOKUP(F1934,Accesorio!A:E,IF(L1934&gt;5,L1934-2,L1934),)*E1934/IF(L1934&gt;5,1.21,1),0)," ")</f>
        <v xml:space="preserve"> </v>
      </c>
      <c r="N1934" s="329" t="str">
        <f>IFERROR(VLOOKUP(F1934,Accesorio!A:C,3,),"")</f>
        <v/>
      </c>
    </row>
    <row r="1935" spans="1:14">
      <c r="A1935" s="103"/>
      <c r="B1935" s="104"/>
      <c r="C1935" s="105"/>
      <c r="D1935" s="106"/>
      <c r="E1935" s="222"/>
      <c r="F1935" s="225"/>
      <c r="G1935" s="107"/>
      <c r="H1935" s="107"/>
      <c r="I1935" s="107"/>
      <c r="J1935" s="108"/>
      <c r="K1935" s="109"/>
      <c r="L1935" s="110"/>
      <c r="M1935" s="328" t="str">
        <f>IFERROR(ROUNDUP(VLOOKUP(F1935,Accesorio!A:E,IF(L1935&gt;5,L1935-2,L1935),)*E1935/IF(L1935&gt;5,1.21,1),0)," ")</f>
        <v xml:space="preserve"> </v>
      </c>
      <c r="N1935" s="329" t="str">
        <f>IFERROR(VLOOKUP(F1935,Accesorio!A:C,3,),"")</f>
        <v/>
      </c>
    </row>
    <row r="1936" spans="1:14">
      <c r="A1936" s="103"/>
      <c r="B1936" s="104"/>
      <c r="C1936" s="105"/>
      <c r="D1936" s="106"/>
      <c r="E1936" s="222"/>
      <c r="F1936" s="225"/>
      <c r="G1936" s="107"/>
      <c r="H1936" s="107"/>
      <c r="I1936" s="107"/>
      <c r="J1936" s="108"/>
      <c r="K1936" s="109"/>
      <c r="L1936" s="110"/>
      <c r="M1936" s="328" t="str">
        <f>IFERROR(ROUNDUP(VLOOKUP(F1936,Accesorio!A:E,IF(L1936&gt;5,L1936-2,L1936),)*E1936/IF(L1936&gt;5,1.21,1),0)," ")</f>
        <v xml:space="preserve"> </v>
      </c>
      <c r="N1936" s="329" t="str">
        <f>IFERROR(VLOOKUP(F1936,Accesorio!A:C,3,),"")</f>
        <v/>
      </c>
    </row>
    <row r="1937" spans="1:14">
      <c r="A1937" s="103"/>
      <c r="B1937" s="104"/>
      <c r="C1937" s="105"/>
      <c r="D1937" s="106"/>
      <c r="E1937" s="222"/>
      <c r="F1937" s="225"/>
      <c r="G1937" s="107"/>
      <c r="H1937" s="107"/>
      <c r="I1937" s="107"/>
      <c r="J1937" s="108"/>
      <c r="K1937" s="109"/>
      <c r="L1937" s="110"/>
      <c r="M1937" s="328" t="str">
        <f>IFERROR(ROUNDUP(VLOOKUP(F1937,Accesorio!A:E,IF(L1937&gt;5,L1937-2,L1937),)*E1937/IF(L1937&gt;5,1.21,1),0)," ")</f>
        <v xml:space="preserve"> </v>
      </c>
      <c r="N1937" s="329" t="str">
        <f>IFERROR(VLOOKUP(F1937,Accesorio!A:C,3,),"")</f>
        <v/>
      </c>
    </row>
    <row r="1938" spans="1:14">
      <c r="A1938" s="103"/>
      <c r="B1938" s="104"/>
      <c r="C1938" s="105"/>
      <c r="D1938" s="106"/>
      <c r="E1938" s="222"/>
      <c r="F1938" s="225"/>
      <c r="G1938" s="107"/>
      <c r="H1938" s="107"/>
      <c r="I1938" s="107"/>
      <c r="J1938" s="108"/>
      <c r="K1938" s="109"/>
      <c r="L1938" s="110"/>
      <c r="M1938" s="328" t="str">
        <f>IFERROR(ROUNDUP(VLOOKUP(F1938,Accesorio!A:E,IF(L1938&gt;5,L1938-2,L1938),)*E1938/IF(L1938&gt;5,1.21,1),0)," ")</f>
        <v xml:space="preserve"> </v>
      </c>
      <c r="N1938" s="329" t="str">
        <f>IFERROR(VLOOKUP(F1938,Accesorio!A:C,3,),"")</f>
        <v/>
      </c>
    </row>
    <row r="1939" spans="1:14">
      <c r="A1939" s="103"/>
      <c r="B1939" s="104"/>
      <c r="C1939" s="105"/>
      <c r="D1939" s="106"/>
      <c r="E1939" s="222"/>
      <c r="F1939" s="225"/>
      <c r="G1939" s="107"/>
      <c r="H1939" s="107"/>
      <c r="I1939" s="107"/>
      <c r="J1939" s="108"/>
      <c r="K1939" s="109"/>
      <c r="L1939" s="110"/>
      <c r="M1939" s="328" t="str">
        <f>IFERROR(ROUNDUP(VLOOKUP(F1939,Accesorio!A:E,IF(L1939&gt;5,L1939-2,L1939),)*E1939/IF(L1939&gt;5,1.21,1),0)," ")</f>
        <v xml:space="preserve"> </v>
      </c>
      <c r="N1939" s="329" t="str">
        <f>IFERROR(VLOOKUP(F1939,Accesorio!A:C,3,),"")</f>
        <v/>
      </c>
    </row>
    <row r="1940" spans="1:14">
      <c r="A1940" s="103"/>
      <c r="B1940" s="104"/>
      <c r="C1940" s="105"/>
      <c r="D1940" s="106"/>
      <c r="E1940" s="222"/>
      <c r="F1940" s="225"/>
      <c r="G1940" s="107"/>
      <c r="H1940" s="107"/>
      <c r="I1940" s="107"/>
      <c r="J1940" s="108"/>
      <c r="K1940" s="109"/>
      <c r="L1940" s="110"/>
      <c r="M1940" s="328" t="str">
        <f>IFERROR(ROUNDUP(VLOOKUP(F1940,Accesorio!A:E,IF(L1940&gt;5,L1940-2,L1940),)*E1940/IF(L1940&gt;5,1.21,1),0)," ")</f>
        <v xml:space="preserve"> </v>
      </c>
      <c r="N1940" s="329" t="str">
        <f>IFERROR(VLOOKUP(F1940,Accesorio!A:C,3,),"")</f>
        <v/>
      </c>
    </row>
    <row r="1941" spans="1:14">
      <c r="A1941" s="103"/>
      <c r="B1941" s="104"/>
      <c r="C1941" s="105"/>
      <c r="D1941" s="106"/>
      <c r="E1941" s="222"/>
      <c r="F1941" s="225"/>
      <c r="G1941" s="107"/>
      <c r="H1941" s="107"/>
      <c r="I1941" s="107"/>
      <c r="J1941" s="108"/>
      <c r="K1941" s="109"/>
      <c r="L1941" s="110"/>
      <c r="M1941" s="328" t="str">
        <f>IFERROR(ROUNDUP(VLOOKUP(F1941,Accesorio!A:E,IF(L1941&gt;5,L1941-2,L1941),)*E1941/IF(L1941&gt;5,1.21,1),0)," ")</f>
        <v xml:space="preserve"> </v>
      </c>
      <c r="N1941" s="329" t="str">
        <f>IFERROR(VLOOKUP(F1941,Accesorio!A:C,3,),"")</f>
        <v/>
      </c>
    </row>
    <row r="1942" spans="1:14">
      <c r="A1942" s="103"/>
      <c r="B1942" s="104"/>
      <c r="C1942" s="105"/>
      <c r="D1942" s="106"/>
      <c r="E1942" s="222"/>
      <c r="F1942" s="225"/>
      <c r="G1942" s="107"/>
      <c r="H1942" s="107"/>
      <c r="I1942" s="107"/>
      <c r="J1942" s="108"/>
      <c r="K1942" s="109"/>
      <c r="L1942" s="110"/>
      <c r="M1942" s="328" t="str">
        <f>IFERROR(ROUNDUP(VLOOKUP(F1942,Accesorio!A:E,IF(L1942&gt;5,L1942-2,L1942),)*E1942/IF(L1942&gt;5,1.21,1),0)," ")</f>
        <v xml:space="preserve"> </v>
      </c>
      <c r="N1942" s="329" t="str">
        <f>IFERROR(VLOOKUP(F1942,Accesorio!A:C,3,),"")</f>
        <v/>
      </c>
    </row>
    <row r="1943" spans="1:14">
      <c r="A1943" s="103"/>
      <c r="B1943" s="104"/>
      <c r="C1943" s="105"/>
      <c r="D1943" s="106"/>
      <c r="E1943" s="222"/>
      <c r="F1943" s="225"/>
      <c r="G1943" s="107"/>
      <c r="H1943" s="107"/>
      <c r="I1943" s="107"/>
      <c r="J1943" s="108"/>
      <c r="K1943" s="109"/>
      <c r="L1943" s="110"/>
      <c r="M1943" s="328" t="str">
        <f>IFERROR(ROUNDUP(VLOOKUP(F1943,Accesorio!A:E,IF(L1943&gt;5,L1943-2,L1943),)*E1943/IF(L1943&gt;5,1.21,1),0)," ")</f>
        <v xml:space="preserve"> </v>
      </c>
      <c r="N1943" s="329" t="str">
        <f>IFERROR(VLOOKUP(F1943,Accesorio!A:C,3,),"")</f>
        <v/>
      </c>
    </row>
    <row r="1944" spans="1:14">
      <c r="A1944" s="103"/>
      <c r="B1944" s="104"/>
      <c r="C1944" s="105"/>
      <c r="D1944" s="106"/>
      <c r="E1944" s="222"/>
      <c r="F1944" s="225"/>
      <c r="G1944" s="107"/>
      <c r="H1944" s="107"/>
      <c r="I1944" s="107"/>
      <c r="J1944" s="108"/>
      <c r="K1944" s="109"/>
      <c r="L1944" s="110"/>
      <c r="M1944" s="328" t="str">
        <f>IFERROR(ROUNDUP(VLOOKUP(F1944,Accesorio!A:E,IF(L1944&gt;5,L1944-2,L1944),)*E1944/IF(L1944&gt;5,1.21,1),0)," ")</f>
        <v xml:space="preserve"> </v>
      </c>
      <c r="N1944" s="329" t="str">
        <f>IFERROR(VLOOKUP(F1944,Accesorio!A:C,3,),"")</f>
        <v/>
      </c>
    </row>
    <row r="1945" spans="1:14">
      <c r="A1945" s="103"/>
      <c r="B1945" s="104"/>
      <c r="C1945" s="105"/>
      <c r="D1945" s="106"/>
      <c r="E1945" s="222"/>
      <c r="F1945" s="225"/>
      <c r="G1945" s="107"/>
      <c r="H1945" s="107"/>
      <c r="I1945" s="107"/>
      <c r="J1945" s="108"/>
      <c r="K1945" s="109"/>
      <c r="L1945" s="110"/>
      <c r="M1945" s="328" t="str">
        <f>IFERROR(ROUNDUP(VLOOKUP(F1945,Accesorio!A:E,IF(L1945&gt;5,L1945-2,L1945),)*E1945/IF(L1945&gt;5,1.21,1),0)," ")</f>
        <v xml:space="preserve"> </v>
      </c>
      <c r="N1945" s="329" t="str">
        <f>IFERROR(VLOOKUP(F1945,Accesorio!A:C,3,),"")</f>
        <v/>
      </c>
    </row>
    <row r="1946" spans="1:14">
      <c r="A1946" s="103"/>
      <c r="B1946" s="104"/>
      <c r="C1946" s="105"/>
      <c r="D1946" s="106"/>
      <c r="E1946" s="222"/>
      <c r="F1946" s="225"/>
      <c r="G1946" s="107"/>
      <c r="H1946" s="107"/>
      <c r="I1946" s="107"/>
      <c r="J1946" s="108"/>
      <c r="K1946" s="109"/>
      <c r="L1946" s="110"/>
      <c r="M1946" s="328" t="str">
        <f>IFERROR(ROUNDUP(VLOOKUP(F1946,Accesorio!A:E,IF(L1946&gt;5,L1946-2,L1946),)*E1946/IF(L1946&gt;5,1.21,1),0)," ")</f>
        <v xml:space="preserve"> </v>
      </c>
      <c r="N1946" s="329" t="str">
        <f>IFERROR(VLOOKUP(F1946,Accesorio!A:C,3,),"")</f>
        <v/>
      </c>
    </row>
    <row r="1947" spans="1:14">
      <c r="A1947" s="103"/>
      <c r="B1947" s="104"/>
      <c r="C1947" s="105"/>
      <c r="D1947" s="106"/>
      <c r="E1947" s="222"/>
      <c r="F1947" s="225"/>
      <c r="G1947" s="107"/>
      <c r="H1947" s="107"/>
      <c r="I1947" s="107"/>
      <c r="J1947" s="108"/>
      <c r="K1947" s="109"/>
      <c r="L1947" s="110"/>
      <c r="M1947" s="328" t="str">
        <f>IFERROR(ROUNDUP(VLOOKUP(F1947,Accesorio!A:E,IF(L1947&gt;5,L1947-2,L1947),)*E1947/IF(L1947&gt;5,1.21,1),0)," ")</f>
        <v xml:space="preserve"> </v>
      </c>
      <c r="N1947" s="329" t="str">
        <f>IFERROR(VLOOKUP(F1947,Accesorio!A:C,3,),"")</f>
        <v/>
      </c>
    </row>
    <row r="1948" spans="1:14">
      <c r="A1948" s="103"/>
      <c r="B1948" s="104"/>
      <c r="C1948" s="105"/>
      <c r="D1948" s="106"/>
      <c r="E1948" s="222"/>
      <c r="F1948" s="225"/>
      <c r="G1948" s="107"/>
      <c r="H1948" s="107"/>
      <c r="I1948" s="107"/>
      <c r="J1948" s="108"/>
      <c r="K1948" s="109"/>
      <c r="L1948" s="110"/>
      <c r="M1948" s="328" t="str">
        <f>IFERROR(ROUNDUP(VLOOKUP(F1948,Accesorio!A:E,IF(L1948&gt;5,L1948-2,L1948),)*E1948/IF(L1948&gt;5,1.21,1),0)," ")</f>
        <v xml:space="preserve"> </v>
      </c>
      <c r="N1948" s="329" t="str">
        <f>IFERROR(VLOOKUP(F1948,Accesorio!A:C,3,),"")</f>
        <v/>
      </c>
    </row>
    <row r="1949" spans="1:14">
      <c r="A1949" s="103"/>
      <c r="B1949" s="104"/>
      <c r="C1949" s="105"/>
      <c r="D1949" s="106"/>
      <c r="E1949" s="222"/>
      <c r="F1949" s="225"/>
      <c r="G1949" s="107"/>
      <c r="H1949" s="107"/>
      <c r="I1949" s="107"/>
      <c r="J1949" s="108"/>
      <c r="K1949" s="109"/>
      <c r="L1949" s="110"/>
      <c r="M1949" s="328" t="str">
        <f>IFERROR(ROUNDUP(VLOOKUP(F1949,Accesorio!A:E,IF(L1949&gt;5,L1949-2,L1949),)*E1949/IF(L1949&gt;5,1.21,1),0)," ")</f>
        <v xml:space="preserve"> </v>
      </c>
      <c r="N1949" s="329" t="str">
        <f>IFERROR(VLOOKUP(F1949,Accesorio!A:C,3,),"")</f>
        <v/>
      </c>
    </row>
    <row r="1950" spans="1:14">
      <c r="A1950" s="103"/>
      <c r="B1950" s="104"/>
      <c r="C1950" s="105"/>
      <c r="D1950" s="106"/>
      <c r="E1950" s="222"/>
      <c r="F1950" s="225"/>
      <c r="G1950" s="107"/>
      <c r="H1950" s="107"/>
      <c r="I1950" s="107"/>
      <c r="J1950" s="108"/>
      <c r="K1950" s="109"/>
      <c r="L1950" s="110"/>
      <c r="M1950" s="328" t="str">
        <f>IFERROR(ROUNDUP(VLOOKUP(F1950,Accesorio!A:E,IF(L1950&gt;5,L1950-2,L1950),)*E1950/IF(L1950&gt;5,1.21,1),0)," ")</f>
        <v xml:space="preserve"> </v>
      </c>
      <c r="N1950" s="329" t="str">
        <f>IFERROR(VLOOKUP(F1950,Accesorio!A:C,3,),"")</f>
        <v/>
      </c>
    </row>
    <row r="1951" spans="1:14">
      <c r="A1951" s="103"/>
      <c r="B1951" s="104"/>
      <c r="C1951" s="105"/>
      <c r="D1951" s="106"/>
      <c r="E1951" s="222"/>
      <c r="F1951" s="225"/>
      <c r="G1951" s="107"/>
      <c r="H1951" s="107"/>
      <c r="I1951" s="107"/>
      <c r="J1951" s="108"/>
      <c r="K1951" s="109"/>
      <c r="L1951" s="110"/>
      <c r="M1951" s="328" t="str">
        <f>IFERROR(ROUNDUP(VLOOKUP(F1951,Accesorio!A:E,IF(L1951&gt;5,L1951-2,L1951),)*E1951/IF(L1951&gt;5,1.21,1),0)," ")</f>
        <v xml:space="preserve"> </v>
      </c>
      <c r="N1951" s="329" t="str">
        <f>IFERROR(VLOOKUP(F1951,Accesorio!A:C,3,),"")</f>
        <v/>
      </c>
    </row>
    <row r="1952" spans="1:14">
      <c r="A1952" s="103"/>
      <c r="B1952" s="104"/>
      <c r="C1952" s="105"/>
      <c r="D1952" s="106"/>
      <c r="E1952" s="222"/>
      <c r="F1952" s="225"/>
      <c r="G1952" s="107"/>
      <c r="H1952" s="107"/>
      <c r="I1952" s="107"/>
      <c r="J1952" s="108"/>
      <c r="K1952" s="109"/>
      <c r="L1952" s="110"/>
      <c r="M1952" s="328" t="str">
        <f>IFERROR(ROUNDUP(VLOOKUP(F1952,Accesorio!A:E,IF(L1952&gt;5,L1952-2,L1952),)*E1952/IF(L1952&gt;5,1.21,1),0)," ")</f>
        <v xml:space="preserve"> </v>
      </c>
      <c r="N1952" s="329" t="str">
        <f>IFERROR(VLOOKUP(F1952,Accesorio!A:C,3,),"")</f>
        <v/>
      </c>
    </row>
    <row r="1953" spans="1:14">
      <c r="A1953" s="103"/>
      <c r="B1953" s="104"/>
      <c r="C1953" s="105"/>
      <c r="D1953" s="106"/>
      <c r="E1953" s="222"/>
      <c r="F1953" s="225"/>
      <c r="G1953" s="107"/>
      <c r="H1953" s="107"/>
      <c r="I1953" s="107"/>
      <c r="J1953" s="108"/>
      <c r="K1953" s="109"/>
      <c r="L1953" s="110"/>
      <c r="M1953" s="328" t="str">
        <f>IFERROR(ROUNDUP(VLOOKUP(F1953,Accesorio!A:E,IF(L1953&gt;5,L1953-2,L1953),)*E1953/IF(L1953&gt;5,1.21,1),0)," ")</f>
        <v xml:space="preserve"> </v>
      </c>
      <c r="N1953" s="329" t="str">
        <f>IFERROR(VLOOKUP(F1953,Accesorio!A:C,3,),"")</f>
        <v/>
      </c>
    </row>
    <row r="1954" spans="1:14">
      <c r="A1954" s="103"/>
      <c r="B1954" s="104"/>
      <c r="C1954" s="105"/>
      <c r="D1954" s="106"/>
      <c r="E1954" s="222"/>
      <c r="F1954" s="225"/>
      <c r="G1954" s="107"/>
      <c r="H1954" s="107"/>
      <c r="I1954" s="107"/>
      <c r="J1954" s="108"/>
      <c r="K1954" s="109"/>
      <c r="L1954" s="110"/>
      <c r="M1954" s="328" t="str">
        <f>IFERROR(ROUNDUP(VLOOKUP(F1954,Accesorio!A:E,IF(L1954&gt;5,L1954-2,L1954),)*E1954/IF(L1954&gt;5,1.21,1),0)," ")</f>
        <v xml:space="preserve"> </v>
      </c>
      <c r="N1954" s="329" t="str">
        <f>IFERROR(VLOOKUP(F1954,Accesorio!A:C,3,),"")</f>
        <v/>
      </c>
    </row>
    <row r="1955" spans="1:14">
      <c r="A1955" s="103"/>
      <c r="B1955" s="104"/>
      <c r="C1955" s="105"/>
      <c r="D1955" s="106"/>
      <c r="E1955" s="222"/>
      <c r="F1955" s="225"/>
      <c r="G1955" s="107"/>
      <c r="H1955" s="107"/>
      <c r="I1955" s="107"/>
      <c r="J1955" s="108"/>
      <c r="K1955" s="109"/>
      <c r="L1955" s="110"/>
      <c r="M1955" s="328" t="str">
        <f>IFERROR(ROUNDUP(VLOOKUP(F1955,Accesorio!A:E,IF(L1955&gt;5,L1955-2,L1955),)*E1955/IF(L1955&gt;5,1.21,1),0)," ")</f>
        <v xml:space="preserve"> </v>
      </c>
      <c r="N1955" s="329" t="str">
        <f>IFERROR(VLOOKUP(F1955,Accesorio!A:C,3,),"")</f>
        <v/>
      </c>
    </row>
    <row r="1956" spans="1:14">
      <c r="A1956" s="103"/>
      <c r="B1956" s="104"/>
      <c r="C1956" s="105"/>
      <c r="D1956" s="106"/>
      <c r="E1956" s="222"/>
      <c r="F1956" s="225"/>
      <c r="G1956" s="107"/>
      <c r="H1956" s="107"/>
      <c r="I1956" s="107"/>
      <c r="J1956" s="108"/>
      <c r="K1956" s="109"/>
      <c r="L1956" s="110"/>
      <c r="M1956" s="328" t="str">
        <f>IFERROR(ROUNDUP(VLOOKUP(F1956,Accesorio!A:E,IF(L1956&gt;5,L1956-2,L1956),)*E1956/IF(L1956&gt;5,1.21,1),0)," ")</f>
        <v xml:space="preserve"> </v>
      </c>
      <c r="N1956" s="329" t="str">
        <f>IFERROR(VLOOKUP(F1956,Accesorio!A:C,3,),"")</f>
        <v/>
      </c>
    </row>
    <row r="1957" spans="1:14">
      <c r="A1957" s="103"/>
      <c r="B1957" s="104"/>
      <c r="C1957" s="105"/>
      <c r="D1957" s="106"/>
      <c r="E1957" s="222"/>
      <c r="F1957" s="225"/>
      <c r="G1957" s="107"/>
      <c r="H1957" s="107"/>
      <c r="I1957" s="107"/>
      <c r="J1957" s="108"/>
      <c r="K1957" s="109"/>
      <c r="L1957" s="110"/>
      <c r="M1957" s="328" t="str">
        <f>IFERROR(ROUNDUP(VLOOKUP(F1957,Accesorio!A:E,IF(L1957&gt;5,L1957-2,L1957),)*E1957/IF(L1957&gt;5,1.21,1),0)," ")</f>
        <v xml:space="preserve"> </v>
      </c>
      <c r="N1957" s="329" t="str">
        <f>IFERROR(VLOOKUP(F1957,Accesorio!A:C,3,),"")</f>
        <v/>
      </c>
    </row>
    <row r="1958" spans="1:14">
      <c r="A1958" s="103"/>
      <c r="B1958" s="104"/>
      <c r="C1958" s="105"/>
      <c r="D1958" s="106"/>
      <c r="E1958" s="222"/>
      <c r="F1958" s="225"/>
      <c r="G1958" s="107"/>
      <c r="H1958" s="107"/>
      <c r="I1958" s="107"/>
      <c r="J1958" s="108"/>
      <c r="K1958" s="109"/>
      <c r="L1958" s="110"/>
      <c r="M1958" s="328" t="str">
        <f>IFERROR(ROUNDUP(VLOOKUP(F1958,Accesorio!A:E,IF(L1958&gt;5,L1958-2,L1958),)*E1958/IF(L1958&gt;5,1.21,1),0)," ")</f>
        <v xml:space="preserve"> </v>
      </c>
      <c r="N1958" s="329" t="str">
        <f>IFERROR(VLOOKUP(F1958,Accesorio!A:C,3,),"")</f>
        <v/>
      </c>
    </row>
    <row r="1959" spans="1:14">
      <c r="A1959" s="103"/>
      <c r="B1959" s="104"/>
      <c r="C1959" s="105"/>
      <c r="D1959" s="106"/>
      <c r="E1959" s="222"/>
      <c r="F1959" s="225"/>
      <c r="G1959" s="107"/>
      <c r="H1959" s="107"/>
      <c r="I1959" s="107"/>
      <c r="J1959" s="108"/>
      <c r="K1959" s="109"/>
      <c r="L1959" s="110"/>
      <c r="M1959" s="328" t="str">
        <f>IFERROR(ROUNDUP(VLOOKUP(F1959,Accesorio!A:E,IF(L1959&gt;5,L1959-2,L1959),)*E1959/IF(L1959&gt;5,1.21,1),0)," ")</f>
        <v xml:space="preserve"> </v>
      </c>
      <c r="N1959" s="329" t="str">
        <f>IFERROR(VLOOKUP(F1959,Accesorio!A:C,3,),"")</f>
        <v/>
      </c>
    </row>
    <row r="1960" spans="1:14">
      <c r="A1960" s="103"/>
      <c r="B1960" s="104"/>
      <c r="C1960" s="105"/>
      <c r="D1960" s="106"/>
      <c r="E1960" s="222"/>
      <c r="F1960" s="225"/>
      <c r="G1960" s="107"/>
      <c r="H1960" s="107"/>
      <c r="I1960" s="107"/>
      <c r="J1960" s="108"/>
      <c r="K1960" s="109"/>
      <c r="L1960" s="110"/>
      <c r="M1960" s="328" t="str">
        <f>IFERROR(ROUNDUP(VLOOKUP(F1960,Accesorio!A:E,IF(L1960&gt;5,L1960-2,L1960),)*E1960/IF(L1960&gt;5,1.21,1),0)," ")</f>
        <v xml:space="preserve"> </v>
      </c>
      <c r="N1960" s="329" t="str">
        <f>IFERROR(VLOOKUP(F1960,Accesorio!A:C,3,),"")</f>
        <v/>
      </c>
    </row>
    <row r="1961" spans="1:14">
      <c r="A1961" s="103"/>
      <c r="B1961" s="104"/>
      <c r="C1961" s="105"/>
      <c r="D1961" s="106"/>
      <c r="E1961" s="222"/>
      <c r="F1961" s="225"/>
      <c r="G1961" s="107"/>
      <c r="H1961" s="107"/>
      <c r="I1961" s="107"/>
      <c r="J1961" s="108"/>
      <c r="K1961" s="109"/>
      <c r="L1961" s="110"/>
      <c r="M1961" s="328" t="str">
        <f>IFERROR(ROUNDUP(VLOOKUP(F1961,Accesorio!A:E,IF(L1961&gt;5,L1961-2,L1961),)*E1961/IF(L1961&gt;5,1.21,1),0)," ")</f>
        <v xml:space="preserve"> </v>
      </c>
      <c r="N1961" s="329" t="str">
        <f>IFERROR(VLOOKUP(F1961,Accesorio!A:C,3,),"")</f>
        <v/>
      </c>
    </row>
    <row r="1962" spans="1:14">
      <c r="A1962" s="103"/>
      <c r="B1962" s="104"/>
      <c r="C1962" s="105"/>
      <c r="D1962" s="106"/>
      <c r="E1962" s="222"/>
      <c r="F1962" s="225"/>
      <c r="G1962" s="107"/>
      <c r="H1962" s="107"/>
      <c r="I1962" s="107"/>
      <c r="J1962" s="108"/>
      <c r="K1962" s="109"/>
      <c r="L1962" s="110"/>
      <c r="M1962" s="328" t="str">
        <f>IFERROR(ROUNDUP(VLOOKUP(F1962,Accesorio!A:E,IF(L1962&gt;5,L1962-2,L1962),)*E1962/IF(L1962&gt;5,1.21,1),0)," ")</f>
        <v xml:space="preserve"> </v>
      </c>
      <c r="N1962" s="329" t="str">
        <f>IFERROR(VLOOKUP(F1962,Accesorio!A:C,3,),"")</f>
        <v/>
      </c>
    </row>
    <row r="1963" spans="1:14">
      <c r="A1963" s="103"/>
      <c r="B1963" s="104"/>
      <c r="C1963" s="105"/>
      <c r="D1963" s="106"/>
      <c r="E1963" s="222"/>
      <c r="F1963" s="225"/>
      <c r="G1963" s="107"/>
      <c r="H1963" s="107"/>
      <c r="I1963" s="107"/>
      <c r="J1963" s="108"/>
      <c r="K1963" s="109"/>
      <c r="L1963" s="110"/>
      <c r="M1963" s="328" t="str">
        <f>IFERROR(ROUNDUP(VLOOKUP(F1963,Accesorio!A:E,IF(L1963&gt;5,L1963-2,L1963),)*E1963/IF(L1963&gt;5,1.21,1),0)," ")</f>
        <v xml:space="preserve"> </v>
      </c>
      <c r="N1963" s="329" t="str">
        <f>IFERROR(VLOOKUP(F1963,Accesorio!A:C,3,),"")</f>
        <v/>
      </c>
    </row>
    <row r="1964" spans="1:14">
      <c r="A1964" s="103"/>
      <c r="B1964" s="104"/>
      <c r="C1964" s="105"/>
      <c r="D1964" s="106"/>
      <c r="E1964" s="222"/>
      <c r="F1964" s="225"/>
      <c r="G1964" s="107"/>
      <c r="H1964" s="107"/>
      <c r="I1964" s="107"/>
      <c r="J1964" s="108"/>
      <c r="K1964" s="109"/>
      <c r="L1964" s="110"/>
      <c r="M1964" s="328" t="str">
        <f>IFERROR(ROUNDUP(VLOOKUP(F1964,Accesorio!A:E,IF(L1964&gt;5,L1964-2,L1964),)*E1964/IF(L1964&gt;5,1.21,1),0)," ")</f>
        <v xml:space="preserve"> </v>
      </c>
      <c r="N1964" s="329" t="str">
        <f>IFERROR(VLOOKUP(F1964,Accesorio!A:C,3,),"")</f>
        <v/>
      </c>
    </row>
    <row r="1965" spans="1:14">
      <c r="A1965" s="103"/>
      <c r="B1965" s="104"/>
      <c r="C1965" s="105"/>
      <c r="D1965" s="106"/>
      <c r="E1965" s="222"/>
      <c r="F1965" s="225"/>
      <c r="G1965" s="107"/>
      <c r="H1965" s="107"/>
      <c r="I1965" s="107"/>
      <c r="J1965" s="108"/>
      <c r="K1965" s="109"/>
      <c r="L1965" s="110"/>
      <c r="M1965" s="328" t="str">
        <f>IFERROR(ROUNDUP(VLOOKUP(F1965,Accesorio!A:E,IF(L1965&gt;5,L1965-2,L1965),)*E1965/IF(L1965&gt;5,1.21,1),0)," ")</f>
        <v xml:space="preserve"> </v>
      </c>
      <c r="N1965" s="329" t="str">
        <f>IFERROR(VLOOKUP(F1965,Accesorio!A:C,3,),"")</f>
        <v/>
      </c>
    </row>
    <row r="1966" spans="1:14">
      <c r="A1966" s="103"/>
      <c r="B1966" s="104"/>
      <c r="C1966" s="105"/>
      <c r="D1966" s="106"/>
      <c r="E1966" s="222"/>
      <c r="F1966" s="225"/>
      <c r="G1966" s="107"/>
      <c r="H1966" s="107"/>
      <c r="I1966" s="107"/>
      <c r="J1966" s="108"/>
      <c r="K1966" s="109"/>
      <c r="L1966" s="110"/>
      <c r="M1966" s="328" t="str">
        <f>IFERROR(ROUNDUP(VLOOKUP(F1966,Accesorio!A:E,IF(L1966&gt;5,L1966-2,L1966),)*E1966/IF(L1966&gt;5,1.21,1),0)," ")</f>
        <v xml:space="preserve"> </v>
      </c>
      <c r="N1966" s="329" t="str">
        <f>IFERROR(VLOOKUP(F1966,Accesorio!A:C,3,),"")</f>
        <v/>
      </c>
    </row>
    <row r="1967" spans="1:14">
      <c r="A1967" s="103"/>
      <c r="B1967" s="104"/>
      <c r="C1967" s="105"/>
      <c r="D1967" s="106"/>
      <c r="E1967" s="222"/>
      <c r="F1967" s="225"/>
      <c r="G1967" s="107"/>
      <c r="H1967" s="107"/>
      <c r="I1967" s="107"/>
      <c r="J1967" s="108"/>
      <c r="K1967" s="109"/>
      <c r="L1967" s="110"/>
      <c r="M1967" s="328" t="str">
        <f>IFERROR(ROUNDUP(VLOOKUP(F1967,Accesorio!A:E,IF(L1967&gt;5,L1967-2,L1967),)*E1967/IF(L1967&gt;5,1.21,1),0)," ")</f>
        <v xml:space="preserve"> </v>
      </c>
      <c r="N1967" s="329" t="str">
        <f>IFERROR(VLOOKUP(F1967,Accesorio!A:C,3,),"")</f>
        <v/>
      </c>
    </row>
    <row r="1968" spans="1:14">
      <c r="A1968" s="103"/>
      <c r="B1968" s="104"/>
      <c r="C1968" s="105"/>
      <c r="D1968" s="106"/>
      <c r="E1968" s="222"/>
      <c r="F1968" s="225"/>
      <c r="G1968" s="107"/>
      <c r="H1968" s="107"/>
      <c r="I1968" s="107"/>
      <c r="J1968" s="108"/>
      <c r="K1968" s="109"/>
      <c r="L1968" s="110"/>
      <c r="M1968" s="328" t="str">
        <f>IFERROR(ROUNDUP(VLOOKUP(F1968,Accesorio!A:E,IF(L1968&gt;5,L1968-2,L1968),)*E1968/IF(L1968&gt;5,1.21,1),0)," ")</f>
        <v xml:space="preserve"> </v>
      </c>
      <c r="N1968" s="329" t="str">
        <f>IFERROR(VLOOKUP(F1968,Accesorio!A:C,3,),"")</f>
        <v/>
      </c>
    </row>
    <row r="1969" spans="1:14">
      <c r="A1969" s="103"/>
      <c r="B1969" s="104"/>
      <c r="C1969" s="105"/>
      <c r="D1969" s="106"/>
      <c r="E1969" s="222"/>
      <c r="F1969" s="225"/>
      <c r="G1969" s="107"/>
      <c r="H1969" s="107"/>
      <c r="I1969" s="107"/>
      <c r="J1969" s="108"/>
      <c r="K1969" s="109"/>
      <c r="L1969" s="110"/>
      <c r="M1969" s="328" t="str">
        <f>IFERROR(ROUNDUP(VLOOKUP(F1969,Accesorio!A:E,IF(L1969&gt;5,L1969-2,L1969),)*E1969/IF(L1969&gt;5,1.21,1),0)," ")</f>
        <v xml:space="preserve"> </v>
      </c>
      <c r="N1969" s="329" t="str">
        <f>IFERROR(VLOOKUP(F1969,Accesorio!A:C,3,),"")</f>
        <v/>
      </c>
    </row>
    <row r="1970" spans="1:14">
      <c r="A1970" s="103"/>
      <c r="B1970" s="104"/>
      <c r="C1970" s="105"/>
      <c r="D1970" s="106"/>
      <c r="E1970" s="222"/>
      <c r="F1970" s="225"/>
      <c r="G1970" s="107"/>
      <c r="H1970" s="107"/>
      <c r="I1970" s="107"/>
      <c r="J1970" s="108"/>
      <c r="K1970" s="109"/>
      <c r="L1970" s="110"/>
      <c r="M1970" s="328" t="str">
        <f>IFERROR(ROUNDUP(VLOOKUP(F1970,Accesorio!A:E,IF(L1970&gt;5,L1970-2,L1970),)*E1970/IF(L1970&gt;5,1.21,1),0)," ")</f>
        <v xml:space="preserve"> </v>
      </c>
      <c r="N1970" s="329" t="str">
        <f>IFERROR(VLOOKUP(F1970,Accesorio!A:C,3,),"")</f>
        <v/>
      </c>
    </row>
    <row r="1971" spans="1:14">
      <c r="A1971" s="103"/>
      <c r="B1971" s="104"/>
      <c r="C1971" s="105"/>
      <c r="D1971" s="106"/>
      <c r="E1971" s="222"/>
      <c r="F1971" s="225"/>
      <c r="G1971" s="107"/>
      <c r="H1971" s="107"/>
      <c r="I1971" s="107"/>
      <c r="J1971" s="108"/>
      <c r="K1971" s="109"/>
      <c r="L1971" s="110"/>
      <c r="M1971" s="328" t="str">
        <f>IFERROR(ROUNDUP(VLOOKUP(F1971,Accesorio!A:E,IF(L1971&gt;5,L1971-2,L1971),)*E1971/IF(L1971&gt;5,1.21,1),0)," ")</f>
        <v xml:space="preserve"> </v>
      </c>
      <c r="N1971" s="329" t="str">
        <f>IFERROR(VLOOKUP(F1971,Accesorio!A:C,3,),"")</f>
        <v/>
      </c>
    </row>
    <row r="1972" spans="1:14">
      <c r="A1972" s="103"/>
      <c r="B1972" s="104"/>
      <c r="C1972" s="105"/>
      <c r="D1972" s="106"/>
      <c r="E1972" s="222"/>
      <c r="F1972" s="225"/>
      <c r="G1972" s="107"/>
      <c r="H1972" s="107"/>
      <c r="I1972" s="107"/>
      <c r="J1972" s="108"/>
      <c r="K1972" s="109"/>
      <c r="L1972" s="110"/>
      <c r="M1972" s="328" t="str">
        <f>IFERROR(ROUNDUP(VLOOKUP(F1972,Accesorio!A:E,IF(L1972&gt;5,L1972-2,L1972),)*E1972/IF(L1972&gt;5,1.21,1),0)," ")</f>
        <v xml:space="preserve"> </v>
      </c>
      <c r="N1972" s="329" t="str">
        <f>IFERROR(VLOOKUP(F1972,Accesorio!A:C,3,),"")</f>
        <v/>
      </c>
    </row>
    <row r="1973" spans="1:14">
      <c r="A1973" s="103"/>
      <c r="B1973" s="104"/>
      <c r="C1973" s="105"/>
      <c r="D1973" s="106"/>
      <c r="E1973" s="222"/>
      <c r="F1973" s="225"/>
      <c r="G1973" s="107"/>
      <c r="H1973" s="107"/>
      <c r="I1973" s="107"/>
      <c r="J1973" s="108"/>
      <c r="K1973" s="109"/>
      <c r="L1973" s="110"/>
      <c r="M1973" s="328" t="str">
        <f>IFERROR(ROUNDUP(VLOOKUP(F1973,Accesorio!A:E,IF(L1973&gt;5,L1973-2,L1973),)*E1973/IF(L1973&gt;5,1.21,1),0)," ")</f>
        <v xml:space="preserve"> </v>
      </c>
      <c r="N1973" s="329" t="str">
        <f>IFERROR(VLOOKUP(F1973,Accesorio!A:C,3,),"")</f>
        <v/>
      </c>
    </row>
    <row r="1974" spans="1:14">
      <c r="A1974" s="103"/>
      <c r="B1974" s="104"/>
      <c r="C1974" s="105"/>
      <c r="D1974" s="106"/>
      <c r="E1974" s="222"/>
      <c r="F1974" s="225"/>
      <c r="G1974" s="107"/>
      <c r="H1974" s="107"/>
      <c r="I1974" s="107"/>
      <c r="J1974" s="108"/>
      <c r="K1974" s="109"/>
      <c r="L1974" s="110"/>
      <c r="M1974" s="328" t="str">
        <f>IFERROR(ROUNDUP(VLOOKUP(F1974,Accesorio!A:E,IF(L1974&gt;5,L1974-2,L1974),)*E1974/IF(L1974&gt;5,1.21,1),0)," ")</f>
        <v xml:space="preserve"> </v>
      </c>
      <c r="N1974" s="329" t="str">
        <f>IFERROR(VLOOKUP(F1974,Accesorio!A:C,3,),"")</f>
        <v/>
      </c>
    </row>
    <row r="1975" spans="1:14">
      <c r="A1975" s="103"/>
      <c r="B1975" s="104"/>
      <c r="C1975" s="105"/>
      <c r="D1975" s="106"/>
      <c r="E1975" s="222"/>
      <c r="F1975" s="225"/>
      <c r="G1975" s="107"/>
      <c r="H1975" s="107"/>
      <c r="I1975" s="107"/>
      <c r="J1975" s="108"/>
      <c r="K1975" s="109"/>
      <c r="L1975" s="110"/>
      <c r="M1975" s="328" t="str">
        <f>IFERROR(ROUNDUP(VLOOKUP(F1975,Accesorio!A:E,IF(L1975&gt;5,L1975-2,L1975),)*E1975/IF(L1975&gt;5,1.21,1),0)," ")</f>
        <v xml:space="preserve"> </v>
      </c>
      <c r="N1975" s="329" t="str">
        <f>IFERROR(VLOOKUP(F1975,Accesorio!A:C,3,),"")</f>
        <v/>
      </c>
    </row>
    <row r="1976" spans="1:14">
      <c r="A1976" s="103"/>
      <c r="B1976" s="104"/>
      <c r="C1976" s="105"/>
      <c r="D1976" s="106"/>
      <c r="E1976" s="222"/>
      <c r="F1976" s="225"/>
      <c r="G1976" s="107"/>
      <c r="H1976" s="107"/>
      <c r="I1976" s="107"/>
      <c r="J1976" s="108"/>
      <c r="K1976" s="109"/>
      <c r="L1976" s="110"/>
      <c r="M1976" s="328" t="str">
        <f>IFERROR(ROUNDUP(VLOOKUP(F1976,Accesorio!A:E,IF(L1976&gt;5,L1976-2,L1976),)*E1976/IF(L1976&gt;5,1.21,1),0)," ")</f>
        <v xml:space="preserve"> </v>
      </c>
      <c r="N1976" s="329" t="str">
        <f>IFERROR(VLOOKUP(F1976,Accesorio!A:C,3,),"")</f>
        <v/>
      </c>
    </row>
    <row r="1977" spans="1:14">
      <c r="A1977" s="103"/>
      <c r="B1977" s="104"/>
      <c r="C1977" s="105"/>
      <c r="D1977" s="106"/>
      <c r="E1977" s="222"/>
      <c r="F1977" s="225"/>
      <c r="G1977" s="107"/>
      <c r="H1977" s="107"/>
      <c r="I1977" s="107"/>
      <c r="J1977" s="108"/>
      <c r="K1977" s="109"/>
      <c r="L1977" s="110"/>
      <c r="M1977" s="328" t="str">
        <f>IFERROR(ROUNDUP(VLOOKUP(F1977,Accesorio!A:E,IF(L1977&gt;5,L1977-2,L1977),)*E1977/IF(L1977&gt;5,1.21,1),0)," ")</f>
        <v xml:space="preserve"> </v>
      </c>
      <c r="N1977" s="329" t="str">
        <f>IFERROR(VLOOKUP(F1977,Accesorio!A:C,3,),"")</f>
        <v/>
      </c>
    </row>
    <row r="1978" spans="1:14">
      <c r="A1978" s="103"/>
      <c r="B1978" s="104"/>
      <c r="C1978" s="105"/>
      <c r="D1978" s="106"/>
      <c r="E1978" s="222"/>
      <c r="F1978" s="225"/>
      <c r="G1978" s="107"/>
      <c r="H1978" s="107"/>
      <c r="I1978" s="107"/>
      <c r="J1978" s="108"/>
      <c r="K1978" s="109"/>
      <c r="L1978" s="110"/>
      <c r="M1978" s="328" t="str">
        <f>IFERROR(ROUNDUP(VLOOKUP(F1978,Accesorio!A:E,IF(L1978&gt;5,L1978-2,L1978),)*E1978/IF(L1978&gt;5,1.21,1),0)," ")</f>
        <v xml:space="preserve"> </v>
      </c>
      <c r="N1978" s="329" t="str">
        <f>IFERROR(VLOOKUP(F1978,Accesorio!A:C,3,),"")</f>
        <v/>
      </c>
    </row>
    <row r="1979" spans="1:14">
      <c r="A1979" s="103"/>
      <c r="B1979" s="104"/>
      <c r="C1979" s="105"/>
      <c r="D1979" s="106"/>
      <c r="E1979" s="222"/>
      <c r="F1979" s="225"/>
      <c r="G1979" s="107"/>
      <c r="H1979" s="107"/>
      <c r="I1979" s="107"/>
      <c r="J1979" s="108"/>
      <c r="K1979" s="109"/>
      <c r="L1979" s="110"/>
      <c r="M1979" s="328" t="str">
        <f>IFERROR(ROUNDUP(VLOOKUP(F1979,Accesorio!A:E,IF(L1979&gt;5,L1979-2,L1979),)*E1979/IF(L1979&gt;5,1.21,1),0)," ")</f>
        <v xml:space="preserve"> </v>
      </c>
      <c r="N1979" s="329" t="str">
        <f>IFERROR(VLOOKUP(F1979,Accesorio!A:C,3,),"")</f>
        <v/>
      </c>
    </row>
    <row r="1980" spans="1:14">
      <c r="A1980" s="103"/>
      <c r="B1980" s="104"/>
      <c r="C1980" s="105"/>
      <c r="D1980" s="106"/>
      <c r="E1980" s="222"/>
      <c r="F1980" s="225"/>
      <c r="G1980" s="107"/>
      <c r="H1980" s="107"/>
      <c r="I1980" s="107"/>
      <c r="J1980" s="108"/>
      <c r="K1980" s="109"/>
      <c r="L1980" s="110"/>
      <c r="M1980" s="328" t="str">
        <f>IFERROR(ROUNDUP(VLOOKUP(F1980,Accesorio!A:E,IF(L1980&gt;5,L1980-2,L1980),)*E1980/IF(L1980&gt;5,1.21,1),0)," ")</f>
        <v xml:space="preserve"> </v>
      </c>
      <c r="N1980" s="329" t="str">
        <f>IFERROR(VLOOKUP(F1980,Accesorio!A:C,3,),"")</f>
        <v/>
      </c>
    </row>
    <row r="1981" spans="1:14">
      <c r="A1981" s="103"/>
      <c r="B1981" s="104"/>
      <c r="C1981" s="105"/>
      <c r="D1981" s="106"/>
      <c r="E1981" s="222"/>
      <c r="F1981" s="225"/>
      <c r="G1981" s="107"/>
      <c r="H1981" s="107"/>
      <c r="I1981" s="107"/>
      <c r="J1981" s="108"/>
      <c r="K1981" s="109"/>
      <c r="L1981" s="110"/>
      <c r="M1981" s="328" t="str">
        <f>IFERROR(ROUNDUP(VLOOKUP(F1981,Accesorio!A:E,IF(L1981&gt;5,L1981-2,L1981),)*E1981/IF(L1981&gt;5,1.21,1),0)," ")</f>
        <v xml:space="preserve"> </v>
      </c>
      <c r="N1981" s="329" t="str">
        <f>IFERROR(VLOOKUP(F1981,Accesorio!A:C,3,),"")</f>
        <v/>
      </c>
    </row>
    <row r="1982" spans="1:14">
      <c r="A1982" s="103"/>
      <c r="B1982" s="104"/>
      <c r="C1982" s="105"/>
      <c r="D1982" s="106"/>
      <c r="E1982" s="222"/>
      <c r="F1982" s="225"/>
      <c r="G1982" s="107"/>
      <c r="H1982" s="107"/>
      <c r="I1982" s="107"/>
      <c r="J1982" s="108"/>
      <c r="K1982" s="109"/>
      <c r="L1982" s="110"/>
      <c r="M1982" s="328" t="str">
        <f>IFERROR(ROUNDUP(VLOOKUP(F1982,Accesorio!A:E,IF(L1982&gt;5,L1982-2,L1982),)*E1982/IF(L1982&gt;5,1.21,1),0)," ")</f>
        <v xml:space="preserve"> </v>
      </c>
      <c r="N1982" s="329" t="str">
        <f>IFERROR(VLOOKUP(F1982,Accesorio!A:C,3,),"")</f>
        <v/>
      </c>
    </row>
    <row r="1983" spans="1:14">
      <c r="A1983" s="103"/>
      <c r="B1983" s="104"/>
      <c r="C1983" s="105"/>
      <c r="D1983" s="106"/>
      <c r="E1983" s="222"/>
      <c r="F1983" s="225"/>
      <c r="G1983" s="107"/>
      <c r="H1983" s="107"/>
      <c r="I1983" s="107"/>
      <c r="J1983" s="108"/>
      <c r="K1983" s="109"/>
      <c r="L1983" s="110"/>
      <c r="M1983" s="328" t="str">
        <f>IFERROR(ROUNDUP(VLOOKUP(F1983,Accesorio!A:E,IF(L1983&gt;5,L1983-2,L1983),)*E1983/IF(L1983&gt;5,1.21,1),0)," ")</f>
        <v xml:space="preserve"> </v>
      </c>
      <c r="N1983" s="329" t="str">
        <f>IFERROR(VLOOKUP(F1983,Accesorio!A:C,3,),"")</f>
        <v/>
      </c>
    </row>
    <row r="1984" spans="1:14">
      <c r="A1984" s="103"/>
      <c r="B1984" s="104"/>
      <c r="C1984" s="105"/>
      <c r="D1984" s="106"/>
      <c r="E1984" s="222"/>
      <c r="F1984" s="225"/>
      <c r="G1984" s="107"/>
      <c r="H1984" s="107"/>
      <c r="I1984" s="107"/>
      <c r="J1984" s="108"/>
      <c r="K1984" s="109"/>
      <c r="L1984" s="110"/>
      <c r="M1984" s="328" t="str">
        <f>IFERROR(ROUNDUP(VLOOKUP(F1984,Accesorio!A:E,IF(L1984&gt;5,L1984-2,L1984),)*E1984/IF(L1984&gt;5,1.21,1),0)," ")</f>
        <v xml:space="preserve"> </v>
      </c>
      <c r="N1984" s="329" t="str">
        <f>IFERROR(VLOOKUP(F1984,Accesorio!A:C,3,),"")</f>
        <v/>
      </c>
    </row>
    <row r="1985" spans="1:14">
      <c r="A1985" s="103"/>
      <c r="B1985" s="104"/>
      <c r="C1985" s="105"/>
      <c r="D1985" s="106"/>
      <c r="E1985" s="222"/>
      <c r="F1985" s="225"/>
      <c r="G1985" s="107"/>
      <c r="H1985" s="107"/>
      <c r="I1985" s="107"/>
      <c r="J1985" s="108"/>
      <c r="K1985" s="109"/>
      <c r="L1985" s="110"/>
      <c r="M1985" s="328" t="str">
        <f>IFERROR(ROUNDUP(VLOOKUP(F1985,Accesorio!A:E,IF(L1985&gt;5,L1985-2,L1985),)*E1985/IF(L1985&gt;5,1.21,1),0)," ")</f>
        <v xml:space="preserve"> </v>
      </c>
      <c r="N1985" s="329" t="str">
        <f>IFERROR(VLOOKUP(F1985,Accesorio!A:C,3,),"")</f>
        <v/>
      </c>
    </row>
    <row r="1986" spans="1:14">
      <c r="A1986" s="103"/>
      <c r="B1986" s="104"/>
      <c r="C1986" s="105"/>
      <c r="D1986" s="106"/>
      <c r="E1986" s="222"/>
      <c r="F1986" s="225"/>
      <c r="G1986" s="107"/>
      <c r="H1986" s="107"/>
      <c r="I1986" s="107"/>
      <c r="J1986" s="108"/>
      <c r="K1986" s="109"/>
      <c r="L1986" s="110"/>
      <c r="M1986" s="328" t="str">
        <f>IFERROR(ROUNDUP(VLOOKUP(F1986,Accesorio!A:E,IF(L1986&gt;5,L1986-2,L1986),)*E1986/IF(L1986&gt;5,1.21,1),0)," ")</f>
        <v xml:space="preserve"> </v>
      </c>
      <c r="N1986" s="329" t="str">
        <f>IFERROR(VLOOKUP(F1986,Accesorio!A:C,3,),"")</f>
        <v/>
      </c>
    </row>
    <row r="1987" spans="1:14">
      <c r="A1987" s="103"/>
      <c r="B1987" s="104"/>
      <c r="C1987" s="105"/>
      <c r="D1987" s="106"/>
      <c r="E1987" s="222"/>
      <c r="F1987" s="225"/>
      <c r="G1987" s="107"/>
      <c r="H1987" s="107"/>
      <c r="I1987" s="107"/>
      <c r="J1987" s="108"/>
      <c r="K1987" s="109"/>
      <c r="L1987" s="110"/>
      <c r="M1987" s="328" t="str">
        <f>IFERROR(ROUNDUP(VLOOKUP(F1987,Accesorio!A:E,IF(L1987&gt;5,L1987-2,L1987),)*E1987/IF(L1987&gt;5,1.21,1),0)," ")</f>
        <v xml:space="preserve"> </v>
      </c>
      <c r="N1987" s="329" t="str">
        <f>IFERROR(VLOOKUP(F1987,Accesorio!A:C,3,),"")</f>
        <v/>
      </c>
    </row>
    <row r="1988" spans="1:14">
      <c r="A1988" s="103"/>
      <c r="B1988" s="104"/>
      <c r="C1988" s="105"/>
      <c r="D1988" s="106"/>
      <c r="E1988" s="222"/>
      <c r="F1988" s="225"/>
      <c r="G1988" s="107"/>
      <c r="H1988" s="107"/>
      <c r="I1988" s="107"/>
      <c r="J1988" s="108"/>
      <c r="K1988" s="109"/>
      <c r="L1988" s="110"/>
      <c r="M1988" s="328" t="str">
        <f>IFERROR(ROUNDUP(VLOOKUP(F1988,Accesorio!A:E,IF(L1988&gt;5,L1988-2,L1988),)*E1988/IF(L1988&gt;5,1.21,1),0)," ")</f>
        <v xml:space="preserve"> </v>
      </c>
      <c r="N1988" s="329" t="str">
        <f>IFERROR(VLOOKUP(F1988,Accesorio!A:C,3,),"")</f>
        <v/>
      </c>
    </row>
    <row r="1989" spans="1:14">
      <c r="A1989" s="103"/>
      <c r="B1989" s="104"/>
      <c r="C1989" s="105"/>
      <c r="D1989" s="106"/>
      <c r="E1989" s="222"/>
      <c r="F1989" s="225"/>
      <c r="G1989" s="107"/>
      <c r="H1989" s="107"/>
      <c r="I1989" s="107"/>
      <c r="J1989" s="108"/>
      <c r="K1989" s="109"/>
      <c r="L1989" s="110"/>
      <c r="M1989" s="328" t="str">
        <f>IFERROR(ROUNDUP(VLOOKUP(F1989,Accesorio!A:E,IF(L1989&gt;5,L1989-2,L1989),)*E1989/IF(L1989&gt;5,1.21,1),0)," ")</f>
        <v xml:space="preserve"> </v>
      </c>
      <c r="N1989" s="329" t="str">
        <f>IFERROR(VLOOKUP(F1989,Accesorio!A:C,3,),"")</f>
        <v/>
      </c>
    </row>
    <row r="1990" spans="1:14">
      <c r="A1990" s="103"/>
      <c r="B1990" s="104"/>
      <c r="C1990" s="105"/>
      <c r="D1990" s="106"/>
      <c r="E1990" s="222"/>
      <c r="F1990" s="225"/>
      <c r="G1990" s="107"/>
      <c r="H1990" s="107"/>
      <c r="I1990" s="107"/>
      <c r="J1990" s="108"/>
      <c r="K1990" s="109"/>
      <c r="L1990" s="110"/>
      <c r="M1990" s="328" t="str">
        <f>IFERROR(ROUNDUP(VLOOKUP(F1990,Accesorio!A:E,IF(L1990&gt;5,L1990-2,L1990),)*E1990/IF(L1990&gt;5,1.21,1),0)," ")</f>
        <v xml:space="preserve"> </v>
      </c>
      <c r="N1990" s="329" t="str">
        <f>IFERROR(VLOOKUP(F1990,Accesorio!A:C,3,),"")</f>
        <v/>
      </c>
    </row>
    <row r="1991" spans="1:14">
      <c r="A1991" s="103"/>
      <c r="B1991" s="104"/>
      <c r="C1991" s="105"/>
      <c r="D1991" s="106"/>
      <c r="E1991" s="222"/>
      <c r="F1991" s="225"/>
      <c r="G1991" s="107"/>
      <c r="H1991" s="107"/>
      <c r="I1991" s="107"/>
      <c r="J1991" s="108"/>
      <c r="K1991" s="109"/>
      <c r="L1991" s="110"/>
      <c r="M1991" s="328" t="str">
        <f>IFERROR(ROUNDUP(VLOOKUP(F1991,Accesorio!A:E,IF(L1991&gt;5,L1991-2,L1991),)*E1991/IF(L1991&gt;5,1.21,1),0)," ")</f>
        <v xml:space="preserve"> </v>
      </c>
      <c r="N1991" s="329" t="str">
        <f>IFERROR(VLOOKUP(F1991,Accesorio!A:C,3,),"")</f>
        <v/>
      </c>
    </row>
    <row r="1992" spans="1:14">
      <c r="A1992" s="103"/>
      <c r="B1992" s="104"/>
      <c r="C1992" s="105"/>
      <c r="D1992" s="106"/>
      <c r="E1992" s="222"/>
      <c r="F1992" s="225"/>
      <c r="G1992" s="107"/>
      <c r="H1992" s="107"/>
      <c r="I1992" s="107"/>
      <c r="J1992" s="108"/>
      <c r="K1992" s="109"/>
      <c r="L1992" s="110"/>
      <c r="M1992" s="328" t="str">
        <f>IFERROR(ROUNDUP(VLOOKUP(F1992,Accesorio!A:E,IF(L1992&gt;5,L1992-2,L1992),)*E1992/IF(L1992&gt;5,1.21,1),0)," ")</f>
        <v xml:space="preserve"> </v>
      </c>
      <c r="N1992" s="329" t="str">
        <f>IFERROR(VLOOKUP(F1992,Accesorio!A:C,3,),"")</f>
        <v/>
      </c>
    </row>
    <row r="1993" spans="1:14">
      <c r="A1993" s="103"/>
      <c r="B1993" s="104"/>
      <c r="C1993" s="105"/>
      <c r="D1993" s="106"/>
      <c r="E1993" s="222"/>
      <c r="F1993" s="225"/>
      <c r="G1993" s="107"/>
      <c r="H1993" s="107"/>
      <c r="I1993" s="107"/>
      <c r="J1993" s="108"/>
      <c r="K1993" s="109"/>
      <c r="L1993" s="110"/>
      <c r="M1993" s="328" t="str">
        <f>IFERROR(ROUNDUP(VLOOKUP(F1993,Accesorio!A:E,IF(L1993&gt;5,L1993-2,L1993),)*E1993/IF(L1993&gt;5,1.21,1),0)," ")</f>
        <v xml:space="preserve"> </v>
      </c>
      <c r="N1993" s="329" t="str">
        <f>IFERROR(VLOOKUP(F1993,Accesorio!A:C,3,),"")</f>
        <v/>
      </c>
    </row>
    <row r="1994" spans="1:14">
      <c r="A1994" s="103"/>
      <c r="B1994" s="104"/>
      <c r="C1994" s="105"/>
      <c r="D1994" s="106"/>
      <c r="E1994" s="222"/>
      <c r="F1994" s="225"/>
      <c r="G1994" s="107"/>
      <c r="H1994" s="107"/>
      <c r="I1994" s="107"/>
      <c r="J1994" s="108"/>
      <c r="K1994" s="109"/>
      <c r="L1994" s="110"/>
      <c r="M1994" s="328" t="str">
        <f>IFERROR(ROUNDUP(VLOOKUP(F1994,Accesorio!A:E,IF(L1994&gt;5,L1994-2,L1994),)*E1994/IF(L1994&gt;5,1.21,1),0)," ")</f>
        <v xml:space="preserve"> </v>
      </c>
      <c r="N1994" s="329" t="str">
        <f>IFERROR(VLOOKUP(F1994,Accesorio!A:C,3,),"")</f>
        <v/>
      </c>
    </row>
    <row r="1995" spans="1:14">
      <c r="A1995" s="103"/>
      <c r="B1995" s="104"/>
      <c r="C1995" s="105"/>
      <c r="D1995" s="106"/>
      <c r="E1995" s="222"/>
      <c r="F1995" s="225"/>
      <c r="G1995" s="107"/>
      <c r="H1995" s="107"/>
      <c r="I1995" s="107"/>
      <c r="J1995" s="108"/>
      <c r="K1995" s="109"/>
      <c r="L1995" s="110"/>
      <c r="M1995" s="328" t="str">
        <f>IFERROR(ROUNDUP(VLOOKUP(F1995,Accesorio!A:E,IF(L1995&gt;5,L1995-2,L1995),)*E1995/IF(L1995&gt;5,1.21,1),0)," ")</f>
        <v xml:space="preserve"> </v>
      </c>
      <c r="N1995" s="329" t="str">
        <f>IFERROR(VLOOKUP(F1995,Accesorio!A:C,3,),"")</f>
        <v/>
      </c>
    </row>
    <row r="1996" spans="1:14">
      <c r="A1996" s="103"/>
      <c r="B1996" s="104"/>
      <c r="C1996" s="105"/>
      <c r="D1996" s="106"/>
      <c r="E1996" s="222"/>
      <c r="F1996" s="225"/>
      <c r="G1996" s="107"/>
      <c r="H1996" s="107"/>
      <c r="I1996" s="107"/>
      <c r="J1996" s="108"/>
      <c r="K1996" s="109"/>
      <c r="L1996" s="110"/>
      <c r="M1996" s="328" t="str">
        <f>IFERROR(ROUNDUP(VLOOKUP(F1996,Accesorio!A:E,IF(L1996&gt;5,L1996-2,L1996),)*E1996/IF(L1996&gt;5,1.21,1),0)," ")</f>
        <v xml:space="preserve"> </v>
      </c>
      <c r="N1996" s="329" t="str">
        <f>IFERROR(VLOOKUP(F1996,Accesorio!A:C,3,),"")</f>
        <v/>
      </c>
    </row>
    <row r="1997" spans="1:14">
      <c r="A1997" s="103"/>
      <c r="B1997" s="104"/>
      <c r="C1997" s="105"/>
      <c r="D1997" s="106"/>
      <c r="E1997" s="222"/>
      <c r="F1997" s="225"/>
      <c r="G1997" s="107"/>
      <c r="H1997" s="107"/>
      <c r="I1997" s="107"/>
      <c r="J1997" s="108"/>
      <c r="K1997" s="109"/>
      <c r="L1997" s="110"/>
      <c r="M1997" s="328" t="str">
        <f>IFERROR(ROUNDUP(VLOOKUP(F1997,Accesorio!A:E,IF(L1997&gt;5,L1997-2,L1997),)*E1997/IF(L1997&gt;5,1.21,1),0)," ")</f>
        <v xml:space="preserve"> </v>
      </c>
      <c r="N1997" s="329" t="str">
        <f>IFERROR(VLOOKUP(F1997,Accesorio!A:C,3,),"")</f>
        <v/>
      </c>
    </row>
    <row r="1998" spans="1:14">
      <c r="A1998" s="103"/>
      <c r="B1998" s="104"/>
      <c r="C1998" s="105"/>
      <c r="D1998" s="106"/>
      <c r="E1998" s="222"/>
      <c r="F1998" s="225"/>
      <c r="G1998" s="107"/>
      <c r="H1998" s="107"/>
      <c r="I1998" s="107"/>
      <c r="J1998" s="108"/>
      <c r="K1998" s="109"/>
      <c r="L1998" s="110"/>
      <c r="M1998" s="328" t="str">
        <f>IFERROR(ROUNDUP(VLOOKUP(F1998,Accesorio!A:E,IF(L1998&gt;5,L1998-2,L1998),)*E1998/IF(L1998&gt;5,1.21,1),0)," ")</f>
        <v xml:space="preserve"> </v>
      </c>
      <c r="N1998" s="329" t="str">
        <f>IFERROR(VLOOKUP(F1998,Accesorio!A:C,3,),"")</f>
        <v/>
      </c>
    </row>
    <row r="1999" spans="1:14">
      <c r="A1999" s="103"/>
      <c r="B1999" s="104"/>
      <c r="C1999" s="105"/>
      <c r="D1999" s="106"/>
      <c r="E1999" s="222"/>
      <c r="F1999" s="225"/>
      <c r="G1999" s="107"/>
      <c r="H1999" s="107"/>
      <c r="I1999" s="107"/>
      <c r="J1999" s="108"/>
      <c r="K1999" s="109"/>
      <c r="L1999" s="110"/>
      <c r="M1999" s="328" t="str">
        <f>IFERROR(ROUNDUP(VLOOKUP(F1999,Accesorio!A:E,IF(L1999&gt;5,L1999-2,L1999),)*E1999/IF(L1999&gt;5,1.21,1),0)," ")</f>
        <v xml:space="preserve"> </v>
      </c>
      <c r="N1999" s="329" t="str">
        <f>IFERROR(VLOOKUP(F1999,Accesorio!A:C,3,),"")</f>
        <v/>
      </c>
    </row>
    <row r="2000" spans="1:14">
      <c r="A2000" s="103"/>
      <c r="B2000" s="104"/>
      <c r="C2000" s="105"/>
      <c r="D2000" s="106"/>
      <c r="E2000" s="222"/>
      <c r="F2000" s="225"/>
      <c r="G2000" s="107"/>
      <c r="H2000" s="107"/>
      <c r="I2000" s="107"/>
      <c r="J2000" s="108"/>
      <c r="K2000" s="109"/>
      <c r="L2000" s="110"/>
      <c r="M2000" s="328" t="str">
        <f>IFERROR(ROUNDUP(VLOOKUP(F2000,Accesorio!A:E,IF(L2000&gt;5,L2000-2,L2000),)*E2000/IF(L2000&gt;5,1.21,1),0)," ")</f>
        <v xml:space="preserve"> </v>
      </c>
      <c r="N2000" s="329" t="str">
        <f>IFERROR(VLOOKUP(F2000,Accesorio!A:C,3,),"")</f>
        <v/>
      </c>
    </row>
    <row r="2001" spans="1:14">
      <c r="A2001" s="103"/>
      <c r="B2001" s="104"/>
      <c r="C2001" s="105"/>
      <c r="D2001" s="106"/>
      <c r="E2001" s="222"/>
      <c r="F2001" s="225"/>
      <c r="G2001" s="107"/>
      <c r="H2001" s="107"/>
      <c r="I2001" s="107"/>
      <c r="J2001" s="108"/>
      <c r="K2001" s="109"/>
      <c r="L2001" s="110"/>
      <c r="M2001" s="328" t="str">
        <f>IFERROR(ROUNDUP(VLOOKUP(F2001,Accesorio!A:E,IF(L2001&gt;5,L2001-2,L2001),)*E2001/IF(L2001&gt;5,1.21,1),0)," ")</f>
        <v xml:space="preserve"> </v>
      </c>
      <c r="N2001" s="329" t="str">
        <f>IFERROR(VLOOKUP(F2001,Accesorio!A:C,3,),"")</f>
        <v/>
      </c>
    </row>
    <row r="2002" spans="1:14">
      <c r="A2002" s="103"/>
      <c r="B2002" s="104"/>
      <c r="C2002" s="105"/>
      <c r="D2002" s="106"/>
      <c r="E2002" s="222"/>
      <c r="F2002" s="225"/>
      <c r="G2002" s="107"/>
      <c r="H2002" s="107"/>
      <c r="I2002" s="107"/>
      <c r="J2002" s="108"/>
      <c r="K2002" s="109"/>
      <c r="L2002" s="110"/>
      <c r="M2002" s="328" t="str">
        <f>IFERROR(ROUNDUP(VLOOKUP(F2002,Accesorio!A:E,IF(L2002&gt;5,L2002-2,L2002),)*E2002/IF(L2002&gt;5,1.21,1),0)," ")</f>
        <v xml:space="preserve"> </v>
      </c>
      <c r="N2002" s="329" t="str">
        <f>IFERROR(VLOOKUP(F2002,Accesorio!A:C,3,),"")</f>
        <v/>
      </c>
    </row>
    <row r="2003" spans="1:14">
      <c r="A2003" s="103"/>
      <c r="B2003" s="104"/>
      <c r="C2003" s="105"/>
      <c r="D2003" s="106"/>
      <c r="E2003" s="222"/>
      <c r="F2003" s="225"/>
      <c r="G2003" s="107"/>
      <c r="H2003" s="107"/>
      <c r="I2003" s="107"/>
      <c r="J2003" s="108"/>
      <c r="K2003" s="109"/>
      <c r="L2003" s="110"/>
      <c r="M2003" s="328" t="str">
        <f>IFERROR(ROUNDUP(VLOOKUP(F2003,Accesorio!A:E,IF(L2003&gt;5,L2003-2,L2003),)*E2003/IF(L2003&gt;5,1.21,1),0)," ")</f>
        <v xml:space="preserve"> </v>
      </c>
      <c r="N2003" s="329" t="str">
        <f>IFERROR(VLOOKUP(F2003,Accesorio!A:C,3,),"")</f>
        <v/>
      </c>
    </row>
    <row r="2004" spans="1:14">
      <c r="A2004" s="103"/>
      <c r="B2004" s="104"/>
      <c r="C2004" s="105"/>
      <c r="D2004" s="106"/>
      <c r="E2004" s="222"/>
      <c r="F2004" s="225"/>
      <c r="G2004" s="107"/>
      <c r="H2004" s="107"/>
      <c r="I2004" s="107"/>
      <c r="J2004" s="108"/>
      <c r="K2004" s="109"/>
      <c r="L2004" s="110"/>
      <c r="M2004" s="328" t="str">
        <f>IFERROR(ROUNDUP(VLOOKUP(F2004,Accesorio!A:E,IF(L2004&gt;5,L2004-2,L2004),)*E2004/IF(L2004&gt;5,1.21,1),0)," ")</f>
        <v xml:space="preserve"> </v>
      </c>
      <c r="N2004" s="329" t="str">
        <f>IFERROR(VLOOKUP(F2004,Accesorio!A:C,3,),"")</f>
        <v/>
      </c>
    </row>
    <row r="2005" spans="1:14">
      <c r="A2005" s="103"/>
      <c r="B2005" s="104"/>
      <c r="C2005" s="105"/>
      <c r="D2005" s="106"/>
      <c r="E2005" s="222"/>
      <c r="F2005" s="225"/>
      <c r="G2005" s="107"/>
      <c r="H2005" s="107"/>
      <c r="I2005" s="107"/>
      <c r="J2005" s="108"/>
      <c r="K2005" s="109"/>
      <c r="L2005" s="110"/>
      <c r="M2005" s="328" t="str">
        <f>IFERROR(ROUNDUP(VLOOKUP(F2005,Accesorio!A:E,IF(L2005&gt;5,L2005-2,L2005),)*E2005/IF(L2005&gt;5,1.21,1),0)," ")</f>
        <v xml:space="preserve"> </v>
      </c>
      <c r="N2005" s="329" t="str">
        <f>IFERROR(VLOOKUP(F2005,Accesorio!A:C,3,),"")</f>
        <v/>
      </c>
    </row>
    <row r="2006" spans="1:14">
      <c r="A2006" s="103"/>
      <c r="B2006" s="104"/>
      <c r="C2006" s="105"/>
      <c r="D2006" s="106"/>
      <c r="E2006" s="222"/>
      <c r="F2006" s="225"/>
      <c r="G2006" s="107"/>
      <c r="H2006" s="107"/>
      <c r="I2006" s="107"/>
      <c r="J2006" s="108"/>
      <c r="K2006" s="109"/>
      <c r="L2006" s="110"/>
      <c r="M2006" s="328" t="str">
        <f>IFERROR(ROUNDUP(VLOOKUP(F2006,Accesorio!A:E,IF(L2006&gt;5,L2006-2,L2006),)*E2006/IF(L2006&gt;5,1.21,1),0)," ")</f>
        <v xml:space="preserve"> </v>
      </c>
      <c r="N2006" s="329" t="str">
        <f>IFERROR(VLOOKUP(F2006,Accesorio!A:C,3,),"")</f>
        <v/>
      </c>
    </row>
    <row r="2007" spans="1:14">
      <c r="A2007" s="103"/>
      <c r="B2007" s="104"/>
      <c r="C2007" s="105"/>
      <c r="D2007" s="106"/>
      <c r="E2007" s="222"/>
      <c r="F2007" s="225"/>
      <c r="G2007" s="107"/>
      <c r="H2007" s="107"/>
      <c r="I2007" s="107"/>
      <c r="J2007" s="108"/>
      <c r="K2007" s="109"/>
      <c r="L2007" s="110"/>
      <c r="M2007" s="328" t="str">
        <f>IFERROR(ROUNDUP(VLOOKUP(F2007,Accesorio!A:E,IF(L2007&gt;5,L2007-2,L2007),)*E2007/IF(L2007&gt;5,1.21,1),0)," ")</f>
        <v xml:space="preserve"> </v>
      </c>
      <c r="N2007" s="329" t="str">
        <f>IFERROR(VLOOKUP(F2007,Accesorio!A:C,3,),"")</f>
        <v/>
      </c>
    </row>
    <row r="2008" spans="1:14">
      <c r="A2008" s="103"/>
      <c r="B2008" s="104"/>
      <c r="C2008" s="105"/>
      <c r="D2008" s="106"/>
      <c r="E2008" s="222"/>
      <c r="F2008" s="225"/>
      <c r="G2008" s="107"/>
      <c r="H2008" s="107"/>
      <c r="I2008" s="107"/>
      <c r="J2008" s="108"/>
      <c r="K2008" s="109"/>
      <c r="L2008" s="110"/>
      <c r="M2008" s="328" t="str">
        <f>IFERROR(ROUNDUP(VLOOKUP(F2008,Accesorio!A:E,IF(L2008&gt;5,L2008-2,L2008),)*E2008/IF(L2008&gt;5,1.21,1),0)," ")</f>
        <v xml:space="preserve"> </v>
      </c>
      <c r="N2008" s="329" t="str">
        <f>IFERROR(VLOOKUP(F2008,Accesorio!A:C,3,),"")</f>
        <v/>
      </c>
    </row>
    <row r="2009" spans="1:14">
      <c r="A2009" s="103"/>
      <c r="B2009" s="104"/>
      <c r="C2009" s="105"/>
      <c r="D2009" s="106"/>
      <c r="E2009" s="222"/>
      <c r="F2009" s="225"/>
      <c r="G2009" s="107"/>
      <c r="H2009" s="107"/>
      <c r="I2009" s="107"/>
      <c r="J2009" s="108"/>
      <c r="K2009" s="109"/>
      <c r="L2009" s="110"/>
      <c r="M2009" s="328" t="str">
        <f>IFERROR(ROUNDUP(VLOOKUP(F2009,Accesorio!A:E,IF(L2009&gt;5,L2009-2,L2009),)*E2009/IF(L2009&gt;5,1.21,1),0)," ")</f>
        <v xml:space="preserve"> </v>
      </c>
      <c r="N2009" s="329" t="str">
        <f>IFERROR(VLOOKUP(F2009,Accesorio!A:C,3,),"")</f>
        <v/>
      </c>
    </row>
    <row r="2010" spans="1:14">
      <c r="A2010" s="103"/>
      <c r="B2010" s="104"/>
      <c r="C2010" s="105"/>
      <c r="D2010" s="106"/>
      <c r="E2010" s="222"/>
      <c r="F2010" s="225"/>
      <c r="G2010" s="107"/>
      <c r="H2010" s="107"/>
      <c r="I2010" s="107"/>
      <c r="J2010" s="108"/>
      <c r="K2010" s="109"/>
      <c r="L2010" s="110"/>
      <c r="M2010" s="328" t="str">
        <f>IFERROR(ROUNDUP(VLOOKUP(F2010,Accesorio!A:E,IF(L2010&gt;5,L2010-2,L2010),)*E2010/IF(L2010&gt;5,1.21,1),0)," ")</f>
        <v xml:space="preserve"> </v>
      </c>
      <c r="N2010" s="329" t="str">
        <f>IFERROR(VLOOKUP(F2010,Accesorio!A:C,3,),"")</f>
        <v/>
      </c>
    </row>
    <row r="2011" spans="1:14">
      <c r="A2011" s="103"/>
      <c r="B2011" s="104"/>
      <c r="C2011" s="105"/>
      <c r="D2011" s="106"/>
      <c r="E2011" s="222"/>
      <c r="F2011" s="225"/>
      <c r="G2011" s="107"/>
      <c r="H2011" s="107"/>
      <c r="I2011" s="107"/>
      <c r="J2011" s="108"/>
      <c r="K2011" s="109"/>
      <c r="L2011" s="110"/>
      <c r="M2011" s="328" t="str">
        <f>IFERROR(ROUNDUP(VLOOKUP(F2011,Accesorio!A:E,IF(L2011&gt;5,L2011-2,L2011),)*E2011/IF(L2011&gt;5,1.21,1),0)," ")</f>
        <v xml:space="preserve"> </v>
      </c>
      <c r="N2011" s="329" t="str">
        <f>IFERROR(VLOOKUP(F2011,Accesorio!A:C,3,),"")</f>
        <v/>
      </c>
    </row>
    <row r="2012" spans="1:14">
      <c r="A2012" s="103"/>
      <c r="B2012" s="104"/>
      <c r="C2012" s="105"/>
      <c r="D2012" s="106"/>
      <c r="E2012" s="222"/>
      <c r="F2012" s="225"/>
      <c r="G2012" s="107"/>
      <c r="H2012" s="107"/>
      <c r="I2012" s="107"/>
      <c r="J2012" s="108"/>
      <c r="K2012" s="109"/>
      <c r="L2012" s="110"/>
      <c r="M2012" s="328" t="str">
        <f>IFERROR(ROUNDUP(VLOOKUP(F2012,Accesorio!A:E,IF(L2012&gt;5,L2012-2,L2012),)*E2012/IF(L2012&gt;5,1.21,1),0)," ")</f>
        <v xml:space="preserve"> </v>
      </c>
      <c r="N2012" s="329" t="str">
        <f>IFERROR(VLOOKUP(F2012,Accesorio!A:C,3,),"")</f>
        <v/>
      </c>
    </row>
    <row r="2013" spans="1:14">
      <c r="A2013" s="103"/>
      <c r="B2013" s="104"/>
      <c r="C2013" s="105"/>
      <c r="D2013" s="106"/>
      <c r="E2013" s="222"/>
      <c r="F2013" s="225"/>
      <c r="G2013" s="107"/>
      <c r="H2013" s="107"/>
      <c r="I2013" s="107"/>
      <c r="J2013" s="108"/>
      <c r="K2013" s="109"/>
      <c r="L2013" s="110"/>
      <c r="M2013" s="328" t="str">
        <f>IFERROR(ROUNDUP(VLOOKUP(F2013,Accesorio!A:E,IF(L2013&gt;5,L2013-2,L2013),)*E2013/IF(L2013&gt;5,1.21,1),0)," ")</f>
        <v xml:space="preserve"> </v>
      </c>
      <c r="N2013" s="329" t="str">
        <f>IFERROR(VLOOKUP(F2013,Accesorio!A:C,3,),"")</f>
        <v/>
      </c>
    </row>
    <row r="2014" spans="1:14">
      <c r="A2014" s="103"/>
      <c r="B2014" s="104"/>
      <c r="C2014" s="105"/>
      <c r="D2014" s="106"/>
      <c r="E2014" s="222"/>
      <c r="F2014" s="225"/>
      <c r="G2014" s="107"/>
      <c r="H2014" s="107"/>
      <c r="I2014" s="107"/>
      <c r="J2014" s="108"/>
      <c r="K2014" s="109"/>
      <c r="L2014" s="110"/>
      <c r="M2014" s="328" t="str">
        <f>IFERROR(ROUNDUP(VLOOKUP(F2014,Accesorio!A:E,IF(L2014&gt;5,L2014-2,L2014),)*E2014/IF(L2014&gt;5,1.21,1),0)," ")</f>
        <v xml:space="preserve"> </v>
      </c>
      <c r="N2014" s="329" t="str">
        <f>IFERROR(VLOOKUP(F2014,Accesorio!A:C,3,),"")</f>
        <v/>
      </c>
    </row>
    <row r="2015" spans="1:14">
      <c r="A2015" s="103"/>
      <c r="B2015" s="104"/>
      <c r="C2015" s="105"/>
      <c r="D2015" s="106"/>
      <c r="E2015" s="222"/>
      <c r="F2015" s="225"/>
      <c r="G2015" s="107"/>
      <c r="H2015" s="107"/>
      <c r="I2015" s="107"/>
      <c r="J2015" s="108"/>
      <c r="K2015" s="109"/>
      <c r="L2015" s="110"/>
      <c r="M2015" s="328" t="str">
        <f>IFERROR(ROUNDUP(VLOOKUP(F2015,Accesorio!A:E,IF(L2015&gt;5,L2015-2,L2015),)*E2015/IF(L2015&gt;5,1.21,1),0)," ")</f>
        <v xml:space="preserve"> </v>
      </c>
      <c r="N2015" s="329" t="str">
        <f>IFERROR(VLOOKUP(F2015,Accesorio!A:C,3,),"")</f>
        <v/>
      </c>
    </row>
    <row r="2016" spans="1:14">
      <c r="A2016" s="103"/>
      <c r="B2016" s="104"/>
      <c r="C2016" s="105"/>
      <c r="D2016" s="106"/>
      <c r="E2016" s="222"/>
      <c r="F2016" s="225"/>
      <c r="G2016" s="107"/>
      <c r="H2016" s="107"/>
      <c r="I2016" s="107"/>
      <c r="J2016" s="108"/>
      <c r="K2016" s="109"/>
      <c r="L2016" s="110"/>
      <c r="M2016" s="328" t="str">
        <f>IFERROR(ROUNDUP(VLOOKUP(F2016,Accesorio!A:E,IF(L2016&gt;5,L2016-2,L2016),)*E2016/IF(L2016&gt;5,1.21,1),0)," ")</f>
        <v xml:space="preserve"> </v>
      </c>
      <c r="N2016" s="329" t="str">
        <f>IFERROR(VLOOKUP(F2016,Accesorio!A:C,3,),"")</f>
        <v/>
      </c>
    </row>
    <row r="2017" spans="1:14">
      <c r="A2017" s="103"/>
      <c r="B2017" s="104"/>
      <c r="C2017" s="105"/>
      <c r="D2017" s="106"/>
      <c r="E2017" s="222"/>
      <c r="F2017" s="225"/>
      <c r="G2017" s="107"/>
      <c r="H2017" s="107"/>
      <c r="I2017" s="107"/>
      <c r="J2017" s="108"/>
      <c r="K2017" s="109"/>
      <c r="L2017" s="110"/>
      <c r="M2017" s="328" t="str">
        <f>IFERROR(ROUNDUP(VLOOKUP(F2017,Accesorio!A:E,IF(L2017&gt;5,L2017-2,L2017),)*E2017/IF(L2017&gt;5,1.21,1),0)," ")</f>
        <v xml:space="preserve"> </v>
      </c>
      <c r="N2017" s="329" t="str">
        <f>IFERROR(VLOOKUP(F2017,Accesorio!A:C,3,),"")</f>
        <v/>
      </c>
    </row>
    <row r="2018" spans="1:14">
      <c r="A2018" s="103"/>
      <c r="B2018" s="104"/>
      <c r="C2018" s="105"/>
      <c r="D2018" s="106"/>
      <c r="E2018" s="222"/>
      <c r="F2018" s="225"/>
      <c r="G2018" s="107"/>
      <c r="H2018" s="107"/>
      <c r="I2018" s="107"/>
      <c r="J2018" s="108"/>
      <c r="K2018" s="109"/>
      <c r="L2018" s="110"/>
      <c r="M2018" s="328" t="str">
        <f>IFERROR(ROUNDUP(VLOOKUP(F2018,Accesorio!A:E,IF(L2018&gt;5,L2018-2,L2018),)*E2018/IF(L2018&gt;5,1.21,1),0)," ")</f>
        <v xml:space="preserve"> </v>
      </c>
      <c r="N2018" s="329" t="str">
        <f>IFERROR(VLOOKUP(F2018,Accesorio!A:C,3,),"")</f>
        <v/>
      </c>
    </row>
    <row r="2019" spans="1:14">
      <c r="A2019" s="103"/>
      <c r="B2019" s="104"/>
      <c r="C2019" s="105"/>
      <c r="D2019" s="106"/>
      <c r="E2019" s="222"/>
      <c r="F2019" s="225"/>
      <c r="G2019" s="107"/>
      <c r="H2019" s="107"/>
      <c r="I2019" s="107"/>
      <c r="J2019" s="108"/>
      <c r="K2019" s="109"/>
      <c r="L2019" s="110"/>
      <c r="M2019" s="328" t="str">
        <f>IFERROR(ROUNDUP(VLOOKUP(F2019,Accesorio!A:E,IF(L2019&gt;5,L2019-2,L2019),)*E2019/IF(L2019&gt;5,1.21,1),0)," ")</f>
        <v xml:space="preserve"> </v>
      </c>
      <c r="N2019" s="329" t="str">
        <f>IFERROR(VLOOKUP(F2019,Accesorio!A:C,3,),"")</f>
        <v/>
      </c>
    </row>
    <row r="2020" spans="1:14">
      <c r="A2020" s="103"/>
      <c r="B2020" s="104"/>
      <c r="C2020" s="105"/>
      <c r="D2020" s="106"/>
      <c r="E2020" s="222"/>
      <c r="F2020" s="225"/>
      <c r="G2020" s="107"/>
      <c r="H2020" s="107"/>
      <c r="I2020" s="107"/>
      <c r="J2020" s="108"/>
      <c r="K2020" s="109"/>
      <c r="L2020" s="110"/>
      <c r="M2020" s="328" t="str">
        <f>IFERROR(ROUNDUP(VLOOKUP(F2020,Accesorio!A:E,IF(L2020&gt;5,L2020-2,L2020),)*E2020/IF(L2020&gt;5,1.21,1),0)," ")</f>
        <v xml:space="preserve"> </v>
      </c>
      <c r="N2020" s="329" t="str">
        <f>IFERROR(VLOOKUP(F2020,Accesorio!A:C,3,),"")</f>
        <v/>
      </c>
    </row>
    <row r="2021" spans="1:14">
      <c r="A2021" s="103"/>
      <c r="B2021" s="104"/>
      <c r="C2021" s="105"/>
      <c r="D2021" s="106"/>
      <c r="E2021" s="222"/>
      <c r="F2021" s="225"/>
      <c r="G2021" s="107"/>
      <c r="H2021" s="107"/>
      <c r="I2021" s="107"/>
      <c r="J2021" s="108"/>
      <c r="K2021" s="109"/>
      <c r="L2021" s="110"/>
      <c r="M2021" s="328" t="str">
        <f>IFERROR(ROUNDUP(VLOOKUP(F2021,Accesorio!A:E,IF(L2021&gt;5,L2021-2,L2021),)*E2021/IF(L2021&gt;5,1.21,1),0)," ")</f>
        <v xml:space="preserve"> </v>
      </c>
      <c r="N2021" s="329" t="str">
        <f>IFERROR(VLOOKUP(F2021,Accesorio!A:C,3,),"")</f>
        <v/>
      </c>
    </row>
    <row r="2022" spans="1:14">
      <c r="A2022" s="103"/>
      <c r="B2022" s="104"/>
      <c r="C2022" s="105"/>
      <c r="D2022" s="106"/>
      <c r="E2022" s="222"/>
      <c r="F2022" s="225"/>
      <c r="G2022" s="107"/>
      <c r="H2022" s="107"/>
      <c r="I2022" s="107"/>
      <c r="J2022" s="108"/>
      <c r="K2022" s="109"/>
      <c r="L2022" s="110"/>
      <c r="M2022" s="328" t="str">
        <f>IFERROR(ROUNDUP(VLOOKUP(F2022,Accesorio!A:E,IF(L2022&gt;5,L2022-2,L2022),)*E2022/IF(L2022&gt;5,1.21,1),0)," ")</f>
        <v xml:space="preserve"> </v>
      </c>
      <c r="N2022" s="329" t="str">
        <f>IFERROR(VLOOKUP(F2022,Accesorio!A:C,3,),"")</f>
        <v/>
      </c>
    </row>
    <row r="2023" spans="1:14">
      <c r="A2023" s="103"/>
      <c r="B2023" s="104"/>
      <c r="C2023" s="105"/>
      <c r="D2023" s="106"/>
      <c r="E2023" s="222"/>
      <c r="F2023" s="225"/>
      <c r="G2023" s="107"/>
      <c r="H2023" s="107"/>
      <c r="I2023" s="107"/>
      <c r="J2023" s="108"/>
      <c r="K2023" s="109"/>
      <c r="L2023" s="110"/>
      <c r="M2023" s="328" t="str">
        <f>IFERROR(ROUNDUP(VLOOKUP(F2023,Accesorio!A:E,IF(L2023&gt;5,L2023-2,L2023),)*E2023/IF(L2023&gt;5,1.21,1),0)," ")</f>
        <v xml:space="preserve"> </v>
      </c>
      <c r="N2023" s="329" t="str">
        <f>IFERROR(VLOOKUP(F2023,Accesorio!A:C,3,),"")</f>
        <v/>
      </c>
    </row>
    <row r="2024" spans="1:14">
      <c r="A2024" s="103"/>
      <c r="B2024" s="104"/>
      <c r="C2024" s="105"/>
      <c r="D2024" s="106"/>
      <c r="E2024" s="222"/>
      <c r="F2024" s="225"/>
      <c r="G2024" s="107"/>
      <c r="H2024" s="107"/>
      <c r="I2024" s="107"/>
      <c r="J2024" s="108"/>
      <c r="K2024" s="109"/>
      <c r="L2024" s="110"/>
      <c r="M2024" s="328" t="str">
        <f>IFERROR(ROUNDUP(VLOOKUP(F2024,Accesorio!A:E,IF(L2024&gt;5,L2024-2,L2024),)*E2024/IF(L2024&gt;5,1.21,1),0)," ")</f>
        <v xml:space="preserve"> </v>
      </c>
      <c r="N2024" s="329" t="str">
        <f>IFERROR(VLOOKUP(F2024,Accesorio!A:C,3,),"")</f>
        <v/>
      </c>
    </row>
    <row r="2025" spans="1:14">
      <c r="A2025" s="103"/>
      <c r="B2025" s="104"/>
      <c r="C2025" s="105"/>
      <c r="D2025" s="106"/>
      <c r="E2025" s="222"/>
      <c r="F2025" s="225"/>
      <c r="G2025" s="107"/>
      <c r="H2025" s="107"/>
      <c r="I2025" s="107"/>
      <c r="J2025" s="108"/>
      <c r="K2025" s="109"/>
      <c r="L2025" s="110"/>
      <c r="M2025" s="328" t="str">
        <f>IFERROR(ROUNDUP(VLOOKUP(F2025,Accesorio!A:E,IF(L2025&gt;5,L2025-2,L2025),)*E2025/IF(L2025&gt;5,1.21,1),0)," ")</f>
        <v xml:space="preserve"> </v>
      </c>
      <c r="N2025" s="329" t="str">
        <f>IFERROR(VLOOKUP(F2025,Accesorio!A:C,3,),"")</f>
        <v/>
      </c>
    </row>
    <row r="2026" spans="1:14">
      <c r="A2026" s="103"/>
      <c r="B2026" s="104"/>
      <c r="C2026" s="105"/>
      <c r="D2026" s="106"/>
      <c r="E2026" s="222"/>
      <c r="F2026" s="225"/>
      <c r="G2026" s="107"/>
      <c r="H2026" s="107"/>
      <c r="I2026" s="107"/>
      <c r="J2026" s="108"/>
      <c r="K2026" s="109"/>
      <c r="L2026" s="110"/>
      <c r="M2026" s="328" t="str">
        <f>IFERROR(ROUNDUP(VLOOKUP(F2026,Accesorio!A:E,IF(L2026&gt;5,L2026-2,L2026),)*E2026/IF(L2026&gt;5,1.21,1),0)," ")</f>
        <v xml:space="preserve"> </v>
      </c>
      <c r="N2026" s="329" t="str">
        <f>IFERROR(VLOOKUP(F2026,Accesorio!A:C,3,),"")</f>
        <v/>
      </c>
    </row>
    <row r="2027" spans="1:14">
      <c r="A2027" s="103"/>
      <c r="B2027" s="104"/>
      <c r="C2027" s="105"/>
      <c r="D2027" s="106"/>
      <c r="E2027" s="222"/>
      <c r="F2027" s="225"/>
      <c r="G2027" s="107"/>
      <c r="H2027" s="107"/>
      <c r="I2027" s="107"/>
      <c r="J2027" s="108"/>
      <c r="K2027" s="109"/>
      <c r="L2027" s="110"/>
      <c r="M2027" s="328" t="str">
        <f>IFERROR(ROUNDUP(VLOOKUP(F2027,Accesorio!A:E,IF(L2027&gt;5,L2027-2,L2027),)*E2027/IF(L2027&gt;5,1.21,1),0)," ")</f>
        <v xml:space="preserve"> </v>
      </c>
      <c r="N2027" s="329" t="str">
        <f>IFERROR(VLOOKUP(F2027,Accesorio!A:C,3,),"")</f>
        <v/>
      </c>
    </row>
    <row r="2028" spans="1:14">
      <c r="A2028" s="103"/>
      <c r="B2028" s="104"/>
      <c r="C2028" s="105"/>
      <c r="D2028" s="106"/>
      <c r="E2028" s="222"/>
      <c r="F2028" s="225"/>
      <c r="G2028" s="107"/>
      <c r="H2028" s="107"/>
      <c r="I2028" s="107"/>
      <c r="J2028" s="108"/>
      <c r="K2028" s="109"/>
      <c r="L2028" s="110"/>
      <c r="M2028" s="328" t="str">
        <f>IFERROR(ROUNDUP(VLOOKUP(F2028,Accesorio!A:E,IF(L2028&gt;5,L2028-2,L2028),)*E2028/IF(L2028&gt;5,1.21,1),0)," ")</f>
        <v xml:space="preserve"> </v>
      </c>
      <c r="N2028" s="329" t="str">
        <f>IFERROR(VLOOKUP(F2028,Accesorio!A:C,3,),"")</f>
        <v/>
      </c>
    </row>
    <row r="2029" spans="1:14">
      <c r="A2029" s="103"/>
      <c r="B2029" s="104"/>
      <c r="C2029" s="105"/>
      <c r="D2029" s="106"/>
      <c r="E2029" s="222"/>
      <c r="F2029" s="225"/>
      <c r="G2029" s="107"/>
      <c r="H2029" s="107"/>
      <c r="I2029" s="107"/>
      <c r="J2029" s="108"/>
      <c r="K2029" s="109"/>
      <c r="L2029" s="110"/>
      <c r="M2029" s="328" t="str">
        <f>IFERROR(ROUNDUP(VLOOKUP(F2029,Accesorio!A:E,IF(L2029&gt;5,L2029-2,L2029),)*E2029/IF(L2029&gt;5,1.21,1),0)," ")</f>
        <v xml:space="preserve"> </v>
      </c>
      <c r="N2029" s="329" t="str">
        <f>IFERROR(VLOOKUP(F2029,Accesorio!A:C,3,),"")</f>
        <v/>
      </c>
    </row>
    <row r="2030" spans="1:14">
      <c r="A2030" s="103"/>
      <c r="B2030" s="104"/>
      <c r="C2030" s="105"/>
      <c r="D2030" s="106"/>
      <c r="E2030" s="222"/>
      <c r="F2030" s="225"/>
      <c r="G2030" s="107"/>
      <c r="H2030" s="107"/>
      <c r="I2030" s="107"/>
      <c r="J2030" s="108"/>
      <c r="K2030" s="109"/>
      <c r="L2030" s="110"/>
      <c r="M2030" s="328" t="str">
        <f>IFERROR(ROUNDUP(VLOOKUP(F2030,Accesorio!A:E,IF(L2030&gt;5,L2030-2,L2030),)*E2030/IF(L2030&gt;5,1.21,1),0)," ")</f>
        <v xml:space="preserve"> </v>
      </c>
      <c r="N2030" s="329" t="str">
        <f>IFERROR(VLOOKUP(F2030,Accesorio!A:C,3,),"")</f>
        <v/>
      </c>
    </row>
    <row r="2031" spans="1:14">
      <c r="A2031" s="103"/>
      <c r="B2031" s="104"/>
      <c r="C2031" s="105"/>
      <c r="D2031" s="106"/>
      <c r="E2031" s="222"/>
      <c r="F2031" s="225"/>
      <c r="G2031" s="107"/>
      <c r="H2031" s="107"/>
      <c r="I2031" s="107"/>
      <c r="J2031" s="108"/>
      <c r="K2031" s="109"/>
      <c r="L2031" s="110"/>
      <c r="M2031" s="328" t="str">
        <f>IFERROR(ROUNDUP(VLOOKUP(F2031,Accesorio!A:E,IF(L2031&gt;5,L2031-2,L2031),)*E2031/IF(L2031&gt;5,1.21,1),0)," ")</f>
        <v xml:space="preserve"> </v>
      </c>
      <c r="N2031" s="329" t="str">
        <f>IFERROR(VLOOKUP(F2031,Accesorio!A:C,3,),"")</f>
        <v/>
      </c>
    </row>
    <row r="2032" spans="1:14">
      <c r="A2032" s="103"/>
      <c r="B2032" s="104"/>
      <c r="C2032" s="105"/>
      <c r="D2032" s="106"/>
      <c r="E2032" s="222"/>
      <c r="F2032" s="225"/>
      <c r="G2032" s="107"/>
      <c r="H2032" s="107"/>
      <c r="I2032" s="107"/>
      <c r="J2032" s="108"/>
      <c r="K2032" s="109"/>
      <c r="L2032" s="110"/>
      <c r="M2032" s="328" t="str">
        <f>IFERROR(ROUNDUP(VLOOKUP(F2032,Accesorio!A:E,IF(L2032&gt;5,L2032-2,L2032),)*E2032/IF(L2032&gt;5,1.21,1),0)," ")</f>
        <v xml:space="preserve"> </v>
      </c>
      <c r="N2032" s="329" t="str">
        <f>IFERROR(VLOOKUP(F2032,Accesorio!A:C,3,),"")</f>
        <v/>
      </c>
    </row>
    <row r="2033" spans="1:14">
      <c r="A2033" s="103"/>
      <c r="B2033" s="104"/>
      <c r="C2033" s="105"/>
      <c r="D2033" s="106"/>
      <c r="E2033" s="222"/>
      <c r="F2033" s="225"/>
      <c r="G2033" s="107"/>
      <c r="H2033" s="107"/>
      <c r="I2033" s="107"/>
      <c r="J2033" s="108"/>
      <c r="K2033" s="109"/>
      <c r="L2033" s="110"/>
      <c r="M2033" s="328" t="str">
        <f>IFERROR(ROUNDUP(VLOOKUP(F2033,Accesorio!A:E,IF(L2033&gt;5,L2033-2,L2033),)*E2033/IF(L2033&gt;5,1.21,1),0)," ")</f>
        <v xml:space="preserve"> </v>
      </c>
      <c r="N2033" s="329" t="str">
        <f>IFERROR(VLOOKUP(F2033,Accesorio!A:C,3,),"")</f>
        <v/>
      </c>
    </row>
    <row r="2034" spans="1:14">
      <c r="A2034" s="103"/>
      <c r="B2034" s="104"/>
      <c r="C2034" s="105"/>
      <c r="D2034" s="106"/>
      <c r="E2034" s="222"/>
      <c r="F2034" s="225"/>
      <c r="G2034" s="107"/>
      <c r="H2034" s="107"/>
      <c r="I2034" s="107"/>
      <c r="J2034" s="108"/>
      <c r="K2034" s="109"/>
      <c r="L2034" s="110"/>
      <c r="M2034" s="328" t="str">
        <f>IFERROR(ROUNDUP(VLOOKUP(F2034,Accesorio!A:E,IF(L2034&gt;5,L2034-2,L2034),)*E2034/IF(L2034&gt;5,1.21,1),0)," ")</f>
        <v xml:space="preserve"> </v>
      </c>
      <c r="N2034" s="329" t="str">
        <f>IFERROR(VLOOKUP(F2034,Accesorio!A:C,3,),"")</f>
        <v/>
      </c>
    </row>
    <row r="2035" spans="1:14">
      <c r="A2035" s="103"/>
      <c r="B2035" s="104"/>
      <c r="C2035" s="105"/>
      <c r="D2035" s="106"/>
      <c r="E2035" s="222"/>
      <c r="F2035" s="225"/>
      <c r="G2035" s="107"/>
      <c r="H2035" s="107"/>
      <c r="I2035" s="107"/>
      <c r="J2035" s="108"/>
      <c r="K2035" s="109"/>
      <c r="L2035" s="110"/>
      <c r="M2035" s="328" t="str">
        <f>IFERROR(ROUNDUP(VLOOKUP(F2035,Accesorio!A:E,IF(L2035&gt;5,L2035-2,L2035),)*E2035/IF(L2035&gt;5,1.21,1),0)," ")</f>
        <v xml:space="preserve"> </v>
      </c>
      <c r="N2035" s="329" t="str">
        <f>IFERROR(VLOOKUP(F2035,Accesorio!A:C,3,),"")</f>
        <v/>
      </c>
    </row>
    <row r="2036" spans="1:14">
      <c r="A2036" s="103"/>
      <c r="B2036" s="104"/>
      <c r="C2036" s="105"/>
      <c r="D2036" s="106"/>
      <c r="E2036" s="222"/>
      <c r="F2036" s="225"/>
      <c r="G2036" s="107"/>
      <c r="H2036" s="107"/>
      <c r="I2036" s="107"/>
      <c r="J2036" s="108"/>
      <c r="K2036" s="109"/>
      <c r="L2036" s="110"/>
      <c r="M2036" s="328" t="str">
        <f>IFERROR(ROUNDUP(VLOOKUP(F2036,Accesorio!A:E,IF(L2036&gt;5,L2036-2,L2036),)*E2036/IF(L2036&gt;5,1.21,1),0)," ")</f>
        <v xml:space="preserve"> </v>
      </c>
      <c r="N2036" s="329" t="str">
        <f>IFERROR(VLOOKUP(F2036,Accesorio!A:C,3,),"")</f>
        <v/>
      </c>
    </row>
    <row r="2037" spans="1:14">
      <c r="A2037" s="103"/>
      <c r="B2037" s="104"/>
      <c r="C2037" s="105"/>
      <c r="D2037" s="106"/>
      <c r="E2037" s="222"/>
      <c r="F2037" s="225"/>
      <c r="G2037" s="107"/>
      <c r="H2037" s="107"/>
      <c r="I2037" s="107"/>
      <c r="J2037" s="108"/>
      <c r="K2037" s="109"/>
      <c r="L2037" s="110"/>
      <c r="M2037" s="328" t="str">
        <f>IFERROR(ROUNDUP(VLOOKUP(F2037,Accesorio!A:E,IF(L2037&gt;5,L2037-2,L2037),)*E2037/IF(L2037&gt;5,1.21,1),0)," ")</f>
        <v xml:space="preserve"> </v>
      </c>
      <c r="N2037" s="329" t="str">
        <f>IFERROR(VLOOKUP(F2037,Accesorio!A:C,3,),"")</f>
        <v/>
      </c>
    </row>
    <row r="2038" spans="1:14">
      <c r="A2038" s="103"/>
      <c r="B2038" s="104"/>
      <c r="C2038" s="105"/>
      <c r="D2038" s="106"/>
      <c r="E2038" s="222"/>
      <c r="F2038" s="225"/>
      <c r="G2038" s="107"/>
      <c r="H2038" s="107"/>
      <c r="I2038" s="107"/>
      <c r="J2038" s="108"/>
      <c r="K2038" s="109"/>
      <c r="L2038" s="110"/>
      <c r="M2038" s="328" t="str">
        <f>IFERROR(ROUNDUP(VLOOKUP(F2038,Accesorio!A:E,IF(L2038&gt;5,L2038-2,L2038),)*E2038/IF(L2038&gt;5,1.21,1),0)," ")</f>
        <v xml:space="preserve"> </v>
      </c>
      <c r="N2038" s="329" t="str">
        <f>IFERROR(VLOOKUP(F2038,Accesorio!A:C,3,),"")</f>
        <v/>
      </c>
    </row>
    <row r="2039" spans="1:14">
      <c r="A2039" s="103"/>
      <c r="B2039" s="104"/>
      <c r="C2039" s="105"/>
      <c r="D2039" s="106"/>
      <c r="E2039" s="222"/>
      <c r="F2039" s="225"/>
      <c r="G2039" s="107"/>
      <c r="H2039" s="107"/>
      <c r="I2039" s="107"/>
      <c r="J2039" s="108"/>
      <c r="K2039" s="109"/>
      <c r="L2039" s="110"/>
      <c r="M2039" s="328" t="str">
        <f>IFERROR(ROUNDUP(VLOOKUP(F2039,Accesorio!A:E,IF(L2039&gt;5,L2039-2,L2039),)*E2039/IF(L2039&gt;5,1.21,1),0)," ")</f>
        <v xml:space="preserve"> </v>
      </c>
      <c r="N2039" s="329" t="str">
        <f>IFERROR(VLOOKUP(F2039,Accesorio!A:C,3,),"")</f>
        <v/>
      </c>
    </row>
    <row r="2040" spans="1:14">
      <c r="A2040" s="103"/>
      <c r="B2040" s="104"/>
      <c r="C2040" s="105"/>
      <c r="D2040" s="106"/>
      <c r="E2040" s="222"/>
      <c r="F2040" s="225"/>
      <c r="G2040" s="107"/>
      <c r="H2040" s="107"/>
      <c r="I2040" s="107"/>
      <c r="J2040" s="108"/>
      <c r="K2040" s="109"/>
      <c r="L2040" s="110"/>
      <c r="M2040" s="328" t="str">
        <f>IFERROR(ROUNDUP(VLOOKUP(F2040,Accesorio!A:E,IF(L2040&gt;5,L2040-2,L2040),)*E2040/IF(L2040&gt;5,1.21,1),0)," ")</f>
        <v xml:space="preserve"> </v>
      </c>
      <c r="N2040" s="329" t="str">
        <f>IFERROR(VLOOKUP(F2040,Accesorio!A:C,3,),"")</f>
        <v/>
      </c>
    </row>
    <row r="2041" spans="1:14">
      <c r="A2041" s="103"/>
      <c r="B2041" s="104"/>
      <c r="C2041" s="105"/>
      <c r="D2041" s="106"/>
      <c r="E2041" s="222"/>
      <c r="F2041" s="225"/>
      <c r="G2041" s="107"/>
      <c r="H2041" s="107"/>
      <c r="I2041" s="107"/>
      <c r="J2041" s="108"/>
      <c r="K2041" s="109"/>
      <c r="L2041" s="110"/>
      <c r="M2041" s="328" t="str">
        <f>IFERROR(ROUNDUP(VLOOKUP(F2041,Accesorio!A:E,IF(L2041&gt;5,L2041-2,L2041),)*E2041/IF(L2041&gt;5,1.21,1),0)," ")</f>
        <v xml:space="preserve"> </v>
      </c>
      <c r="N2041" s="329" t="str">
        <f>IFERROR(VLOOKUP(F2041,Accesorio!A:C,3,),"")</f>
        <v/>
      </c>
    </row>
    <row r="2042" spans="1:14">
      <c r="A2042" s="103"/>
      <c r="B2042" s="104"/>
      <c r="C2042" s="105"/>
      <c r="D2042" s="106"/>
      <c r="E2042" s="222"/>
      <c r="F2042" s="225"/>
      <c r="G2042" s="107"/>
      <c r="H2042" s="107"/>
      <c r="I2042" s="107"/>
      <c r="J2042" s="108"/>
      <c r="K2042" s="109"/>
      <c r="L2042" s="110"/>
      <c r="M2042" s="328" t="str">
        <f>IFERROR(ROUNDUP(VLOOKUP(F2042,Accesorio!A:E,IF(L2042&gt;5,L2042-2,L2042),)*E2042/IF(L2042&gt;5,1.21,1),0)," ")</f>
        <v xml:space="preserve"> </v>
      </c>
      <c r="N2042" s="329" t="str">
        <f>IFERROR(VLOOKUP(F2042,Accesorio!A:C,3,),"")</f>
        <v/>
      </c>
    </row>
    <row r="2043" spans="1:14">
      <c r="A2043" s="103"/>
      <c r="B2043" s="104"/>
      <c r="C2043" s="105"/>
      <c r="D2043" s="106"/>
      <c r="E2043" s="222"/>
      <c r="F2043" s="225"/>
      <c r="G2043" s="107"/>
      <c r="H2043" s="107"/>
      <c r="I2043" s="107"/>
      <c r="J2043" s="108"/>
      <c r="K2043" s="109"/>
      <c r="L2043" s="110"/>
      <c r="M2043" s="328" t="str">
        <f>IFERROR(ROUNDUP(VLOOKUP(F2043,Accesorio!A:E,IF(L2043&gt;5,L2043-2,L2043),)*E2043/IF(L2043&gt;5,1.21,1),0)," ")</f>
        <v xml:space="preserve"> </v>
      </c>
      <c r="N2043" s="329" t="str">
        <f>IFERROR(VLOOKUP(F2043,Accesorio!A:C,3,),"")</f>
        <v/>
      </c>
    </row>
    <row r="2044" spans="1:14">
      <c r="A2044" s="103"/>
      <c r="B2044" s="104"/>
      <c r="C2044" s="105"/>
      <c r="D2044" s="106"/>
      <c r="E2044" s="222"/>
      <c r="F2044" s="225"/>
      <c r="G2044" s="107"/>
      <c r="H2044" s="107"/>
      <c r="I2044" s="107"/>
      <c r="J2044" s="108"/>
      <c r="K2044" s="109"/>
      <c r="L2044" s="110"/>
      <c r="M2044" s="328" t="str">
        <f>IFERROR(ROUNDUP(VLOOKUP(F2044,Accesorio!A:E,IF(L2044&gt;5,L2044-2,L2044),)*E2044/IF(L2044&gt;5,1.21,1),0)," ")</f>
        <v xml:space="preserve"> </v>
      </c>
      <c r="N2044" s="329" t="str">
        <f>IFERROR(VLOOKUP(F2044,Accesorio!A:C,3,),"")</f>
        <v/>
      </c>
    </row>
    <row r="2045" spans="1:14">
      <c r="A2045" s="103"/>
      <c r="B2045" s="104"/>
      <c r="C2045" s="105"/>
      <c r="D2045" s="106"/>
      <c r="E2045" s="222"/>
      <c r="F2045" s="225"/>
      <c r="G2045" s="107"/>
      <c r="H2045" s="107"/>
      <c r="I2045" s="107"/>
      <c r="J2045" s="108"/>
      <c r="K2045" s="109"/>
      <c r="L2045" s="110"/>
      <c r="M2045" s="328" t="str">
        <f>IFERROR(ROUNDUP(VLOOKUP(F2045,Accesorio!A:E,IF(L2045&gt;5,L2045-2,L2045),)*E2045/IF(L2045&gt;5,1.21,1),0)," ")</f>
        <v xml:space="preserve"> </v>
      </c>
      <c r="N2045" s="329" t="str">
        <f>IFERROR(VLOOKUP(F2045,Accesorio!A:C,3,),"")</f>
        <v/>
      </c>
    </row>
    <row r="2046" spans="1:14">
      <c r="A2046" s="103"/>
      <c r="B2046" s="104"/>
      <c r="C2046" s="105"/>
      <c r="D2046" s="106"/>
      <c r="E2046" s="222"/>
      <c r="F2046" s="225"/>
      <c r="G2046" s="107"/>
      <c r="H2046" s="107"/>
      <c r="I2046" s="107"/>
      <c r="J2046" s="108"/>
      <c r="K2046" s="109"/>
      <c r="L2046" s="110"/>
      <c r="M2046" s="328" t="str">
        <f>IFERROR(ROUNDUP(VLOOKUP(F2046,Accesorio!A:E,IF(L2046&gt;5,L2046-2,L2046),)*E2046/IF(L2046&gt;5,1.21,1),0)," ")</f>
        <v xml:space="preserve"> </v>
      </c>
      <c r="N2046" s="329" t="str">
        <f>IFERROR(VLOOKUP(F2046,Accesorio!A:C,3,),"")</f>
        <v/>
      </c>
    </row>
    <row r="2047" spans="1:14">
      <c r="A2047" s="103"/>
      <c r="B2047" s="104"/>
      <c r="C2047" s="105"/>
      <c r="D2047" s="106"/>
      <c r="E2047" s="222"/>
      <c r="F2047" s="225"/>
      <c r="G2047" s="107"/>
      <c r="H2047" s="107"/>
      <c r="I2047" s="107"/>
      <c r="J2047" s="108"/>
      <c r="K2047" s="109"/>
      <c r="L2047" s="110"/>
      <c r="M2047" s="328" t="str">
        <f>IFERROR(ROUNDUP(VLOOKUP(F2047,Accesorio!A:E,IF(L2047&gt;5,L2047-2,L2047),)*E2047/IF(L2047&gt;5,1.21,1),0)," ")</f>
        <v xml:space="preserve"> </v>
      </c>
      <c r="N2047" s="329" t="str">
        <f>IFERROR(VLOOKUP(F2047,Accesorio!A:C,3,),"")</f>
        <v/>
      </c>
    </row>
    <row r="2048" spans="1:14">
      <c r="A2048" s="103"/>
      <c r="B2048" s="104"/>
      <c r="C2048" s="105"/>
      <c r="D2048" s="106"/>
      <c r="E2048" s="222"/>
      <c r="F2048" s="225"/>
      <c r="G2048" s="107"/>
      <c r="H2048" s="107"/>
      <c r="I2048" s="107"/>
      <c r="J2048" s="108"/>
      <c r="K2048" s="109"/>
      <c r="L2048" s="110"/>
      <c r="M2048" s="328" t="str">
        <f>IFERROR(ROUNDUP(VLOOKUP(F2048,Accesorio!A:E,IF(L2048&gt;5,L2048-2,L2048),)*E2048/IF(L2048&gt;5,1.21,1),0)," ")</f>
        <v xml:space="preserve"> </v>
      </c>
      <c r="N2048" s="329" t="str">
        <f>IFERROR(VLOOKUP(F2048,Accesorio!A:C,3,),"")</f>
        <v/>
      </c>
    </row>
    <row r="2049" spans="1:14">
      <c r="A2049" s="103"/>
      <c r="B2049" s="104"/>
      <c r="C2049" s="105"/>
      <c r="D2049" s="106"/>
      <c r="E2049" s="222"/>
      <c r="F2049" s="225"/>
      <c r="G2049" s="107"/>
      <c r="H2049" s="107"/>
      <c r="I2049" s="107"/>
      <c r="J2049" s="108"/>
      <c r="K2049" s="109"/>
      <c r="L2049" s="110"/>
      <c r="M2049" s="328" t="str">
        <f>IFERROR(ROUNDUP(VLOOKUP(F2049,Accesorio!A:E,IF(L2049&gt;5,L2049-2,L2049),)*E2049/IF(L2049&gt;5,1.21,1),0)," ")</f>
        <v xml:space="preserve"> </v>
      </c>
      <c r="N2049" s="329" t="str">
        <f>IFERROR(VLOOKUP(F2049,Accesorio!A:C,3,),"")</f>
        <v/>
      </c>
    </row>
    <row r="2050" spans="1:14">
      <c r="A2050" s="103"/>
      <c r="B2050" s="104"/>
      <c r="C2050" s="105"/>
      <c r="D2050" s="106"/>
      <c r="E2050" s="222"/>
      <c r="F2050" s="225"/>
      <c r="G2050" s="107"/>
      <c r="H2050" s="107"/>
      <c r="I2050" s="107"/>
      <c r="J2050" s="108"/>
      <c r="K2050" s="109"/>
      <c r="L2050" s="110"/>
      <c r="M2050" s="328" t="str">
        <f>IFERROR(ROUNDUP(VLOOKUP(F2050,Accesorio!A:E,IF(L2050&gt;5,L2050-2,L2050),)*E2050/IF(L2050&gt;5,1.21,1),0)," ")</f>
        <v xml:space="preserve"> </v>
      </c>
      <c r="N2050" s="329" t="str">
        <f>IFERROR(VLOOKUP(F2050,Accesorio!A:C,3,),"")</f>
        <v/>
      </c>
    </row>
    <row r="2051" spans="1:14">
      <c r="A2051" s="103"/>
      <c r="B2051" s="104"/>
      <c r="C2051" s="105"/>
      <c r="D2051" s="106"/>
      <c r="E2051" s="222"/>
      <c r="F2051" s="225"/>
      <c r="G2051" s="107"/>
      <c r="H2051" s="107"/>
      <c r="I2051" s="107"/>
      <c r="J2051" s="108"/>
      <c r="K2051" s="109"/>
      <c r="L2051" s="110"/>
      <c r="M2051" s="328" t="str">
        <f>IFERROR(ROUNDUP(VLOOKUP(F2051,Accesorio!A:E,IF(L2051&gt;5,L2051-2,L2051),)*E2051/IF(L2051&gt;5,1.21,1),0)," ")</f>
        <v xml:space="preserve"> </v>
      </c>
      <c r="N2051" s="329" t="str">
        <f>IFERROR(VLOOKUP(F2051,Accesorio!A:C,3,),"")</f>
        <v/>
      </c>
    </row>
    <row r="2052" spans="1:14">
      <c r="A2052" s="103"/>
      <c r="B2052" s="104"/>
      <c r="C2052" s="105"/>
      <c r="D2052" s="106"/>
      <c r="E2052" s="222"/>
      <c r="F2052" s="225"/>
      <c r="G2052" s="107"/>
      <c r="H2052" s="107"/>
      <c r="I2052" s="107"/>
      <c r="J2052" s="108"/>
      <c r="K2052" s="109"/>
      <c r="L2052" s="110"/>
      <c r="M2052" s="328" t="str">
        <f>IFERROR(ROUNDUP(VLOOKUP(F2052,Accesorio!A:E,IF(L2052&gt;5,L2052-2,L2052),)*E2052/IF(L2052&gt;5,1.21,1),0)," ")</f>
        <v xml:space="preserve"> </v>
      </c>
      <c r="N2052" s="329" t="str">
        <f>IFERROR(VLOOKUP(F2052,Accesorio!A:C,3,),"")</f>
        <v/>
      </c>
    </row>
    <row r="2053" spans="1:14">
      <c r="A2053" s="103"/>
      <c r="B2053" s="104"/>
      <c r="C2053" s="105"/>
      <c r="D2053" s="106"/>
      <c r="E2053" s="222"/>
      <c r="F2053" s="225"/>
      <c r="G2053" s="107"/>
      <c r="H2053" s="107"/>
      <c r="I2053" s="107"/>
      <c r="J2053" s="108"/>
      <c r="K2053" s="109"/>
      <c r="L2053" s="110"/>
      <c r="M2053" s="328" t="str">
        <f>IFERROR(ROUNDUP(VLOOKUP(F2053,Accesorio!A:E,IF(L2053&gt;5,L2053-2,L2053),)*E2053/IF(L2053&gt;5,1.21,1),0)," ")</f>
        <v xml:space="preserve"> </v>
      </c>
      <c r="N2053" s="329" t="str">
        <f>IFERROR(VLOOKUP(F2053,Accesorio!A:C,3,),"")</f>
        <v/>
      </c>
    </row>
    <row r="2054" spans="1:14">
      <c r="A2054" s="103"/>
      <c r="B2054" s="104"/>
      <c r="C2054" s="105"/>
      <c r="D2054" s="106"/>
      <c r="E2054" s="222"/>
      <c r="F2054" s="225"/>
      <c r="G2054" s="107"/>
      <c r="H2054" s="107"/>
      <c r="I2054" s="107"/>
      <c r="J2054" s="108"/>
      <c r="K2054" s="109"/>
      <c r="L2054" s="110"/>
      <c r="M2054" s="328" t="str">
        <f>IFERROR(ROUNDUP(VLOOKUP(F2054,Accesorio!A:E,IF(L2054&gt;5,L2054-2,L2054),)*E2054/IF(L2054&gt;5,1.21,1),0)," ")</f>
        <v xml:space="preserve"> </v>
      </c>
      <c r="N2054" s="329" t="str">
        <f>IFERROR(VLOOKUP(F2054,Accesorio!A:C,3,),"")</f>
        <v/>
      </c>
    </row>
    <row r="2055" spans="1:14">
      <c r="A2055" s="103"/>
      <c r="B2055" s="104"/>
      <c r="C2055" s="105"/>
      <c r="D2055" s="106"/>
      <c r="E2055" s="222"/>
      <c r="F2055" s="225"/>
      <c r="G2055" s="107"/>
      <c r="H2055" s="107"/>
      <c r="I2055" s="107"/>
      <c r="J2055" s="108"/>
      <c r="K2055" s="109"/>
      <c r="L2055" s="110"/>
      <c r="M2055" s="328" t="str">
        <f>IFERROR(ROUNDUP(VLOOKUP(F2055,Accesorio!A:E,IF(L2055&gt;5,L2055-2,L2055),)*E2055/IF(L2055&gt;5,1.21,1),0)," ")</f>
        <v xml:space="preserve"> </v>
      </c>
      <c r="N2055" s="329" t="str">
        <f>IFERROR(VLOOKUP(F2055,Accesorio!A:C,3,),"")</f>
        <v/>
      </c>
    </row>
    <row r="2056" spans="1:14">
      <c r="A2056" s="103"/>
      <c r="B2056" s="104"/>
      <c r="C2056" s="105"/>
      <c r="D2056" s="106"/>
      <c r="E2056" s="222"/>
      <c r="F2056" s="225"/>
      <c r="G2056" s="107"/>
      <c r="H2056" s="107"/>
      <c r="I2056" s="107"/>
      <c r="J2056" s="108"/>
      <c r="K2056" s="109"/>
      <c r="L2056" s="110"/>
      <c r="M2056" s="328" t="str">
        <f>IFERROR(ROUNDUP(VLOOKUP(F2056,Accesorio!A:E,IF(L2056&gt;5,L2056-2,L2056),)*E2056/IF(L2056&gt;5,1.21,1),0)," ")</f>
        <v xml:space="preserve"> </v>
      </c>
      <c r="N2056" s="329" t="str">
        <f>IFERROR(VLOOKUP(F2056,Accesorio!A:C,3,),"")</f>
        <v/>
      </c>
    </row>
    <row r="2057" spans="1:14">
      <c r="A2057" s="103"/>
      <c r="B2057" s="104"/>
      <c r="C2057" s="105"/>
      <c r="D2057" s="106"/>
      <c r="E2057" s="222"/>
      <c r="F2057" s="225"/>
      <c r="G2057" s="107"/>
      <c r="H2057" s="107"/>
      <c r="I2057" s="107"/>
      <c r="J2057" s="108"/>
      <c r="K2057" s="109"/>
      <c r="L2057" s="110"/>
      <c r="M2057" s="328" t="str">
        <f>IFERROR(ROUNDUP(VLOOKUP(F2057,Accesorio!A:E,IF(L2057&gt;5,L2057-2,L2057),)*E2057/IF(L2057&gt;5,1.21,1),0)," ")</f>
        <v xml:space="preserve"> </v>
      </c>
      <c r="N2057" s="329" t="str">
        <f>IFERROR(VLOOKUP(F2057,Accesorio!A:C,3,),"")</f>
        <v/>
      </c>
    </row>
    <row r="2058" spans="1:14">
      <c r="A2058" s="103"/>
      <c r="B2058" s="104"/>
      <c r="C2058" s="105"/>
      <c r="D2058" s="106"/>
      <c r="E2058" s="222"/>
      <c r="F2058" s="225"/>
      <c r="G2058" s="107"/>
      <c r="H2058" s="107"/>
      <c r="I2058" s="107"/>
      <c r="J2058" s="108"/>
      <c r="K2058" s="109"/>
      <c r="L2058" s="110"/>
      <c r="M2058" s="328" t="str">
        <f>IFERROR(ROUNDUP(VLOOKUP(F2058,Accesorio!A:E,IF(L2058&gt;5,L2058-2,L2058),)*E2058/IF(L2058&gt;5,1.21,1),0)," ")</f>
        <v xml:space="preserve"> </v>
      </c>
      <c r="N2058" s="329" t="str">
        <f>IFERROR(VLOOKUP(F2058,Accesorio!A:C,3,),"")</f>
        <v/>
      </c>
    </row>
    <row r="2059" spans="1:14">
      <c r="A2059" s="103"/>
      <c r="B2059" s="104"/>
      <c r="C2059" s="105"/>
      <c r="D2059" s="106"/>
      <c r="E2059" s="222"/>
      <c r="F2059" s="225"/>
      <c r="G2059" s="107"/>
      <c r="H2059" s="107"/>
      <c r="I2059" s="107"/>
      <c r="J2059" s="108"/>
      <c r="K2059" s="109"/>
      <c r="L2059" s="110"/>
      <c r="M2059" s="328" t="str">
        <f>IFERROR(ROUNDUP(VLOOKUP(F2059,Accesorio!A:E,IF(L2059&gt;5,L2059-2,L2059),)*E2059/IF(L2059&gt;5,1.21,1),0)," ")</f>
        <v xml:space="preserve"> </v>
      </c>
      <c r="N2059" s="329" t="str">
        <f>IFERROR(VLOOKUP(F2059,Accesorio!A:C,3,),"")</f>
        <v/>
      </c>
    </row>
    <row r="2060" spans="1:14">
      <c r="A2060" s="103"/>
      <c r="B2060" s="104"/>
      <c r="C2060" s="105"/>
      <c r="D2060" s="106"/>
      <c r="E2060" s="222"/>
      <c r="F2060" s="225"/>
      <c r="G2060" s="107"/>
      <c r="H2060" s="107"/>
      <c r="I2060" s="107"/>
      <c r="J2060" s="108"/>
      <c r="K2060" s="109"/>
      <c r="L2060" s="110"/>
      <c r="M2060" s="328" t="str">
        <f>IFERROR(ROUNDUP(VLOOKUP(F2060,Accesorio!A:E,IF(L2060&gt;5,L2060-2,L2060),)*E2060/IF(L2060&gt;5,1.21,1),0)," ")</f>
        <v xml:space="preserve"> </v>
      </c>
      <c r="N2060" s="329" t="str">
        <f>IFERROR(VLOOKUP(F2060,Accesorio!A:C,3,),"")</f>
        <v/>
      </c>
    </row>
    <row r="2061" spans="1:14">
      <c r="A2061" s="103"/>
      <c r="B2061" s="104"/>
      <c r="C2061" s="105"/>
      <c r="D2061" s="106"/>
      <c r="E2061" s="222"/>
      <c r="F2061" s="225"/>
      <c r="G2061" s="107"/>
      <c r="H2061" s="107"/>
      <c r="I2061" s="107"/>
      <c r="J2061" s="108"/>
      <c r="K2061" s="109"/>
      <c r="L2061" s="110"/>
      <c r="M2061" s="328" t="str">
        <f>IFERROR(ROUNDUP(VLOOKUP(F2061,Accesorio!A:E,IF(L2061&gt;5,L2061-2,L2061),)*E2061/IF(L2061&gt;5,1.21,1),0)," ")</f>
        <v xml:space="preserve"> </v>
      </c>
      <c r="N2061" s="329" t="str">
        <f>IFERROR(VLOOKUP(F2061,Accesorio!A:C,3,),"")</f>
        <v/>
      </c>
    </row>
    <row r="2062" spans="1:14">
      <c r="A2062" s="103"/>
      <c r="B2062" s="104"/>
      <c r="C2062" s="105"/>
      <c r="D2062" s="106"/>
      <c r="E2062" s="222"/>
      <c r="F2062" s="225"/>
      <c r="G2062" s="107"/>
      <c r="H2062" s="107"/>
      <c r="I2062" s="107"/>
      <c r="J2062" s="108"/>
      <c r="K2062" s="109"/>
      <c r="L2062" s="110"/>
      <c r="M2062" s="328" t="str">
        <f>IFERROR(ROUNDUP(VLOOKUP(F2062,Accesorio!A:E,IF(L2062&gt;5,L2062-2,L2062),)*E2062/IF(L2062&gt;5,1.21,1),0)," ")</f>
        <v xml:space="preserve"> </v>
      </c>
      <c r="N2062" s="329" t="str">
        <f>IFERROR(VLOOKUP(F2062,Accesorio!A:C,3,),"")</f>
        <v/>
      </c>
    </row>
    <row r="2063" spans="1:14">
      <c r="A2063" s="103"/>
      <c r="B2063" s="104"/>
      <c r="C2063" s="105"/>
      <c r="D2063" s="106"/>
      <c r="E2063" s="222"/>
      <c r="F2063" s="225"/>
      <c r="G2063" s="107"/>
      <c r="H2063" s="107"/>
      <c r="I2063" s="107"/>
      <c r="J2063" s="108"/>
      <c r="K2063" s="109"/>
      <c r="L2063" s="110"/>
      <c r="M2063" s="328" t="str">
        <f>IFERROR(ROUNDUP(VLOOKUP(F2063,Accesorio!A:E,IF(L2063&gt;5,L2063-2,L2063),)*E2063/IF(L2063&gt;5,1.21,1),0)," ")</f>
        <v xml:space="preserve"> </v>
      </c>
      <c r="N2063" s="329" t="str">
        <f>IFERROR(VLOOKUP(F2063,Accesorio!A:C,3,),"")</f>
        <v/>
      </c>
    </row>
    <row r="2064" spans="1:14">
      <c r="A2064" s="103"/>
      <c r="B2064" s="104"/>
      <c r="C2064" s="105"/>
      <c r="D2064" s="106"/>
      <c r="E2064" s="222"/>
      <c r="F2064" s="225"/>
      <c r="G2064" s="107"/>
      <c r="H2064" s="107"/>
      <c r="I2064" s="107"/>
      <c r="J2064" s="108"/>
      <c r="K2064" s="109"/>
      <c r="L2064" s="110"/>
      <c r="M2064" s="328" t="str">
        <f>IFERROR(ROUNDUP(VLOOKUP(F2064,Accesorio!A:E,IF(L2064&gt;5,L2064-2,L2064),)*E2064/IF(L2064&gt;5,1.21,1),0)," ")</f>
        <v xml:space="preserve"> </v>
      </c>
      <c r="N2064" s="329" t="str">
        <f>IFERROR(VLOOKUP(F2064,Accesorio!A:C,3,),"")</f>
        <v/>
      </c>
    </row>
    <row r="2065" spans="1:14">
      <c r="A2065" s="103"/>
      <c r="B2065" s="104"/>
      <c r="C2065" s="105"/>
      <c r="D2065" s="106"/>
      <c r="E2065" s="222"/>
      <c r="F2065" s="225"/>
      <c r="G2065" s="107"/>
      <c r="H2065" s="107"/>
      <c r="I2065" s="107"/>
      <c r="J2065" s="108"/>
      <c r="K2065" s="109"/>
      <c r="L2065" s="110"/>
      <c r="M2065" s="328" t="str">
        <f>IFERROR(ROUNDUP(VLOOKUP(F2065,Accesorio!A:E,IF(L2065&gt;5,L2065-2,L2065),)*E2065/IF(L2065&gt;5,1.21,1),0)," ")</f>
        <v xml:space="preserve"> </v>
      </c>
      <c r="N2065" s="329" t="str">
        <f>IFERROR(VLOOKUP(F2065,Accesorio!A:C,3,),"")</f>
        <v/>
      </c>
    </row>
    <row r="2066" spans="1:14">
      <c r="A2066" s="103"/>
      <c r="B2066" s="104"/>
      <c r="C2066" s="105"/>
      <c r="D2066" s="106"/>
      <c r="E2066" s="222"/>
      <c r="F2066" s="225"/>
      <c r="G2066" s="107"/>
      <c r="H2066" s="107"/>
      <c r="I2066" s="107"/>
      <c r="J2066" s="108"/>
      <c r="K2066" s="109"/>
      <c r="L2066" s="110"/>
      <c r="M2066" s="328" t="str">
        <f>IFERROR(ROUNDUP(VLOOKUP(F2066,Accesorio!A:E,IF(L2066&gt;5,L2066-2,L2066),)*E2066/IF(L2066&gt;5,1.21,1),0)," ")</f>
        <v xml:space="preserve"> </v>
      </c>
      <c r="N2066" s="329" t="str">
        <f>IFERROR(VLOOKUP(F2066,Accesorio!A:C,3,),"")</f>
        <v/>
      </c>
    </row>
    <row r="2067" spans="1:14">
      <c r="A2067" s="103"/>
      <c r="B2067" s="104"/>
      <c r="C2067" s="105"/>
      <c r="D2067" s="106"/>
      <c r="E2067" s="222"/>
      <c r="F2067" s="225"/>
      <c r="G2067" s="107"/>
      <c r="H2067" s="107"/>
      <c r="I2067" s="107"/>
      <c r="J2067" s="108"/>
      <c r="K2067" s="109"/>
      <c r="L2067" s="110"/>
      <c r="M2067" s="328" t="str">
        <f>IFERROR(ROUNDUP(VLOOKUP(F2067,Accesorio!A:E,IF(L2067&gt;5,L2067-2,L2067),)*E2067/IF(L2067&gt;5,1.21,1),0)," ")</f>
        <v xml:space="preserve"> </v>
      </c>
      <c r="N2067" s="329" t="str">
        <f>IFERROR(VLOOKUP(F2067,Accesorio!A:C,3,),"")</f>
        <v/>
      </c>
    </row>
    <row r="2068" spans="1:14">
      <c r="A2068" s="103"/>
      <c r="B2068" s="104"/>
      <c r="C2068" s="105"/>
      <c r="D2068" s="106"/>
      <c r="E2068" s="222"/>
      <c r="F2068" s="225"/>
      <c r="G2068" s="107"/>
      <c r="H2068" s="107"/>
      <c r="I2068" s="107"/>
      <c r="J2068" s="108"/>
      <c r="K2068" s="109"/>
      <c r="L2068" s="110"/>
      <c r="M2068" s="328" t="str">
        <f>IFERROR(ROUNDUP(VLOOKUP(F2068,Accesorio!A:E,IF(L2068&gt;5,L2068-2,L2068),)*E2068/IF(L2068&gt;5,1.21,1),0)," ")</f>
        <v xml:space="preserve"> </v>
      </c>
      <c r="N2068" s="329" t="str">
        <f>IFERROR(VLOOKUP(F2068,Accesorio!A:C,3,),"")</f>
        <v/>
      </c>
    </row>
    <row r="2069" spans="1:14">
      <c r="A2069" s="103"/>
      <c r="B2069" s="104"/>
      <c r="C2069" s="105"/>
      <c r="D2069" s="106"/>
      <c r="E2069" s="222"/>
      <c r="F2069" s="225"/>
      <c r="G2069" s="107"/>
      <c r="H2069" s="107"/>
      <c r="I2069" s="107"/>
      <c r="J2069" s="108"/>
      <c r="K2069" s="109"/>
      <c r="L2069" s="110"/>
      <c r="M2069" s="328" t="str">
        <f>IFERROR(ROUNDUP(VLOOKUP(F2069,Accesorio!A:E,IF(L2069&gt;5,L2069-2,L2069),)*E2069/IF(L2069&gt;5,1.21,1),0)," ")</f>
        <v xml:space="preserve"> </v>
      </c>
      <c r="N2069" s="329" t="str">
        <f>IFERROR(VLOOKUP(F2069,Accesorio!A:C,3,),"")</f>
        <v/>
      </c>
    </row>
    <row r="2070" spans="1:14">
      <c r="A2070" s="103"/>
      <c r="B2070" s="104"/>
      <c r="C2070" s="105"/>
      <c r="D2070" s="106"/>
      <c r="E2070" s="222"/>
      <c r="F2070" s="225"/>
      <c r="G2070" s="107"/>
      <c r="H2070" s="107"/>
      <c r="I2070" s="107"/>
      <c r="J2070" s="108"/>
      <c r="K2070" s="109"/>
      <c r="L2070" s="110"/>
      <c r="M2070" s="328" t="str">
        <f>IFERROR(ROUNDUP(VLOOKUP(F2070,Accesorio!A:E,IF(L2070&gt;5,L2070-2,L2070),)*E2070/IF(L2070&gt;5,1.21,1),0)," ")</f>
        <v xml:space="preserve"> </v>
      </c>
      <c r="N2070" s="329" t="str">
        <f>IFERROR(VLOOKUP(F2070,Accesorio!A:C,3,),"")</f>
        <v/>
      </c>
    </row>
    <row r="2071" spans="1:14">
      <c r="A2071" s="103"/>
      <c r="B2071" s="104"/>
      <c r="C2071" s="105"/>
      <c r="D2071" s="106"/>
      <c r="E2071" s="222"/>
      <c r="F2071" s="225"/>
      <c r="G2071" s="107"/>
      <c r="H2071" s="107"/>
      <c r="I2071" s="107"/>
      <c r="J2071" s="108"/>
      <c r="K2071" s="109"/>
      <c r="L2071" s="110"/>
      <c r="M2071" s="328" t="str">
        <f>IFERROR(ROUNDUP(VLOOKUP(F2071,Accesorio!A:E,IF(L2071&gt;5,L2071-2,L2071),)*E2071/IF(L2071&gt;5,1.21,1),0)," ")</f>
        <v xml:space="preserve"> </v>
      </c>
      <c r="N2071" s="329" t="str">
        <f>IFERROR(VLOOKUP(F2071,Accesorio!A:C,3,),"")</f>
        <v/>
      </c>
    </row>
    <row r="2072" spans="1:14">
      <c r="A2072" s="103"/>
      <c r="B2072" s="104"/>
      <c r="C2072" s="105"/>
      <c r="D2072" s="106"/>
      <c r="E2072" s="222"/>
      <c r="F2072" s="225"/>
      <c r="G2072" s="107"/>
      <c r="H2072" s="107"/>
      <c r="I2072" s="107"/>
      <c r="J2072" s="108"/>
      <c r="K2072" s="109"/>
      <c r="L2072" s="110"/>
      <c r="M2072" s="328" t="str">
        <f>IFERROR(ROUNDUP(VLOOKUP(F2072,Accesorio!A:E,IF(L2072&gt;5,L2072-2,L2072),)*E2072/IF(L2072&gt;5,1.21,1),0)," ")</f>
        <v xml:space="preserve"> </v>
      </c>
      <c r="N2072" s="329" t="str">
        <f>IFERROR(VLOOKUP(F2072,Accesorio!A:C,3,),"")</f>
        <v/>
      </c>
    </row>
    <row r="2073" spans="1:14">
      <c r="A2073" s="103"/>
      <c r="B2073" s="104"/>
      <c r="C2073" s="105"/>
      <c r="D2073" s="106"/>
      <c r="E2073" s="222"/>
      <c r="F2073" s="225"/>
      <c r="G2073" s="107"/>
      <c r="H2073" s="107"/>
      <c r="I2073" s="107"/>
      <c r="J2073" s="108"/>
      <c r="K2073" s="109"/>
      <c r="L2073" s="110"/>
      <c r="M2073" s="328" t="str">
        <f>IFERROR(ROUNDUP(VLOOKUP(F2073,Accesorio!A:E,IF(L2073&gt;5,L2073-2,L2073),)*E2073/IF(L2073&gt;5,1.21,1),0)," ")</f>
        <v xml:space="preserve"> </v>
      </c>
      <c r="N2073" s="329" t="str">
        <f>IFERROR(VLOOKUP(F2073,Accesorio!A:C,3,),"")</f>
        <v/>
      </c>
    </row>
    <row r="2074" spans="1:14">
      <c r="A2074" s="103"/>
      <c r="B2074" s="104"/>
      <c r="C2074" s="105"/>
      <c r="D2074" s="106"/>
      <c r="E2074" s="222"/>
      <c r="F2074" s="225"/>
      <c r="G2074" s="107"/>
      <c r="H2074" s="107"/>
      <c r="I2074" s="107"/>
      <c r="J2074" s="108"/>
      <c r="K2074" s="109"/>
      <c r="L2074" s="110"/>
      <c r="M2074" s="328" t="str">
        <f>IFERROR(ROUNDUP(VLOOKUP(F2074,Accesorio!A:E,IF(L2074&gt;5,L2074-2,L2074),)*E2074/IF(L2074&gt;5,1.21,1),0)," ")</f>
        <v xml:space="preserve"> </v>
      </c>
      <c r="N2074" s="329" t="str">
        <f>IFERROR(VLOOKUP(F2074,Accesorio!A:C,3,),"")</f>
        <v/>
      </c>
    </row>
    <row r="2075" spans="1:14">
      <c r="A2075" s="103"/>
      <c r="B2075" s="104"/>
      <c r="C2075" s="105"/>
      <c r="D2075" s="106"/>
      <c r="E2075" s="222"/>
      <c r="F2075" s="225"/>
      <c r="G2075" s="107"/>
      <c r="H2075" s="107"/>
      <c r="I2075" s="107"/>
      <c r="J2075" s="108"/>
      <c r="K2075" s="109"/>
      <c r="L2075" s="110"/>
      <c r="M2075" s="328" t="str">
        <f>IFERROR(ROUNDUP(VLOOKUP(F2075,Accesorio!A:E,IF(L2075&gt;5,L2075-2,L2075),)*E2075/IF(L2075&gt;5,1.21,1),0)," ")</f>
        <v xml:space="preserve"> </v>
      </c>
      <c r="N2075" s="329" t="str">
        <f>IFERROR(VLOOKUP(F2075,Accesorio!A:C,3,),"")</f>
        <v/>
      </c>
    </row>
    <row r="2076" spans="1:14">
      <c r="A2076" s="103"/>
      <c r="B2076" s="104"/>
      <c r="C2076" s="105"/>
      <c r="D2076" s="106"/>
      <c r="E2076" s="222"/>
      <c r="F2076" s="225"/>
      <c r="G2076" s="107"/>
      <c r="H2076" s="107"/>
      <c r="I2076" s="107"/>
      <c r="J2076" s="108"/>
      <c r="K2076" s="109"/>
      <c r="L2076" s="110"/>
      <c r="M2076" s="328" t="str">
        <f>IFERROR(ROUNDUP(VLOOKUP(F2076,Accesorio!A:E,IF(L2076&gt;5,L2076-2,L2076),)*E2076/IF(L2076&gt;5,1.21,1),0)," ")</f>
        <v xml:space="preserve"> </v>
      </c>
      <c r="N2076" s="329" t="str">
        <f>IFERROR(VLOOKUP(F2076,Accesorio!A:C,3,),"")</f>
        <v/>
      </c>
    </row>
    <row r="2077" spans="1:14">
      <c r="A2077" s="103"/>
      <c r="B2077" s="104"/>
      <c r="C2077" s="105"/>
      <c r="D2077" s="106"/>
      <c r="E2077" s="222"/>
      <c r="F2077" s="225"/>
      <c r="G2077" s="107"/>
      <c r="H2077" s="107"/>
      <c r="I2077" s="107"/>
      <c r="J2077" s="108"/>
      <c r="K2077" s="109"/>
      <c r="L2077" s="110"/>
      <c r="M2077" s="328" t="str">
        <f>IFERROR(ROUNDUP(VLOOKUP(F2077,Accesorio!A:E,IF(L2077&gt;5,L2077-2,L2077),)*E2077/IF(L2077&gt;5,1.21,1),0)," ")</f>
        <v xml:space="preserve"> </v>
      </c>
      <c r="N2077" s="329" t="str">
        <f>IFERROR(VLOOKUP(F2077,Accesorio!A:C,3,),"")</f>
        <v/>
      </c>
    </row>
    <row r="2078" spans="1:14">
      <c r="A2078" s="103"/>
      <c r="B2078" s="104"/>
      <c r="C2078" s="105"/>
      <c r="D2078" s="106"/>
      <c r="E2078" s="222"/>
      <c r="F2078" s="225"/>
      <c r="G2078" s="107"/>
      <c r="H2078" s="107"/>
      <c r="I2078" s="107"/>
      <c r="J2078" s="108"/>
      <c r="K2078" s="109"/>
      <c r="L2078" s="110"/>
      <c r="M2078" s="328" t="str">
        <f>IFERROR(ROUNDUP(VLOOKUP(F2078,Accesorio!A:E,IF(L2078&gt;5,L2078-2,L2078),)*E2078/IF(L2078&gt;5,1.21,1),0)," ")</f>
        <v xml:space="preserve"> </v>
      </c>
      <c r="N2078" s="329" t="str">
        <f>IFERROR(VLOOKUP(F2078,Accesorio!A:C,3,),"")</f>
        <v/>
      </c>
    </row>
    <row r="2079" spans="1:14">
      <c r="A2079" s="103"/>
      <c r="B2079" s="104"/>
      <c r="C2079" s="105"/>
      <c r="D2079" s="106"/>
      <c r="E2079" s="222"/>
      <c r="F2079" s="225"/>
      <c r="G2079" s="107"/>
      <c r="H2079" s="107"/>
      <c r="I2079" s="107"/>
      <c r="J2079" s="108"/>
      <c r="K2079" s="109"/>
      <c r="L2079" s="110"/>
      <c r="M2079" s="328" t="str">
        <f>IFERROR(ROUNDUP(VLOOKUP(F2079,Accesorio!A:E,IF(L2079&gt;5,L2079-2,L2079),)*E2079/IF(L2079&gt;5,1.21,1),0)," ")</f>
        <v xml:space="preserve"> </v>
      </c>
      <c r="N2079" s="329" t="str">
        <f>IFERROR(VLOOKUP(F2079,Accesorio!A:C,3,),"")</f>
        <v/>
      </c>
    </row>
    <row r="2080" spans="1:14">
      <c r="A2080" s="103"/>
      <c r="B2080" s="104"/>
      <c r="C2080" s="105"/>
      <c r="D2080" s="106"/>
      <c r="E2080" s="222"/>
      <c r="F2080" s="225"/>
      <c r="G2080" s="107"/>
      <c r="H2080" s="107"/>
      <c r="I2080" s="107"/>
      <c r="J2080" s="108"/>
      <c r="K2080" s="109"/>
      <c r="L2080" s="110"/>
      <c r="M2080" s="328" t="str">
        <f>IFERROR(ROUNDUP(VLOOKUP(F2080,Accesorio!A:E,IF(L2080&gt;5,L2080-2,L2080),)*E2080/IF(L2080&gt;5,1.21,1),0)," ")</f>
        <v xml:space="preserve"> </v>
      </c>
      <c r="N2080" s="329" t="str">
        <f>IFERROR(VLOOKUP(F2080,Accesorio!A:C,3,),"")</f>
        <v/>
      </c>
    </row>
    <row r="2081" spans="1:14">
      <c r="A2081" s="103"/>
      <c r="B2081" s="104"/>
      <c r="C2081" s="105"/>
      <c r="D2081" s="106"/>
      <c r="E2081" s="222"/>
      <c r="F2081" s="225"/>
      <c r="G2081" s="107"/>
      <c r="H2081" s="107"/>
      <c r="I2081" s="107"/>
      <c r="J2081" s="108"/>
      <c r="K2081" s="109"/>
      <c r="L2081" s="110"/>
      <c r="M2081" s="328" t="str">
        <f>IFERROR(ROUNDUP(VLOOKUP(F2081,Accesorio!A:E,IF(L2081&gt;5,L2081-2,L2081),)*E2081/IF(L2081&gt;5,1.21,1),0)," ")</f>
        <v xml:space="preserve"> </v>
      </c>
      <c r="N2081" s="329" t="str">
        <f>IFERROR(VLOOKUP(F2081,Accesorio!A:C,3,),"")</f>
        <v/>
      </c>
    </row>
    <row r="2082" spans="1:14">
      <c r="A2082" s="103"/>
      <c r="B2082" s="104"/>
      <c r="C2082" s="105"/>
      <c r="D2082" s="106"/>
      <c r="E2082" s="222"/>
      <c r="F2082" s="225"/>
      <c r="G2082" s="107"/>
      <c r="H2082" s="107"/>
      <c r="I2082" s="107"/>
      <c r="J2082" s="108"/>
      <c r="K2082" s="109"/>
      <c r="L2082" s="110"/>
      <c r="M2082" s="328" t="str">
        <f>IFERROR(ROUNDUP(VLOOKUP(F2082,Accesorio!A:E,IF(L2082&gt;5,L2082-2,L2082),)*E2082/IF(L2082&gt;5,1.21,1),0)," ")</f>
        <v xml:space="preserve"> </v>
      </c>
      <c r="N2082" s="329" t="str">
        <f>IFERROR(VLOOKUP(F2082,Accesorio!A:C,3,),"")</f>
        <v/>
      </c>
    </row>
    <row r="2083" spans="1:14">
      <c r="A2083" s="103"/>
      <c r="B2083" s="104"/>
      <c r="C2083" s="105"/>
      <c r="D2083" s="106"/>
      <c r="E2083" s="222"/>
      <c r="F2083" s="225"/>
      <c r="G2083" s="107"/>
      <c r="H2083" s="107"/>
      <c r="I2083" s="107"/>
      <c r="J2083" s="108"/>
      <c r="K2083" s="109"/>
      <c r="L2083" s="110"/>
      <c r="M2083" s="328" t="str">
        <f>IFERROR(ROUNDUP(VLOOKUP(F2083,Accesorio!A:E,IF(L2083&gt;5,L2083-2,L2083),)*E2083/IF(L2083&gt;5,1.21,1),0)," ")</f>
        <v xml:space="preserve"> </v>
      </c>
      <c r="N2083" s="329" t="str">
        <f>IFERROR(VLOOKUP(F2083,Accesorio!A:C,3,),"")</f>
        <v/>
      </c>
    </row>
    <row r="2084" spans="1:14">
      <c r="A2084" s="103"/>
      <c r="B2084" s="104"/>
      <c r="C2084" s="105"/>
      <c r="D2084" s="106"/>
      <c r="E2084" s="222"/>
      <c r="F2084" s="225"/>
      <c r="G2084" s="107"/>
      <c r="H2084" s="107"/>
      <c r="I2084" s="107"/>
      <c r="J2084" s="108"/>
      <c r="K2084" s="109"/>
      <c r="L2084" s="110"/>
      <c r="M2084" s="328" t="str">
        <f>IFERROR(ROUNDUP(VLOOKUP(F2084,Accesorio!A:E,IF(L2084&gt;5,L2084-2,L2084),)*E2084/IF(L2084&gt;5,1.21,1),0)," ")</f>
        <v xml:space="preserve"> </v>
      </c>
      <c r="N2084" s="329" t="str">
        <f>IFERROR(VLOOKUP(F2084,Accesorio!A:C,3,),"")</f>
        <v/>
      </c>
    </row>
    <row r="2085" spans="1:14">
      <c r="A2085" s="103"/>
      <c r="B2085" s="104"/>
      <c r="C2085" s="105"/>
      <c r="D2085" s="106"/>
      <c r="E2085" s="222"/>
      <c r="F2085" s="225"/>
      <c r="G2085" s="107"/>
      <c r="H2085" s="107"/>
      <c r="I2085" s="107"/>
      <c r="J2085" s="108"/>
      <c r="K2085" s="109"/>
      <c r="L2085" s="110"/>
      <c r="M2085" s="328" t="str">
        <f>IFERROR(ROUNDUP(VLOOKUP(F2085,Accesorio!A:E,IF(L2085&gt;5,L2085-2,L2085),)*E2085/IF(L2085&gt;5,1.21,1),0)," ")</f>
        <v xml:space="preserve"> </v>
      </c>
      <c r="N2085" s="329" t="str">
        <f>IFERROR(VLOOKUP(F2085,Accesorio!A:C,3,),"")</f>
        <v/>
      </c>
    </row>
    <row r="2086" spans="1:14">
      <c r="A2086" s="103"/>
      <c r="B2086" s="104"/>
      <c r="C2086" s="105"/>
      <c r="D2086" s="106"/>
      <c r="E2086" s="222"/>
      <c r="F2086" s="225"/>
      <c r="G2086" s="107"/>
      <c r="H2086" s="107"/>
      <c r="I2086" s="107"/>
      <c r="J2086" s="108"/>
      <c r="K2086" s="109"/>
      <c r="L2086" s="110"/>
      <c r="M2086" s="328" t="str">
        <f>IFERROR(ROUNDUP(VLOOKUP(F2086,Accesorio!A:E,IF(L2086&gt;5,L2086-2,L2086),)*E2086/IF(L2086&gt;5,1.21,1),0)," ")</f>
        <v xml:space="preserve"> </v>
      </c>
      <c r="N2086" s="329" t="str">
        <f>IFERROR(VLOOKUP(F2086,Accesorio!A:C,3,),"")</f>
        <v/>
      </c>
    </row>
    <row r="2087" spans="1:14">
      <c r="A2087" s="103"/>
      <c r="B2087" s="104"/>
      <c r="C2087" s="105"/>
      <c r="D2087" s="106"/>
      <c r="E2087" s="222"/>
      <c r="F2087" s="225"/>
      <c r="G2087" s="107"/>
      <c r="H2087" s="107"/>
      <c r="I2087" s="107"/>
      <c r="J2087" s="108"/>
      <c r="K2087" s="109"/>
      <c r="L2087" s="110"/>
      <c r="M2087" s="328" t="str">
        <f>IFERROR(ROUNDUP(VLOOKUP(F2087,Accesorio!A:E,IF(L2087&gt;5,L2087-2,L2087),)*E2087/IF(L2087&gt;5,1.21,1),0)," ")</f>
        <v xml:space="preserve"> </v>
      </c>
      <c r="N2087" s="329" t="str">
        <f>IFERROR(VLOOKUP(F2087,Accesorio!A:C,3,),"")</f>
        <v/>
      </c>
    </row>
    <row r="2088" spans="1:14">
      <c r="A2088" s="103"/>
      <c r="B2088" s="104"/>
      <c r="C2088" s="105"/>
      <c r="D2088" s="106"/>
      <c r="E2088" s="222"/>
      <c r="F2088" s="225"/>
      <c r="G2088" s="107"/>
      <c r="H2088" s="107"/>
      <c r="I2088" s="107"/>
      <c r="J2088" s="108"/>
      <c r="K2088" s="109"/>
      <c r="L2088" s="110"/>
      <c r="M2088" s="328" t="str">
        <f>IFERROR(ROUNDUP(VLOOKUP(F2088,Accesorio!A:E,IF(L2088&gt;5,L2088-2,L2088),)*E2088/IF(L2088&gt;5,1.21,1),0)," ")</f>
        <v xml:space="preserve"> </v>
      </c>
      <c r="N2088" s="329" t="str">
        <f>IFERROR(VLOOKUP(F2088,Accesorio!A:C,3,),"")</f>
        <v/>
      </c>
    </row>
    <row r="2089" spans="1:14">
      <c r="A2089" s="103"/>
      <c r="B2089" s="104"/>
      <c r="C2089" s="105"/>
      <c r="D2089" s="106"/>
      <c r="E2089" s="222"/>
      <c r="F2089" s="225"/>
      <c r="G2089" s="107"/>
      <c r="H2089" s="107"/>
      <c r="I2089" s="107"/>
      <c r="J2089" s="108"/>
      <c r="K2089" s="109"/>
      <c r="L2089" s="110"/>
      <c r="M2089" s="328" t="str">
        <f>IFERROR(ROUNDUP(VLOOKUP(F2089,Accesorio!A:E,IF(L2089&gt;5,L2089-2,L2089),)*E2089/IF(L2089&gt;5,1.21,1),0)," ")</f>
        <v xml:space="preserve"> </v>
      </c>
      <c r="N2089" s="329" t="str">
        <f>IFERROR(VLOOKUP(F2089,Accesorio!A:C,3,),"")</f>
        <v/>
      </c>
    </row>
    <row r="2090" spans="1:14">
      <c r="A2090" s="103"/>
      <c r="B2090" s="104"/>
      <c r="C2090" s="105"/>
      <c r="D2090" s="106"/>
      <c r="E2090" s="222"/>
      <c r="F2090" s="225"/>
      <c r="G2090" s="107"/>
      <c r="H2090" s="107"/>
      <c r="I2090" s="107"/>
      <c r="J2090" s="108"/>
      <c r="K2090" s="109"/>
      <c r="L2090" s="110"/>
      <c r="M2090" s="328" t="str">
        <f>IFERROR(ROUNDUP(VLOOKUP(F2090,Accesorio!A:E,IF(L2090&gt;5,L2090-2,L2090),)*E2090/IF(L2090&gt;5,1.21,1),0)," ")</f>
        <v xml:space="preserve"> </v>
      </c>
      <c r="N2090" s="329" t="str">
        <f>IFERROR(VLOOKUP(F2090,Accesorio!A:C,3,),"")</f>
        <v/>
      </c>
    </row>
    <row r="2091" spans="1:14">
      <c r="A2091" s="103"/>
      <c r="B2091" s="104"/>
      <c r="C2091" s="105"/>
      <c r="D2091" s="106"/>
      <c r="E2091" s="222"/>
      <c r="F2091" s="225"/>
      <c r="G2091" s="107"/>
      <c r="H2091" s="107"/>
      <c r="I2091" s="107"/>
      <c r="J2091" s="108"/>
      <c r="K2091" s="109"/>
      <c r="L2091" s="110"/>
      <c r="M2091" s="328" t="str">
        <f>IFERROR(ROUNDUP(VLOOKUP(F2091,Accesorio!A:E,IF(L2091&gt;5,L2091-2,L2091),)*E2091/IF(L2091&gt;5,1.21,1),0)," ")</f>
        <v xml:space="preserve"> </v>
      </c>
      <c r="N2091" s="329" t="str">
        <f>IFERROR(VLOOKUP(F2091,Accesorio!A:C,3,),"")</f>
        <v/>
      </c>
    </row>
    <row r="2092" spans="1:14">
      <c r="A2092" s="103"/>
      <c r="B2092" s="104"/>
      <c r="C2092" s="105"/>
      <c r="D2092" s="106"/>
      <c r="E2092" s="222"/>
      <c r="F2092" s="225"/>
      <c r="G2092" s="107"/>
      <c r="H2092" s="107"/>
      <c r="I2092" s="107"/>
      <c r="J2092" s="108"/>
      <c r="K2092" s="109"/>
      <c r="L2092" s="110"/>
      <c r="M2092" s="328" t="str">
        <f>IFERROR(ROUNDUP(VLOOKUP(F2092,Accesorio!A:E,IF(L2092&gt;5,L2092-2,L2092),)*E2092/IF(L2092&gt;5,1.21,1),0)," ")</f>
        <v xml:space="preserve"> </v>
      </c>
      <c r="N2092" s="329" t="str">
        <f>IFERROR(VLOOKUP(F2092,Accesorio!A:C,3,),"")</f>
        <v/>
      </c>
    </row>
    <row r="2093" spans="1:14">
      <c r="A2093" s="103"/>
      <c r="B2093" s="104"/>
      <c r="C2093" s="105"/>
      <c r="D2093" s="106"/>
      <c r="E2093" s="222"/>
      <c r="F2093" s="225"/>
      <c r="G2093" s="107"/>
      <c r="H2093" s="107"/>
      <c r="I2093" s="107"/>
      <c r="J2093" s="108"/>
      <c r="K2093" s="109"/>
      <c r="L2093" s="110"/>
      <c r="M2093" s="328" t="str">
        <f>IFERROR(ROUNDUP(VLOOKUP(F2093,Accesorio!A:E,IF(L2093&gt;5,L2093-2,L2093),)*E2093/IF(L2093&gt;5,1.21,1),0)," ")</f>
        <v xml:space="preserve"> </v>
      </c>
      <c r="N2093" s="329" t="str">
        <f>IFERROR(VLOOKUP(F2093,Accesorio!A:C,3,),"")</f>
        <v/>
      </c>
    </row>
    <row r="2094" spans="1:14">
      <c r="A2094" s="103"/>
      <c r="B2094" s="104"/>
      <c r="C2094" s="105"/>
      <c r="D2094" s="106"/>
      <c r="E2094" s="222"/>
      <c r="F2094" s="225"/>
      <c r="G2094" s="107"/>
      <c r="H2094" s="107"/>
      <c r="I2094" s="107"/>
      <c r="J2094" s="108"/>
      <c r="K2094" s="109"/>
      <c r="L2094" s="110"/>
      <c r="M2094" s="328" t="str">
        <f>IFERROR(ROUNDUP(VLOOKUP(F2094,Accesorio!A:E,IF(L2094&gt;5,L2094-2,L2094),)*E2094/IF(L2094&gt;5,1.21,1),0)," ")</f>
        <v xml:space="preserve"> </v>
      </c>
      <c r="N2094" s="329" t="str">
        <f>IFERROR(VLOOKUP(F2094,Accesorio!A:C,3,),"")</f>
        <v/>
      </c>
    </row>
    <row r="2095" spans="1:14">
      <c r="A2095" s="103"/>
      <c r="B2095" s="104"/>
      <c r="C2095" s="105"/>
      <c r="D2095" s="106"/>
      <c r="E2095" s="222"/>
      <c r="F2095" s="225"/>
      <c r="G2095" s="107"/>
      <c r="H2095" s="107"/>
      <c r="I2095" s="107"/>
      <c r="J2095" s="108"/>
      <c r="K2095" s="109"/>
      <c r="L2095" s="110"/>
      <c r="M2095" s="328" t="str">
        <f>IFERROR(ROUNDUP(VLOOKUP(F2095,Accesorio!A:E,IF(L2095&gt;5,L2095-2,L2095),)*E2095/IF(L2095&gt;5,1.21,1),0)," ")</f>
        <v xml:space="preserve"> </v>
      </c>
      <c r="N2095" s="329" t="str">
        <f>IFERROR(VLOOKUP(F2095,Accesorio!A:C,3,),"")</f>
        <v/>
      </c>
    </row>
    <row r="2096" spans="1:14">
      <c r="A2096" s="103"/>
      <c r="B2096" s="104"/>
      <c r="C2096" s="105"/>
      <c r="D2096" s="106"/>
      <c r="E2096" s="222"/>
      <c r="F2096" s="225"/>
      <c r="G2096" s="107"/>
      <c r="H2096" s="107"/>
      <c r="I2096" s="107"/>
      <c r="J2096" s="108"/>
      <c r="K2096" s="109"/>
      <c r="L2096" s="110"/>
      <c r="M2096" s="328" t="str">
        <f>IFERROR(ROUNDUP(VLOOKUP(F2096,Accesorio!A:E,IF(L2096&gt;5,L2096-2,L2096),)*E2096/IF(L2096&gt;5,1.21,1),0)," ")</f>
        <v xml:space="preserve"> </v>
      </c>
      <c r="N2096" s="329" t="str">
        <f>IFERROR(VLOOKUP(F2096,Accesorio!A:C,3,),"")</f>
        <v/>
      </c>
    </row>
    <row r="2097" spans="1:14">
      <c r="A2097" s="103"/>
      <c r="B2097" s="104"/>
      <c r="C2097" s="105"/>
      <c r="D2097" s="106"/>
      <c r="E2097" s="222"/>
      <c r="F2097" s="225"/>
      <c r="G2097" s="107"/>
      <c r="H2097" s="107"/>
      <c r="I2097" s="107"/>
      <c r="J2097" s="108"/>
      <c r="K2097" s="109"/>
      <c r="L2097" s="110"/>
      <c r="M2097" s="328" t="str">
        <f>IFERROR(ROUNDUP(VLOOKUP(F2097,Accesorio!A:E,IF(L2097&gt;5,L2097-2,L2097),)*E2097/IF(L2097&gt;5,1.21,1),0)," ")</f>
        <v xml:space="preserve"> </v>
      </c>
      <c r="N2097" s="329" t="str">
        <f>IFERROR(VLOOKUP(F2097,Accesorio!A:C,3,),"")</f>
        <v/>
      </c>
    </row>
    <row r="2098" spans="1:14">
      <c r="A2098" s="103"/>
      <c r="B2098" s="104"/>
      <c r="C2098" s="105"/>
      <c r="D2098" s="106"/>
      <c r="E2098" s="222"/>
      <c r="F2098" s="225"/>
      <c r="G2098" s="107"/>
      <c r="H2098" s="107"/>
      <c r="I2098" s="107"/>
      <c r="J2098" s="108"/>
      <c r="K2098" s="109"/>
      <c r="L2098" s="110"/>
      <c r="M2098" s="328" t="str">
        <f>IFERROR(ROUNDUP(VLOOKUP(F2098,Accesorio!A:E,IF(L2098&gt;5,L2098-2,L2098),)*E2098/IF(L2098&gt;5,1.21,1),0)," ")</f>
        <v xml:space="preserve"> </v>
      </c>
      <c r="N2098" s="329" t="str">
        <f>IFERROR(VLOOKUP(F2098,Accesorio!A:C,3,),"")</f>
        <v/>
      </c>
    </row>
    <row r="2099" spans="1:14">
      <c r="A2099" s="103"/>
      <c r="B2099" s="104"/>
      <c r="C2099" s="105"/>
      <c r="D2099" s="106"/>
      <c r="E2099" s="222"/>
      <c r="F2099" s="225"/>
      <c r="G2099" s="107"/>
      <c r="H2099" s="107"/>
      <c r="I2099" s="107"/>
      <c r="J2099" s="108"/>
      <c r="K2099" s="109"/>
      <c r="L2099" s="110"/>
      <c r="M2099" s="328" t="str">
        <f>IFERROR(ROUNDUP(VLOOKUP(F2099,Accesorio!A:E,IF(L2099&gt;5,L2099-2,L2099),)*E2099/IF(L2099&gt;5,1.21,1),0)," ")</f>
        <v xml:space="preserve"> </v>
      </c>
      <c r="N2099" s="329" t="str">
        <f>IFERROR(VLOOKUP(F2099,Accesorio!A:C,3,),"")</f>
        <v/>
      </c>
    </row>
    <row r="2100" spans="1:14">
      <c r="A2100" s="103"/>
      <c r="B2100" s="104"/>
      <c r="C2100" s="105"/>
      <c r="D2100" s="106"/>
      <c r="E2100" s="222"/>
      <c r="F2100" s="225"/>
      <c r="G2100" s="107"/>
      <c r="H2100" s="107"/>
      <c r="I2100" s="107"/>
      <c r="J2100" s="108"/>
      <c r="K2100" s="109"/>
      <c r="L2100" s="110"/>
      <c r="M2100" s="328" t="str">
        <f>IFERROR(ROUNDUP(VLOOKUP(F2100,Accesorio!A:E,IF(L2100&gt;5,L2100-2,L2100),)*E2100/IF(L2100&gt;5,1.21,1),0)," ")</f>
        <v xml:space="preserve"> </v>
      </c>
      <c r="N2100" s="329" t="str">
        <f>IFERROR(VLOOKUP(F2100,Accesorio!A:C,3,),"")</f>
        <v/>
      </c>
    </row>
    <row r="2101" spans="1:14">
      <c r="A2101" s="103"/>
      <c r="B2101" s="104"/>
      <c r="C2101" s="105"/>
      <c r="D2101" s="106"/>
      <c r="E2101" s="222"/>
      <c r="F2101" s="225"/>
      <c r="G2101" s="107"/>
      <c r="H2101" s="107"/>
      <c r="I2101" s="107"/>
      <c r="J2101" s="108"/>
      <c r="K2101" s="109"/>
      <c r="L2101" s="110"/>
      <c r="M2101" s="328" t="str">
        <f>IFERROR(ROUNDUP(VLOOKUP(F2101,Accesorio!A:E,IF(L2101&gt;5,L2101-2,L2101),)*E2101/IF(L2101&gt;5,1.21,1),0)," ")</f>
        <v xml:space="preserve"> </v>
      </c>
      <c r="N2101" s="329" t="str">
        <f>IFERROR(VLOOKUP(F2101,Accesorio!A:C,3,),"")</f>
        <v/>
      </c>
    </row>
    <row r="2102" spans="1:14">
      <c r="A2102" s="103"/>
      <c r="B2102" s="104"/>
      <c r="C2102" s="105"/>
      <c r="D2102" s="106"/>
      <c r="E2102" s="222"/>
      <c r="F2102" s="225"/>
      <c r="G2102" s="107"/>
      <c r="H2102" s="107"/>
      <c r="I2102" s="107"/>
      <c r="J2102" s="108"/>
      <c r="K2102" s="109"/>
      <c r="L2102" s="110"/>
      <c r="M2102" s="328" t="str">
        <f>IFERROR(ROUNDUP(VLOOKUP(F2102,Accesorio!A:E,IF(L2102&gt;5,L2102-2,L2102),)*E2102/IF(L2102&gt;5,1.21,1),0)," ")</f>
        <v xml:space="preserve"> </v>
      </c>
      <c r="N2102" s="329" t="str">
        <f>IFERROR(VLOOKUP(F2102,Accesorio!A:C,3,),"")</f>
        <v/>
      </c>
    </row>
    <row r="2103" spans="1:14">
      <c r="A2103" s="103"/>
      <c r="B2103" s="104"/>
      <c r="C2103" s="105"/>
      <c r="D2103" s="106"/>
      <c r="E2103" s="222"/>
      <c r="F2103" s="225"/>
      <c r="G2103" s="107"/>
      <c r="H2103" s="107"/>
      <c r="I2103" s="107"/>
      <c r="J2103" s="108"/>
      <c r="K2103" s="109"/>
      <c r="L2103" s="110"/>
      <c r="M2103" s="328" t="str">
        <f>IFERROR(ROUNDUP(VLOOKUP(F2103,Accesorio!A:E,IF(L2103&gt;5,L2103-2,L2103),)*E2103/IF(L2103&gt;5,1.21,1),0)," ")</f>
        <v xml:space="preserve"> </v>
      </c>
      <c r="N2103" s="329" t="str">
        <f>IFERROR(VLOOKUP(F2103,Accesorio!A:C,3,),"")</f>
        <v/>
      </c>
    </row>
    <row r="2104" spans="1:14">
      <c r="A2104" s="103"/>
      <c r="B2104" s="104"/>
      <c r="C2104" s="105"/>
      <c r="D2104" s="106"/>
      <c r="E2104" s="222"/>
      <c r="F2104" s="225"/>
      <c r="G2104" s="107"/>
      <c r="H2104" s="107"/>
      <c r="I2104" s="107"/>
      <c r="J2104" s="108"/>
      <c r="K2104" s="109"/>
      <c r="L2104" s="110"/>
      <c r="M2104" s="328" t="str">
        <f>IFERROR(ROUNDUP(VLOOKUP(F2104,Accesorio!A:E,IF(L2104&gt;5,L2104-2,L2104),)*E2104/IF(L2104&gt;5,1.21,1),0)," ")</f>
        <v xml:space="preserve"> </v>
      </c>
      <c r="N2104" s="329" t="str">
        <f>IFERROR(VLOOKUP(F2104,Accesorio!A:C,3,),"")</f>
        <v/>
      </c>
    </row>
    <row r="2105" spans="1:14">
      <c r="A2105" s="103"/>
      <c r="B2105" s="104"/>
      <c r="C2105" s="105"/>
      <c r="D2105" s="106"/>
      <c r="E2105" s="222"/>
      <c r="F2105" s="225"/>
      <c r="G2105" s="107"/>
      <c r="H2105" s="107"/>
      <c r="I2105" s="107"/>
      <c r="J2105" s="108"/>
      <c r="K2105" s="109"/>
      <c r="L2105" s="110"/>
      <c r="M2105" s="328" t="str">
        <f>IFERROR(ROUNDUP(VLOOKUP(F2105,Accesorio!A:E,IF(L2105&gt;5,L2105-2,L2105),)*E2105/IF(L2105&gt;5,1.21,1),0)," ")</f>
        <v xml:space="preserve"> </v>
      </c>
      <c r="N2105" s="329" t="str">
        <f>IFERROR(VLOOKUP(F2105,Accesorio!A:C,3,),"")</f>
        <v/>
      </c>
    </row>
    <row r="2106" spans="1:14">
      <c r="A2106" s="103"/>
      <c r="B2106" s="104"/>
      <c r="C2106" s="105"/>
      <c r="D2106" s="106"/>
      <c r="E2106" s="222"/>
      <c r="F2106" s="225"/>
      <c r="G2106" s="107"/>
      <c r="H2106" s="107"/>
      <c r="I2106" s="107"/>
      <c r="J2106" s="108"/>
      <c r="K2106" s="109"/>
      <c r="L2106" s="110"/>
      <c r="M2106" s="328" t="str">
        <f>IFERROR(ROUNDUP(VLOOKUP(F2106,Accesorio!A:E,IF(L2106&gt;5,L2106-2,L2106),)*E2106/IF(L2106&gt;5,1.21,1),0)," ")</f>
        <v xml:space="preserve"> </v>
      </c>
      <c r="N2106" s="329" t="str">
        <f>IFERROR(VLOOKUP(F2106,Accesorio!A:C,3,),"")</f>
        <v/>
      </c>
    </row>
    <row r="2107" spans="1:14">
      <c r="A2107" s="103"/>
      <c r="B2107" s="104"/>
      <c r="C2107" s="105"/>
      <c r="D2107" s="106"/>
      <c r="E2107" s="222"/>
      <c r="F2107" s="225"/>
      <c r="G2107" s="107"/>
      <c r="H2107" s="107"/>
      <c r="I2107" s="107"/>
      <c r="J2107" s="108"/>
      <c r="K2107" s="109"/>
      <c r="L2107" s="110"/>
      <c r="M2107" s="328" t="str">
        <f>IFERROR(ROUNDUP(VLOOKUP(F2107,Accesorio!A:E,IF(L2107&gt;5,L2107-2,L2107),)*E2107/IF(L2107&gt;5,1.21,1),0)," ")</f>
        <v xml:space="preserve"> </v>
      </c>
      <c r="N2107" s="329" t="str">
        <f>IFERROR(VLOOKUP(F2107,Accesorio!A:C,3,),"")</f>
        <v/>
      </c>
    </row>
    <row r="2108" spans="1:14">
      <c r="A2108" s="103"/>
      <c r="B2108" s="104"/>
      <c r="C2108" s="105"/>
      <c r="D2108" s="106"/>
      <c r="E2108" s="222"/>
      <c r="F2108" s="225"/>
      <c r="G2108" s="107"/>
      <c r="H2108" s="107"/>
      <c r="I2108" s="107"/>
      <c r="J2108" s="108"/>
      <c r="K2108" s="109"/>
      <c r="L2108" s="110"/>
      <c r="M2108" s="328" t="str">
        <f>IFERROR(ROUNDUP(VLOOKUP(F2108,Accesorio!A:E,IF(L2108&gt;5,L2108-2,L2108),)*E2108/IF(L2108&gt;5,1.21,1),0)," ")</f>
        <v xml:space="preserve"> </v>
      </c>
      <c r="N2108" s="329" t="str">
        <f>IFERROR(VLOOKUP(F2108,Accesorio!A:C,3,),"")</f>
        <v/>
      </c>
    </row>
    <row r="2109" spans="1:14">
      <c r="A2109" s="103"/>
      <c r="B2109" s="104"/>
      <c r="C2109" s="105"/>
      <c r="D2109" s="106"/>
      <c r="E2109" s="222"/>
      <c r="F2109" s="225"/>
      <c r="G2109" s="107"/>
      <c r="H2109" s="107"/>
      <c r="I2109" s="107"/>
      <c r="J2109" s="108"/>
      <c r="K2109" s="109"/>
      <c r="L2109" s="110"/>
      <c r="M2109" s="328" t="str">
        <f>IFERROR(ROUNDUP(VLOOKUP(F2109,Accesorio!A:E,IF(L2109&gt;5,L2109-2,L2109),)*E2109/IF(L2109&gt;5,1.21,1),0)," ")</f>
        <v xml:space="preserve"> </v>
      </c>
      <c r="N2109" s="329" t="str">
        <f>IFERROR(VLOOKUP(F2109,Accesorio!A:C,3,),"")</f>
        <v/>
      </c>
    </row>
    <row r="2110" spans="1:14">
      <c r="A2110" s="103"/>
      <c r="B2110" s="104"/>
      <c r="C2110" s="105"/>
      <c r="D2110" s="106"/>
      <c r="E2110" s="222"/>
      <c r="F2110" s="225"/>
      <c r="G2110" s="107"/>
      <c r="H2110" s="107"/>
      <c r="I2110" s="107"/>
      <c r="J2110" s="108"/>
      <c r="K2110" s="109"/>
      <c r="L2110" s="110"/>
      <c r="M2110" s="328" t="str">
        <f>IFERROR(ROUNDUP(VLOOKUP(F2110,Accesorio!A:E,IF(L2110&gt;5,L2110-2,L2110),)*E2110/IF(L2110&gt;5,1.21,1),0)," ")</f>
        <v xml:space="preserve"> </v>
      </c>
      <c r="N2110" s="329" t="str">
        <f>IFERROR(VLOOKUP(F2110,Accesorio!A:C,3,),"")</f>
        <v/>
      </c>
    </row>
    <row r="2111" spans="1:14">
      <c r="A2111" s="103"/>
      <c r="B2111" s="104"/>
      <c r="C2111" s="105"/>
      <c r="D2111" s="106"/>
      <c r="E2111" s="222"/>
      <c r="F2111" s="225"/>
      <c r="G2111" s="107"/>
      <c r="H2111" s="107"/>
      <c r="I2111" s="107"/>
      <c r="J2111" s="108"/>
      <c r="K2111" s="109"/>
      <c r="L2111" s="110"/>
      <c r="M2111" s="328" t="str">
        <f>IFERROR(ROUNDUP(VLOOKUP(F2111,Accesorio!A:E,IF(L2111&gt;5,L2111-2,L2111),)*E2111/IF(L2111&gt;5,1.21,1),0)," ")</f>
        <v xml:space="preserve"> </v>
      </c>
      <c r="N2111" s="329" t="str">
        <f>IFERROR(VLOOKUP(F2111,Accesorio!A:C,3,),"")</f>
        <v/>
      </c>
    </row>
    <row r="2112" spans="1:14">
      <c r="A2112" s="103"/>
      <c r="B2112" s="104"/>
      <c r="C2112" s="105"/>
      <c r="D2112" s="106"/>
      <c r="E2112" s="222"/>
      <c r="F2112" s="225"/>
      <c r="G2112" s="107"/>
      <c r="H2112" s="107"/>
      <c r="I2112" s="107"/>
      <c r="J2112" s="108"/>
      <c r="K2112" s="109"/>
      <c r="L2112" s="110"/>
      <c r="M2112" s="328" t="str">
        <f>IFERROR(ROUNDUP(VLOOKUP(F2112,Accesorio!A:E,IF(L2112&gt;5,L2112-2,L2112),)*E2112/IF(L2112&gt;5,1.21,1),0)," ")</f>
        <v xml:space="preserve"> </v>
      </c>
      <c r="N2112" s="329" t="str">
        <f>IFERROR(VLOOKUP(F2112,Accesorio!A:C,3,),"")</f>
        <v/>
      </c>
    </row>
    <row r="2113" spans="1:14">
      <c r="A2113" s="103"/>
      <c r="B2113" s="104"/>
      <c r="C2113" s="105"/>
      <c r="D2113" s="106"/>
      <c r="E2113" s="222"/>
      <c r="F2113" s="225"/>
      <c r="G2113" s="107"/>
      <c r="H2113" s="107"/>
      <c r="I2113" s="107"/>
      <c r="J2113" s="108"/>
      <c r="K2113" s="109"/>
      <c r="L2113" s="110"/>
      <c r="M2113" s="328" t="str">
        <f>IFERROR(ROUNDUP(VLOOKUP(F2113,Accesorio!A:E,IF(L2113&gt;5,L2113-2,L2113),)*E2113/IF(L2113&gt;5,1.21,1),0)," ")</f>
        <v xml:space="preserve"> </v>
      </c>
      <c r="N2113" s="329" t="str">
        <f>IFERROR(VLOOKUP(F2113,Accesorio!A:C,3,),"")</f>
        <v/>
      </c>
    </row>
    <row r="2114" spans="1:14">
      <c r="A2114" s="103"/>
      <c r="B2114" s="104"/>
      <c r="C2114" s="105"/>
      <c r="D2114" s="106"/>
      <c r="E2114" s="222"/>
      <c r="F2114" s="225"/>
      <c r="G2114" s="107"/>
      <c r="H2114" s="107"/>
      <c r="I2114" s="107"/>
      <c r="J2114" s="108"/>
      <c r="K2114" s="109"/>
      <c r="L2114" s="110"/>
      <c r="M2114" s="328" t="str">
        <f>IFERROR(ROUNDUP(VLOOKUP(F2114,Accesorio!A:E,IF(L2114&gt;5,L2114-2,L2114),)*E2114/IF(L2114&gt;5,1.21,1),0)," ")</f>
        <v xml:space="preserve"> </v>
      </c>
      <c r="N2114" s="329" t="str">
        <f>IFERROR(VLOOKUP(F2114,Accesorio!A:C,3,),"")</f>
        <v/>
      </c>
    </row>
    <row r="2115" spans="1:14">
      <c r="A2115" s="103"/>
      <c r="B2115" s="104"/>
      <c r="C2115" s="105"/>
      <c r="D2115" s="106"/>
      <c r="E2115" s="222"/>
      <c r="F2115" s="225"/>
      <c r="G2115" s="107"/>
      <c r="H2115" s="107"/>
      <c r="I2115" s="107"/>
      <c r="J2115" s="108"/>
      <c r="K2115" s="109"/>
      <c r="L2115" s="110"/>
      <c r="M2115" s="328" t="str">
        <f>IFERROR(ROUNDUP(VLOOKUP(F2115,Accesorio!A:E,IF(L2115&gt;5,L2115-2,L2115),)*E2115/IF(L2115&gt;5,1.21,1),0)," ")</f>
        <v xml:space="preserve"> </v>
      </c>
      <c r="N2115" s="329" t="str">
        <f>IFERROR(VLOOKUP(F2115,Accesorio!A:C,3,),"")</f>
        <v/>
      </c>
    </row>
    <row r="2116" spans="1:14">
      <c r="A2116" s="103"/>
      <c r="B2116" s="104"/>
      <c r="C2116" s="105"/>
      <c r="D2116" s="106"/>
      <c r="E2116" s="222"/>
      <c r="F2116" s="225"/>
      <c r="G2116" s="107"/>
      <c r="H2116" s="107"/>
      <c r="I2116" s="107"/>
      <c r="J2116" s="108"/>
      <c r="K2116" s="109"/>
      <c r="L2116" s="110"/>
      <c r="M2116" s="328" t="str">
        <f>IFERROR(ROUNDUP(VLOOKUP(F2116,Accesorio!A:E,IF(L2116&gt;5,L2116-2,L2116),)*E2116/IF(L2116&gt;5,1.21,1),0)," ")</f>
        <v xml:space="preserve"> </v>
      </c>
      <c r="N2116" s="329" t="str">
        <f>IFERROR(VLOOKUP(F2116,Accesorio!A:C,3,),"")</f>
        <v/>
      </c>
    </row>
    <row r="2117" spans="1:14">
      <c r="A2117" s="103"/>
      <c r="B2117" s="104"/>
      <c r="C2117" s="105"/>
      <c r="D2117" s="106"/>
      <c r="E2117" s="222"/>
      <c r="F2117" s="225"/>
      <c r="G2117" s="107"/>
      <c r="H2117" s="107"/>
      <c r="I2117" s="107"/>
      <c r="J2117" s="108"/>
      <c r="K2117" s="109"/>
      <c r="L2117" s="110"/>
      <c r="M2117" s="328" t="str">
        <f>IFERROR(ROUNDUP(VLOOKUP(F2117,Accesorio!A:E,IF(L2117&gt;5,L2117-2,L2117),)*E2117/IF(L2117&gt;5,1.21,1),0)," ")</f>
        <v xml:space="preserve"> </v>
      </c>
      <c r="N2117" s="329" t="str">
        <f>IFERROR(VLOOKUP(F2117,Accesorio!A:C,3,),"")</f>
        <v/>
      </c>
    </row>
    <row r="2118" spans="1:14">
      <c r="A2118" s="103"/>
      <c r="B2118" s="104"/>
      <c r="C2118" s="105"/>
      <c r="D2118" s="106"/>
      <c r="E2118" s="222"/>
      <c r="F2118" s="225"/>
      <c r="G2118" s="107"/>
      <c r="H2118" s="107"/>
      <c r="I2118" s="107"/>
      <c r="J2118" s="108"/>
      <c r="K2118" s="109"/>
      <c r="L2118" s="110"/>
      <c r="M2118" s="328" t="str">
        <f>IFERROR(ROUNDUP(VLOOKUP(F2118,Accesorio!A:E,IF(L2118&gt;5,L2118-2,L2118),)*E2118/IF(L2118&gt;5,1.21,1),0)," ")</f>
        <v xml:space="preserve"> </v>
      </c>
      <c r="N2118" s="329" t="str">
        <f>IFERROR(VLOOKUP(F2118,Accesorio!A:C,3,),"")</f>
        <v/>
      </c>
    </row>
    <row r="2119" spans="1:14">
      <c r="A2119" s="103"/>
      <c r="B2119" s="104"/>
      <c r="C2119" s="105"/>
      <c r="D2119" s="106"/>
      <c r="E2119" s="222"/>
      <c r="F2119" s="225"/>
      <c r="G2119" s="107"/>
      <c r="H2119" s="107"/>
      <c r="I2119" s="107"/>
      <c r="J2119" s="108"/>
      <c r="K2119" s="109"/>
      <c r="L2119" s="110"/>
      <c r="M2119" s="328" t="str">
        <f>IFERROR(ROUNDUP(VLOOKUP(F2119,Accesorio!A:E,IF(L2119&gt;5,L2119-2,L2119),)*E2119/IF(L2119&gt;5,1.21,1),0)," ")</f>
        <v xml:space="preserve"> </v>
      </c>
      <c r="N2119" s="329" t="str">
        <f>IFERROR(VLOOKUP(F2119,Accesorio!A:C,3,),"")</f>
        <v/>
      </c>
    </row>
    <row r="2120" spans="1:14">
      <c r="A2120" s="103"/>
      <c r="B2120" s="104"/>
      <c r="C2120" s="105"/>
      <c r="D2120" s="106"/>
      <c r="E2120" s="222"/>
      <c r="F2120" s="225"/>
      <c r="G2120" s="107"/>
      <c r="H2120" s="107"/>
      <c r="I2120" s="107"/>
      <c r="J2120" s="108"/>
      <c r="K2120" s="109"/>
      <c r="L2120" s="110"/>
      <c r="M2120" s="328" t="str">
        <f>IFERROR(ROUNDUP(VLOOKUP(F2120,Accesorio!A:E,IF(L2120&gt;5,L2120-2,L2120),)*E2120/IF(L2120&gt;5,1.21,1),0)," ")</f>
        <v xml:space="preserve"> </v>
      </c>
      <c r="N2120" s="329" t="str">
        <f>IFERROR(VLOOKUP(F2120,Accesorio!A:C,3,),"")</f>
        <v/>
      </c>
    </row>
    <row r="2121" spans="1:14">
      <c r="A2121" s="103"/>
      <c r="B2121" s="104"/>
      <c r="C2121" s="105"/>
      <c r="D2121" s="106"/>
      <c r="E2121" s="222"/>
      <c r="F2121" s="225"/>
      <c r="G2121" s="107"/>
      <c r="H2121" s="107"/>
      <c r="I2121" s="107"/>
      <c r="J2121" s="108"/>
      <c r="K2121" s="109"/>
      <c r="L2121" s="110"/>
      <c r="M2121" s="328" t="str">
        <f>IFERROR(ROUNDUP(VLOOKUP(F2121,Accesorio!A:E,IF(L2121&gt;5,L2121-2,L2121),)*E2121/IF(L2121&gt;5,1.21,1),0)," ")</f>
        <v xml:space="preserve"> </v>
      </c>
      <c r="N2121" s="329" t="str">
        <f>IFERROR(VLOOKUP(F2121,Accesorio!A:C,3,),"")</f>
        <v/>
      </c>
    </row>
    <row r="2122" spans="1:14">
      <c r="A2122" s="103"/>
      <c r="B2122" s="104"/>
      <c r="C2122" s="105"/>
      <c r="D2122" s="106"/>
      <c r="E2122" s="222"/>
      <c r="F2122" s="225"/>
      <c r="G2122" s="107"/>
      <c r="H2122" s="107"/>
      <c r="I2122" s="107"/>
      <c r="J2122" s="108"/>
      <c r="K2122" s="109"/>
      <c r="L2122" s="110"/>
      <c r="M2122" s="328" t="str">
        <f>IFERROR(ROUNDUP(VLOOKUP(F2122,Accesorio!A:E,IF(L2122&gt;5,L2122-2,L2122),)*E2122/IF(L2122&gt;5,1.21,1),0)," ")</f>
        <v xml:space="preserve"> </v>
      </c>
      <c r="N2122" s="329" t="str">
        <f>IFERROR(VLOOKUP(F2122,Accesorio!A:C,3,),"")</f>
        <v/>
      </c>
    </row>
    <row r="2123" spans="1:14">
      <c r="A2123" s="103"/>
      <c r="B2123" s="104"/>
      <c r="C2123" s="105"/>
      <c r="D2123" s="106"/>
      <c r="E2123" s="222"/>
      <c r="F2123" s="225"/>
      <c r="G2123" s="107"/>
      <c r="H2123" s="107"/>
      <c r="I2123" s="107"/>
      <c r="J2123" s="108"/>
      <c r="K2123" s="109"/>
      <c r="L2123" s="110"/>
      <c r="M2123" s="328" t="str">
        <f>IFERROR(ROUNDUP(VLOOKUP(F2123,Accesorio!A:E,IF(L2123&gt;5,L2123-2,L2123),)*E2123/IF(L2123&gt;5,1.21,1),0)," ")</f>
        <v xml:space="preserve"> </v>
      </c>
      <c r="N2123" s="329" t="str">
        <f>IFERROR(VLOOKUP(F2123,Accesorio!A:C,3,),"")</f>
        <v/>
      </c>
    </row>
    <row r="2124" spans="1:14">
      <c r="A2124" s="103"/>
      <c r="B2124" s="104"/>
      <c r="C2124" s="105"/>
      <c r="D2124" s="106"/>
      <c r="E2124" s="222"/>
      <c r="F2124" s="225"/>
      <c r="G2124" s="107"/>
      <c r="H2124" s="107"/>
      <c r="I2124" s="107"/>
      <c r="J2124" s="108"/>
      <c r="K2124" s="109"/>
      <c r="L2124" s="110"/>
      <c r="M2124" s="328" t="str">
        <f>IFERROR(ROUNDUP(VLOOKUP(F2124,Accesorio!A:E,IF(L2124&gt;5,L2124-2,L2124),)*E2124/IF(L2124&gt;5,1.21,1),0)," ")</f>
        <v xml:space="preserve"> </v>
      </c>
      <c r="N2124" s="329" t="str">
        <f>IFERROR(VLOOKUP(F2124,Accesorio!A:C,3,),"")</f>
        <v/>
      </c>
    </row>
    <row r="2125" spans="1:14">
      <c r="A2125" s="103"/>
      <c r="B2125" s="104"/>
      <c r="C2125" s="105"/>
      <c r="D2125" s="106"/>
      <c r="E2125" s="222"/>
      <c r="F2125" s="225"/>
      <c r="G2125" s="107"/>
      <c r="H2125" s="107"/>
      <c r="I2125" s="107"/>
      <c r="J2125" s="108"/>
      <c r="K2125" s="109"/>
      <c r="L2125" s="110"/>
      <c r="M2125" s="328" t="str">
        <f>IFERROR(ROUNDUP(VLOOKUP(F2125,Accesorio!A:E,IF(L2125&gt;5,L2125-2,L2125),)*E2125/IF(L2125&gt;5,1.21,1),0)," ")</f>
        <v xml:space="preserve"> </v>
      </c>
      <c r="N2125" s="329" t="str">
        <f>IFERROR(VLOOKUP(F2125,Accesorio!A:C,3,),"")</f>
        <v/>
      </c>
    </row>
    <row r="2126" spans="1:14">
      <c r="A2126" s="103"/>
      <c r="B2126" s="104"/>
      <c r="C2126" s="105"/>
      <c r="D2126" s="106"/>
      <c r="E2126" s="222"/>
      <c r="F2126" s="225"/>
      <c r="G2126" s="107"/>
      <c r="H2126" s="107"/>
      <c r="I2126" s="107"/>
      <c r="J2126" s="108"/>
      <c r="K2126" s="109"/>
      <c r="L2126" s="110"/>
      <c r="M2126" s="328" t="str">
        <f>IFERROR(ROUNDUP(VLOOKUP(F2126,Accesorio!A:E,IF(L2126&gt;5,L2126-2,L2126),)*E2126/IF(L2126&gt;5,1.21,1),0)," ")</f>
        <v xml:space="preserve"> </v>
      </c>
      <c r="N2126" s="329" t="str">
        <f>IFERROR(VLOOKUP(F2126,Accesorio!A:C,3,),"")</f>
        <v/>
      </c>
    </row>
    <row r="2127" spans="1:14">
      <c r="A2127" s="103"/>
      <c r="B2127" s="104"/>
      <c r="C2127" s="105"/>
      <c r="D2127" s="106"/>
      <c r="E2127" s="222"/>
      <c r="F2127" s="225"/>
      <c r="G2127" s="107"/>
      <c r="H2127" s="107"/>
      <c r="I2127" s="107"/>
      <c r="J2127" s="108"/>
      <c r="K2127" s="109"/>
      <c r="L2127" s="110"/>
      <c r="M2127" s="328" t="str">
        <f>IFERROR(ROUNDUP(VLOOKUP(F2127,Accesorio!A:E,IF(L2127&gt;5,L2127-2,L2127),)*E2127/IF(L2127&gt;5,1.21,1),0)," ")</f>
        <v xml:space="preserve"> </v>
      </c>
      <c r="N2127" s="329" t="str">
        <f>IFERROR(VLOOKUP(F2127,Accesorio!A:C,3,),"")</f>
        <v/>
      </c>
    </row>
    <row r="2128" spans="1:14">
      <c r="A2128" s="103"/>
      <c r="B2128" s="104"/>
      <c r="C2128" s="105"/>
      <c r="D2128" s="106"/>
      <c r="E2128" s="222"/>
      <c r="F2128" s="225"/>
      <c r="G2128" s="107"/>
      <c r="H2128" s="107"/>
      <c r="I2128" s="107"/>
      <c r="J2128" s="108"/>
      <c r="K2128" s="109"/>
      <c r="L2128" s="110"/>
      <c r="M2128" s="328" t="str">
        <f>IFERROR(ROUNDUP(VLOOKUP(F2128,Accesorio!A:E,IF(L2128&gt;5,L2128-2,L2128),)*E2128/IF(L2128&gt;5,1.21,1),0)," ")</f>
        <v xml:space="preserve"> </v>
      </c>
      <c r="N2128" s="329" t="str">
        <f>IFERROR(VLOOKUP(F2128,Accesorio!A:C,3,),"")</f>
        <v/>
      </c>
    </row>
    <row r="2129" spans="1:14">
      <c r="A2129" s="103"/>
      <c r="B2129" s="104"/>
      <c r="C2129" s="105"/>
      <c r="D2129" s="106"/>
      <c r="E2129" s="222"/>
      <c r="F2129" s="225"/>
      <c r="G2129" s="107"/>
      <c r="H2129" s="107"/>
      <c r="I2129" s="107"/>
      <c r="J2129" s="108"/>
      <c r="K2129" s="109"/>
      <c r="L2129" s="110"/>
      <c r="M2129" s="328" t="str">
        <f>IFERROR(ROUNDUP(VLOOKUP(F2129,Accesorio!A:E,IF(L2129&gt;5,L2129-2,L2129),)*E2129/IF(L2129&gt;5,1.21,1),0)," ")</f>
        <v xml:space="preserve"> </v>
      </c>
      <c r="N2129" s="329" t="str">
        <f>IFERROR(VLOOKUP(F2129,Accesorio!A:C,3,),"")</f>
        <v/>
      </c>
    </row>
    <row r="2130" spans="1:14">
      <c r="A2130" s="103"/>
      <c r="B2130" s="104"/>
      <c r="C2130" s="105"/>
      <c r="D2130" s="106"/>
      <c r="E2130" s="222"/>
      <c r="F2130" s="225"/>
      <c r="G2130" s="107"/>
      <c r="H2130" s="107"/>
      <c r="I2130" s="107"/>
      <c r="J2130" s="108"/>
      <c r="K2130" s="109"/>
      <c r="L2130" s="110"/>
      <c r="M2130" s="328" t="str">
        <f>IFERROR(ROUNDUP(VLOOKUP(F2130,Accesorio!A:E,IF(L2130&gt;5,L2130-2,L2130),)*E2130/IF(L2130&gt;5,1.21,1),0)," ")</f>
        <v xml:space="preserve"> </v>
      </c>
      <c r="N2130" s="329" t="str">
        <f>IFERROR(VLOOKUP(F2130,Accesorio!A:C,3,),"")</f>
        <v/>
      </c>
    </row>
    <row r="2131" spans="1:14">
      <c r="A2131" s="103"/>
      <c r="B2131" s="104"/>
      <c r="C2131" s="105"/>
      <c r="D2131" s="106"/>
      <c r="E2131" s="222"/>
      <c r="F2131" s="225"/>
      <c r="G2131" s="107"/>
      <c r="H2131" s="107"/>
      <c r="I2131" s="107"/>
      <c r="J2131" s="108"/>
      <c r="K2131" s="109"/>
      <c r="L2131" s="110"/>
      <c r="M2131" s="328" t="str">
        <f>IFERROR(ROUNDUP(VLOOKUP(F2131,Accesorio!A:E,IF(L2131&gt;5,L2131-2,L2131),)*E2131/IF(L2131&gt;5,1.21,1),0)," ")</f>
        <v xml:space="preserve"> </v>
      </c>
      <c r="N2131" s="329" t="str">
        <f>IFERROR(VLOOKUP(F2131,Accesorio!A:C,3,),"")</f>
        <v/>
      </c>
    </row>
    <row r="2132" spans="1:14">
      <c r="A2132" s="103"/>
      <c r="B2132" s="104"/>
      <c r="C2132" s="105"/>
      <c r="D2132" s="106"/>
      <c r="E2132" s="222"/>
      <c r="F2132" s="225"/>
      <c r="G2132" s="107"/>
      <c r="H2132" s="107"/>
      <c r="I2132" s="107"/>
      <c r="J2132" s="108"/>
      <c r="K2132" s="109"/>
      <c r="L2132" s="110"/>
      <c r="M2132" s="328" t="str">
        <f>IFERROR(ROUNDUP(VLOOKUP(F2132,Accesorio!A:E,IF(L2132&gt;5,L2132-2,L2132),)*E2132/IF(L2132&gt;5,1.21,1),0)," ")</f>
        <v xml:space="preserve"> </v>
      </c>
      <c r="N2132" s="329" t="str">
        <f>IFERROR(VLOOKUP(F2132,Accesorio!A:C,3,),"")</f>
        <v/>
      </c>
    </row>
    <row r="2133" spans="1:14">
      <c r="A2133" s="103"/>
      <c r="B2133" s="104"/>
      <c r="C2133" s="105"/>
      <c r="D2133" s="106"/>
      <c r="E2133" s="222"/>
      <c r="F2133" s="225"/>
      <c r="G2133" s="107"/>
      <c r="H2133" s="107"/>
      <c r="I2133" s="107"/>
      <c r="J2133" s="108"/>
      <c r="K2133" s="109"/>
      <c r="L2133" s="110"/>
      <c r="M2133" s="328" t="str">
        <f>IFERROR(ROUNDUP(VLOOKUP(F2133,Accesorio!A:E,IF(L2133&gt;5,L2133-2,L2133),)*E2133/IF(L2133&gt;5,1.21,1),0)," ")</f>
        <v xml:space="preserve"> </v>
      </c>
      <c r="N2133" s="329" t="str">
        <f>IFERROR(VLOOKUP(F2133,Accesorio!A:C,3,),"")</f>
        <v/>
      </c>
    </row>
    <row r="2134" spans="1:14">
      <c r="A2134" s="103"/>
      <c r="B2134" s="104"/>
      <c r="C2134" s="105"/>
      <c r="D2134" s="106"/>
      <c r="E2134" s="222"/>
      <c r="F2134" s="225"/>
      <c r="G2134" s="107"/>
      <c r="H2134" s="107"/>
      <c r="I2134" s="107"/>
      <c r="J2134" s="108"/>
      <c r="K2134" s="109"/>
      <c r="L2134" s="110"/>
      <c r="M2134" s="328" t="str">
        <f>IFERROR(ROUNDUP(VLOOKUP(F2134,Accesorio!A:E,IF(L2134&gt;5,L2134-2,L2134),)*E2134/IF(L2134&gt;5,1.21,1),0)," ")</f>
        <v xml:space="preserve"> </v>
      </c>
      <c r="N2134" s="329" t="str">
        <f>IFERROR(VLOOKUP(F2134,Accesorio!A:C,3,),"")</f>
        <v/>
      </c>
    </row>
    <row r="2135" spans="1:14">
      <c r="A2135" s="103"/>
      <c r="B2135" s="104"/>
      <c r="C2135" s="105"/>
      <c r="D2135" s="106"/>
      <c r="E2135" s="222"/>
      <c r="F2135" s="225"/>
      <c r="G2135" s="107"/>
      <c r="H2135" s="107"/>
      <c r="I2135" s="107"/>
      <c r="J2135" s="108"/>
      <c r="K2135" s="109"/>
      <c r="L2135" s="110"/>
      <c r="M2135" s="328" t="str">
        <f>IFERROR(ROUNDUP(VLOOKUP(F2135,Accesorio!A:E,IF(L2135&gt;5,L2135-2,L2135),)*E2135/IF(L2135&gt;5,1.21,1),0)," ")</f>
        <v xml:space="preserve"> </v>
      </c>
      <c r="N2135" s="329" t="str">
        <f>IFERROR(VLOOKUP(F2135,Accesorio!A:C,3,),"")</f>
        <v/>
      </c>
    </row>
    <row r="2136" spans="1:14">
      <c r="A2136" s="103"/>
      <c r="B2136" s="104"/>
      <c r="C2136" s="105"/>
      <c r="D2136" s="106"/>
      <c r="E2136" s="222"/>
      <c r="F2136" s="225"/>
      <c r="G2136" s="107"/>
      <c r="H2136" s="107"/>
      <c r="I2136" s="107"/>
      <c r="J2136" s="108"/>
      <c r="K2136" s="109"/>
      <c r="L2136" s="110"/>
      <c r="M2136" s="328" t="str">
        <f>IFERROR(ROUNDUP(VLOOKUP(F2136,Accesorio!A:E,IF(L2136&gt;5,L2136-2,L2136),)*E2136/IF(L2136&gt;5,1.21,1),0)," ")</f>
        <v xml:space="preserve"> </v>
      </c>
      <c r="N2136" s="329" t="str">
        <f>IFERROR(VLOOKUP(F2136,Accesorio!A:C,3,),"")</f>
        <v/>
      </c>
    </row>
    <row r="2137" spans="1:14">
      <c r="A2137" s="103"/>
      <c r="B2137" s="104"/>
      <c r="C2137" s="105"/>
      <c r="D2137" s="106"/>
      <c r="E2137" s="222"/>
      <c r="F2137" s="225"/>
      <c r="G2137" s="107"/>
      <c r="H2137" s="107"/>
      <c r="I2137" s="107"/>
      <c r="J2137" s="108"/>
      <c r="K2137" s="109"/>
      <c r="L2137" s="110"/>
      <c r="M2137" s="328" t="str">
        <f>IFERROR(ROUNDUP(VLOOKUP(F2137,Accesorio!A:E,IF(L2137&gt;5,L2137-2,L2137),)*E2137/IF(L2137&gt;5,1.21,1),0)," ")</f>
        <v xml:space="preserve"> </v>
      </c>
      <c r="N2137" s="329" t="str">
        <f>IFERROR(VLOOKUP(F2137,Accesorio!A:C,3,),"")</f>
        <v/>
      </c>
    </row>
    <row r="2138" spans="1:14">
      <c r="A2138" s="103"/>
      <c r="B2138" s="104"/>
      <c r="C2138" s="105"/>
      <c r="D2138" s="106"/>
      <c r="E2138" s="222"/>
      <c r="F2138" s="225"/>
      <c r="G2138" s="107"/>
      <c r="H2138" s="107"/>
      <c r="I2138" s="107"/>
      <c r="J2138" s="108"/>
      <c r="K2138" s="109"/>
      <c r="L2138" s="110"/>
      <c r="M2138" s="328" t="str">
        <f>IFERROR(ROUNDUP(VLOOKUP(F2138,Accesorio!A:E,IF(L2138&gt;5,L2138-2,L2138),)*E2138/IF(L2138&gt;5,1.21,1),0)," ")</f>
        <v xml:space="preserve"> </v>
      </c>
      <c r="N2138" s="329" t="str">
        <f>IFERROR(VLOOKUP(F2138,Accesorio!A:C,3,),"")</f>
        <v/>
      </c>
    </row>
    <row r="2139" spans="1:14">
      <c r="A2139" s="103"/>
      <c r="B2139" s="104"/>
      <c r="C2139" s="105"/>
      <c r="D2139" s="106"/>
      <c r="E2139" s="222"/>
      <c r="F2139" s="225"/>
      <c r="G2139" s="107"/>
      <c r="H2139" s="107"/>
      <c r="I2139" s="107"/>
      <c r="J2139" s="108"/>
      <c r="K2139" s="109"/>
      <c r="L2139" s="110"/>
      <c r="M2139" s="328" t="str">
        <f>IFERROR(ROUNDUP(VLOOKUP(F2139,Accesorio!A:E,IF(L2139&gt;5,L2139-2,L2139),)*E2139/IF(L2139&gt;5,1.21,1),0)," ")</f>
        <v xml:space="preserve"> </v>
      </c>
      <c r="N2139" s="329" t="str">
        <f>IFERROR(VLOOKUP(F2139,Accesorio!A:C,3,),"")</f>
        <v/>
      </c>
    </row>
    <row r="2140" spans="1:14">
      <c r="A2140" s="103"/>
      <c r="B2140" s="104"/>
      <c r="C2140" s="105"/>
      <c r="D2140" s="106"/>
      <c r="E2140" s="222"/>
      <c r="F2140" s="225"/>
      <c r="G2140" s="107"/>
      <c r="H2140" s="107"/>
      <c r="I2140" s="107"/>
      <c r="J2140" s="108"/>
      <c r="K2140" s="109"/>
      <c r="L2140" s="110"/>
      <c r="M2140" s="328" t="str">
        <f>IFERROR(ROUNDUP(VLOOKUP(F2140,Accesorio!A:E,IF(L2140&gt;5,L2140-2,L2140),)*E2140/IF(L2140&gt;5,1.21,1),0)," ")</f>
        <v xml:space="preserve"> </v>
      </c>
      <c r="N2140" s="329" t="str">
        <f>IFERROR(VLOOKUP(F2140,Accesorio!A:C,3,),"")</f>
        <v/>
      </c>
    </row>
    <row r="2141" spans="1:14">
      <c r="A2141" s="103"/>
      <c r="B2141" s="104"/>
      <c r="C2141" s="105"/>
      <c r="D2141" s="106"/>
      <c r="E2141" s="222"/>
      <c r="F2141" s="225"/>
      <c r="G2141" s="107"/>
      <c r="H2141" s="107"/>
      <c r="I2141" s="107"/>
      <c r="J2141" s="108"/>
      <c r="K2141" s="109"/>
      <c r="L2141" s="110"/>
      <c r="M2141" s="328" t="str">
        <f>IFERROR(ROUNDUP(VLOOKUP(F2141,Accesorio!A:E,IF(L2141&gt;5,L2141-2,L2141),)*E2141/IF(L2141&gt;5,1.21,1),0)," ")</f>
        <v xml:space="preserve"> </v>
      </c>
      <c r="N2141" s="329" t="str">
        <f>IFERROR(VLOOKUP(F2141,Accesorio!A:C,3,),"")</f>
        <v/>
      </c>
    </row>
    <row r="2142" spans="1:14">
      <c r="A2142" s="103"/>
      <c r="B2142" s="104"/>
      <c r="C2142" s="105"/>
      <c r="D2142" s="106"/>
      <c r="E2142" s="222"/>
      <c r="F2142" s="225"/>
      <c r="G2142" s="107"/>
      <c r="H2142" s="107"/>
      <c r="I2142" s="107"/>
      <c r="J2142" s="108"/>
      <c r="K2142" s="109"/>
      <c r="L2142" s="110"/>
      <c r="M2142" s="328" t="str">
        <f>IFERROR(ROUNDUP(VLOOKUP(F2142,Accesorio!A:E,IF(L2142&gt;5,L2142-2,L2142),)*E2142/IF(L2142&gt;5,1.21,1),0)," ")</f>
        <v xml:space="preserve"> </v>
      </c>
      <c r="N2142" s="329" t="str">
        <f>IFERROR(VLOOKUP(F2142,Accesorio!A:C,3,),"")</f>
        <v/>
      </c>
    </row>
    <row r="2143" spans="1:14">
      <c r="A2143" s="103"/>
      <c r="B2143" s="104"/>
      <c r="C2143" s="105"/>
      <c r="D2143" s="106"/>
      <c r="E2143" s="222"/>
      <c r="F2143" s="225"/>
      <c r="G2143" s="107"/>
      <c r="H2143" s="107"/>
      <c r="I2143" s="107"/>
      <c r="J2143" s="108"/>
      <c r="K2143" s="109"/>
      <c r="L2143" s="110"/>
      <c r="M2143" s="328" t="str">
        <f>IFERROR(ROUNDUP(VLOOKUP(F2143,Accesorio!A:E,IF(L2143&gt;5,L2143-2,L2143),)*E2143/IF(L2143&gt;5,1.21,1),0)," ")</f>
        <v xml:space="preserve"> </v>
      </c>
      <c r="N2143" s="329" t="str">
        <f>IFERROR(VLOOKUP(F2143,Accesorio!A:C,3,),"")</f>
        <v/>
      </c>
    </row>
    <row r="2144" spans="1:14">
      <c r="A2144" s="103"/>
      <c r="B2144" s="104"/>
      <c r="C2144" s="105"/>
      <c r="D2144" s="106"/>
      <c r="E2144" s="222"/>
      <c r="F2144" s="225"/>
      <c r="G2144" s="107"/>
      <c r="H2144" s="107"/>
      <c r="I2144" s="107"/>
      <c r="J2144" s="108"/>
      <c r="K2144" s="109"/>
      <c r="L2144" s="110"/>
      <c r="M2144" s="328" t="str">
        <f>IFERROR(ROUNDUP(VLOOKUP(F2144,Accesorio!A:E,IF(L2144&gt;5,L2144-2,L2144),)*E2144/IF(L2144&gt;5,1.21,1),0)," ")</f>
        <v xml:space="preserve"> </v>
      </c>
      <c r="N2144" s="329" t="str">
        <f>IFERROR(VLOOKUP(F2144,Accesorio!A:C,3,),"")</f>
        <v/>
      </c>
    </row>
    <row r="2145" spans="1:14">
      <c r="A2145" s="103"/>
      <c r="B2145" s="104"/>
      <c r="C2145" s="105"/>
      <c r="D2145" s="106"/>
      <c r="E2145" s="222"/>
      <c r="F2145" s="225"/>
      <c r="G2145" s="107"/>
      <c r="H2145" s="107"/>
      <c r="I2145" s="107"/>
      <c r="J2145" s="108"/>
      <c r="K2145" s="109"/>
      <c r="L2145" s="110"/>
      <c r="M2145" s="328" t="str">
        <f>IFERROR(ROUNDUP(VLOOKUP(F2145,Accesorio!A:E,IF(L2145&gt;5,L2145-2,L2145),)*E2145/IF(L2145&gt;5,1.21,1),0)," ")</f>
        <v xml:space="preserve"> </v>
      </c>
      <c r="N2145" s="329" t="str">
        <f>IFERROR(VLOOKUP(F2145,Accesorio!A:C,3,),"")</f>
        <v/>
      </c>
    </row>
    <row r="2146" spans="1:14">
      <c r="A2146" s="103"/>
      <c r="B2146" s="104"/>
      <c r="C2146" s="105"/>
      <c r="D2146" s="106"/>
      <c r="E2146" s="222"/>
      <c r="F2146" s="225"/>
      <c r="G2146" s="107"/>
      <c r="H2146" s="107"/>
      <c r="I2146" s="107"/>
      <c r="J2146" s="108"/>
      <c r="K2146" s="109"/>
      <c r="L2146" s="110"/>
      <c r="M2146" s="328" t="str">
        <f>IFERROR(ROUNDUP(VLOOKUP(F2146,Accesorio!A:E,IF(L2146&gt;5,L2146-2,L2146),)*E2146/IF(L2146&gt;5,1.21,1),0)," ")</f>
        <v xml:space="preserve"> </v>
      </c>
      <c r="N2146" s="329" t="str">
        <f>IFERROR(VLOOKUP(F2146,Accesorio!A:C,3,),"")</f>
        <v/>
      </c>
    </row>
    <row r="2147" spans="1:14">
      <c r="A2147" s="103"/>
      <c r="B2147" s="104"/>
      <c r="C2147" s="105"/>
      <c r="D2147" s="106"/>
      <c r="E2147" s="222"/>
      <c r="F2147" s="225"/>
      <c r="G2147" s="107"/>
      <c r="H2147" s="107"/>
      <c r="I2147" s="107"/>
      <c r="J2147" s="108"/>
      <c r="K2147" s="109"/>
      <c r="L2147" s="110"/>
      <c r="M2147" s="328" t="str">
        <f>IFERROR(ROUNDUP(VLOOKUP(F2147,Accesorio!A:E,IF(L2147&gt;5,L2147-2,L2147),)*E2147/IF(L2147&gt;5,1.21,1),0)," ")</f>
        <v xml:space="preserve"> </v>
      </c>
      <c r="N2147" s="329" t="str">
        <f>IFERROR(VLOOKUP(F2147,Accesorio!A:C,3,),"")</f>
        <v/>
      </c>
    </row>
    <row r="2148" spans="1:14">
      <c r="A2148" s="103"/>
      <c r="B2148" s="104"/>
      <c r="C2148" s="105"/>
      <c r="D2148" s="106"/>
      <c r="E2148" s="222"/>
      <c r="F2148" s="225"/>
      <c r="G2148" s="107"/>
      <c r="H2148" s="107"/>
      <c r="I2148" s="107"/>
      <c r="J2148" s="108"/>
      <c r="K2148" s="109"/>
      <c r="L2148" s="110"/>
      <c r="M2148" s="328" t="str">
        <f>IFERROR(ROUNDUP(VLOOKUP(F2148,Accesorio!A:E,IF(L2148&gt;5,L2148-2,L2148),)*E2148/IF(L2148&gt;5,1.21,1),0)," ")</f>
        <v xml:space="preserve"> </v>
      </c>
      <c r="N2148" s="329" t="str">
        <f>IFERROR(VLOOKUP(F2148,Accesorio!A:C,3,),"")</f>
        <v/>
      </c>
    </row>
    <row r="2149" spans="1:14">
      <c r="A2149" s="103"/>
      <c r="B2149" s="104"/>
      <c r="C2149" s="105"/>
      <c r="D2149" s="106"/>
      <c r="E2149" s="222"/>
      <c r="F2149" s="225"/>
      <c r="G2149" s="107"/>
      <c r="H2149" s="107"/>
      <c r="I2149" s="107"/>
      <c r="J2149" s="108"/>
      <c r="K2149" s="109"/>
      <c r="L2149" s="110"/>
      <c r="M2149" s="328" t="str">
        <f>IFERROR(ROUNDUP(VLOOKUP(F2149,Accesorio!A:E,IF(L2149&gt;5,L2149-2,L2149),)*E2149/IF(L2149&gt;5,1.21,1),0)," ")</f>
        <v xml:space="preserve"> </v>
      </c>
      <c r="N2149" s="329" t="str">
        <f>IFERROR(VLOOKUP(F2149,Accesorio!A:C,3,),"")</f>
        <v/>
      </c>
    </row>
    <row r="2150" spans="1:14">
      <c r="A2150" s="103"/>
      <c r="B2150" s="104"/>
      <c r="C2150" s="105"/>
      <c r="D2150" s="106"/>
      <c r="E2150" s="222"/>
      <c r="F2150" s="225"/>
      <c r="G2150" s="107"/>
      <c r="H2150" s="107"/>
      <c r="I2150" s="107"/>
      <c r="J2150" s="108"/>
      <c r="K2150" s="109"/>
      <c r="L2150" s="110"/>
      <c r="M2150" s="328" t="str">
        <f>IFERROR(ROUNDUP(VLOOKUP(F2150,Accesorio!A:E,IF(L2150&gt;5,L2150-2,L2150),)*E2150/IF(L2150&gt;5,1.21,1),0)," ")</f>
        <v xml:space="preserve"> </v>
      </c>
      <c r="N2150" s="329" t="str">
        <f>IFERROR(VLOOKUP(F2150,Accesorio!A:C,3,),"")</f>
        <v/>
      </c>
    </row>
    <row r="2151" spans="1:14">
      <c r="A2151" s="103"/>
      <c r="B2151" s="104"/>
      <c r="C2151" s="105"/>
      <c r="D2151" s="106"/>
      <c r="E2151" s="222"/>
      <c r="F2151" s="225"/>
      <c r="G2151" s="107"/>
      <c r="H2151" s="107"/>
      <c r="I2151" s="107"/>
      <c r="J2151" s="108"/>
      <c r="K2151" s="109"/>
      <c r="L2151" s="110"/>
      <c r="M2151" s="328" t="str">
        <f>IFERROR(ROUNDUP(VLOOKUP(F2151,Accesorio!A:E,IF(L2151&gt;5,L2151-2,L2151),)*E2151/IF(L2151&gt;5,1.21,1),0)," ")</f>
        <v xml:space="preserve"> </v>
      </c>
      <c r="N2151" s="329" t="str">
        <f>IFERROR(VLOOKUP(F2151,Accesorio!A:C,3,),"")</f>
        <v/>
      </c>
    </row>
    <row r="2152" spans="1:14">
      <c r="A2152" s="103"/>
      <c r="B2152" s="104"/>
      <c r="C2152" s="105"/>
      <c r="D2152" s="106"/>
      <c r="E2152" s="222"/>
      <c r="F2152" s="225"/>
      <c r="G2152" s="107"/>
      <c r="H2152" s="107"/>
      <c r="I2152" s="107"/>
      <c r="J2152" s="108"/>
      <c r="K2152" s="109"/>
      <c r="L2152" s="110"/>
      <c r="M2152" s="328" t="str">
        <f>IFERROR(ROUNDUP(VLOOKUP(F2152,Accesorio!A:E,IF(L2152&gt;5,L2152-2,L2152),)*E2152/IF(L2152&gt;5,1.21,1),0)," ")</f>
        <v xml:space="preserve"> </v>
      </c>
      <c r="N2152" s="329" t="str">
        <f>IFERROR(VLOOKUP(F2152,Accesorio!A:C,3,),"")</f>
        <v/>
      </c>
    </row>
    <row r="2153" spans="1:14">
      <c r="A2153" s="103"/>
      <c r="B2153" s="104"/>
      <c r="C2153" s="105"/>
      <c r="D2153" s="106"/>
      <c r="E2153" s="222"/>
      <c r="F2153" s="225"/>
      <c r="G2153" s="107"/>
      <c r="H2153" s="107"/>
      <c r="I2153" s="107"/>
      <c r="J2153" s="108"/>
      <c r="K2153" s="109"/>
      <c r="L2153" s="110"/>
      <c r="M2153" s="328" t="str">
        <f>IFERROR(ROUNDUP(VLOOKUP(F2153,Accesorio!A:E,IF(L2153&gt;5,L2153-2,L2153),)*E2153/IF(L2153&gt;5,1.21,1),0)," ")</f>
        <v xml:space="preserve"> </v>
      </c>
      <c r="N2153" s="329" t="str">
        <f>IFERROR(VLOOKUP(F2153,Accesorio!A:C,3,),"")</f>
        <v/>
      </c>
    </row>
    <row r="2154" spans="1:14">
      <c r="A2154" s="103"/>
      <c r="B2154" s="104"/>
      <c r="C2154" s="105"/>
      <c r="D2154" s="106"/>
      <c r="E2154" s="222"/>
      <c r="F2154" s="225"/>
      <c r="G2154" s="107"/>
      <c r="H2154" s="107"/>
      <c r="I2154" s="107"/>
      <c r="J2154" s="108"/>
      <c r="K2154" s="109"/>
      <c r="L2154" s="110"/>
      <c r="M2154" s="328" t="str">
        <f>IFERROR(ROUNDUP(VLOOKUP(F2154,Accesorio!A:E,IF(L2154&gt;5,L2154-2,L2154),)*E2154/IF(L2154&gt;5,1.21,1),0)," ")</f>
        <v xml:space="preserve"> </v>
      </c>
      <c r="N2154" s="329" t="str">
        <f>IFERROR(VLOOKUP(F2154,Accesorio!A:C,3,),"")</f>
        <v/>
      </c>
    </row>
    <row r="2155" spans="1:14">
      <c r="A2155" s="103"/>
      <c r="B2155" s="104"/>
      <c r="C2155" s="105"/>
      <c r="D2155" s="106"/>
      <c r="E2155" s="222"/>
      <c r="F2155" s="225"/>
      <c r="G2155" s="107"/>
      <c r="H2155" s="107"/>
      <c r="I2155" s="107"/>
      <c r="J2155" s="108"/>
      <c r="K2155" s="109"/>
      <c r="L2155" s="110"/>
      <c r="M2155" s="328" t="str">
        <f>IFERROR(ROUNDUP(VLOOKUP(F2155,Accesorio!A:E,IF(L2155&gt;5,L2155-2,L2155),)*E2155/IF(L2155&gt;5,1.21,1),0)," ")</f>
        <v xml:space="preserve"> </v>
      </c>
      <c r="N2155" s="329" t="str">
        <f>IFERROR(VLOOKUP(F2155,Accesorio!A:C,3,),"")</f>
        <v/>
      </c>
    </row>
    <row r="2156" spans="1:14">
      <c r="A2156" s="103"/>
      <c r="B2156" s="104"/>
      <c r="C2156" s="105"/>
      <c r="D2156" s="106"/>
      <c r="E2156" s="222"/>
      <c r="F2156" s="225"/>
      <c r="G2156" s="107"/>
      <c r="H2156" s="107"/>
      <c r="I2156" s="107"/>
      <c r="J2156" s="108"/>
      <c r="K2156" s="109"/>
      <c r="L2156" s="110"/>
      <c r="M2156" s="328" t="str">
        <f>IFERROR(ROUNDUP(VLOOKUP(F2156,Accesorio!A:E,IF(L2156&gt;5,L2156-2,L2156),)*E2156/IF(L2156&gt;5,1.21,1),0)," ")</f>
        <v xml:space="preserve"> </v>
      </c>
      <c r="N2156" s="329" t="str">
        <f>IFERROR(VLOOKUP(F2156,Accesorio!A:C,3,),"")</f>
        <v/>
      </c>
    </row>
    <row r="2157" spans="1:14">
      <c r="A2157" s="103"/>
      <c r="B2157" s="104"/>
      <c r="C2157" s="105"/>
      <c r="D2157" s="106"/>
      <c r="E2157" s="222"/>
      <c r="F2157" s="225"/>
      <c r="G2157" s="107"/>
      <c r="H2157" s="107"/>
      <c r="I2157" s="107"/>
      <c r="J2157" s="108"/>
      <c r="K2157" s="109"/>
      <c r="L2157" s="110"/>
      <c r="M2157" s="328" t="str">
        <f>IFERROR(ROUNDUP(VLOOKUP(F2157,Accesorio!A:E,IF(L2157&gt;5,L2157-2,L2157),)*E2157/IF(L2157&gt;5,1.21,1),0)," ")</f>
        <v xml:space="preserve"> </v>
      </c>
      <c r="N2157" s="329" t="str">
        <f>IFERROR(VLOOKUP(F2157,Accesorio!A:C,3,),"")</f>
        <v/>
      </c>
    </row>
    <row r="2158" spans="1:14">
      <c r="A2158" s="103"/>
      <c r="B2158" s="104"/>
      <c r="C2158" s="105"/>
      <c r="D2158" s="106"/>
      <c r="E2158" s="222"/>
      <c r="F2158" s="225"/>
      <c r="G2158" s="107"/>
      <c r="H2158" s="107"/>
      <c r="I2158" s="107"/>
      <c r="J2158" s="108"/>
      <c r="K2158" s="109"/>
      <c r="L2158" s="110"/>
      <c r="M2158" s="328" t="str">
        <f>IFERROR(ROUNDUP(VLOOKUP(F2158,Accesorio!A:E,IF(L2158&gt;5,L2158-2,L2158),)*E2158/IF(L2158&gt;5,1.21,1),0)," ")</f>
        <v xml:space="preserve"> </v>
      </c>
      <c r="N2158" s="329" t="str">
        <f>IFERROR(VLOOKUP(F2158,Accesorio!A:C,3,),"")</f>
        <v/>
      </c>
    </row>
    <row r="2159" spans="1:14">
      <c r="A2159" s="103"/>
      <c r="B2159" s="104"/>
      <c r="C2159" s="105"/>
      <c r="D2159" s="106"/>
      <c r="E2159" s="222"/>
      <c r="F2159" s="225"/>
      <c r="G2159" s="107"/>
      <c r="H2159" s="107"/>
      <c r="I2159" s="107"/>
      <c r="J2159" s="108"/>
      <c r="K2159" s="109"/>
      <c r="L2159" s="110"/>
      <c r="M2159" s="328" t="str">
        <f>IFERROR(ROUNDUP(VLOOKUP(F2159,Accesorio!A:E,IF(L2159&gt;5,L2159-2,L2159),)*E2159/IF(L2159&gt;5,1.21,1),0)," ")</f>
        <v xml:space="preserve"> </v>
      </c>
      <c r="N2159" s="329" t="str">
        <f>IFERROR(VLOOKUP(F2159,Accesorio!A:C,3,),"")</f>
        <v/>
      </c>
    </row>
    <row r="2160" spans="1:14">
      <c r="A2160" s="103"/>
      <c r="B2160" s="104"/>
      <c r="C2160" s="105"/>
      <c r="D2160" s="106"/>
      <c r="E2160" s="222"/>
      <c r="F2160" s="225"/>
      <c r="G2160" s="107"/>
      <c r="H2160" s="107"/>
      <c r="I2160" s="107"/>
      <c r="J2160" s="108"/>
      <c r="K2160" s="109"/>
      <c r="L2160" s="110"/>
      <c r="M2160" s="328" t="str">
        <f>IFERROR(ROUNDUP(VLOOKUP(F2160,Accesorio!A:E,IF(L2160&gt;5,L2160-2,L2160),)*E2160/IF(L2160&gt;5,1.21,1),0)," ")</f>
        <v xml:space="preserve"> </v>
      </c>
      <c r="N2160" s="329" t="str">
        <f>IFERROR(VLOOKUP(F2160,Accesorio!A:C,3,),"")</f>
        <v/>
      </c>
    </row>
    <row r="2161" spans="1:14">
      <c r="A2161" s="103"/>
      <c r="B2161" s="104"/>
      <c r="C2161" s="105"/>
      <c r="D2161" s="106"/>
      <c r="E2161" s="222"/>
      <c r="F2161" s="225"/>
      <c r="G2161" s="107"/>
      <c r="H2161" s="107"/>
      <c r="I2161" s="107"/>
      <c r="J2161" s="108"/>
      <c r="K2161" s="109"/>
      <c r="L2161" s="110"/>
      <c r="M2161" s="328" t="str">
        <f>IFERROR(ROUNDUP(VLOOKUP(F2161,Accesorio!A:E,IF(L2161&gt;5,L2161-2,L2161),)*E2161/IF(L2161&gt;5,1.21,1),0)," ")</f>
        <v xml:space="preserve"> </v>
      </c>
      <c r="N2161" s="329" t="str">
        <f>IFERROR(VLOOKUP(F2161,Accesorio!A:C,3,),"")</f>
        <v/>
      </c>
    </row>
    <row r="2162" spans="1:14">
      <c r="A2162" s="103"/>
      <c r="B2162" s="104"/>
      <c r="C2162" s="105"/>
      <c r="D2162" s="106"/>
      <c r="E2162" s="222"/>
      <c r="F2162" s="225"/>
      <c r="G2162" s="107"/>
      <c r="H2162" s="107"/>
      <c r="I2162" s="107"/>
      <c r="J2162" s="108"/>
      <c r="K2162" s="109"/>
      <c r="L2162" s="110"/>
      <c r="M2162" s="328" t="str">
        <f>IFERROR(ROUNDUP(VLOOKUP(F2162,Accesorio!A:E,IF(L2162&gt;5,L2162-2,L2162),)*E2162/IF(L2162&gt;5,1.21,1),0)," ")</f>
        <v xml:space="preserve"> </v>
      </c>
      <c r="N2162" s="329" t="str">
        <f>IFERROR(VLOOKUP(F2162,Accesorio!A:C,3,),"")</f>
        <v/>
      </c>
    </row>
    <row r="2163" spans="1:14">
      <c r="A2163" s="103"/>
      <c r="B2163" s="104"/>
      <c r="C2163" s="105"/>
      <c r="D2163" s="106"/>
      <c r="E2163" s="222"/>
      <c r="F2163" s="225"/>
      <c r="G2163" s="107"/>
      <c r="H2163" s="107"/>
      <c r="I2163" s="107"/>
      <c r="J2163" s="108"/>
      <c r="K2163" s="109"/>
      <c r="L2163" s="110"/>
      <c r="M2163" s="328" t="str">
        <f>IFERROR(ROUNDUP(VLOOKUP(F2163,Accesorio!A:E,IF(L2163&gt;5,L2163-2,L2163),)*E2163/IF(L2163&gt;5,1.21,1),0)," ")</f>
        <v xml:space="preserve"> </v>
      </c>
      <c r="N2163" s="329" t="str">
        <f>IFERROR(VLOOKUP(F2163,Accesorio!A:C,3,),"")</f>
        <v/>
      </c>
    </row>
    <row r="2164" spans="1:14">
      <c r="A2164" s="103"/>
      <c r="B2164" s="104"/>
      <c r="C2164" s="105"/>
      <c r="D2164" s="106"/>
      <c r="E2164" s="222"/>
      <c r="F2164" s="225"/>
      <c r="G2164" s="107"/>
      <c r="H2164" s="107"/>
      <c r="I2164" s="107"/>
      <c r="J2164" s="108"/>
      <c r="K2164" s="109"/>
      <c r="L2164" s="110"/>
      <c r="M2164" s="328" t="str">
        <f>IFERROR(ROUNDUP(VLOOKUP(F2164,Accesorio!A:E,IF(L2164&gt;5,L2164-2,L2164),)*E2164/IF(L2164&gt;5,1.21,1),0)," ")</f>
        <v xml:space="preserve"> </v>
      </c>
      <c r="N2164" s="329" t="str">
        <f>IFERROR(VLOOKUP(F2164,Accesorio!A:C,3,),"")</f>
        <v/>
      </c>
    </row>
    <row r="2165" spans="1:14">
      <c r="A2165" s="103"/>
      <c r="B2165" s="104"/>
      <c r="C2165" s="105"/>
      <c r="D2165" s="106"/>
      <c r="E2165" s="222"/>
      <c r="F2165" s="225"/>
      <c r="G2165" s="107"/>
      <c r="H2165" s="107"/>
      <c r="I2165" s="107"/>
      <c r="J2165" s="108"/>
      <c r="K2165" s="109"/>
      <c r="L2165" s="110"/>
      <c r="M2165" s="328" t="str">
        <f>IFERROR(ROUNDUP(VLOOKUP(F2165,Accesorio!A:E,IF(L2165&gt;5,L2165-2,L2165),)*E2165/IF(L2165&gt;5,1.21,1),0)," ")</f>
        <v xml:space="preserve"> </v>
      </c>
      <c r="N2165" s="329" t="str">
        <f>IFERROR(VLOOKUP(F2165,Accesorio!A:C,3,),"")</f>
        <v/>
      </c>
    </row>
    <row r="2166" spans="1:14">
      <c r="A2166" s="103"/>
      <c r="B2166" s="104"/>
      <c r="C2166" s="105"/>
      <c r="D2166" s="106"/>
      <c r="E2166" s="222"/>
      <c r="F2166" s="225"/>
      <c r="G2166" s="107"/>
      <c r="H2166" s="107"/>
      <c r="I2166" s="107"/>
      <c r="J2166" s="108"/>
      <c r="K2166" s="109"/>
      <c r="L2166" s="110"/>
      <c r="M2166" s="328" t="str">
        <f>IFERROR(ROUNDUP(VLOOKUP(F2166,Accesorio!A:E,IF(L2166&gt;5,L2166-2,L2166),)*E2166/IF(L2166&gt;5,1.21,1),0)," ")</f>
        <v xml:space="preserve"> </v>
      </c>
      <c r="N2166" s="329" t="str">
        <f>IFERROR(VLOOKUP(F2166,Accesorio!A:C,3,),"")</f>
        <v/>
      </c>
    </row>
    <row r="2167" spans="1:14">
      <c r="A2167" s="103"/>
      <c r="B2167" s="104"/>
      <c r="C2167" s="105"/>
      <c r="D2167" s="106"/>
      <c r="E2167" s="222"/>
      <c r="F2167" s="225"/>
      <c r="G2167" s="107"/>
      <c r="H2167" s="107"/>
      <c r="I2167" s="107"/>
      <c r="J2167" s="108"/>
      <c r="K2167" s="109"/>
      <c r="L2167" s="110"/>
      <c r="M2167" s="328" t="str">
        <f>IFERROR(ROUNDUP(VLOOKUP(F2167,Accesorio!A:E,IF(L2167&gt;5,L2167-2,L2167),)*E2167/IF(L2167&gt;5,1.21,1),0)," ")</f>
        <v xml:space="preserve"> </v>
      </c>
      <c r="N2167" s="329" t="str">
        <f>IFERROR(VLOOKUP(F2167,Accesorio!A:C,3,),"")</f>
        <v/>
      </c>
    </row>
    <row r="2168" spans="1:14">
      <c r="A2168" s="103"/>
      <c r="B2168" s="104"/>
      <c r="C2168" s="105"/>
      <c r="D2168" s="106"/>
      <c r="E2168" s="222"/>
      <c r="F2168" s="225"/>
      <c r="G2168" s="107"/>
      <c r="H2168" s="107"/>
      <c r="I2168" s="107"/>
      <c r="J2168" s="108"/>
      <c r="K2168" s="109"/>
      <c r="L2168" s="110"/>
      <c r="M2168" s="328" t="str">
        <f>IFERROR(ROUNDUP(VLOOKUP(F2168,Accesorio!A:E,IF(L2168&gt;5,L2168-2,L2168),)*E2168/IF(L2168&gt;5,1.21,1),0)," ")</f>
        <v xml:space="preserve"> </v>
      </c>
      <c r="N2168" s="329" t="str">
        <f>IFERROR(VLOOKUP(F2168,Accesorio!A:C,3,),"")</f>
        <v/>
      </c>
    </row>
    <row r="2169" spans="1:14">
      <c r="A2169" s="103"/>
      <c r="B2169" s="104"/>
      <c r="C2169" s="105"/>
      <c r="D2169" s="106"/>
      <c r="E2169" s="222"/>
      <c r="F2169" s="225"/>
      <c r="G2169" s="107"/>
      <c r="H2169" s="107"/>
      <c r="I2169" s="107"/>
      <c r="J2169" s="108"/>
      <c r="K2169" s="109"/>
      <c r="L2169" s="110"/>
      <c r="M2169" s="328" t="str">
        <f>IFERROR(ROUNDUP(VLOOKUP(F2169,Accesorio!A:E,IF(L2169&gt;5,L2169-2,L2169),)*E2169/IF(L2169&gt;5,1.21,1),0)," ")</f>
        <v xml:space="preserve"> </v>
      </c>
      <c r="N2169" s="329" t="str">
        <f>IFERROR(VLOOKUP(F2169,Accesorio!A:C,3,),"")</f>
        <v/>
      </c>
    </row>
    <row r="2170" spans="1:14">
      <c r="A2170" s="103"/>
      <c r="B2170" s="104"/>
      <c r="C2170" s="105"/>
      <c r="D2170" s="106"/>
      <c r="E2170" s="222"/>
      <c r="F2170" s="225"/>
      <c r="G2170" s="107"/>
      <c r="H2170" s="107"/>
      <c r="I2170" s="107"/>
      <c r="J2170" s="108"/>
      <c r="K2170" s="109"/>
      <c r="L2170" s="110"/>
      <c r="M2170" s="328" t="str">
        <f>IFERROR(ROUNDUP(VLOOKUP(F2170,Accesorio!A:E,IF(L2170&gt;5,L2170-2,L2170),)*E2170/IF(L2170&gt;5,1.21,1),0)," ")</f>
        <v xml:space="preserve"> </v>
      </c>
      <c r="N2170" s="329" t="str">
        <f>IFERROR(VLOOKUP(F2170,Accesorio!A:C,3,),"")</f>
        <v/>
      </c>
    </row>
    <row r="2171" spans="1:14">
      <c r="A2171" s="103"/>
      <c r="B2171" s="104"/>
      <c r="C2171" s="105"/>
      <c r="D2171" s="106"/>
      <c r="E2171" s="222"/>
      <c r="F2171" s="225"/>
      <c r="G2171" s="107"/>
      <c r="H2171" s="107"/>
      <c r="I2171" s="107"/>
      <c r="J2171" s="108"/>
      <c r="K2171" s="109"/>
      <c r="L2171" s="110"/>
      <c r="M2171" s="328" t="str">
        <f>IFERROR(ROUNDUP(VLOOKUP(F2171,Accesorio!A:E,IF(L2171&gt;5,L2171-2,L2171),)*E2171/IF(L2171&gt;5,1.21,1),0)," ")</f>
        <v xml:space="preserve"> </v>
      </c>
      <c r="N2171" s="329" t="str">
        <f>IFERROR(VLOOKUP(F2171,Accesorio!A:C,3,),"")</f>
        <v/>
      </c>
    </row>
    <row r="2172" spans="1:14">
      <c r="A2172" s="103"/>
      <c r="B2172" s="104"/>
      <c r="C2172" s="105"/>
      <c r="D2172" s="106"/>
      <c r="E2172" s="222"/>
      <c r="F2172" s="225"/>
      <c r="G2172" s="107"/>
      <c r="H2172" s="107"/>
      <c r="I2172" s="107"/>
      <c r="J2172" s="108"/>
      <c r="K2172" s="109"/>
      <c r="L2172" s="110"/>
      <c r="M2172" s="328" t="str">
        <f>IFERROR(ROUNDUP(VLOOKUP(F2172,Accesorio!A:E,IF(L2172&gt;5,L2172-2,L2172),)*E2172/IF(L2172&gt;5,1.21,1),0)," ")</f>
        <v xml:space="preserve"> </v>
      </c>
      <c r="N2172" s="329" t="str">
        <f>IFERROR(VLOOKUP(F2172,Accesorio!A:C,3,),"")</f>
        <v/>
      </c>
    </row>
    <row r="2173" spans="1:14">
      <c r="A2173" s="103"/>
      <c r="B2173" s="104"/>
      <c r="C2173" s="105"/>
      <c r="D2173" s="106"/>
      <c r="E2173" s="222"/>
      <c r="F2173" s="225"/>
      <c r="G2173" s="107"/>
      <c r="H2173" s="107"/>
      <c r="I2173" s="107"/>
      <c r="J2173" s="108"/>
      <c r="K2173" s="109"/>
      <c r="L2173" s="110"/>
      <c r="M2173" s="328" t="str">
        <f>IFERROR(ROUNDUP(VLOOKUP(F2173,Accesorio!A:E,IF(L2173&gt;5,L2173-2,L2173),)*E2173/IF(L2173&gt;5,1.21,1),0)," ")</f>
        <v xml:space="preserve"> </v>
      </c>
      <c r="N2173" s="329" t="str">
        <f>IFERROR(VLOOKUP(F2173,Accesorio!A:C,3,),"")</f>
        <v/>
      </c>
    </row>
    <row r="2174" spans="1:14">
      <c r="A2174" s="103"/>
      <c r="B2174" s="104"/>
      <c r="C2174" s="105"/>
      <c r="D2174" s="106"/>
      <c r="E2174" s="222"/>
      <c r="F2174" s="225"/>
      <c r="G2174" s="107"/>
      <c r="H2174" s="107"/>
      <c r="I2174" s="107"/>
      <c r="J2174" s="108"/>
      <c r="K2174" s="109"/>
      <c r="L2174" s="110"/>
      <c r="M2174" s="328" t="str">
        <f>IFERROR(ROUNDUP(VLOOKUP(F2174,Accesorio!A:E,IF(L2174&gt;5,L2174-2,L2174),)*E2174/IF(L2174&gt;5,1.21,1),0)," ")</f>
        <v xml:space="preserve"> </v>
      </c>
      <c r="N2174" s="329" t="str">
        <f>IFERROR(VLOOKUP(F2174,Accesorio!A:C,3,),"")</f>
        <v/>
      </c>
    </row>
    <row r="2175" spans="1:14">
      <c r="A2175" s="103"/>
      <c r="B2175" s="104"/>
      <c r="C2175" s="105"/>
      <c r="D2175" s="106"/>
      <c r="E2175" s="222"/>
      <c r="F2175" s="225"/>
      <c r="G2175" s="107"/>
      <c r="H2175" s="107"/>
      <c r="I2175" s="107"/>
      <c r="J2175" s="108"/>
      <c r="K2175" s="109"/>
      <c r="L2175" s="110"/>
      <c r="M2175" s="328" t="str">
        <f>IFERROR(ROUNDUP(VLOOKUP(F2175,Accesorio!A:E,IF(L2175&gt;5,L2175-2,L2175),)*E2175/IF(L2175&gt;5,1.21,1),0)," ")</f>
        <v xml:space="preserve"> </v>
      </c>
      <c r="N2175" s="329" t="str">
        <f>IFERROR(VLOOKUP(F2175,Accesorio!A:C,3,),"")</f>
        <v/>
      </c>
    </row>
    <row r="2176" spans="1:14">
      <c r="A2176" s="103"/>
      <c r="B2176" s="104"/>
      <c r="C2176" s="105"/>
      <c r="D2176" s="106"/>
      <c r="E2176" s="222"/>
      <c r="F2176" s="225"/>
      <c r="G2176" s="107"/>
      <c r="H2176" s="107"/>
      <c r="I2176" s="107"/>
      <c r="J2176" s="108"/>
      <c r="K2176" s="109"/>
      <c r="L2176" s="110"/>
      <c r="M2176" s="328" t="str">
        <f>IFERROR(ROUNDUP(VLOOKUP(F2176,Accesorio!A:E,IF(L2176&gt;5,L2176-2,L2176),)*E2176/IF(L2176&gt;5,1.21,1),0)," ")</f>
        <v xml:space="preserve"> </v>
      </c>
      <c r="N2176" s="329" t="str">
        <f>IFERROR(VLOOKUP(F2176,Accesorio!A:C,3,),"")</f>
        <v/>
      </c>
    </row>
    <row r="2177" spans="1:14">
      <c r="A2177" s="103"/>
      <c r="B2177" s="104"/>
      <c r="C2177" s="105"/>
      <c r="D2177" s="106"/>
      <c r="E2177" s="222"/>
      <c r="F2177" s="225"/>
      <c r="G2177" s="107"/>
      <c r="H2177" s="107"/>
      <c r="I2177" s="107"/>
      <c r="J2177" s="108"/>
      <c r="K2177" s="109"/>
      <c r="L2177" s="110"/>
      <c r="M2177" s="328" t="str">
        <f>IFERROR(ROUNDUP(VLOOKUP(F2177,Accesorio!A:E,IF(L2177&gt;5,L2177-2,L2177),)*E2177/IF(L2177&gt;5,1.21,1),0)," ")</f>
        <v xml:space="preserve"> </v>
      </c>
      <c r="N2177" s="329" t="str">
        <f>IFERROR(VLOOKUP(F2177,Accesorio!A:C,3,),"")</f>
        <v/>
      </c>
    </row>
    <row r="2178" spans="1:14">
      <c r="A2178" s="103"/>
      <c r="B2178" s="104"/>
      <c r="C2178" s="105"/>
      <c r="D2178" s="106"/>
      <c r="E2178" s="222"/>
      <c r="F2178" s="225"/>
      <c r="G2178" s="107"/>
      <c r="H2178" s="107"/>
      <c r="I2178" s="107"/>
      <c r="J2178" s="108"/>
      <c r="K2178" s="109"/>
      <c r="L2178" s="110"/>
      <c r="M2178" s="328" t="str">
        <f>IFERROR(ROUNDUP(VLOOKUP(F2178,Accesorio!A:E,IF(L2178&gt;5,L2178-2,L2178),)*E2178/IF(L2178&gt;5,1.21,1),0)," ")</f>
        <v xml:space="preserve"> </v>
      </c>
      <c r="N2178" s="329" t="str">
        <f>IFERROR(VLOOKUP(F2178,Accesorio!A:C,3,),"")</f>
        <v/>
      </c>
    </row>
    <row r="2179" spans="1:14">
      <c r="A2179" s="103"/>
      <c r="B2179" s="104"/>
      <c r="C2179" s="105"/>
      <c r="D2179" s="106"/>
      <c r="E2179" s="222"/>
      <c r="F2179" s="225"/>
      <c r="G2179" s="107"/>
      <c r="H2179" s="107"/>
      <c r="I2179" s="107"/>
      <c r="J2179" s="108"/>
      <c r="K2179" s="109"/>
      <c r="L2179" s="110"/>
      <c r="M2179" s="328" t="str">
        <f>IFERROR(ROUNDUP(VLOOKUP(F2179,Accesorio!A:E,IF(L2179&gt;5,L2179-2,L2179),)*E2179/IF(L2179&gt;5,1.21,1),0)," ")</f>
        <v xml:space="preserve"> </v>
      </c>
      <c r="N2179" s="329" t="str">
        <f>IFERROR(VLOOKUP(F2179,Accesorio!A:C,3,),"")</f>
        <v/>
      </c>
    </row>
    <row r="2180" spans="1:14">
      <c r="A2180" s="103"/>
      <c r="B2180" s="104"/>
      <c r="C2180" s="105"/>
      <c r="D2180" s="106"/>
      <c r="E2180" s="222"/>
      <c r="F2180" s="225"/>
      <c r="G2180" s="107"/>
      <c r="H2180" s="107"/>
      <c r="I2180" s="107"/>
      <c r="J2180" s="108"/>
      <c r="K2180" s="109"/>
      <c r="L2180" s="110"/>
      <c r="M2180" s="328" t="str">
        <f>IFERROR(ROUNDUP(VLOOKUP(F2180,Accesorio!A:E,IF(L2180&gt;5,L2180-2,L2180),)*E2180/IF(L2180&gt;5,1.21,1),0)," ")</f>
        <v xml:space="preserve"> </v>
      </c>
      <c r="N2180" s="329" t="str">
        <f>IFERROR(VLOOKUP(F2180,Accesorio!A:C,3,),"")</f>
        <v/>
      </c>
    </row>
    <row r="2181" spans="1:14">
      <c r="A2181" s="103"/>
      <c r="B2181" s="104"/>
      <c r="C2181" s="105"/>
      <c r="D2181" s="106"/>
      <c r="E2181" s="222"/>
      <c r="F2181" s="225"/>
      <c r="G2181" s="107"/>
      <c r="H2181" s="107"/>
      <c r="I2181" s="107"/>
      <c r="J2181" s="108"/>
      <c r="K2181" s="109"/>
      <c r="L2181" s="110"/>
      <c r="M2181" s="328" t="str">
        <f>IFERROR(ROUNDUP(VLOOKUP(F2181,Accesorio!A:E,IF(L2181&gt;5,L2181-2,L2181),)*E2181/IF(L2181&gt;5,1.21,1),0)," ")</f>
        <v xml:space="preserve"> </v>
      </c>
      <c r="N2181" s="329" t="str">
        <f>IFERROR(VLOOKUP(F2181,Accesorio!A:C,3,),"")</f>
        <v/>
      </c>
    </row>
    <row r="2182" spans="1:14">
      <c r="A2182" s="103"/>
      <c r="B2182" s="104"/>
      <c r="C2182" s="105"/>
      <c r="D2182" s="106"/>
      <c r="E2182" s="222"/>
      <c r="F2182" s="225"/>
      <c r="G2182" s="107"/>
      <c r="H2182" s="107"/>
      <c r="I2182" s="107"/>
      <c r="J2182" s="108"/>
      <c r="K2182" s="109"/>
      <c r="L2182" s="110"/>
      <c r="M2182" s="328" t="str">
        <f>IFERROR(ROUNDUP(VLOOKUP(F2182,Accesorio!A:E,IF(L2182&gt;5,L2182-2,L2182),)*E2182/IF(L2182&gt;5,1.21,1),0)," ")</f>
        <v xml:space="preserve"> </v>
      </c>
      <c r="N2182" s="329" t="str">
        <f>IFERROR(VLOOKUP(F2182,Accesorio!A:C,3,),"")</f>
        <v/>
      </c>
    </row>
    <row r="2183" spans="1:14">
      <c r="A2183" s="103"/>
      <c r="B2183" s="104"/>
      <c r="C2183" s="105"/>
      <c r="D2183" s="106"/>
      <c r="E2183" s="222"/>
      <c r="F2183" s="225"/>
      <c r="G2183" s="107"/>
      <c r="H2183" s="107"/>
      <c r="I2183" s="107"/>
      <c r="J2183" s="108"/>
      <c r="K2183" s="109"/>
      <c r="L2183" s="110"/>
      <c r="M2183" s="328" t="str">
        <f>IFERROR(ROUNDUP(VLOOKUP(F2183,Accesorio!A:E,IF(L2183&gt;5,L2183-2,L2183),)*E2183/IF(L2183&gt;5,1.21,1),0)," ")</f>
        <v xml:space="preserve"> </v>
      </c>
      <c r="N2183" s="329" t="str">
        <f>IFERROR(VLOOKUP(F2183,Accesorio!A:C,3,),"")</f>
        <v/>
      </c>
    </row>
    <row r="2184" spans="1:14">
      <c r="A2184" s="103"/>
      <c r="B2184" s="104"/>
      <c r="C2184" s="105"/>
      <c r="D2184" s="106"/>
      <c r="E2184" s="222"/>
      <c r="F2184" s="225"/>
      <c r="G2184" s="107"/>
      <c r="H2184" s="107"/>
      <c r="I2184" s="107"/>
      <c r="J2184" s="108"/>
      <c r="K2184" s="109"/>
      <c r="L2184" s="110"/>
      <c r="M2184" s="328" t="str">
        <f>IFERROR(ROUNDUP(VLOOKUP(F2184,Accesorio!A:E,IF(L2184&gt;5,L2184-2,L2184),)*E2184/IF(L2184&gt;5,1.21,1),0)," ")</f>
        <v xml:space="preserve"> </v>
      </c>
      <c r="N2184" s="329" t="str">
        <f>IFERROR(VLOOKUP(F2184,Accesorio!A:C,3,),"")</f>
        <v/>
      </c>
    </row>
    <row r="2185" spans="1:14">
      <c r="A2185" s="103"/>
      <c r="B2185" s="104"/>
      <c r="C2185" s="105"/>
      <c r="D2185" s="106"/>
      <c r="E2185" s="222"/>
      <c r="F2185" s="225"/>
      <c r="G2185" s="107"/>
      <c r="H2185" s="107"/>
      <c r="I2185" s="107"/>
      <c r="J2185" s="108"/>
      <c r="K2185" s="109"/>
      <c r="L2185" s="110"/>
      <c r="M2185" s="328" t="str">
        <f>IFERROR(ROUNDUP(VLOOKUP(F2185,Accesorio!A:E,IF(L2185&gt;5,L2185-2,L2185),)*E2185/IF(L2185&gt;5,1.21,1),0)," ")</f>
        <v xml:space="preserve"> </v>
      </c>
      <c r="N2185" s="329" t="str">
        <f>IFERROR(VLOOKUP(F2185,Accesorio!A:C,3,),"")</f>
        <v/>
      </c>
    </row>
    <row r="2186" spans="1:14">
      <c r="A2186" s="103"/>
      <c r="B2186" s="104"/>
      <c r="C2186" s="105"/>
      <c r="D2186" s="106"/>
      <c r="E2186" s="222"/>
      <c r="F2186" s="225"/>
      <c r="G2186" s="107"/>
      <c r="H2186" s="107"/>
      <c r="I2186" s="107"/>
      <c r="J2186" s="108"/>
      <c r="K2186" s="109"/>
      <c r="L2186" s="110"/>
      <c r="M2186" s="328" t="str">
        <f>IFERROR(ROUNDUP(VLOOKUP(F2186,Accesorio!A:E,IF(L2186&gt;5,L2186-2,L2186),)*E2186/IF(L2186&gt;5,1.21,1),0)," ")</f>
        <v xml:space="preserve"> </v>
      </c>
      <c r="N2186" s="329" t="str">
        <f>IFERROR(VLOOKUP(F2186,Accesorio!A:C,3,),"")</f>
        <v/>
      </c>
    </row>
    <row r="2187" spans="1:14">
      <c r="A2187" s="103"/>
      <c r="B2187" s="104"/>
      <c r="C2187" s="105"/>
      <c r="D2187" s="106"/>
      <c r="E2187" s="222"/>
      <c r="F2187" s="225"/>
      <c r="G2187" s="107"/>
      <c r="H2187" s="107"/>
      <c r="I2187" s="107"/>
      <c r="J2187" s="108"/>
      <c r="K2187" s="109"/>
      <c r="L2187" s="110"/>
      <c r="M2187" s="328" t="str">
        <f>IFERROR(ROUNDUP(VLOOKUP(F2187,Accesorio!A:E,IF(L2187&gt;5,L2187-2,L2187),)*E2187/IF(L2187&gt;5,1.21,1),0)," ")</f>
        <v xml:space="preserve"> </v>
      </c>
      <c r="N2187" s="329" t="str">
        <f>IFERROR(VLOOKUP(F2187,Accesorio!A:C,3,),"")</f>
        <v/>
      </c>
    </row>
    <row r="2188" spans="1:14">
      <c r="A2188" s="103"/>
      <c r="B2188" s="104"/>
      <c r="C2188" s="105"/>
      <c r="D2188" s="106"/>
      <c r="E2188" s="222"/>
      <c r="F2188" s="225"/>
      <c r="G2188" s="107"/>
      <c r="H2188" s="107"/>
      <c r="I2188" s="107"/>
      <c r="J2188" s="108"/>
      <c r="K2188" s="109"/>
      <c r="L2188" s="110"/>
      <c r="M2188" s="328" t="str">
        <f>IFERROR(ROUNDUP(VLOOKUP(F2188,Accesorio!A:E,IF(L2188&gt;5,L2188-2,L2188),)*E2188/IF(L2188&gt;5,1.21,1),0)," ")</f>
        <v xml:space="preserve"> </v>
      </c>
      <c r="N2188" s="329" t="str">
        <f>IFERROR(VLOOKUP(F2188,Accesorio!A:C,3,),"")</f>
        <v/>
      </c>
    </row>
    <row r="2189" spans="1:14">
      <c r="A2189" s="103"/>
      <c r="B2189" s="104"/>
      <c r="C2189" s="105"/>
      <c r="D2189" s="106"/>
      <c r="E2189" s="222"/>
      <c r="F2189" s="225"/>
      <c r="G2189" s="107"/>
      <c r="H2189" s="107"/>
      <c r="I2189" s="107"/>
      <c r="J2189" s="108"/>
      <c r="K2189" s="109"/>
      <c r="L2189" s="110"/>
      <c r="M2189" s="328" t="str">
        <f>IFERROR(ROUNDUP(VLOOKUP(F2189,Accesorio!A:E,IF(L2189&gt;5,L2189-2,L2189),)*E2189/IF(L2189&gt;5,1.21,1),0)," ")</f>
        <v xml:space="preserve"> </v>
      </c>
      <c r="N2189" s="329" t="str">
        <f>IFERROR(VLOOKUP(F2189,Accesorio!A:C,3,),"")</f>
        <v/>
      </c>
    </row>
    <row r="2190" spans="1:14">
      <c r="A2190" s="103"/>
      <c r="B2190" s="104"/>
      <c r="C2190" s="105"/>
      <c r="D2190" s="106"/>
      <c r="E2190" s="222"/>
      <c r="F2190" s="225"/>
      <c r="G2190" s="107"/>
      <c r="H2190" s="107"/>
      <c r="I2190" s="107"/>
      <c r="J2190" s="108"/>
      <c r="K2190" s="109"/>
      <c r="L2190" s="110"/>
      <c r="M2190" s="328" t="str">
        <f>IFERROR(ROUNDUP(VLOOKUP(F2190,Accesorio!A:E,IF(L2190&gt;5,L2190-2,L2190),)*E2190/IF(L2190&gt;5,1.21,1),0)," ")</f>
        <v xml:space="preserve"> </v>
      </c>
      <c r="N2190" s="329" t="str">
        <f>IFERROR(VLOOKUP(F2190,Accesorio!A:C,3,),"")</f>
        <v/>
      </c>
    </row>
    <row r="2191" spans="1:14">
      <c r="A2191" s="103"/>
      <c r="B2191" s="104"/>
      <c r="C2191" s="105"/>
      <c r="D2191" s="106"/>
      <c r="E2191" s="222"/>
      <c r="F2191" s="225"/>
      <c r="G2191" s="107"/>
      <c r="H2191" s="107"/>
      <c r="I2191" s="107"/>
      <c r="J2191" s="108"/>
      <c r="K2191" s="109"/>
      <c r="L2191" s="110"/>
      <c r="M2191" s="328" t="str">
        <f>IFERROR(ROUNDUP(VLOOKUP(F2191,Accesorio!A:E,IF(L2191&gt;5,L2191-2,L2191),)*E2191/IF(L2191&gt;5,1.21,1),0)," ")</f>
        <v xml:space="preserve"> </v>
      </c>
      <c r="N2191" s="329" t="str">
        <f>IFERROR(VLOOKUP(F2191,Accesorio!A:C,3,),"")</f>
        <v/>
      </c>
    </row>
    <row r="2192" spans="1:14">
      <c r="A2192" s="103"/>
      <c r="B2192" s="104"/>
      <c r="C2192" s="105"/>
      <c r="D2192" s="106"/>
      <c r="E2192" s="222"/>
      <c r="F2192" s="225"/>
      <c r="G2192" s="107"/>
      <c r="H2192" s="107"/>
      <c r="I2192" s="107"/>
      <c r="J2192" s="108"/>
      <c r="K2192" s="109"/>
      <c r="L2192" s="110"/>
      <c r="M2192" s="328" t="str">
        <f>IFERROR(ROUNDUP(VLOOKUP(F2192,Accesorio!A:E,IF(L2192&gt;5,L2192-2,L2192),)*E2192/IF(L2192&gt;5,1.21,1),0)," ")</f>
        <v xml:space="preserve"> </v>
      </c>
      <c r="N2192" s="329" t="str">
        <f>IFERROR(VLOOKUP(F2192,Accesorio!A:C,3,),"")</f>
        <v/>
      </c>
    </row>
    <row r="2193" spans="1:14">
      <c r="A2193" s="103"/>
      <c r="B2193" s="104"/>
      <c r="C2193" s="105"/>
      <c r="D2193" s="106"/>
      <c r="E2193" s="222"/>
      <c r="F2193" s="225"/>
      <c r="G2193" s="107"/>
      <c r="H2193" s="107"/>
      <c r="I2193" s="107"/>
      <c r="J2193" s="108"/>
      <c r="K2193" s="109"/>
      <c r="L2193" s="110"/>
      <c r="M2193" s="328" t="str">
        <f>IFERROR(ROUNDUP(VLOOKUP(F2193,Accesorio!A:E,IF(L2193&gt;5,L2193-2,L2193),)*E2193/IF(L2193&gt;5,1.21,1),0)," ")</f>
        <v xml:space="preserve"> </v>
      </c>
      <c r="N2193" s="329" t="str">
        <f>IFERROR(VLOOKUP(F2193,Accesorio!A:C,3,),"")</f>
        <v/>
      </c>
    </row>
    <row r="2194" spans="1:14">
      <c r="A2194" s="103"/>
      <c r="B2194" s="104"/>
      <c r="C2194" s="105"/>
      <c r="D2194" s="106"/>
      <c r="E2194" s="222"/>
      <c r="F2194" s="225"/>
      <c r="G2194" s="107"/>
      <c r="H2194" s="107"/>
      <c r="I2194" s="107"/>
      <c r="J2194" s="108"/>
      <c r="K2194" s="109"/>
      <c r="L2194" s="110"/>
      <c r="M2194" s="328" t="str">
        <f>IFERROR(ROUNDUP(VLOOKUP(F2194,Accesorio!A:E,IF(L2194&gt;5,L2194-2,L2194),)*E2194/IF(L2194&gt;5,1.21,1),0)," ")</f>
        <v xml:space="preserve"> </v>
      </c>
      <c r="N2194" s="329" t="str">
        <f>IFERROR(VLOOKUP(F2194,Accesorio!A:C,3,),"")</f>
        <v/>
      </c>
    </row>
    <row r="2195" spans="1:14">
      <c r="A2195" s="103"/>
      <c r="B2195" s="104"/>
      <c r="C2195" s="105"/>
      <c r="D2195" s="106"/>
      <c r="E2195" s="222"/>
      <c r="F2195" s="225"/>
      <c r="G2195" s="107"/>
      <c r="H2195" s="107"/>
      <c r="I2195" s="107"/>
      <c r="J2195" s="108"/>
      <c r="K2195" s="109"/>
      <c r="L2195" s="110"/>
      <c r="M2195" s="328" t="str">
        <f>IFERROR(ROUNDUP(VLOOKUP(F2195,Accesorio!A:E,IF(L2195&gt;5,L2195-2,L2195),)*E2195/IF(L2195&gt;5,1.21,1),0)," ")</f>
        <v xml:space="preserve"> </v>
      </c>
      <c r="N2195" s="329" t="str">
        <f>IFERROR(VLOOKUP(F2195,Accesorio!A:C,3,),"")</f>
        <v/>
      </c>
    </row>
    <row r="2196" spans="1:14">
      <c r="A2196" s="103"/>
      <c r="B2196" s="104"/>
      <c r="C2196" s="105"/>
      <c r="D2196" s="106"/>
      <c r="E2196" s="222"/>
      <c r="F2196" s="225"/>
      <c r="G2196" s="107"/>
      <c r="H2196" s="107"/>
      <c r="I2196" s="107"/>
      <c r="J2196" s="108"/>
      <c r="K2196" s="109"/>
      <c r="L2196" s="110"/>
      <c r="M2196" s="328" t="str">
        <f>IFERROR(ROUNDUP(VLOOKUP(F2196,Accesorio!A:E,IF(L2196&gt;5,L2196-2,L2196),)*E2196/IF(L2196&gt;5,1.21,1),0)," ")</f>
        <v xml:space="preserve"> </v>
      </c>
      <c r="N2196" s="329" t="str">
        <f>IFERROR(VLOOKUP(F2196,Accesorio!A:C,3,),"")</f>
        <v/>
      </c>
    </row>
    <row r="2197" spans="1:14">
      <c r="A2197" s="103"/>
      <c r="B2197" s="104"/>
      <c r="C2197" s="105"/>
      <c r="D2197" s="106"/>
      <c r="E2197" s="222"/>
      <c r="F2197" s="225"/>
      <c r="G2197" s="107"/>
      <c r="H2197" s="107"/>
      <c r="I2197" s="107"/>
      <c r="J2197" s="108"/>
      <c r="K2197" s="109"/>
      <c r="L2197" s="110"/>
      <c r="M2197" s="328" t="str">
        <f>IFERROR(ROUNDUP(VLOOKUP(F2197,Accesorio!A:E,IF(L2197&gt;5,L2197-2,L2197),)*E2197/IF(L2197&gt;5,1.21,1),0)," ")</f>
        <v xml:space="preserve"> </v>
      </c>
      <c r="N2197" s="329" t="str">
        <f>IFERROR(VLOOKUP(F2197,Accesorio!A:C,3,),"")</f>
        <v/>
      </c>
    </row>
    <row r="2198" spans="1:14">
      <c r="A2198" s="103"/>
      <c r="B2198" s="104"/>
      <c r="C2198" s="105"/>
      <c r="D2198" s="106"/>
      <c r="E2198" s="222"/>
      <c r="F2198" s="225"/>
      <c r="G2198" s="107"/>
      <c r="H2198" s="107"/>
      <c r="I2198" s="107"/>
      <c r="J2198" s="108"/>
      <c r="K2198" s="109"/>
      <c r="L2198" s="110"/>
      <c r="M2198" s="328" t="str">
        <f>IFERROR(ROUNDUP(VLOOKUP(F2198,Accesorio!A:E,IF(L2198&gt;5,L2198-2,L2198),)*E2198/IF(L2198&gt;5,1.21,1),0)," ")</f>
        <v xml:space="preserve"> </v>
      </c>
      <c r="N2198" s="329" t="str">
        <f>IFERROR(VLOOKUP(F2198,Accesorio!A:C,3,),"")</f>
        <v/>
      </c>
    </row>
    <row r="2199" spans="1:14">
      <c r="A2199" s="103"/>
      <c r="B2199" s="104"/>
      <c r="C2199" s="105"/>
      <c r="D2199" s="106"/>
      <c r="E2199" s="222"/>
      <c r="F2199" s="225"/>
      <c r="G2199" s="107"/>
      <c r="H2199" s="107"/>
      <c r="I2199" s="107"/>
      <c r="J2199" s="108"/>
      <c r="K2199" s="109"/>
      <c r="L2199" s="110"/>
      <c r="M2199" s="328" t="str">
        <f>IFERROR(ROUNDUP(VLOOKUP(F2199,Accesorio!A:E,IF(L2199&gt;5,L2199-2,L2199),)*E2199/IF(L2199&gt;5,1.21,1),0)," ")</f>
        <v xml:space="preserve"> </v>
      </c>
      <c r="N2199" s="329" t="str">
        <f>IFERROR(VLOOKUP(F2199,Accesorio!A:C,3,),"")</f>
        <v/>
      </c>
    </row>
    <row r="2200" spans="1:14">
      <c r="A2200" s="103"/>
      <c r="B2200" s="104"/>
      <c r="C2200" s="105"/>
      <c r="D2200" s="106"/>
      <c r="E2200" s="222"/>
      <c r="F2200" s="225"/>
      <c r="G2200" s="107"/>
      <c r="H2200" s="107"/>
      <c r="I2200" s="107"/>
      <c r="J2200" s="108"/>
      <c r="K2200" s="109"/>
      <c r="L2200" s="110"/>
      <c r="M2200" s="328" t="str">
        <f>IFERROR(ROUNDUP(VLOOKUP(F2200,Accesorio!A:E,IF(L2200&gt;5,L2200-2,L2200),)*E2200/IF(L2200&gt;5,1.21,1),0)," ")</f>
        <v xml:space="preserve"> </v>
      </c>
      <c r="N2200" s="329" t="str">
        <f>IFERROR(VLOOKUP(F2200,Accesorio!A:C,3,),"")</f>
        <v/>
      </c>
    </row>
    <row r="2201" spans="1:14">
      <c r="A2201" s="103"/>
      <c r="B2201" s="104"/>
      <c r="C2201" s="105"/>
      <c r="D2201" s="106"/>
      <c r="E2201" s="222"/>
      <c r="F2201" s="225"/>
      <c r="G2201" s="107"/>
      <c r="H2201" s="107"/>
      <c r="I2201" s="107"/>
      <c r="J2201" s="108"/>
      <c r="K2201" s="109"/>
      <c r="L2201" s="110"/>
      <c r="M2201" s="328" t="str">
        <f>IFERROR(ROUNDUP(VLOOKUP(F2201,Accesorio!A:E,IF(L2201&gt;5,L2201-2,L2201),)*E2201/IF(L2201&gt;5,1.21,1),0)," ")</f>
        <v xml:space="preserve"> </v>
      </c>
      <c r="N2201" s="329" t="str">
        <f>IFERROR(VLOOKUP(F2201,Accesorio!A:C,3,),"")</f>
        <v/>
      </c>
    </row>
    <row r="2202" spans="1:14">
      <c r="A2202" s="103"/>
      <c r="B2202" s="104"/>
      <c r="C2202" s="105"/>
      <c r="D2202" s="106"/>
      <c r="E2202" s="222"/>
      <c r="F2202" s="225"/>
      <c r="G2202" s="107"/>
      <c r="H2202" s="107"/>
      <c r="I2202" s="107"/>
      <c r="J2202" s="108"/>
      <c r="K2202" s="109"/>
      <c r="L2202" s="110"/>
      <c r="M2202" s="328" t="str">
        <f>IFERROR(ROUNDUP(VLOOKUP(F2202,Accesorio!A:E,IF(L2202&gt;5,L2202-2,L2202),)*E2202/IF(L2202&gt;5,1.21,1),0)," ")</f>
        <v xml:space="preserve"> </v>
      </c>
      <c r="N2202" s="329" t="str">
        <f>IFERROR(VLOOKUP(F2202,Accesorio!A:C,3,),"")</f>
        <v/>
      </c>
    </row>
    <row r="2203" spans="1:14">
      <c r="A2203" s="103"/>
      <c r="B2203" s="104"/>
      <c r="C2203" s="105"/>
      <c r="D2203" s="106"/>
      <c r="E2203" s="222"/>
      <c r="F2203" s="225"/>
      <c r="G2203" s="107"/>
      <c r="H2203" s="107"/>
      <c r="I2203" s="107"/>
      <c r="J2203" s="108"/>
      <c r="K2203" s="109"/>
      <c r="L2203" s="110"/>
      <c r="M2203" s="328" t="str">
        <f>IFERROR(ROUNDUP(VLOOKUP(F2203,Accesorio!A:E,IF(L2203&gt;5,L2203-2,L2203),)*E2203/IF(L2203&gt;5,1.21,1),0)," ")</f>
        <v xml:space="preserve"> </v>
      </c>
      <c r="N2203" s="329" t="str">
        <f>IFERROR(VLOOKUP(F2203,Accesorio!A:C,3,),"")</f>
        <v/>
      </c>
    </row>
    <row r="2204" spans="1:14">
      <c r="A2204" s="103"/>
      <c r="B2204" s="104"/>
      <c r="C2204" s="105"/>
      <c r="D2204" s="106"/>
      <c r="E2204" s="222"/>
      <c r="F2204" s="225"/>
      <c r="G2204" s="107"/>
      <c r="H2204" s="107"/>
      <c r="I2204" s="107"/>
      <c r="J2204" s="108"/>
      <c r="K2204" s="109"/>
      <c r="L2204" s="110"/>
      <c r="M2204" s="328" t="str">
        <f>IFERROR(ROUNDUP(VLOOKUP(F2204,Accesorio!A:E,IF(L2204&gt;5,L2204-2,L2204),)*E2204/IF(L2204&gt;5,1.21,1),0)," ")</f>
        <v xml:space="preserve"> </v>
      </c>
      <c r="N2204" s="329" t="str">
        <f>IFERROR(VLOOKUP(F2204,Accesorio!A:C,3,),"")</f>
        <v/>
      </c>
    </row>
    <row r="2205" spans="1:14">
      <c r="A2205" s="103"/>
      <c r="B2205" s="104"/>
      <c r="C2205" s="105"/>
      <c r="D2205" s="106"/>
      <c r="E2205" s="222"/>
      <c r="F2205" s="225"/>
      <c r="G2205" s="107"/>
      <c r="H2205" s="107"/>
      <c r="I2205" s="107"/>
      <c r="J2205" s="108"/>
      <c r="K2205" s="109"/>
      <c r="L2205" s="110"/>
      <c r="M2205" s="328" t="str">
        <f>IFERROR(ROUNDUP(VLOOKUP(F2205,Accesorio!A:E,IF(L2205&gt;5,L2205-2,L2205),)*E2205/IF(L2205&gt;5,1.21,1),0)," ")</f>
        <v xml:space="preserve"> </v>
      </c>
      <c r="N2205" s="329" t="str">
        <f>IFERROR(VLOOKUP(F2205,Accesorio!A:C,3,),"")</f>
        <v/>
      </c>
    </row>
    <row r="2206" spans="1:14">
      <c r="A2206" s="103"/>
      <c r="B2206" s="104"/>
      <c r="C2206" s="105"/>
      <c r="D2206" s="106"/>
      <c r="E2206" s="222"/>
      <c r="F2206" s="225"/>
      <c r="G2206" s="107"/>
      <c r="H2206" s="107"/>
      <c r="I2206" s="107"/>
      <c r="J2206" s="108"/>
      <c r="K2206" s="109"/>
      <c r="L2206" s="110"/>
      <c r="M2206" s="328" t="str">
        <f>IFERROR(ROUNDUP(VLOOKUP(F2206,Accesorio!A:E,IF(L2206&gt;5,L2206-2,L2206),)*E2206/IF(L2206&gt;5,1.21,1),0)," ")</f>
        <v xml:space="preserve"> </v>
      </c>
      <c r="N2206" s="329" t="str">
        <f>IFERROR(VLOOKUP(F2206,Accesorio!A:C,3,),"")</f>
        <v/>
      </c>
    </row>
    <row r="2207" spans="1:14">
      <c r="A2207" s="103"/>
      <c r="B2207" s="104"/>
      <c r="C2207" s="105"/>
      <c r="D2207" s="106"/>
      <c r="E2207" s="222"/>
      <c r="F2207" s="225"/>
      <c r="G2207" s="107"/>
      <c r="H2207" s="107"/>
      <c r="I2207" s="107"/>
      <c r="J2207" s="108"/>
      <c r="K2207" s="109"/>
      <c r="L2207" s="110"/>
      <c r="M2207" s="328" t="str">
        <f>IFERROR(ROUNDUP(VLOOKUP(F2207,Accesorio!A:E,IF(L2207&gt;5,L2207-2,L2207),)*E2207/IF(L2207&gt;5,1.21,1),0)," ")</f>
        <v xml:space="preserve"> </v>
      </c>
      <c r="N2207" s="329" t="str">
        <f>IFERROR(VLOOKUP(F2207,Accesorio!A:C,3,),"")</f>
        <v/>
      </c>
    </row>
    <row r="2208" spans="1:14">
      <c r="A2208" s="103"/>
      <c r="B2208" s="104"/>
      <c r="C2208" s="105"/>
      <c r="D2208" s="106"/>
      <c r="E2208" s="222"/>
      <c r="F2208" s="225"/>
      <c r="G2208" s="107"/>
      <c r="H2208" s="107"/>
      <c r="I2208" s="107"/>
      <c r="J2208" s="108"/>
      <c r="K2208" s="109"/>
      <c r="L2208" s="110"/>
      <c r="M2208" s="328" t="str">
        <f>IFERROR(ROUNDUP(VLOOKUP(F2208,Accesorio!A:E,IF(L2208&gt;5,L2208-2,L2208),)*E2208/IF(L2208&gt;5,1.21,1),0)," ")</f>
        <v xml:space="preserve"> </v>
      </c>
      <c r="N2208" s="329" t="str">
        <f>IFERROR(VLOOKUP(F2208,Accesorio!A:C,3,),"")</f>
        <v/>
      </c>
    </row>
    <row r="2209" spans="1:14">
      <c r="A2209" s="103"/>
      <c r="B2209" s="104"/>
      <c r="C2209" s="105"/>
      <c r="D2209" s="106"/>
      <c r="E2209" s="222"/>
      <c r="F2209" s="225"/>
      <c r="G2209" s="107"/>
      <c r="H2209" s="107"/>
      <c r="I2209" s="107"/>
      <c r="J2209" s="108"/>
      <c r="K2209" s="109"/>
      <c r="L2209" s="110"/>
      <c r="M2209" s="328" t="str">
        <f>IFERROR(ROUNDUP(VLOOKUP(F2209,Accesorio!A:E,IF(L2209&gt;5,L2209-2,L2209),)*E2209/IF(L2209&gt;5,1.21,1),0)," ")</f>
        <v xml:space="preserve"> </v>
      </c>
      <c r="N2209" s="329" t="str">
        <f>IFERROR(VLOOKUP(F2209,Accesorio!A:C,3,),"")</f>
        <v/>
      </c>
    </row>
    <row r="2210" spans="1:14">
      <c r="A2210" s="103"/>
      <c r="B2210" s="104"/>
      <c r="C2210" s="105"/>
      <c r="D2210" s="106"/>
      <c r="E2210" s="222"/>
      <c r="F2210" s="225"/>
      <c r="G2210" s="107"/>
      <c r="H2210" s="107"/>
      <c r="I2210" s="107"/>
      <c r="J2210" s="108"/>
      <c r="K2210" s="109"/>
      <c r="L2210" s="110"/>
      <c r="M2210" s="328" t="str">
        <f>IFERROR(ROUNDUP(VLOOKUP(F2210,Accesorio!A:E,IF(L2210&gt;5,L2210-2,L2210),)*E2210/IF(L2210&gt;5,1.21,1),0)," ")</f>
        <v xml:space="preserve"> </v>
      </c>
      <c r="N2210" s="329" t="str">
        <f>IFERROR(VLOOKUP(F2210,Accesorio!A:C,3,),"")</f>
        <v/>
      </c>
    </row>
    <row r="2211" spans="1:14">
      <c r="A2211" s="103"/>
      <c r="B2211" s="104"/>
      <c r="C2211" s="105"/>
      <c r="D2211" s="106"/>
      <c r="E2211" s="222"/>
      <c r="F2211" s="225"/>
      <c r="G2211" s="107"/>
      <c r="H2211" s="107"/>
      <c r="I2211" s="107"/>
      <c r="J2211" s="108"/>
      <c r="K2211" s="109"/>
      <c r="L2211" s="110"/>
      <c r="M2211" s="328" t="str">
        <f>IFERROR(ROUNDUP(VLOOKUP(F2211,Accesorio!A:E,IF(L2211&gt;5,L2211-2,L2211),)*E2211/IF(L2211&gt;5,1.21,1),0)," ")</f>
        <v xml:space="preserve"> </v>
      </c>
      <c r="N2211" s="329" t="str">
        <f>IFERROR(VLOOKUP(F2211,Accesorio!A:C,3,),"")</f>
        <v/>
      </c>
    </row>
    <row r="2212" spans="1:14">
      <c r="A2212" s="103"/>
      <c r="B2212" s="104"/>
      <c r="C2212" s="105"/>
      <c r="D2212" s="106"/>
      <c r="E2212" s="222"/>
      <c r="F2212" s="225"/>
      <c r="G2212" s="107"/>
      <c r="H2212" s="107"/>
      <c r="I2212" s="107"/>
      <c r="J2212" s="108"/>
      <c r="K2212" s="109"/>
      <c r="L2212" s="110"/>
      <c r="M2212" s="328" t="str">
        <f>IFERROR(ROUNDUP(VLOOKUP(F2212,Accesorio!A:E,IF(L2212&gt;5,L2212-2,L2212),)*E2212/IF(L2212&gt;5,1.21,1),0)," ")</f>
        <v xml:space="preserve"> </v>
      </c>
      <c r="N2212" s="329" t="str">
        <f>IFERROR(VLOOKUP(F2212,Accesorio!A:C,3,),"")</f>
        <v/>
      </c>
    </row>
    <row r="2213" spans="1:14">
      <c r="A2213" s="103"/>
      <c r="B2213" s="104"/>
      <c r="C2213" s="105"/>
      <c r="D2213" s="106"/>
      <c r="E2213" s="222"/>
      <c r="F2213" s="225"/>
      <c r="G2213" s="107"/>
      <c r="H2213" s="107"/>
      <c r="I2213" s="107"/>
      <c r="J2213" s="108"/>
      <c r="K2213" s="109"/>
      <c r="L2213" s="110"/>
      <c r="M2213" s="328" t="str">
        <f>IFERROR(ROUNDUP(VLOOKUP(F2213,Accesorio!A:E,IF(L2213&gt;5,L2213-2,L2213),)*E2213/IF(L2213&gt;5,1.21,1),0)," ")</f>
        <v xml:space="preserve"> </v>
      </c>
      <c r="N2213" s="329" t="str">
        <f>IFERROR(VLOOKUP(F2213,Accesorio!A:C,3,),"")</f>
        <v/>
      </c>
    </row>
    <row r="2214" spans="1:14">
      <c r="A2214" s="103"/>
      <c r="B2214" s="104"/>
      <c r="C2214" s="105"/>
      <c r="D2214" s="106"/>
      <c r="E2214" s="222"/>
      <c r="F2214" s="225"/>
      <c r="G2214" s="107"/>
      <c r="H2214" s="107"/>
      <c r="I2214" s="107"/>
      <c r="J2214" s="108"/>
      <c r="K2214" s="109"/>
      <c r="L2214" s="110"/>
      <c r="M2214" s="328" t="str">
        <f>IFERROR(ROUNDUP(VLOOKUP(F2214,Accesorio!A:E,IF(L2214&gt;5,L2214-2,L2214),)*E2214/IF(L2214&gt;5,1.21,1),0)," ")</f>
        <v xml:space="preserve"> </v>
      </c>
      <c r="N2214" s="329" t="str">
        <f>IFERROR(VLOOKUP(F2214,Accesorio!A:C,3,),"")</f>
        <v/>
      </c>
    </row>
    <row r="2215" spans="1:14">
      <c r="A2215" s="103"/>
      <c r="B2215" s="104"/>
      <c r="C2215" s="105"/>
      <c r="D2215" s="106"/>
      <c r="E2215" s="222"/>
      <c r="F2215" s="225"/>
      <c r="G2215" s="107"/>
      <c r="H2215" s="107"/>
      <c r="I2215" s="107"/>
      <c r="J2215" s="108"/>
      <c r="K2215" s="109"/>
      <c r="L2215" s="110"/>
      <c r="M2215" s="328" t="str">
        <f>IFERROR(ROUNDUP(VLOOKUP(F2215,Accesorio!A:E,IF(L2215&gt;5,L2215-2,L2215),)*E2215/IF(L2215&gt;5,1.21,1),0)," ")</f>
        <v xml:space="preserve"> </v>
      </c>
      <c r="N2215" s="329" t="str">
        <f>IFERROR(VLOOKUP(F2215,Accesorio!A:C,3,),"")</f>
        <v/>
      </c>
    </row>
    <row r="2216" spans="1:14">
      <c r="A2216" s="103"/>
      <c r="B2216" s="104"/>
      <c r="C2216" s="105"/>
      <c r="D2216" s="106"/>
      <c r="E2216" s="222"/>
      <c r="F2216" s="225"/>
      <c r="G2216" s="107"/>
      <c r="H2216" s="107"/>
      <c r="I2216" s="107"/>
      <c r="J2216" s="108"/>
      <c r="K2216" s="109"/>
      <c r="L2216" s="110"/>
      <c r="M2216" s="328" t="str">
        <f>IFERROR(ROUNDUP(VLOOKUP(F2216,Accesorio!A:E,IF(L2216&gt;5,L2216-2,L2216),)*E2216/IF(L2216&gt;5,1.21,1),0)," ")</f>
        <v xml:space="preserve"> </v>
      </c>
      <c r="N2216" s="329" t="str">
        <f>IFERROR(VLOOKUP(F2216,Accesorio!A:C,3,),"")</f>
        <v/>
      </c>
    </row>
    <row r="2217" spans="1:14">
      <c r="A2217" s="103"/>
      <c r="B2217" s="104"/>
      <c r="C2217" s="105"/>
      <c r="D2217" s="106"/>
      <c r="E2217" s="222"/>
      <c r="F2217" s="225"/>
      <c r="G2217" s="107"/>
      <c r="H2217" s="107"/>
      <c r="I2217" s="107"/>
      <c r="J2217" s="108"/>
      <c r="K2217" s="109"/>
      <c r="L2217" s="110"/>
      <c r="M2217" s="328" t="str">
        <f>IFERROR(ROUNDUP(VLOOKUP(F2217,Accesorio!A:E,IF(L2217&gt;5,L2217-2,L2217),)*E2217/IF(L2217&gt;5,1.21,1),0)," ")</f>
        <v xml:space="preserve"> </v>
      </c>
      <c r="N2217" s="329" t="str">
        <f>IFERROR(VLOOKUP(F2217,Accesorio!A:C,3,),"")</f>
        <v/>
      </c>
    </row>
    <row r="2218" spans="1:14">
      <c r="A2218" s="103"/>
      <c r="B2218" s="104"/>
      <c r="C2218" s="105"/>
      <c r="D2218" s="106"/>
      <c r="E2218" s="222"/>
      <c r="F2218" s="225"/>
      <c r="G2218" s="107"/>
      <c r="H2218" s="107"/>
      <c r="I2218" s="107"/>
      <c r="J2218" s="108"/>
      <c r="K2218" s="109"/>
      <c r="L2218" s="110"/>
      <c r="M2218" s="328" t="str">
        <f>IFERROR(ROUNDUP(VLOOKUP(F2218,Accesorio!A:E,IF(L2218&gt;5,L2218-2,L2218),)*E2218/IF(L2218&gt;5,1.21,1),0)," ")</f>
        <v xml:space="preserve"> </v>
      </c>
      <c r="N2218" s="329" t="str">
        <f>IFERROR(VLOOKUP(F2218,Accesorio!A:C,3,),"")</f>
        <v/>
      </c>
    </row>
    <row r="2219" spans="1:14">
      <c r="A2219" s="103"/>
      <c r="B2219" s="104"/>
      <c r="C2219" s="105"/>
      <c r="D2219" s="106"/>
      <c r="E2219" s="222"/>
      <c r="F2219" s="225"/>
      <c r="G2219" s="107"/>
      <c r="H2219" s="107"/>
      <c r="I2219" s="107"/>
      <c r="J2219" s="108"/>
      <c r="K2219" s="109"/>
      <c r="L2219" s="110"/>
      <c r="M2219" s="328" t="str">
        <f>IFERROR(ROUNDUP(VLOOKUP(F2219,Accesorio!A:E,IF(L2219&gt;5,L2219-2,L2219),)*E2219/IF(L2219&gt;5,1.21,1),0)," ")</f>
        <v xml:space="preserve"> </v>
      </c>
      <c r="N2219" s="329" t="str">
        <f>IFERROR(VLOOKUP(F2219,Accesorio!A:C,3,),"")</f>
        <v/>
      </c>
    </row>
    <row r="2220" spans="1:14">
      <c r="A2220" s="103"/>
      <c r="B2220" s="104"/>
      <c r="C2220" s="105"/>
      <c r="D2220" s="106"/>
      <c r="E2220" s="222"/>
      <c r="F2220" s="225"/>
      <c r="G2220" s="107"/>
      <c r="H2220" s="107"/>
      <c r="I2220" s="107"/>
      <c r="J2220" s="108"/>
      <c r="K2220" s="109"/>
      <c r="L2220" s="110"/>
      <c r="M2220" s="328" t="str">
        <f>IFERROR(ROUNDUP(VLOOKUP(F2220,Accesorio!A:E,IF(L2220&gt;5,L2220-2,L2220),)*E2220/IF(L2220&gt;5,1.21,1),0)," ")</f>
        <v xml:space="preserve"> </v>
      </c>
      <c r="N2220" s="329" t="str">
        <f>IFERROR(VLOOKUP(F2220,Accesorio!A:C,3,),"")</f>
        <v/>
      </c>
    </row>
    <row r="2221" spans="1:14">
      <c r="A2221" s="103"/>
      <c r="B2221" s="104"/>
      <c r="C2221" s="105"/>
      <c r="D2221" s="106"/>
      <c r="E2221" s="222"/>
      <c r="F2221" s="225"/>
      <c r="G2221" s="107"/>
      <c r="H2221" s="107"/>
      <c r="I2221" s="107"/>
      <c r="J2221" s="108"/>
      <c r="K2221" s="109"/>
      <c r="L2221" s="110"/>
      <c r="M2221" s="328" t="str">
        <f>IFERROR(ROUNDUP(VLOOKUP(F2221,Accesorio!A:E,IF(L2221&gt;5,L2221-2,L2221),)*E2221/IF(L2221&gt;5,1.21,1),0)," ")</f>
        <v xml:space="preserve"> </v>
      </c>
      <c r="N2221" s="329" t="str">
        <f>IFERROR(VLOOKUP(F2221,Accesorio!A:C,3,),"")</f>
        <v/>
      </c>
    </row>
    <row r="2222" spans="1:14">
      <c r="A2222" s="103"/>
      <c r="B2222" s="104"/>
      <c r="C2222" s="105"/>
      <c r="D2222" s="106"/>
      <c r="E2222" s="222"/>
      <c r="F2222" s="225"/>
      <c r="G2222" s="107"/>
      <c r="H2222" s="107"/>
      <c r="I2222" s="107"/>
      <c r="J2222" s="108"/>
      <c r="K2222" s="109"/>
      <c r="L2222" s="110"/>
      <c r="M2222" s="328" t="str">
        <f>IFERROR(ROUNDUP(VLOOKUP(F2222,Accesorio!A:E,IF(L2222&gt;5,L2222-2,L2222),)*E2222/IF(L2222&gt;5,1.21,1),0)," ")</f>
        <v xml:space="preserve"> </v>
      </c>
      <c r="N2222" s="329" t="str">
        <f>IFERROR(VLOOKUP(F2222,Accesorio!A:C,3,),"")</f>
        <v/>
      </c>
    </row>
    <row r="2223" spans="1:14">
      <c r="A2223" s="103"/>
      <c r="B2223" s="104"/>
      <c r="C2223" s="105"/>
      <c r="D2223" s="106"/>
      <c r="E2223" s="222"/>
      <c r="F2223" s="225"/>
      <c r="G2223" s="107"/>
      <c r="H2223" s="107"/>
      <c r="I2223" s="107"/>
      <c r="J2223" s="108"/>
      <c r="K2223" s="109"/>
      <c r="L2223" s="110"/>
      <c r="M2223" s="328" t="str">
        <f>IFERROR(ROUNDUP(VLOOKUP(F2223,Accesorio!A:E,IF(L2223&gt;5,L2223-2,L2223),)*E2223/IF(L2223&gt;5,1.21,1),0)," ")</f>
        <v xml:space="preserve"> </v>
      </c>
      <c r="N2223" s="329" t="str">
        <f>IFERROR(VLOOKUP(F2223,Accesorio!A:C,3,),"")</f>
        <v/>
      </c>
    </row>
    <row r="2224" spans="1:14">
      <c r="A2224" s="103"/>
      <c r="B2224" s="104"/>
      <c r="C2224" s="105"/>
      <c r="D2224" s="106"/>
      <c r="E2224" s="222"/>
      <c r="F2224" s="225"/>
      <c r="G2224" s="107"/>
      <c r="H2224" s="107"/>
      <c r="I2224" s="107"/>
      <c r="J2224" s="108"/>
      <c r="K2224" s="109"/>
      <c r="L2224" s="110"/>
      <c r="M2224" s="328" t="str">
        <f>IFERROR(ROUNDUP(VLOOKUP(F2224,Accesorio!A:E,IF(L2224&gt;5,L2224-2,L2224),)*E2224/IF(L2224&gt;5,1.21,1),0)," ")</f>
        <v xml:space="preserve"> </v>
      </c>
      <c r="N2224" s="329" t="str">
        <f>IFERROR(VLOOKUP(F2224,Accesorio!A:C,3,),"")</f>
        <v/>
      </c>
    </row>
    <row r="2225" spans="1:14">
      <c r="A2225" s="103"/>
      <c r="B2225" s="104"/>
      <c r="C2225" s="105"/>
      <c r="D2225" s="106"/>
      <c r="E2225" s="222"/>
      <c r="F2225" s="225"/>
      <c r="G2225" s="107"/>
      <c r="H2225" s="107"/>
      <c r="I2225" s="107"/>
      <c r="J2225" s="108"/>
      <c r="K2225" s="109"/>
      <c r="L2225" s="110"/>
      <c r="M2225" s="328" t="str">
        <f>IFERROR(ROUNDUP(VLOOKUP(F2225,Accesorio!A:E,IF(L2225&gt;5,L2225-2,L2225),)*E2225/IF(L2225&gt;5,1.21,1),0)," ")</f>
        <v xml:space="preserve"> </v>
      </c>
      <c r="N2225" s="329" t="str">
        <f>IFERROR(VLOOKUP(F2225,Accesorio!A:C,3,),"")</f>
        <v/>
      </c>
    </row>
    <row r="2226" spans="1:14">
      <c r="A2226" s="103"/>
      <c r="B2226" s="104"/>
      <c r="C2226" s="105"/>
      <c r="D2226" s="106"/>
      <c r="E2226" s="222"/>
      <c r="F2226" s="225"/>
      <c r="G2226" s="107"/>
      <c r="H2226" s="107"/>
      <c r="I2226" s="107"/>
      <c r="J2226" s="108"/>
      <c r="K2226" s="109"/>
      <c r="L2226" s="110"/>
      <c r="M2226" s="328" t="str">
        <f>IFERROR(ROUNDUP(VLOOKUP(F2226,Accesorio!A:E,IF(L2226&gt;5,L2226-2,L2226),)*E2226/IF(L2226&gt;5,1.21,1),0)," ")</f>
        <v xml:space="preserve"> </v>
      </c>
      <c r="N2226" s="329" t="str">
        <f>IFERROR(VLOOKUP(F2226,Accesorio!A:C,3,),"")</f>
        <v/>
      </c>
    </row>
    <row r="2227" spans="1:14">
      <c r="A2227" s="103"/>
      <c r="B2227" s="104"/>
      <c r="C2227" s="105"/>
      <c r="D2227" s="106"/>
      <c r="E2227" s="222"/>
      <c r="F2227" s="225"/>
      <c r="G2227" s="107"/>
      <c r="H2227" s="107"/>
      <c r="I2227" s="107"/>
      <c r="J2227" s="108"/>
      <c r="K2227" s="109"/>
      <c r="L2227" s="110"/>
      <c r="M2227" s="328" t="str">
        <f>IFERROR(ROUNDUP(VLOOKUP(F2227,Accesorio!A:E,IF(L2227&gt;5,L2227-2,L2227),)*E2227/IF(L2227&gt;5,1.21,1),0)," ")</f>
        <v xml:space="preserve"> </v>
      </c>
      <c r="N2227" s="329" t="str">
        <f>IFERROR(VLOOKUP(F2227,Accesorio!A:C,3,),"")</f>
        <v/>
      </c>
    </row>
    <row r="2228" spans="1:14">
      <c r="A2228" s="103"/>
      <c r="B2228" s="104"/>
      <c r="C2228" s="105"/>
      <c r="D2228" s="106"/>
      <c r="E2228" s="222"/>
      <c r="F2228" s="225"/>
      <c r="G2228" s="107"/>
      <c r="H2228" s="107"/>
      <c r="I2228" s="107"/>
      <c r="J2228" s="108"/>
      <c r="K2228" s="109"/>
      <c r="L2228" s="110"/>
      <c r="M2228" s="328" t="str">
        <f>IFERROR(ROUNDUP(VLOOKUP(F2228,Accesorio!A:E,IF(L2228&gt;5,L2228-2,L2228),)*E2228/IF(L2228&gt;5,1.21,1),0)," ")</f>
        <v xml:space="preserve"> </v>
      </c>
      <c r="N2228" s="329" t="str">
        <f>IFERROR(VLOOKUP(F2228,Accesorio!A:C,3,),"")</f>
        <v/>
      </c>
    </row>
    <row r="2229" spans="1:14">
      <c r="A2229" s="103"/>
      <c r="B2229" s="104"/>
      <c r="C2229" s="105"/>
      <c r="D2229" s="106"/>
      <c r="E2229" s="222"/>
      <c r="F2229" s="225"/>
      <c r="G2229" s="107"/>
      <c r="H2229" s="107"/>
      <c r="I2229" s="107"/>
      <c r="J2229" s="108"/>
      <c r="K2229" s="109"/>
      <c r="L2229" s="110"/>
      <c r="M2229" s="328" t="str">
        <f>IFERROR(ROUNDUP(VLOOKUP(F2229,Accesorio!A:E,IF(L2229&gt;5,L2229-2,L2229),)*E2229/IF(L2229&gt;5,1.21,1),0)," ")</f>
        <v xml:space="preserve"> </v>
      </c>
      <c r="N2229" s="329" t="str">
        <f>IFERROR(VLOOKUP(F2229,Accesorio!A:C,3,),"")</f>
        <v/>
      </c>
    </row>
    <row r="2230" spans="1:14">
      <c r="A2230" s="103"/>
      <c r="B2230" s="104"/>
      <c r="C2230" s="105"/>
      <c r="D2230" s="106"/>
      <c r="E2230" s="222"/>
      <c r="F2230" s="225"/>
      <c r="G2230" s="107"/>
      <c r="H2230" s="107"/>
      <c r="I2230" s="107"/>
      <c r="J2230" s="108"/>
      <c r="K2230" s="109"/>
      <c r="L2230" s="110"/>
      <c r="M2230" s="328" t="str">
        <f>IFERROR(ROUNDUP(VLOOKUP(F2230,Accesorio!A:E,IF(L2230&gt;5,L2230-2,L2230),)*E2230/IF(L2230&gt;5,1.21,1),0)," ")</f>
        <v xml:space="preserve"> </v>
      </c>
      <c r="N2230" s="329" t="str">
        <f>IFERROR(VLOOKUP(F2230,Accesorio!A:C,3,),"")</f>
        <v/>
      </c>
    </row>
    <row r="2231" spans="1:14">
      <c r="A2231" s="103"/>
      <c r="B2231" s="104"/>
      <c r="C2231" s="105"/>
      <c r="D2231" s="106"/>
      <c r="E2231" s="222"/>
      <c r="F2231" s="225"/>
      <c r="G2231" s="107"/>
      <c r="H2231" s="107"/>
      <c r="I2231" s="107"/>
      <c r="J2231" s="108"/>
      <c r="K2231" s="109"/>
      <c r="L2231" s="110"/>
      <c r="M2231" s="328" t="str">
        <f>IFERROR(ROUNDUP(VLOOKUP(F2231,Accesorio!A:E,IF(L2231&gt;5,L2231-2,L2231),)*E2231/IF(L2231&gt;5,1.21,1),0)," ")</f>
        <v xml:space="preserve"> </v>
      </c>
      <c r="N2231" s="329" t="str">
        <f>IFERROR(VLOOKUP(F2231,Accesorio!A:C,3,),"")</f>
        <v/>
      </c>
    </row>
    <row r="2232" spans="1:14">
      <c r="A2232" s="103"/>
      <c r="B2232" s="104"/>
      <c r="C2232" s="105"/>
      <c r="D2232" s="106"/>
      <c r="E2232" s="222"/>
      <c r="F2232" s="225"/>
      <c r="G2232" s="107"/>
      <c r="H2232" s="107"/>
      <c r="I2232" s="107"/>
      <c r="J2232" s="108"/>
      <c r="K2232" s="109"/>
      <c r="L2232" s="110"/>
      <c r="M2232" s="328" t="str">
        <f>IFERROR(ROUNDUP(VLOOKUP(F2232,Accesorio!A:E,IF(L2232&gt;5,L2232-2,L2232),)*E2232/IF(L2232&gt;5,1.21,1),0)," ")</f>
        <v xml:space="preserve"> </v>
      </c>
      <c r="N2232" s="329" t="str">
        <f>IFERROR(VLOOKUP(F2232,Accesorio!A:C,3,),"")</f>
        <v/>
      </c>
    </row>
    <row r="2233" spans="1:14">
      <c r="A2233" s="103"/>
      <c r="B2233" s="104"/>
      <c r="C2233" s="105"/>
      <c r="D2233" s="106"/>
      <c r="E2233" s="222"/>
      <c r="F2233" s="225"/>
      <c r="G2233" s="107"/>
      <c r="H2233" s="107"/>
      <c r="I2233" s="107"/>
      <c r="J2233" s="108"/>
      <c r="K2233" s="109"/>
      <c r="L2233" s="110"/>
      <c r="M2233" s="328" t="str">
        <f>IFERROR(ROUNDUP(VLOOKUP(F2233,Accesorio!A:E,IF(L2233&gt;5,L2233-2,L2233),)*E2233/IF(L2233&gt;5,1.21,1),0)," ")</f>
        <v xml:space="preserve"> </v>
      </c>
      <c r="N2233" s="329" t="str">
        <f>IFERROR(VLOOKUP(F2233,Accesorio!A:C,3,),"")</f>
        <v/>
      </c>
    </row>
    <row r="2234" spans="1:14">
      <c r="A2234" s="103"/>
      <c r="B2234" s="104"/>
      <c r="C2234" s="105"/>
      <c r="D2234" s="106"/>
      <c r="E2234" s="222"/>
      <c r="F2234" s="225"/>
      <c r="G2234" s="107"/>
      <c r="H2234" s="107"/>
      <c r="I2234" s="107"/>
      <c r="J2234" s="108"/>
      <c r="K2234" s="109"/>
      <c r="L2234" s="110"/>
      <c r="M2234" s="328" t="str">
        <f>IFERROR(ROUNDUP(VLOOKUP(F2234,Accesorio!A:E,IF(L2234&gt;5,L2234-2,L2234),)*E2234/IF(L2234&gt;5,1.21,1),0)," ")</f>
        <v xml:space="preserve"> </v>
      </c>
      <c r="N2234" s="329" t="str">
        <f>IFERROR(VLOOKUP(F2234,Accesorio!A:C,3,),"")</f>
        <v/>
      </c>
    </row>
    <row r="2235" spans="1:14">
      <c r="A2235" s="103"/>
      <c r="B2235" s="104"/>
      <c r="C2235" s="105"/>
      <c r="D2235" s="106"/>
      <c r="E2235" s="222"/>
      <c r="F2235" s="225"/>
      <c r="G2235" s="107"/>
      <c r="H2235" s="107"/>
      <c r="I2235" s="107"/>
      <c r="J2235" s="108"/>
      <c r="K2235" s="109"/>
      <c r="L2235" s="110"/>
      <c r="M2235" s="328" t="str">
        <f>IFERROR(ROUNDUP(VLOOKUP(F2235,Accesorio!A:E,IF(L2235&gt;5,L2235-2,L2235),)*E2235/IF(L2235&gt;5,1.21,1),0)," ")</f>
        <v xml:space="preserve"> </v>
      </c>
      <c r="N2235" s="329" t="str">
        <f>IFERROR(VLOOKUP(F2235,Accesorio!A:C,3,),"")</f>
        <v/>
      </c>
    </row>
    <row r="2236" spans="1:14">
      <c r="A2236" s="103"/>
      <c r="B2236" s="104"/>
      <c r="C2236" s="105"/>
      <c r="D2236" s="106"/>
      <c r="E2236" s="222"/>
      <c r="F2236" s="225"/>
      <c r="G2236" s="107"/>
      <c r="H2236" s="107"/>
      <c r="I2236" s="107"/>
      <c r="J2236" s="108"/>
      <c r="K2236" s="109"/>
      <c r="L2236" s="110"/>
      <c r="M2236" s="328" t="str">
        <f>IFERROR(ROUNDUP(VLOOKUP(F2236,Accesorio!A:E,IF(L2236&gt;5,L2236-2,L2236),)*E2236/IF(L2236&gt;5,1.21,1),0)," ")</f>
        <v xml:space="preserve"> </v>
      </c>
      <c r="N2236" s="329" t="str">
        <f>IFERROR(VLOOKUP(F2236,Accesorio!A:C,3,),"")</f>
        <v/>
      </c>
    </row>
    <row r="2237" spans="1:14">
      <c r="A2237" s="103"/>
      <c r="B2237" s="104"/>
      <c r="C2237" s="105"/>
      <c r="D2237" s="106"/>
      <c r="E2237" s="222"/>
      <c r="F2237" s="225"/>
      <c r="G2237" s="107"/>
      <c r="H2237" s="107"/>
      <c r="I2237" s="107"/>
      <c r="J2237" s="108"/>
      <c r="K2237" s="109"/>
      <c r="L2237" s="110"/>
      <c r="M2237" s="328" t="str">
        <f>IFERROR(ROUNDUP(VLOOKUP(F2237,Accesorio!A:E,IF(L2237&gt;5,L2237-2,L2237),)*E2237/IF(L2237&gt;5,1.21,1),0)," ")</f>
        <v xml:space="preserve"> </v>
      </c>
      <c r="N2237" s="329" t="str">
        <f>IFERROR(VLOOKUP(F2237,Accesorio!A:C,3,),"")</f>
        <v/>
      </c>
    </row>
    <row r="2238" spans="1:14">
      <c r="A2238" s="103"/>
      <c r="B2238" s="104"/>
      <c r="C2238" s="105"/>
      <c r="D2238" s="106"/>
      <c r="E2238" s="222"/>
      <c r="F2238" s="225"/>
      <c r="G2238" s="107"/>
      <c r="H2238" s="107"/>
      <c r="I2238" s="107"/>
      <c r="J2238" s="108"/>
      <c r="K2238" s="109"/>
      <c r="L2238" s="110"/>
      <c r="M2238" s="328" t="str">
        <f>IFERROR(ROUNDUP(VLOOKUP(F2238,Accesorio!A:E,IF(L2238&gt;5,L2238-2,L2238),)*E2238/IF(L2238&gt;5,1.21,1),0)," ")</f>
        <v xml:space="preserve"> </v>
      </c>
      <c r="N2238" s="329" t="str">
        <f>IFERROR(VLOOKUP(F2238,Accesorio!A:C,3,),"")</f>
        <v/>
      </c>
    </row>
    <row r="2239" spans="1:14">
      <c r="A2239" s="103"/>
      <c r="B2239" s="104"/>
      <c r="C2239" s="105"/>
      <c r="D2239" s="106"/>
      <c r="E2239" s="222"/>
      <c r="F2239" s="225"/>
      <c r="G2239" s="107"/>
      <c r="H2239" s="107"/>
      <c r="I2239" s="107"/>
      <c r="J2239" s="108"/>
      <c r="K2239" s="109"/>
      <c r="L2239" s="110"/>
      <c r="M2239" s="328" t="str">
        <f>IFERROR(ROUNDUP(VLOOKUP(F2239,Accesorio!A:E,IF(L2239&gt;5,L2239-2,L2239),)*E2239/IF(L2239&gt;5,1.21,1),0)," ")</f>
        <v xml:space="preserve"> </v>
      </c>
      <c r="N2239" s="329" t="str">
        <f>IFERROR(VLOOKUP(F2239,Accesorio!A:C,3,),"")</f>
        <v/>
      </c>
    </row>
    <row r="2240" spans="1:14">
      <c r="A2240" s="103"/>
      <c r="B2240" s="104"/>
      <c r="C2240" s="105"/>
      <c r="D2240" s="106"/>
      <c r="E2240" s="222"/>
      <c r="F2240" s="225"/>
      <c r="G2240" s="107"/>
      <c r="H2240" s="107"/>
      <c r="I2240" s="107"/>
      <c r="J2240" s="108"/>
      <c r="K2240" s="109"/>
      <c r="L2240" s="110"/>
      <c r="M2240" s="328" t="str">
        <f>IFERROR(ROUNDUP(VLOOKUP(F2240,Accesorio!A:E,IF(L2240&gt;5,L2240-2,L2240),)*E2240/IF(L2240&gt;5,1.21,1),0)," ")</f>
        <v xml:space="preserve"> </v>
      </c>
      <c r="N2240" s="329" t="str">
        <f>IFERROR(VLOOKUP(F2240,Accesorio!A:C,3,),"")</f>
        <v/>
      </c>
    </row>
    <row r="2241" spans="1:14">
      <c r="A2241" s="103"/>
      <c r="B2241" s="104"/>
      <c r="C2241" s="105"/>
      <c r="D2241" s="106"/>
      <c r="E2241" s="222"/>
      <c r="F2241" s="225"/>
      <c r="G2241" s="107"/>
      <c r="H2241" s="107"/>
      <c r="I2241" s="107"/>
      <c r="J2241" s="108"/>
      <c r="K2241" s="109"/>
      <c r="L2241" s="110"/>
      <c r="M2241" s="328" t="str">
        <f>IFERROR(ROUNDUP(VLOOKUP(F2241,Accesorio!A:E,IF(L2241&gt;5,L2241-2,L2241),)*E2241/IF(L2241&gt;5,1.21,1),0)," ")</f>
        <v xml:space="preserve"> </v>
      </c>
      <c r="N2241" s="329" t="str">
        <f>IFERROR(VLOOKUP(F2241,Accesorio!A:C,3,),"")</f>
        <v/>
      </c>
    </row>
    <row r="2242" spans="1:14">
      <c r="A2242" s="103"/>
      <c r="B2242" s="104"/>
      <c r="C2242" s="105"/>
      <c r="D2242" s="106"/>
      <c r="E2242" s="222"/>
      <c r="F2242" s="225"/>
      <c r="G2242" s="107"/>
      <c r="H2242" s="107"/>
      <c r="I2242" s="107"/>
      <c r="J2242" s="108"/>
      <c r="K2242" s="109"/>
      <c r="L2242" s="110"/>
      <c r="M2242" s="328" t="str">
        <f>IFERROR(ROUNDUP(VLOOKUP(F2242,Accesorio!A:E,IF(L2242&gt;5,L2242-2,L2242),)*E2242/IF(L2242&gt;5,1.21,1),0)," ")</f>
        <v xml:space="preserve"> </v>
      </c>
      <c r="N2242" s="329" t="str">
        <f>IFERROR(VLOOKUP(F2242,Accesorio!A:C,3,),"")</f>
        <v/>
      </c>
    </row>
    <row r="2243" spans="1:14">
      <c r="A2243" s="103"/>
      <c r="B2243" s="104"/>
      <c r="C2243" s="105"/>
      <c r="D2243" s="106"/>
      <c r="E2243" s="222"/>
      <c r="F2243" s="225"/>
      <c r="G2243" s="107"/>
      <c r="H2243" s="107"/>
      <c r="I2243" s="107"/>
      <c r="J2243" s="108"/>
      <c r="K2243" s="109"/>
      <c r="L2243" s="110"/>
      <c r="M2243" s="328" t="str">
        <f>IFERROR(ROUNDUP(VLOOKUP(F2243,Accesorio!A:E,IF(L2243&gt;5,L2243-2,L2243),)*E2243/IF(L2243&gt;5,1.21,1),0)," ")</f>
        <v xml:space="preserve"> </v>
      </c>
      <c r="N2243" s="329" t="str">
        <f>IFERROR(VLOOKUP(F2243,Accesorio!A:C,3,),"")</f>
        <v/>
      </c>
    </row>
    <row r="2244" spans="1:14">
      <c r="A2244" s="103"/>
      <c r="B2244" s="104"/>
      <c r="C2244" s="105"/>
      <c r="D2244" s="106"/>
      <c r="E2244" s="222"/>
      <c r="F2244" s="225"/>
      <c r="G2244" s="107"/>
      <c r="H2244" s="107"/>
      <c r="I2244" s="107"/>
      <c r="J2244" s="108"/>
      <c r="K2244" s="109"/>
      <c r="L2244" s="110"/>
      <c r="M2244" s="328" t="str">
        <f>IFERROR(ROUNDUP(VLOOKUP(F2244,Accesorio!A:E,IF(L2244&gt;5,L2244-2,L2244),)*E2244/IF(L2244&gt;5,1.21,1),0)," ")</f>
        <v xml:space="preserve"> </v>
      </c>
      <c r="N2244" s="329" t="str">
        <f>IFERROR(VLOOKUP(F2244,Accesorio!A:C,3,),"")</f>
        <v/>
      </c>
    </row>
    <row r="2245" spans="1:14">
      <c r="A2245" s="103"/>
      <c r="B2245" s="104"/>
      <c r="C2245" s="105"/>
      <c r="D2245" s="106"/>
      <c r="E2245" s="222"/>
      <c r="F2245" s="225"/>
      <c r="G2245" s="107"/>
      <c r="H2245" s="107"/>
      <c r="I2245" s="107"/>
      <c r="J2245" s="108"/>
      <c r="K2245" s="109"/>
      <c r="L2245" s="110"/>
      <c r="M2245" s="328" t="str">
        <f>IFERROR(ROUNDUP(VLOOKUP(F2245,Accesorio!A:E,IF(L2245&gt;5,L2245-2,L2245),)*E2245/IF(L2245&gt;5,1.21,1),0)," ")</f>
        <v xml:space="preserve"> </v>
      </c>
      <c r="N2245" s="329" t="str">
        <f>IFERROR(VLOOKUP(F2245,Accesorio!A:C,3,),"")</f>
        <v/>
      </c>
    </row>
    <row r="2246" spans="1:14">
      <c r="A2246" s="103"/>
      <c r="B2246" s="104"/>
      <c r="C2246" s="105"/>
      <c r="D2246" s="106"/>
      <c r="E2246" s="222"/>
      <c r="F2246" s="225"/>
      <c r="G2246" s="107"/>
      <c r="H2246" s="107"/>
      <c r="I2246" s="107"/>
      <c r="J2246" s="108"/>
      <c r="K2246" s="109"/>
      <c r="L2246" s="110"/>
      <c r="M2246" s="328" t="str">
        <f>IFERROR(ROUNDUP(VLOOKUP(F2246,Accesorio!A:E,IF(L2246&gt;5,L2246-2,L2246),)*E2246/IF(L2246&gt;5,1.21,1),0)," ")</f>
        <v xml:space="preserve"> </v>
      </c>
      <c r="N2246" s="329" t="str">
        <f>IFERROR(VLOOKUP(F2246,Accesorio!A:C,3,),"")</f>
        <v/>
      </c>
    </row>
    <row r="2247" spans="1:14">
      <c r="A2247" s="103"/>
      <c r="B2247" s="104"/>
      <c r="C2247" s="105"/>
      <c r="D2247" s="106"/>
      <c r="E2247" s="222"/>
      <c r="F2247" s="225"/>
      <c r="G2247" s="107"/>
      <c r="H2247" s="107"/>
      <c r="I2247" s="107"/>
      <c r="J2247" s="108"/>
      <c r="K2247" s="109"/>
      <c r="L2247" s="110"/>
      <c r="M2247" s="328" t="str">
        <f>IFERROR(ROUNDUP(VLOOKUP(F2247,Accesorio!A:E,IF(L2247&gt;5,L2247-2,L2247),)*E2247/IF(L2247&gt;5,1.21,1),0)," ")</f>
        <v xml:space="preserve"> </v>
      </c>
      <c r="N2247" s="329" t="str">
        <f>IFERROR(VLOOKUP(F2247,Accesorio!A:C,3,),"")</f>
        <v/>
      </c>
    </row>
    <row r="2248" spans="1:14">
      <c r="A2248" s="103"/>
      <c r="B2248" s="104"/>
      <c r="C2248" s="105"/>
      <c r="D2248" s="106"/>
      <c r="E2248" s="222"/>
      <c r="F2248" s="225"/>
      <c r="G2248" s="107"/>
      <c r="H2248" s="107"/>
      <c r="I2248" s="107"/>
      <c r="J2248" s="108"/>
      <c r="K2248" s="109"/>
      <c r="L2248" s="110"/>
      <c r="M2248" s="328" t="str">
        <f>IFERROR(ROUNDUP(VLOOKUP(F2248,Accesorio!A:E,IF(L2248&gt;5,L2248-2,L2248),)*E2248/IF(L2248&gt;5,1.21,1),0)," ")</f>
        <v xml:space="preserve"> </v>
      </c>
      <c r="N2248" s="329" t="str">
        <f>IFERROR(VLOOKUP(F2248,Accesorio!A:C,3,),"")</f>
        <v/>
      </c>
    </row>
    <row r="2249" spans="1:14">
      <c r="A2249" s="103"/>
      <c r="B2249" s="104"/>
      <c r="C2249" s="105"/>
      <c r="D2249" s="106"/>
      <c r="E2249" s="222"/>
      <c r="F2249" s="225"/>
      <c r="G2249" s="107"/>
      <c r="H2249" s="107"/>
      <c r="I2249" s="107"/>
      <c r="J2249" s="108"/>
      <c r="K2249" s="109"/>
      <c r="L2249" s="110"/>
      <c r="M2249" s="328" t="str">
        <f>IFERROR(ROUNDUP(VLOOKUP(F2249,Accesorio!A:E,IF(L2249&gt;5,L2249-2,L2249),)*E2249/IF(L2249&gt;5,1.21,1),0)," ")</f>
        <v xml:space="preserve"> </v>
      </c>
      <c r="N2249" s="329" t="str">
        <f>IFERROR(VLOOKUP(F2249,Accesorio!A:C,3,),"")</f>
        <v/>
      </c>
    </row>
    <row r="2250" spans="1:14">
      <c r="A2250" s="103"/>
      <c r="B2250" s="104"/>
      <c r="C2250" s="105"/>
      <c r="D2250" s="106"/>
      <c r="E2250" s="222"/>
      <c r="F2250" s="225"/>
      <c r="G2250" s="107"/>
      <c r="H2250" s="107"/>
      <c r="I2250" s="107"/>
      <c r="J2250" s="108"/>
      <c r="K2250" s="109"/>
      <c r="L2250" s="110"/>
      <c r="M2250" s="328" t="str">
        <f>IFERROR(ROUNDUP(VLOOKUP(F2250,Accesorio!A:E,IF(L2250&gt;5,L2250-2,L2250),)*E2250/IF(L2250&gt;5,1.21,1),0)," ")</f>
        <v xml:space="preserve"> </v>
      </c>
      <c r="N2250" s="329" t="str">
        <f>IFERROR(VLOOKUP(F2250,Accesorio!A:C,3,),"")</f>
        <v/>
      </c>
    </row>
    <row r="2251" spans="1:14">
      <c r="A2251" s="103"/>
      <c r="B2251" s="104"/>
      <c r="C2251" s="105"/>
      <c r="D2251" s="106"/>
      <c r="E2251" s="222"/>
      <c r="F2251" s="225"/>
      <c r="G2251" s="107"/>
      <c r="H2251" s="107"/>
      <c r="I2251" s="107"/>
      <c r="J2251" s="108"/>
      <c r="K2251" s="109"/>
      <c r="L2251" s="110"/>
      <c r="M2251" s="328" t="str">
        <f>IFERROR(ROUNDUP(VLOOKUP(F2251,Accesorio!A:E,IF(L2251&gt;5,L2251-2,L2251),)*E2251/IF(L2251&gt;5,1.21,1),0)," ")</f>
        <v xml:space="preserve"> </v>
      </c>
      <c r="N2251" s="329" t="str">
        <f>IFERROR(VLOOKUP(F2251,Accesorio!A:C,3,),"")</f>
        <v/>
      </c>
    </row>
    <row r="2252" spans="1:14">
      <c r="A2252" s="103"/>
      <c r="B2252" s="104"/>
      <c r="C2252" s="105"/>
      <c r="D2252" s="106"/>
      <c r="E2252" s="222"/>
      <c r="F2252" s="225"/>
      <c r="G2252" s="107"/>
      <c r="H2252" s="107"/>
      <c r="I2252" s="107"/>
      <c r="J2252" s="108"/>
      <c r="K2252" s="109"/>
      <c r="L2252" s="110"/>
      <c r="M2252" s="328" t="str">
        <f>IFERROR(ROUNDUP(VLOOKUP(F2252,Accesorio!A:E,IF(L2252&gt;5,L2252-2,L2252),)*E2252/IF(L2252&gt;5,1.21,1),0)," ")</f>
        <v xml:space="preserve"> </v>
      </c>
      <c r="N2252" s="329" t="str">
        <f>IFERROR(VLOOKUP(F2252,Accesorio!A:C,3,),"")</f>
        <v/>
      </c>
    </row>
    <row r="2253" spans="1:14">
      <c r="A2253" s="103"/>
      <c r="B2253" s="104"/>
      <c r="C2253" s="105"/>
      <c r="D2253" s="106"/>
      <c r="E2253" s="222"/>
      <c r="F2253" s="225"/>
      <c r="G2253" s="107"/>
      <c r="H2253" s="107"/>
      <c r="I2253" s="107"/>
      <c r="J2253" s="108"/>
      <c r="K2253" s="109"/>
      <c r="L2253" s="110"/>
      <c r="M2253" s="328" t="str">
        <f>IFERROR(ROUNDUP(VLOOKUP(F2253,Accesorio!A:E,IF(L2253&gt;5,L2253-2,L2253),)*E2253/IF(L2253&gt;5,1.21,1),0)," ")</f>
        <v xml:space="preserve"> </v>
      </c>
      <c r="N2253" s="329" t="str">
        <f>IFERROR(VLOOKUP(F2253,Accesorio!A:C,3,),"")</f>
        <v/>
      </c>
    </row>
    <row r="2254" spans="1:14">
      <c r="A2254" s="103"/>
      <c r="B2254" s="104"/>
      <c r="C2254" s="105"/>
      <c r="D2254" s="106"/>
      <c r="E2254" s="222"/>
      <c r="F2254" s="225"/>
      <c r="G2254" s="107"/>
      <c r="H2254" s="107"/>
      <c r="I2254" s="107"/>
      <c r="J2254" s="108"/>
      <c r="K2254" s="109"/>
      <c r="L2254" s="110"/>
      <c r="M2254" s="328" t="str">
        <f>IFERROR(ROUNDUP(VLOOKUP(F2254,Accesorio!A:E,IF(L2254&gt;5,L2254-2,L2254),)*E2254/IF(L2254&gt;5,1.21,1),0)," ")</f>
        <v xml:space="preserve"> </v>
      </c>
      <c r="N2254" s="329" t="str">
        <f>IFERROR(VLOOKUP(F2254,Accesorio!A:C,3,),"")</f>
        <v/>
      </c>
    </row>
    <row r="2255" spans="1:14">
      <c r="A2255" s="103"/>
      <c r="B2255" s="104"/>
      <c r="C2255" s="105"/>
      <c r="D2255" s="106"/>
      <c r="E2255" s="222"/>
      <c r="F2255" s="225"/>
      <c r="G2255" s="107"/>
      <c r="H2255" s="107"/>
      <c r="I2255" s="107"/>
      <c r="J2255" s="108"/>
      <c r="K2255" s="109"/>
      <c r="L2255" s="110"/>
      <c r="M2255" s="328" t="str">
        <f>IFERROR(ROUNDUP(VLOOKUP(F2255,Accesorio!A:E,IF(L2255&gt;5,L2255-2,L2255),)*E2255/IF(L2255&gt;5,1.21,1),0)," ")</f>
        <v xml:space="preserve"> </v>
      </c>
      <c r="N2255" s="329" t="str">
        <f>IFERROR(VLOOKUP(F2255,Accesorio!A:C,3,),"")</f>
        <v/>
      </c>
    </row>
    <row r="2256" spans="1:14">
      <c r="A2256" s="103"/>
      <c r="B2256" s="104"/>
      <c r="C2256" s="105"/>
      <c r="D2256" s="106"/>
      <c r="E2256" s="222"/>
      <c r="F2256" s="225"/>
      <c r="G2256" s="107"/>
      <c r="H2256" s="107"/>
      <c r="I2256" s="107"/>
      <c r="J2256" s="108"/>
      <c r="K2256" s="109"/>
      <c r="L2256" s="110"/>
      <c r="M2256" s="328" t="str">
        <f>IFERROR(ROUNDUP(VLOOKUP(F2256,Accesorio!A:E,IF(L2256&gt;5,L2256-2,L2256),)*E2256/IF(L2256&gt;5,1.21,1),0)," ")</f>
        <v xml:space="preserve"> </v>
      </c>
      <c r="N2256" s="329" t="str">
        <f>IFERROR(VLOOKUP(F2256,Accesorio!A:C,3,),"")</f>
        <v/>
      </c>
    </row>
    <row r="2257" spans="1:14">
      <c r="A2257" s="103"/>
      <c r="B2257" s="104"/>
      <c r="C2257" s="105"/>
      <c r="D2257" s="106"/>
      <c r="E2257" s="222"/>
      <c r="F2257" s="225"/>
      <c r="G2257" s="107"/>
      <c r="H2257" s="107"/>
      <c r="I2257" s="107"/>
      <c r="J2257" s="108"/>
      <c r="K2257" s="109"/>
      <c r="L2257" s="110"/>
      <c r="M2257" s="328" t="str">
        <f>IFERROR(ROUNDUP(VLOOKUP(F2257,Accesorio!A:E,IF(L2257&gt;5,L2257-2,L2257),)*E2257/IF(L2257&gt;5,1.21,1),0)," ")</f>
        <v xml:space="preserve"> </v>
      </c>
      <c r="N2257" s="329" t="str">
        <f>IFERROR(VLOOKUP(F2257,Accesorio!A:C,3,),"")</f>
        <v/>
      </c>
    </row>
    <row r="2258" spans="1:14">
      <c r="A2258" s="103"/>
      <c r="B2258" s="104"/>
      <c r="C2258" s="105"/>
      <c r="D2258" s="106"/>
      <c r="E2258" s="222"/>
      <c r="F2258" s="225"/>
      <c r="G2258" s="107"/>
      <c r="H2258" s="107"/>
      <c r="I2258" s="107"/>
      <c r="J2258" s="108"/>
      <c r="K2258" s="109"/>
      <c r="L2258" s="110"/>
      <c r="M2258" s="328" t="str">
        <f>IFERROR(ROUNDUP(VLOOKUP(F2258,Accesorio!A:E,IF(L2258&gt;5,L2258-2,L2258),)*E2258/IF(L2258&gt;5,1.21,1),0)," ")</f>
        <v xml:space="preserve"> </v>
      </c>
      <c r="N2258" s="329" t="str">
        <f>IFERROR(VLOOKUP(F2258,Accesorio!A:C,3,),"")</f>
        <v/>
      </c>
    </row>
    <row r="2259" spans="1:14">
      <c r="A2259" s="103"/>
      <c r="B2259" s="104"/>
      <c r="C2259" s="105"/>
      <c r="D2259" s="106"/>
      <c r="E2259" s="222"/>
      <c r="F2259" s="225"/>
      <c r="G2259" s="107"/>
      <c r="H2259" s="107"/>
      <c r="I2259" s="107"/>
      <c r="J2259" s="108"/>
      <c r="K2259" s="109"/>
      <c r="L2259" s="110"/>
      <c r="M2259" s="328" t="str">
        <f>IFERROR(ROUNDUP(VLOOKUP(F2259,Accesorio!A:E,IF(L2259&gt;5,L2259-2,L2259),)*E2259/IF(L2259&gt;5,1.21,1),0)," ")</f>
        <v xml:space="preserve"> </v>
      </c>
      <c r="N2259" s="329" t="str">
        <f>IFERROR(VLOOKUP(F2259,Accesorio!A:C,3,),"")</f>
        <v/>
      </c>
    </row>
    <row r="2260" spans="1:14">
      <c r="A2260" s="103"/>
      <c r="B2260" s="104"/>
      <c r="C2260" s="105"/>
      <c r="D2260" s="106"/>
      <c r="E2260" s="222"/>
      <c r="F2260" s="225"/>
      <c r="G2260" s="107"/>
      <c r="H2260" s="107"/>
      <c r="I2260" s="107"/>
      <c r="J2260" s="108"/>
      <c r="K2260" s="109"/>
      <c r="L2260" s="110"/>
      <c r="M2260" s="328" t="str">
        <f>IFERROR(ROUNDUP(VLOOKUP(F2260,Accesorio!A:E,IF(L2260&gt;5,L2260-2,L2260),)*E2260/IF(L2260&gt;5,1.21,1),0)," ")</f>
        <v xml:space="preserve"> </v>
      </c>
      <c r="N2260" s="329" t="str">
        <f>IFERROR(VLOOKUP(F2260,Accesorio!A:C,3,),"")</f>
        <v/>
      </c>
    </row>
    <row r="2261" spans="1:14">
      <c r="A2261" s="103"/>
      <c r="B2261" s="104"/>
      <c r="C2261" s="105"/>
      <c r="D2261" s="106"/>
      <c r="E2261" s="222"/>
      <c r="F2261" s="225"/>
      <c r="G2261" s="107"/>
      <c r="H2261" s="107"/>
      <c r="I2261" s="107"/>
      <c r="J2261" s="108"/>
      <c r="K2261" s="109"/>
      <c r="L2261" s="110"/>
      <c r="M2261" s="328" t="str">
        <f>IFERROR(ROUNDUP(VLOOKUP(F2261,Accesorio!A:E,IF(L2261&gt;5,L2261-2,L2261),)*E2261/IF(L2261&gt;5,1.21,1),0)," ")</f>
        <v xml:space="preserve"> </v>
      </c>
      <c r="N2261" s="329" t="str">
        <f>IFERROR(VLOOKUP(F2261,Accesorio!A:C,3,),"")</f>
        <v/>
      </c>
    </row>
    <row r="2262" spans="1:14">
      <c r="A2262" s="103"/>
      <c r="B2262" s="104"/>
      <c r="C2262" s="105"/>
      <c r="D2262" s="106"/>
      <c r="E2262" s="222"/>
      <c r="F2262" s="225"/>
      <c r="G2262" s="107"/>
      <c r="H2262" s="107"/>
      <c r="I2262" s="107"/>
      <c r="J2262" s="108"/>
      <c r="K2262" s="109"/>
      <c r="L2262" s="110"/>
      <c r="M2262" s="328" t="str">
        <f>IFERROR(ROUNDUP(VLOOKUP(F2262,Accesorio!A:E,IF(L2262&gt;5,L2262-2,L2262),)*E2262/IF(L2262&gt;5,1.21,1),0)," ")</f>
        <v xml:space="preserve"> </v>
      </c>
      <c r="N2262" s="329" t="str">
        <f>IFERROR(VLOOKUP(F2262,Accesorio!A:C,3,),"")</f>
        <v/>
      </c>
    </row>
    <row r="2263" spans="1:14">
      <c r="A2263" s="103"/>
      <c r="B2263" s="104"/>
      <c r="C2263" s="105"/>
      <c r="D2263" s="106"/>
      <c r="E2263" s="222"/>
      <c r="F2263" s="225"/>
      <c r="G2263" s="107"/>
      <c r="H2263" s="107"/>
      <c r="I2263" s="107"/>
      <c r="J2263" s="108"/>
      <c r="K2263" s="109"/>
      <c r="L2263" s="110"/>
      <c r="M2263" s="328" t="str">
        <f>IFERROR(ROUNDUP(VLOOKUP(F2263,Accesorio!A:E,IF(L2263&gt;5,L2263-2,L2263),)*E2263/IF(L2263&gt;5,1.21,1),0)," ")</f>
        <v xml:space="preserve"> </v>
      </c>
      <c r="N2263" s="329" t="str">
        <f>IFERROR(VLOOKUP(F2263,Accesorio!A:C,3,),"")</f>
        <v/>
      </c>
    </row>
    <row r="2264" spans="1:14">
      <c r="A2264" s="103"/>
      <c r="B2264" s="104"/>
      <c r="C2264" s="105"/>
      <c r="D2264" s="106"/>
      <c r="E2264" s="222"/>
      <c r="F2264" s="225"/>
      <c r="G2264" s="107"/>
      <c r="H2264" s="107"/>
      <c r="I2264" s="107"/>
      <c r="J2264" s="108"/>
      <c r="K2264" s="109"/>
      <c r="L2264" s="110"/>
      <c r="M2264" s="328" t="str">
        <f>IFERROR(ROUNDUP(VLOOKUP(F2264,Accesorio!A:E,IF(L2264&gt;5,L2264-2,L2264),)*E2264/IF(L2264&gt;5,1.21,1),0)," ")</f>
        <v xml:space="preserve"> </v>
      </c>
      <c r="N2264" s="329" t="str">
        <f>IFERROR(VLOOKUP(F2264,Accesorio!A:C,3,),"")</f>
        <v/>
      </c>
    </row>
    <row r="2265" spans="1:14">
      <c r="A2265" s="103"/>
      <c r="B2265" s="104"/>
      <c r="C2265" s="105"/>
      <c r="D2265" s="106"/>
      <c r="E2265" s="222"/>
      <c r="F2265" s="225"/>
      <c r="G2265" s="107"/>
      <c r="H2265" s="107"/>
      <c r="I2265" s="107"/>
      <c r="J2265" s="108"/>
      <c r="K2265" s="109"/>
      <c r="L2265" s="110"/>
      <c r="M2265" s="328" t="str">
        <f>IFERROR(ROUNDUP(VLOOKUP(F2265,Accesorio!A:E,IF(L2265&gt;5,L2265-2,L2265),)*E2265/IF(L2265&gt;5,1.21,1),0)," ")</f>
        <v xml:space="preserve"> </v>
      </c>
      <c r="N2265" s="329" t="str">
        <f>IFERROR(VLOOKUP(F2265,Accesorio!A:C,3,),"")</f>
        <v/>
      </c>
    </row>
    <row r="2266" spans="1:14">
      <c r="A2266" s="103"/>
      <c r="B2266" s="104"/>
      <c r="C2266" s="105"/>
      <c r="D2266" s="106"/>
      <c r="E2266" s="222"/>
      <c r="F2266" s="225"/>
      <c r="G2266" s="107"/>
      <c r="H2266" s="107"/>
      <c r="I2266" s="107"/>
      <c r="J2266" s="108"/>
      <c r="K2266" s="109"/>
      <c r="L2266" s="110"/>
      <c r="M2266" s="328" t="str">
        <f>IFERROR(ROUNDUP(VLOOKUP(F2266,Accesorio!A:E,IF(L2266&gt;5,L2266-2,L2266),)*E2266/IF(L2266&gt;5,1.21,1),0)," ")</f>
        <v xml:space="preserve"> </v>
      </c>
      <c r="N2266" s="329" t="str">
        <f>IFERROR(VLOOKUP(F2266,Accesorio!A:C,3,),"")</f>
        <v/>
      </c>
    </row>
    <row r="2267" spans="1:14">
      <c r="A2267" s="103"/>
      <c r="B2267" s="104"/>
      <c r="C2267" s="105"/>
      <c r="D2267" s="106"/>
      <c r="E2267" s="222"/>
      <c r="F2267" s="225"/>
      <c r="G2267" s="107"/>
      <c r="H2267" s="107"/>
      <c r="I2267" s="107"/>
      <c r="J2267" s="108"/>
      <c r="K2267" s="109"/>
      <c r="L2267" s="110"/>
      <c r="M2267" s="328" t="str">
        <f>IFERROR(ROUNDUP(VLOOKUP(F2267,Accesorio!A:E,IF(L2267&gt;5,L2267-2,L2267),)*E2267/IF(L2267&gt;5,1.21,1),0)," ")</f>
        <v xml:space="preserve"> </v>
      </c>
      <c r="N2267" s="329" t="str">
        <f>IFERROR(VLOOKUP(F2267,Accesorio!A:C,3,),"")</f>
        <v/>
      </c>
    </row>
    <row r="2268" spans="1:14">
      <c r="A2268" s="103"/>
      <c r="B2268" s="104"/>
      <c r="C2268" s="105"/>
      <c r="D2268" s="106"/>
      <c r="E2268" s="222"/>
      <c r="F2268" s="225"/>
      <c r="G2268" s="107"/>
      <c r="H2268" s="107"/>
      <c r="I2268" s="107"/>
      <c r="J2268" s="108"/>
      <c r="K2268" s="109"/>
      <c r="L2268" s="110"/>
      <c r="M2268" s="328" t="str">
        <f>IFERROR(ROUNDUP(VLOOKUP(F2268,Accesorio!A:E,IF(L2268&gt;5,L2268-2,L2268),)*E2268/IF(L2268&gt;5,1.21,1),0)," ")</f>
        <v xml:space="preserve"> </v>
      </c>
      <c r="N2268" s="329" t="str">
        <f>IFERROR(VLOOKUP(F2268,Accesorio!A:C,3,),"")</f>
        <v/>
      </c>
    </row>
    <row r="2269" spans="1:14">
      <c r="A2269" s="103"/>
      <c r="B2269" s="104"/>
      <c r="C2269" s="105"/>
      <c r="D2269" s="106"/>
      <c r="E2269" s="222"/>
      <c r="F2269" s="225"/>
      <c r="G2269" s="107"/>
      <c r="H2269" s="107"/>
      <c r="I2269" s="107"/>
      <c r="J2269" s="108"/>
      <c r="K2269" s="109"/>
      <c r="L2269" s="110"/>
      <c r="M2269" s="328" t="str">
        <f>IFERROR(ROUNDUP(VLOOKUP(F2269,Accesorio!A:E,IF(L2269&gt;5,L2269-2,L2269),)*E2269/IF(L2269&gt;5,1.21,1),0)," ")</f>
        <v xml:space="preserve"> </v>
      </c>
      <c r="N2269" s="329" t="str">
        <f>IFERROR(VLOOKUP(F2269,Accesorio!A:C,3,),"")</f>
        <v/>
      </c>
    </row>
    <row r="2270" spans="1:14">
      <c r="A2270" s="103"/>
      <c r="B2270" s="104"/>
      <c r="C2270" s="105"/>
      <c r="D2270" s="106"/>
      <c r="E2270" s="222"/>
      <c r="F2270" s="225"/>
      <c r="G2270" s="107"/>
      <c r="H2270" s="107"/>
      <c r="I2270" s="107"/>
      <c r="J2270" s="108"/>
      <c r="K2270" s="109"/>
      <c r="L2270" s="110"/>
      <c r="M2270" s="328" t="str">
        <f>IFERROR(ROUNDUP(VLOOKUP(F2270,Accesorio!A:E,IF(L2270&gt;5,L2270-2,L2270),)*E2270/IF(L2270&gt;5,1.21,1),0)," ")</f>
        <v xml:space="preserve"> </v>
      </c>
      <c r="N2270" s="329" t="str">
        <f>IFERROR(VLOOKUP(F2270,Accesorio!A:C,3,),"")</f>
        <v/>
      </c>
    </row>
    <row r="2271" spans="1:14">
      <c r="A2271" s="103"/>
      <c r="B2271" s="104"/>
      <c r="C2271" s="105"/>
      <c r="D2271" s="106"/>
      <c r="E2271" s="222"/>
      <c r="F2271" s="225"/>
      <c r="G2271" s="107"/>
      <c r="H2271" s="107"/>
      <c r="I2271" s="107"/>
      <c r="J2271" s="108"/>
      <c r="K2271" s="109"/>
      <c r="L2271" s="110"/>
      <c r="M2271" s="328" t="str">
        <f>IFERROR(ROUNDUP(VLOOKUP(F2271,Accesorio!A:E,IF(L2271&gt;5,L2271-2,L2271),)*E2271/IF(L2271&gt;5,1.21,1),0)," ")</f>
        <v xml:space="preserve"> </v>
      </c>
      <c r="N2271" s="329" t="str">
        <f>IFERROR(VLOOKUP(F2271,Accesorio!A:C,3,),"")</f>
        <v/>
      </c>
    </row>
    <row r="2272" spans="1:14">
      <c r="A2272" s="103"/>
      <c r="B2272" s="104"/>
      <c r="C2272" s="105"/>
      <c r="D2272" s="106"/>
      <c r="E2272" s="222"/>
      <c r="F2272" s="225"/>
      <c r="G2272" s="107"/>
      <c r="H2272" s="107"/>
      <c r="I2272" s="107"/>
      <c r="J2272" s="108"/>
      <c r="K2272" s="109"/>
      <c r="L2272" s="110"/>
      <c r="M2272" s="328" t="str">
        <f>IFERROR(ROUNDUP(VLOOKUP(F2272,Accesorio!A:E,IF(L2272&gt;5,L2272-2,L2272),)*E2272/IF(L2272&gt;5,1.21,1),0)," ")</f>
        <v xml:space="preserve"> </v>
      </c>
      <c r="N2272" s="329" t="str">
        <f>IFERROR(VLOOKUP(F2272,Accesorio!A:C,3,),"")</f>
        <v/>
      </c>
    </row>
    <row r="2273" spans="1:14">
      <c r="A2273" s="103"/>
      <c r="B2273" s="104"/>
      <c r="C2273" s="111"/>
      <c r="D2273" s="106"/>
      <c r="E2273" s="222"/>
      <c r="F2273" s="225"/>
      <c r="G2273" s="107"/>
      <c r="H2273" s="107"/>
      <c r="I2273" s="107"/>
      <c r="J2273" s="108"/>
      <c r="K2273" s="109"/>
      <c r="L2273" s="110"/>
      <c r="M2273" s="328" t="str">
        <f>IFERROR(ROUNDUP(VLOOKUP(F2273,Accesorio!A:E,IF(L2273&gt;5,L2273-2,L2273),)*E2273/IF(L2273&gt;5,1.21,1),0)," ")</f>
        <v xml:space="preserve"> </v>
      </c>
      <c r="N2273" s="329" t="str">
        <f>IFERROR(VLOOKUP(F2273,Accesorio!A:C,3,),"")</f>
        <v/>
      </c>
    </row>
    <row r="2274" spans="1:14">
      <c r="A2274" s="103"/>
      <c r="B2274" s="104"/>
      <c r="C2274" s="111"/>
      <c r="D2274" s="106"/>
      <c r="E2274" s="222"/>
      <c r="F2274" s="225"/>
      <c r="G2274" s="107"/>
      <c r="H2274" s="107"/>
      <c r="I2274" s="107"/>
      <c r="J2274" s="108"/>
      <c r="K2274" s="109"/>
      <c r="L2274" s="110"/>
      <c r="M2274" s="328" t="str">
        <f>IFERROR(ROUNDUP(VLOOKUP(F2274,Accesorio!A:E,IF(L2274&gt;5,L2274-2,L2274),)*E2274/IF(L2274&gt;5,1.21,1),0)," ")</f>
        <v xml:space="preserve"> </v>
      </c>
      <c r="N2274" s="329" t="str">
        <f>IFERROR(VLOOKUP(F2274,Accesorio!A:C,3,),"")</f>
        <v/>
      </c>
    </row>
    <row r="2275" spans="1:14">
      <c r="A2275" s="103"/>
      <c r="B2275" s="104"/>
      <c r="C2275" s="111"/>
      <c r="D2275" s="106"/>
      <c r="E2275" s="222"/>
      <c r="F2275" s="225"/>
      <c r="G2275" s="107"/>
      <c r="H2275" s="107"/>
      <c r="I2275" s="107"/>
      <c r="J2275" s="108"/>
      <c r="K2275" s="109"/>
      <c r="L2275" s="110"/>
      <c r="M2275" s="328" t="str">
        <f>IFERROR(ROUNDUP(VLOOKUP(F2275,Accesorio!A:E,IF(L2275&gt;5,L2275-2,L2275),)*E2275/IF(L2275&gt;5,1.21,1),0)," ")</f>
        <v xml:space="preserve"> </v>
      </c>
      <c r="N2275" s="329" t="str">
        <f>IFERROR(VLOOKUP(F2275,Accesorio!A:C,3,),"")</f>
        <v/>
      </c>
    </row>
    <row r="2276" spans="1:14">
      <c r="A2276" s="103"/>
      <c r="B2276" s="104"/>
      <c r="C2276" s="111"/>
      <c r="D2276" s="106"/>
      <c r="E2276" s="222"/>
      <c r="F2276" s="225"/>
      <c r="G2276" s="107"/>
      <c r="H2276" s="107"/>
      <c r="I2276" s="107"/>
      <c r="J2276" s="108"/>
      <c r="K2276" s="109"/>
      <c r="L2276" s="110"/>
      <c r="M2276" s="328" t="str">
        <f>IFERROR(ROUNDUP(VLOOKUP(F2276,Accesorio!A:E,IF(L2276&gt;5,L2276-2,L2276),)*E2276/IF(L2276&gt;5,1.21,1),0)," ")</f>
        <v xml:space="preserve"> </v>
      </c>
      <c r="N2276" s="329" t="str">
        <f>IFERROR(VLOOKUP(F2276,Accesorio!A:C,3,),"")</f>
        <v/>
      </c>
    </row>
    <row r="2277" spans="1:14">
      <c r="A2277" s="103"/>
      <c r="B2277" s="104"/>
      <c r="C2277" s="111"/>
      <c r="D2277" s="106"/>
      <c r="E2277" s="222"/>
      <c r="F2277" s="225"/>
      <c r="G2277" s="107"/>
      <c r="H2277" s="107"/>
      <c r="I2277" s="107"/>
      <c r="J2277" s="108"/>
      <c r="K2277" s="109"/>
      <c r="L2277" s="110"/>
      <c r="M2277" s="328" t="str">
        <f>IFERROR(ROUNDUP(VLOOKUP(F2277,Accesorio!A:E,IF(L2277&gt;5,L2277-2,L2277),)*E2277/IF(L2277&gt;5,1.21,1),0)," ")</f>
        <v xml:space="preserve"> </v>
      </c>
      <c r="N2277" s="329" t="str">
        <f>IFERROR(VLOOKUP(F2277,Accesorio!A:C,3,),"")</f>
        <v/>
      </c>
    </row>
    <row r="2278" spans="1:14">
      <c r="A2278" s="103"/>
      <c r="B2278" s="104"/>
      <c r="C2278" s="111"/>
      <c r="D2278" s="106"/>
      <c r="E2278" s="222"/>
      <c r="F2278" s="225"/>
      <c r="G2278" s="107"/>
      <c r="H2278" s="107"/>
      <c r="I2278" s="107"/>
      <c r="J2278" s="108"/>
      <c r="K2278" s="109"/>
      <c r="L2278" s="110"/>
      <c r="M2278" s="328" t="str">
        <f>IFERROR(ROUNDUP(VLOOKUP(F2278,Accesorio!A:E,IF(L2278&gt;5,L2278-2,L2278),)*E2278/IF(L2278&gt;5,1.21,1),0)," ")</f>
        <v xml:space="preserve"> </v>
      </c>
      <c r="N2278" s="329" t="str">
        <f>IFERROR(VLOOKUP(F2278,Accesorio!A:C,3,),"")</f>
        <v/>
      </c>
    </row>
    <row r="2279" spans="1:14">
      <c r="A2279" s="103"/>
      <c r="B2279" s="104"/>
      <c r="C2279" s="111"/>
      <c r="D2279" s="106"/>
      <c r="E2279" s="222"/>
      <c r="F2279" s="225"/>
      <c r="G2279" s="107"/>
      <c r="H2279" s="107"/>
      <c r="I2279" s="107"/>
      <c r="J2279" s="108"/>
      <c r="K2279" s="109"/>
      <c r="L2279" s="110"/>
      <c r="M2279" s="328" t="str">
        <f>IFERROR(ROUNDUP(VLOOKUP(F2279,Accesorio!A:E,IF(L2279&gt;5,L2279-2,L2279),)*E2279/IF(L2279&gt;5,1.21,1),0)," ")</f>
        <v xml:space="preserve"> </v>
      </c>
      <c r="N2279" s="329" t="str">
        <f>IFERROR(VLOOKUP(F2279,Accesorio!A:C,3,),"")</f>
        <v/>
      </c>
    </row>
    <row r="2280" spans="1:14">
      <c r="A2280" s="103"/>
      <c r="B2280" s="104"/>
      <c r="C2280" s="111"/>
      <c r="D2280" s="106"/>
      <c r="E2280" s="222"/>
      <c r="F2280" s="225"/>
      <c r="G2280" s="107"/>
      <c r="H2280" s="107"/>
      <c r="I2280" s="107"/>
      <c r="J2280" s="108"/>
      <c r="K2280" s="109"/>
      <c r="L2280" s="110"/>
      <c r="M2280" s="328" t="str">
        <f>IFERROR(ROUNDUP(VLOOKUP(F2280,Accesorio!A:E,IF(L2280&gt;5,L2280-2,L2280),)*E2280/IF(L2280&gt;5,1.21,1),0)," ")</f>
        <v xml:space="preserve"> </v>
      </c>
      <c r="N2280" s="329" t="str">
        <f>IFERROR(VLOOKUP(F2280,Accesorio!A:C,3,),"")</f>
        <v/>
      </c>
    </row>
    <row r="2281" spans="1:14">
      <c r="A2281" s="103"/>
      <c r="B2281" s="104"/>
      <c r="C2281" s="111"/>
      <c r="D2281" s="106"/>
      <c r="E2281" s="222"/>
      <c r="F2281" s="225"/>
      <c r="G2281" s="107"/>
      <c r="H2281" s="107"/>
      <c r="I2281" s="107"/>
      <c r="J2281" s="108"/>
      <c r="K2281" s="109"/>
      <c r="L2281" s="110"/>
      <c r="M2281" s="328" t="str">
        <f>IFERROR(ROUNDUP(VLOOKUP(F2281,Accesorio!A:E,IF(L2281&gt;5,L2281-2,L2281),)*E2281/IF(L2281&gt;5,1.21,1),0)," ")</f>
        <v xml:space="preserve"> </v>
      </c>
      <c r="N2281" s="329" t="str">
        <f>IFERROR(VLOOKUP(F2281,Accesorio!A:C,3,),"")</f>
        <v/>
      </c>
    </row>
    <row r="2282" spans="1:14">
      <c r="A2282" s="103"/>
      <c r="B2282" s="104"/>
      <c r="C2282" s="111"/>
      <c r="D2282" s="106"/>
      <c r="E2282" s="222"/>
      <c r="F2282" s="225"/>
      <c r="G2282" s="107"/>
      <c r="H2282" s="107"/>
      <c r="I2282" s="107"/>
      <c r="J2282" s="108"/>
      <c r="K2282" s="109"/>
      <c r="L2282" s="110"/>
      <c r="M2282" s="328" t="str">
        <f>IFERROR(ROUNDUP(VLOOKUP(F2282,Accesorio!A:E,IF(L2282&gt;5,L2282-2,L2282),)*E2282/IF(L2282&gt;5,1.21,1),0)," ")</f>
        <v xml:space="preserve"> </v>
      </c>
      <c r="N2282" s="329" t="str">
        <f>IFERROR(VLOOKUP(F2282,Accesorio!A:C,3,),"")</f>
        <v/>
      </c>
    </row>
    <row r="2283" spans="1:14">
      <c r="A2283" s="103"/>
      <c r="B2283" s="104"/>
      <c r="C2283" s="111"/>
      <c r="D2283" s="106"/>
      <c r="E2283" s="222"/>
      <c r="F2283" s="225"/>
      <c r="G2283" s="107"/>
      <c r="H2283" s="107"/>
      <c r="I2283" s="107"/>
      <c r="J2283" s="108"/>
      <c r="K2283" s="109"/>
      <c r="L2283" s="110"/>
      <c r="M2283" s="328" t="str">
        <f>IFERROR(ROUNDUP(VLOOKUP(F2283,Accesorio!A:E,IF(L2283&gt;5,L2283-2,L2283),)*E2283/IF(L2283&gt;5,1.21,1),0)," ")</f>
        <v xml:space="preserve"> </v>
      </c>
      <c r="N2283" s="329" t="str">
        <f>IFERROR(VLOOKUP(F2283,Accesorio!A:C,3,),"")</f>
        <v/>
      </c>
    </row>
    <row r="2284" spans="1:14">
      <c r="A2284" s="103"/>
      <c r="B2284" s="104"/>
      <c r="C2284" s="105"/>
      <c r="D2284" s="106"/>
      <c r="E2284" s="222"/>
      <c r="F2284" s="225"/>
      <c r="G2284" s="107"/>
      <c r="H2284" s="107"/>
      <c r="I2284" s="107"/>
      <c r="J2284" s="108"/>
      <c r="K2284" s="109"/>
      <c r="L2284" s="110"/>
      <c r="M2284" s="328" t="str">
        <f>IFERROR(ROUNDUP(VLOOKUP(F2284,Accesorio!A:E,IF(L2284&gt;5,L2284-2,L2284),)*E2284/IF(L2284&gt;5,1.21,1),0)," ")</f>
        <v xml:space="preserve"> </v>
      </c>
      <c r="N2284" s="329" t="str">
        <f>IFERROR(VLOOKUP(F2284,Accesorio!A:C,3,),"")</f>
        <v/>
      </c>
    </row>
    <row r="2285" spans="1:14">
      <c r="A2285" s="103"/>
      <c r="B2285" s="104"/>
      <c r="C2285" s="105"/>
      <c r="D2285" s="106"/>
      <c r="E2285" s="222"/>
      <c r="F2285" s="225"/>
      <c r="G2285" s="107"/>
      <c r="H2285" s="107"/>
      <c r="I2285" s="107"/>
      <c r="J2285" s="108"/>
      <c r="K2285" s="109"/>
      <c r="L2285" s="110"/>
      <c r="M2285" s="328" t="str">
        <f>IFERROR(ROUNDUP(VLOOKUP(F2285,Accesorio!A:E,IF(L2285&gt;5,L2285-2,L2285),)*E2285/IF(L2285&gt;5,1.21,1),0)," ")</f>
        <v xml:space="preserve"> </v>
      </c>
      <c r="N2285" s="329" t="str">
        <f>IFERROR(VLOOKUP(F2285,Accesorio!A:C,3,),"")</f>
        <v/>
      </c>
    </row>
    <row r="2286" spans="1:14">
      <c r="A2286" s="103"/>
      <c r="B2286" s="104"/>
      <c r="C2286" s="105"/>
      <c r="D2286" s="106"/>
      <c r="E2286" s="222"/>
      <c r="F2286" s="225"/>
      <c r="G2286" s="107"/>
      <c r="H2286" s="107"/>
      <c r="I2286" s="107"/>
      <c r="J2286" s="108"/>
      <c r="K2286" s="109"/>
      <c r="L2286" s="110"/>
      <c r="M2286" s="328" t="str">
        <f>IFERROR(ROUNDUP(VLOOKUP(F2286,Accesorio!A:E,IF(L2286&gt;5,L2286-2,L2286),)*E2286/IF(L2286&gt;5,1.21,1),0)," ")</f>
        <v xml:space="preserve"> </v>
      </c>
      <c r="N2286" s="329" t="str">
        <f>IFERROR(VLOOKUP(F2286,Accesorio!A:C,3,),"")</f>
        <v/>
      </c>
    </row>
    <row r="2287" spans="1:14">
      <c r="A2287" s="103"/>
      <c r="B2287" s="104"/>
      <c r="C2287" s="105"/>
      <c r="D2287" s="106"/>
      <c r="E2287" s="222"/>
      <c r="F2287" s="225"/>
      <c r="G2287" s="107"/>
      <c r="H2287" s="107"/>
      <c r="I2287" s="107"/>
      <c r="J2287" s="108"/>
      <c r="K2287" s="109"/>
      <c r="L2287" s="110"/>
      <c r="M2287" s="328" t="str">
        <f>IFERROR(ROUNDUP(VLOOKUP(F2287,Accesorio!A:E,IF(L2287&gt;5,L2287-2,L2287),)*E2287/IF(L2287&gt;5,1.21,1),0)," ")</f>
        <v xml:space="preserve"> </v>
      </c>
      <c r="N2287" s="329" t="str">
        <f>IFERROR(VLOOKUP(F2287,Accesorio!A:C,3,),"")</f>
        <v/>
      </c>
    </row>
    <row r="2288" spans="1:14">
      <c r="A2288" s="103"/>
      <c r="B2288" s="104"/>
      <c r="C2288" s="105"/>
      <c r="D2288" s="106"/>
      <c r="E2288" s="222"/>
      <c r="F2288" s="225"/>
      <c r="G2288" s="107"/>
      <c r="H2288" s="107"/>
      <c r="I2288" s="107"/>
      <c r="J2288" s="108"/>
      <c r="K2288" s="109"/>
      <c r="L2288" s="110"/>
      <c r="M2288" s="328" t="str">
        <f>IFERROR(ROUNDUP(VLOOKUP(F2288,Accesorio!A:E,IF(L2288&gt;5,L2288-2,L2288),)*E2288/IF(L2288&gt;5,1.21,1),0)," ")</f>
        <v xml:space="preserve"> </v>
      </c>
      <c r="N2288" s="329" t="str">
        <f>IFERROR(VLOOKUP(F2288,Accesorio!A:C,3,),"")</f>
        <v/>
      </c>
    </row>
    <row r="2289" spans="1:14">
      <c r="A2289" s="103"/>
      <c r="B2289" s="104"/>
      <c r="C2289" s="105"/>
      <c r="D2289" s="106"/>
      <c r="E2289" s="222"/>
      <c r="F2289" s="225"/>
      <c r="G2289" s="107"/>
      <c r="H2289" s="107"/>
      <c r="I2289" s="107"/>
      <c r="J2289" s="108"/>
      <c r="K2289" s="109"/>
      <c r="L2289" s="110"/>
      <c r="M2289" s="328" t="str">
        <f>IFERROR(ROUNDUP(VLOOKUP(F2289,Accesorio!A:E,IF(L2289&gt;5,L2289-2,L2289),)*E2289/IF(L2289&gt;5,1.21,1),0)," ")</f>
        <v xml:space="preserve"> </v>
      </c>
      <c r="N2289" s="329" t="str">
        <f>IFERROR(VLOOKUP(F2289,Accesorio!A:C,3,),"")</f>
        <v/>
      </c>
    </row>
    <row r="2290" spans="1:14">
      <c r="A2290" s="103"/>
      <c r="B2290" s="104"/>
      <c r="C2290" s="105"/>
      <c r="D2290" s="106"/>
      <c r="E2290" s="222"/>
      <c r="F2290" s="225"/>
      <c r="G2290" s="107"/>
      <c r="H2290" s="107"/>
      <c r="I2290" s="107"/>
      <c r="J2290" s="108"/>
      <c r="K2290" s="109"/>
      <c r="L2290" s="110"/>
      <c r="M2290" s="328" t="str">
        <f>IFERROR(ROUNDUP(VLOOKUP(F2290,Accesorio!A:E,IF(L2290&gt;5,L2290-2,L2290),)*E2290/IF(L2290&gt;5,1.21,1),0)," ")</f>
        <v xml:space="preserve"> </v>
      </c>
      <c r="N2290" s="329" t="str">
        <f>IFERROR(VLOOKUP(F2290,Accesorio!A:C,3,),"")</f>
        <v/>
      </c>
    </row>
    <row r="2291" spans="1:14">
      <c r="A2291" s="103"/>
      <c r="B2291" s="104"/>
      <c r="C2291" s="105"/>
      <c r="D2291" s="106"/>
      <c r="E2291" s="222"/>
      <c r="F2291" s="225"/>
      <c r="G2291" s="107"/>
      <c r="H2291" s="107"/>
      <c r="I2291" s="107"/>
      <c r="J2291" s="108"/>
      <c r="K2291" s="109"/>
      <c r="L2291" s="110"/>
      <c r="M2291" s="328" t="str">
        <f>IFERROR(ROUNDUP(VLOOKUP(F2291,Accesorio!A:E,IF(L2291&gt;5,L2291-2,L2291),)*E2291/IF(L2291&gt;5,1.21,1),0)," ")</f>
        <v xml:space="preserve"> </v>
      </c>
      <c r="N2291" s="329" t="str">
        <f>IFERROR(VLOOKUP(F2291,Accesorio!A:C,3,),"")</f>
        <v/>
      </c>
    </row>
    <row r="2292" spans="1:14">
      <c r="A2292" s="103"/>
      <c r="B2292" s="104"/>
      <c r="C2292" s="105"/>
      <c r="D2292" s="106"/>
      <c r="E2292" s="222"/>
      <c r="F2292" s="225"/>
      <c r="G2292" s="107"/>
      <c r="H2292" s="107"/>
      <c r="I2292" s="107"/>
      <c r="J2292" s="108"/>
      <c r="K2292" s="109"/>
      <c r="L2292" s="110"/>
      <c r="M2292" s="328" t="str">
        <f>IFERROR(ROUNDUP(VLOOKUP(F2292,Accesorio!A:E,IF(L2292&gt;5,L2292-2,L2292),)*E2292/IF(L2292&gt;5,1.21,1),0)," ")</f>
        <v xml:space="preserve"> </v>
      </c>
      <c r="N2292" s="329" t="str">
        <f>IFERROR(VLOOKUP(F2292,Accesorio!A:C,3,),"")</f>
        <v/>
      </c>
    </row>
    <row r="2293" spans="1:14">
      <c r="A2293" s="103"/>
      <c r="B2293" s="104"/>
      <c r="C2293" s="105"/>
      <c r="D2293" s="106"/>
      <c r="E2293" s="222"/>
      <c r="F2293" s="225"/>
      <c r="G2293" s="107"/>
      <c r="H2293" s="107"/>
      <c r="I2293" s="107"/>
      <c r="J2293" s="108"/>
      <c r="K2293" s="109"/>
      <c r="L2293" s="110"/>
      <c r="M2293" s="328" t="str">
        <f>IFERROR(ROUNDUP(VLOOKUP(F2293,Accesorio!A:E,IF(L2293&gt;5,L2293-2,L2293),)*E2293/IF(L2293&gt;5,1.21,1),0)," ")</f>
        <v xml:space="preserve"> </v>
      </c>
      <c r="N2293" s="329" t="str">
        <f>IFERROR(VLOOKUP(F2293,Accesorio!A:C,3,),"")</f>
        <v/>
      </c>
    </row>
    <row r="2294" spans="1:14">
      <c r="A2294" s="103"/>
      <c r="B2294" s="104"/>
      <c r="C2294" s="105"/>
      <c r="D2294" s="106"/>
      <c r="E2294" s="222"/>
      <c r="F2294" s="225"/>
      <c r="G2294" s="107"/>
      <c r="H2294" s="107"/>
      <c r="I2294" s="107"/>
      <c r="J2294" s="108"/>
      <c r="K2294" s="109"/>
      <c r="L2294" s="110"/>
      <c r="M2294" s="328" t="str">
        <f>IFERROR(ROUNDUP(VLOOKUP(F2294,Accesorio!A:E,IF(L2294&gt;5,L2294-2,L2294),)*E2294/IF(L2294&gt;5,1.21,1),0)," ")</f>
        <v xml:space="preserve"> </v>
      </c>
      <c r="N2294" s="329" t="str">
        <f>IFERROR(VLOOKUP(F2294,Accesorio!A:C,3,),"")</f>
        <v/>
      </c>
    </row>
    <row r="2295" spans="1:14">
      <c r="A2295" s="103"/>
      <c r="B2295" s="104"/>
      <c r="C2295" s="105"/>
      <c r="D2295" s="106"/>
      <c r="E2295" s="222"/>
      <c r="F2295" s="225"/>
      <c r="G2295" s="107"/>
      <c r="H2295" s="107"/>
      <c r="I2295" s="107"/>
      <c r="J2295" s="108"/>
      <c r="K2295" s="109"/>
      <c r="L2295" s="110"/>
      <c r="M2295" s="328" t="str">
        <f>IFERROR(ROUNDUP(VLOOKUP(F2295,Accesorio!A:E,IF(L2295&gt;5,L2295-2,L2295),)*E2295/IF(L2295&gt;5,1.21,1),0)," ")</f>
        <v xml:space="preserve"> </v>
      </c>
      <c r="N2295" s="329" t="str">
        <f>IFERROR(VLOOKUP(F2295,Accesorio!A:C,3,),"")</f>
        <v/>
      </c>
    </row>
    <row r="2296" spans="1:14">
      <c r="A2296" s="103"/>
      <c r="B2296" s="104"/>
      <c r="C2296" s="105"/>
      <c r="D2296" s="106"/>
      <c r="E2296" s="222"/>
      <c r="F2296" s="225"/>
      <c r="G2296" s="107"/>
      <c r="H2296" s="107"/>
      <c r="I2296" s="107"/>
      <c r="J2296" s="108"/>
      <c r="K2296" s="109"/>
      <c r="L2296" s="110"/>
      <c r="M2296" s="328" t="str">
        <f>IFERROR(ROUNDUP(VLOOKUP(F2296,Accesorio!A:E,IF(L2296&gt;5,L2296-2,L2296),)*E2296/IF(L2296&gt;5,1.21,1),0)," ")</f>
        <v xml:space="preserve"> </v>
      </c>
      <c r="N2296" s="329" t="str">
        <f>IFERROR(VLOOKUP(F2296,Accesorio!A:C,3,),"")</f>
        <v/>
      </c>
    </row>
    <row r="2297" spans="1:14">
      <c r="A2297" s="103"/>
      <c r="B2297" s="104"/>
      <c r="C2297" s="105"/>
      <c r="D2297" s="106"/>
      <c r="E2297" s="222"/>
      <c r="F2297" s="225"/>
      <c r="G2297" s="107"/>
      <c r="H2297" s="107"/>
      <c r="I2297" s="107"/>
      <c r="J2297" s="108"/>
      <c r="K2297" s="109"/>
      <c r="L2297" s="110"/>
      <c r="M2297" s="328" t="str">
        <f>IFERROR(ROUNDUP(VLOOKUP(F2297,Accesorio!A:E,IF(L2297&gt;5,L2297-2,L2297),)*E2297/IF(L2297&gt;5,1.21,1),0)," ")</f>
        <v xml:space="preserve"> </v>
      </c>
      <c r="N2297" s="329" t="str">
        <f>IFERROR(VLOOKUP(F2297,Accesorio!A:C,3,),"")</f>
        <v/>
      </c>
    </row>
    <row r="2298" spans="1:14">
      <c r="A2298" s="103"/>
      <c r="B2298" s="104"/>
      <c r="C2298" s="105"/>
      <c r="D2298" s="106"/>
      <c r="E2298" s="222"/>
      <c r="F2298" s="225"/>
      <c r="G2298" s="107"/>
      <c r="H2298" s="107"/>
      <c r="I2298" s="107"/>
      <c r="J2298" s="108"/>
      <c r="K2298" s="109"/>
      <c r="L2298" s="110"/>
      <c r="M2298" s="328" t="str">
        <f>IFERROR(ROUNDUP(VLOOKUP(F2298,Accesorio!A:E,IF(L2298&gt;5,L2298-2,L2298),)*E2298/IF(L2298&gt;5,1.21,1),0)," ")</f>
        <v xml:space="preserve"> </v>
      </c>
      <c r="N2298" s="329" t="str">
        <f>IFERROR(VLOOKUP(F2298,Accesorio!A:C,3,),"")</f>
        <v/>
      </c>
    </row>
    <row r="2299" spans="1:14">
      <c r="A2299" s="103"/>
      <c r="B2299" s="104"/>
      <c r="C2299" s="105"/>
      <c r="D2299" s="106"/>
      <c r="E2299" s="222"/>
      <c r="F2299" s="225"/>
      <c r="G2299" s="107"/>
      <c r="H2299" s="107"/>
      <c r="I2299" s="107"/>
      <c r="J2299" s="108"/>
      <c r="K2299" s="109"/>
      <c r="L2299" s="110"/>
      <c r="M2299" s="328" t="str">
        <f>IFERROR(ROUNDUP(VLOOKUP(F2299,Accesorio!A:E,IF(L2299&gt;5,L2299-2,L2299),)*E2299/IF(L2299&gt;5,1.21,1),0)," ")</f>
        <v xml:space="preserve"> </v>
      </c>
      <c r="N2299" s="329" t="str">
        <f>IFERROR(VLOOKUP(F2299,Accesorio!A:C,3,),"")</f>
        <v/>
      </c>
    </row>
    <row r="2300" spans="1:14">
      <c r="A2300" s="103"/>
      <c r="B2300" s="104"/>
      <c r="C2300" s="105"/>
      <c r="D2300" s="106"/>
      <c r="E2300" s="222"/>
      <c r="F2300" s="225"/>
      <c r="G2300" s="107"/>
      <c r="H2300" s="107"/>
      <c r="I2300" s="107"/>
      <c r="J2300" s="108"/>
      <c r="K2300" s="109"/>
      <c r="L2300" s="110"/>
      <c r="M2300" s="328" t="str">
        <f>IFERROR(ROUNDUP(VLOOKUP(F2300,Accesorio!A:E,IF(L2300&gt;5,L2300-2,L2300),)*E2300/IF(L2300&gt;5,1.21,1),0)," ")</f>
        <v xml:space="preserve"> </v>
      </c>
      <c r="N2300" s="329" t="str">
        <f>IFERROR(VLOOKUP(F2300,Accesorio!A:C,3,),"")</f>
        <v/>
      </c>
    </row>
    <row r="2301" spans="1:14">
      <c r="A2301" s="103"/>
      <c r="B2301" s="104"/>
      <c r="C2301" s="105"/>
      <c r="D2301" s="106"/>
      <c r="E2301" s="222"/>
      <c r="F2301" s="225"/>
      <c r="G2301" s="107"/>
      <c r="H2301" s="107"/>
      <c r="I2301" s="107"/>
      <c r="J2301" s="108"/>
      <c r="K2301" s="109"/>
      <c r="L2301" s="110"/>
      <c r="M2301" s="328" t="str">
        <f>IFERROR(ROUNDUP(VLOOKUP(F2301,Accesorio!A:E,IF(L2301&gt;5,L2301-2,L2301),)*E2301/IF(L2301&gt;5,1.21,1),0)," ")</f>
        <v xml:space="preserve"> </v>
      </c>
      <c r="N2301" s="329" t="str">
        <f>IFERROR(VLOOKUP(F2301,Accesorio!A:C,3,),"")</f>
        <v/>
      </c>
    </row>
    <row r="2302" spans="1:14">
      <c r="A2302" s="103"/>
      <c r="B2302" s="104"/>
      <c r="C2302" s="105"/>
      <c r="D2302" s="106"/>
      <c r="E2302" s="222"/>
      <c r="F2302" s="225"/>
      <c r="G2302" s="107"/>
      <c r="H2302" s="107"/>
      <c r="I2302" s="107"/>
      <c r="J2302" s="108"/>
      <c r="K2302" s="109"/>
      <c r="L2302" s="110"/>
      <c r="M2302" s="328" t="str">
        <f>IFERROR(ROUNDUP(VLOOKUP(F2302,Accesorio!A:E,IF(L2302&gt;5,L2302-2,L2302),)*E2302/IF(L2302&gt;5,1.21,1),0)," ")</f>
        <v xml:space="preserve"> </v>
      </c>
      <c r="N2302" s="329" t="str">
        <f>IFERROR(VLOOKUP(F2302,Accesorio!A:C,3,),"")</f>
        <v/>
      </c>
    </row>
    <row r="2303" spans="1:14">
      <c r="A2303" s="103"/>
      <c r="B2303" s="104"/>
      <c r="C2303" s="105"/>
      <c r="D2303" s="106"/>
      <c r="E2303" s="222"/>
      <c r="F2303" s="225"/>
      <c r="G2303" s="107"/>
      <c r="H2303" s="107"/>
      <c r="I2303" s="107"/>
      <c r="J2303" s="108"/>
      <c r="K2303" s="109"/>
      <c r="L2303" s="110"/>
      <c r="M2303" s="328" t="str">
        <f>IFERROR(ROUNDUP(VLOOKUP(F2303,Accesorio!A:E,IF(L2303&gt;5,L2303-2,L2303),)*E2303/IF(L2303&gt;5,1.21,1),0)," ")</f>
        <v xml:space="preserve"> </v>
      </c>
      <c r="N2303" s="329" t="str">
        <f>IFERROR(VLOOKUP(F2303,Accesorio!A:C,3,),"")</f>
        <v/>
      </c>
    </row>
    <row r="2304" spans="1:14">
      <c r="A2304" s="103"/>
      <c r="B2304" s="104"/>
      <c r="C2304" s="105"/>
      <c r="D2304" s="106"/>
      <c r="E2304" s="222"/>
      <c r="F2304" s="225"/>
      <c r="G2304" s="107"/>
      <c r="H2304" s="107"/>
      <c r="I2304" s="107"/>
      <c r="J2304" s="108"/>
      <c r="K2304" s="109"/>
      <c r="L2304" s="110"/>
      <c r="M2304" s="328" t="str">
        <f>IFERROR(ROUNDUP(VLOOKUP(F2304,Accesorio!A:E,IF(L2304&gt;5,L2304-2,L2304),)*E2304/IF(L2304&gt;5,1.21,1),0)," ")</f>
        <v xml:space="preserve"> </v>
      </c>
      <c r="N2304" s="329" t="str">
        <f>IFERROR(VLOOKUP(F2304,Accesorio!A:C,3,),"")</f>
        <v/>
      </c>
    </row>
    <row r="2305" spans="1:14">
      <c r="A2305" s="103"/>
      <c r="B2305" s="104"/>
      <c r="C2305" s="105"/>
      <c r="D2305" s="106"/>
      <c r="E2305" s="222"/>
      <c r="F2305" s="225"/>
      <c r="G2305" s="107"/>
      <c r="H2305" s="107"/>
      <c r="I2305" s="107"/>
      <c r="J2305" s="108"/>
      <c r="K2305" s="109"/>
      <c r="L2305" s="110"/>
      <c r="M2305" s="328" t="str">
        <f>IFERROR(ROUNDUP(VLOOKUP(F2305,Accesorio!A:E,IF(L2305&gt;5,L2305-2,L2305),)*E2305/IF(L2305&gt;5,1.21,1),0)," ")</f>
        <v xml:space="preserve"> </v>
      </c>
      <c r="N2305" s="329" t="str">
        <f>IFERROR(VLOOKUP(F2305,Accesorio!A:C,3,),"")</f>
        <v/>
      </c>
    </row>
    <row r="2306" spans="1:14">
      <c r="A2306" s="103"/>
      <c r="B2306" s="104"/>
      <c r="C2306" s="105"/>
      <c r="D2306" s="106"/>
      <c r="E2306" s="222"/>
      <c r="F2306" s="225"/>
      <c r="G2306" s="107"/>
      <c r="H2306" s="107"/>
      <c r="I2306" s="107"/>
      <c r="J2306" s="108"/>
      <c r="K2306" s="109"/>
      <c r="L2306" s="110"/>
      <c r="M2306" s="328" t="str">
        <f>IFERROR(ROUNDUP(VLOOKUP(F2306,Accesorio!A:E,IF(L2306&gt;5,L2306-2,L2306),)*E2306/IF(L2306&gt;5,1.21,1),0)," ")</f>
        <v xml:space="preserve"> </v>
      </c>
      <c r="N2306" s="329" t="str">
        <f>IFERROR(VLOOKUP(F2306,Accesorio!A:C,3,),"")</f>
        <v/>
      </c>
    </row>
    <row r="2307" spans="1:14">
      <c r="A2307" s="103"/>
      <c r="B2307" s="104"/>
      <c r="C2307" s="105"/>
      <c r="D2307" s="106"/>
      <c r="E2307" s="222"/>
      <c r="F2307" s="225"/>
      <c r="G2307" s="107"/>
      <c r="H2307" s="107"/>
      <c r="I2307" s="107"/>
      <c r="J2307" s="108"/>
      <c r="K2307" s="109"/>
      <c r="L2307" s="110"/>
      <c r="M2307" s="328" t="str">
        <f>IFERROR(ROUNDUP(VLOOKUP(F2307,Accesorio!A:E,IF(L2307&gt;5,L2307-2,L2307),)*E2307/IF(L2307&gt;5,1.21,1),0)," ")</f>
        <v xml:space="preserve"> </v>
      </c>
      <c r="N2307" s="329" t="str">
        <f>IFERROR(VLOOKUP(F2307,Accesorio!A:C,3,),"")</f>
        <v/>
      </c>
    </row>
    <row r="2308" spans="1:14">
      <c r="A2308" s="103"/>
      <c r="B2308" s="104"/>
      <c r="C2308" s="105"/>
      <c r="D2308" s="106"/>
      <c r="E2308" s="222"/>
      <c r="F2308" s="225"/>
      <c r="G2308" s="107"/>
      <c r="H2308" s="107"/>
      <c r="I2308" s="107"/>
      <c r="J2308" s="108"/>
      <c r="K2308" s="109"/>
      <c r="L2308" s="110"/>
      <c r="M2308" s="328" t="str">
        <f>IFERROR(ROUNDUP(VLOOKUP(F2308,Accesorio!A:E,IF(L2308&gt;5,L2308-2,L2308),)*E2308/IF(L2308&gt;5,1.21,1),0)," ")</f>
        <v xml:space="preserve"> </v>
      </c>
      <c r="N2308" s="329" t="str">
        <f>IFERROR(VLOOKUP(F2308,Accesorio!A:C,3,),"")</f>
        <v/>
      </c>
    </row>
    <row r="2309" spans="1:14">
      <c r="A2309" s="103"/>
      <c r="B2309" s="104"/>
      <c r="C2309" s="105"/>
      <c r="D2309" s="106"/>
      <c r="E2309" s="222"/>
      <c r="F2309" s="225"/>
      <c r="G2309" s="107"/>
      <c r="H2309" s="107"/>
      <c r="I2309" s="107"/>
      <c r="J2309" s="108"/>
      <c r="K2309" s="109"/>
      <c r="L2309" s="110"/>
      <c r="M2309" s="328" t="str">
        <f>IFERROR(ROUNDUP(VLOOKUP(F2309,Accesorio!A:E,IF(L2309&gt;5,L2309-2,L2309),)*E2309/IF(L2309&gt;5,1.21,1),0)," ")</f>
        <v xml:space="preserve"> </v>
      </c>
      <c r="N2309" s="329" t="str">
        <f>IFERROR(VLOOKUP(F2309,Accesorio!A:C,3,),"")</f>
        <v/>
      </c>
    </row>
    <row r="2310" spans="1:14">
      <c r="A2310" s="103"/>
      <c r="B2310" s="104"/>
      <c r="C2310" s="105"/>
      <c r="D2310" s="106"/>
      <c r="E2310" s="222"/>
      <c r="F2310" s="225"/>
      <c r="G2310" s="107"/>
      <c r="H2310" s="107"/>
      <c r="I2310" s="107"/>
      <c r="J2310" s="108"/>
      <c r="K2310" s="109"/>
      <c r="L2310" s="110"/>
      <c r="M2310" s="328" t="str">
        <f>IFERROR(ROUNDUP(VLOOKUP(F2310,Accesorio!A:E,IF(L2310&gt;5,L2310-2,L2310),)*E2310/IF(L2310&gt;5,1.21,1),0)," ")</f>
        <v xml:space="preserve"> </v>
      </c>
      <c r="N2310" s="329" t="str">
        <f>IFERROR(VLOOKUP(F2310,Accesorio!A:C,3,),"")</f>
        <v/>
      </c>
    </row>
    <row r="2311" spans="1:14">
      <c r="A2311" s="103"/>
      <c r="B2311" s="104"/>
      <c r="C2311" s="105"/>
      <c r="D2311" s="106"/>
      <c r="E2311" s="222"/>
      <c r="F2311" s="225"/>
      <c r="G2311" s="107"/>
      <c r="H2311" s="107"/>
      <c r="I2311" s="107"/>
      <c r="J2311" s="108"/>
      <c r="K2311" s="109"/>
      <c r="L2311" s="110"/>
      <c r="M2311" s="328" t="str">
        <f>IFERROR(ROUNDUP(VLOOKUP(F2311,Accesorio!A:E,IF(L2311&gt;5,L2311-2,L2311),)*E2311/IF(L2311&gt;5,1.21,1),0)," ")</f>
        <v xml:space="preserve"> </v>
      </c>
      <c r="N2311" s="329" t="str">
        <f>IFERROR(VLOOKUP(F2311,Accesorio!A:C,3,),"")</f>
        <v/>
      </c>
    </row>
    <row r="2312" spans="1:14">
      <c r="A2312" s="103"/>
      <c r="B2312" s="104"/>
      <c r="C2312" s="105"/>
      <c r="D2312" s="106"/>
      <c r="E2312" s="222"/>
      <c r="F2312" s="225"/>
      <c r="G2312" s="107"/>
      <c r="H2312" s="107"/>
      <c r="I2312" s="107"/>
      <c r="J2312" s="108"/>
      <c r="K2312" s="109"/>
      <c r="L2312" s="110"/>
      <c r="M2312" s="328" t="str">
        <f>IFERROR(ROUNDUP(VLOOKUP(F2312,Accesorio!A:E,IF(L2312&gt;5,L2312-2,L2312),)*E2312/IF(L2312&gt;5,1.21,1),0)," ")</f>
        <v xml:space="preserve"> </v>
      </c>
      <c r="N2312" s="329" t="str">
        <f>IFERROR(VLOOKUP(F2312,Accesorio!A:C,3,),"")</f>
        <v/>
      </c>
    </row>
    <row r="2313" spans="1:14">
      <c r="A2313" s="103"/>
      <c r="B2313" s="104"/>
      <c r="C2313" s="105"/>
      <c r="D2313" s="106"/>
      <c r="E2313" s="222"/>
      <c r="F2313" s="225"/>
      <c r="G2313" s="107"/>
      <c r="H2313" s="107"/>
      <c r="I2313" s="107"/>
      <c r="J2313" s="108"/>
      <c r="K2313" s="109"/>
      <c r="L2313" s="110"/>
      <c r="M2313" s="328" t="str">
        <f>IFERROR(ROUNDUP(VLOOKUP(F2313,Accesorio!A:E,IF(L2313&gt;5,L2313-2,L2313),)*E2313/IF(L2313&gt;5,1.21,1),0)," ")</f>
        <v xml:space="preserve"> </v>
      </c>
      <c r="N2313" s="329" t="str">
        <f>IFERROR(VLOOKUP(F2313,Accesorio!A:C,3,),"")</f>
        <v/>
      </c>
    </row>
    <row r="2314" spans="1:14">
      <c r="A2314" s="103"/>
      <c r="B2314" s="104"/>
      <c r="C2314" s="105"/>
      <c r="D2314" s="106"/>
      <c r="E2314" s="222"/>
      <c r="F2314" s="225"/>
      <c r="G2314" s="107"/>
      <c r="H2314" s="107"/>
      <c r="I2314" s="107"/>
      <c r="J2314" s="108"/>
      <c r="K2314" s="109"/>
      <c r="L2314" s="110"/>
      <c r="M2314" s="328" t="str">
        <f>IFERROR(ROUNDUP(VLOOKUP(F2314,Accesorio!A:E,IF(L2314&gt;5,L2314-2,L2314),)*E2314/IF(L2314&gt;5,1.21,1),0)," ")</f>
        <v xml:space="preserve"> </v>
      </c>
      <c r="N2314" s="329" t="str">
        <f>IFERROR(VLOOKUP(F2314,Accesorio!A:C,3,),"")</f>
        <v/>
      </c>
    </row>
    <row r="2315" spans="1:14">
      <c r="A2315" s="103"/>
      <c r="B2315" s="104"/>
      <c r="C2315" s="105"/>
      <c r="D2315" s="106"/>
      <c r="E2315" s="222"/>
      <c r="F2315" s="225"/>
      <c r="G2315" s="107"/>
      <c r="H2315" s="107"/>
      <c r="I2315" s="107"/>
      <c r="J2315" s="108"/>
      <c r="K2315" s="109"/>
      <c r="L2315" s="110"/>
      <c r="M2315" s="328" t="str">
        <f>IFERROR(ROUNDUP(VLOOKUP(F2315,Accesorio!A:E,IF(L2315&gt;5,L2315-2,L2315),)*E2315/IF(L2315&gt;5,1.21,1),0)," ")</f>
        <v xml:space="preserve"> </v>
      </c>
      <c r="N2315" s="329" t="str">
        <f>IFERROR(VLOOKUP(F2315,Accesorio!A:C,3,),"")</f>
        <v/>
      </c>
    </row>
    <row r="2316" spans="1:14">
      <c r="A2316" s="103"/>
      <c r="B2316" s="104"/>
      <c r="C2316" s="105"/>
      <c r="D2316" s="106"/>
      <c r="E2316" s="222"/>
      <c r="F2316" s="225"/>
      <c r="G2316" s="107"/>
      <c r="H2316" s="107"/>
      <c r="I2316" s="107"/>
      <c r="J2316" s="108"/>
      <c r="K2316" s="109"/>
      <c r="L2316" s="110"/>
      <c r="M2316" s="328" t="str">
        <f>IFERROR(ROUNDUP(VLOOKUP(F2316,Accesorio!A:E,IF(L2316&gt;5,L2316-2,L2316),)*E2316/IF(L2316&gt;5,1.21,1),0)," ")</f>
        <v xml:space="preserve"> </v>
      </c>
      <c r="N2316" s="329" t="str">
        <f>IFERROR(VLOOKUP(F2316,Accesorio!A:C,3,),"")</f>
        <v/>
      </c>
    </row>
    <row r="2317" spans="1:14">
      <c r="A2317" s="103"/>
      <c r="B2317" s="104"/>
      <c r="C2317" s="105"/>
      <c r="D2317" s="106"/>
      <c r="E2317" s="222"/>
      <c r="F2317" s="225"/>
      <c r="G2317" s="107"/>
      <c r="H2317" s="107"/>
      <c r="I2317" s="107"/>
      <c r="J2317" s="108"/>
      <c r="K2317" s="109"/>
      <c r="L2317" s="110"/>
      <c r="M2317" s="328" t="str">
        <f>IFERROR(ROUNDUP(VLOOKUP(F2317,Accesorio!A:E,IF(L2317&gt;5,L2317-2,L2317),)*E2317/IF(L2317&gt;5,1.21,1),0)," ")</f>
        <v xml:space="preserve"> </v>
      </c>
      <c r="N2317" s="329" t="str">
        <f>IFERROR(VLOOKUP(F2317,Accesorio!A:C,3,),"")</f>
        <v/>
      </c>
    </row>
    <row r="2318" spans="1:14">
      <c r="A2318" s="103"/>
      <c r="B2318" s="104"/>
      <c r="C2318" s="105"/>
      <c r="D2318" s="106"/>
      <c r="E2318" s="222"/>
      <c r="F2318" s="225"/>
      <c r="G2318" s="107"/>
      <c r="H2318" s="107"/>
      <c r="I2318" s="107"/>
      <c r="J2318" s="108"/>
      <c r="K2318" s="109"/>
      <c r="L2318" s="110"/>
      <c r="M2318" s="328" t="str">
        <f>IFERROR(ROUNDUP(VLOOKUP(F2318,Accesorio!A:E,IF(L2318&gt;5,L2318-2,L2318),)*E2318/IF(L2318&gt;5,1.21,1),0)," ")</f>
        <v xml:space="preserve"> </v>
      </c>
      <c r="N2318" s="329" t="str">
        <f>IFERROR(VLOOKUP(F2318,Accesorio!A:C,3,),"")</f>
        <v/>
      </c>
    </row>
    <row r="2319" spans="1:14">
      <c r="A2319" s="103"/>
      <c r="B2319" s="104"/>
      <c r="C2319" s="105"/>
      <c r="D2319" s="106"/>
      <c r="E2319" s="222"/>
      <c r="F2319" s="225"/>
      <c r="G2319" s="107"/>
      <c r="H2319" s="107"/>
      <c r="I2319" s="107"/>
      <c r="J2319" s="108"/>
      <c r="K2319" s="109"/>
      <c r="L2319" s="110"/>
      <c r="M2319" s="328" t="str">
        <f>IFERROR(ROUNDUP(VLOOKUP(F2319,Accesorio!A:E,IF(L2319&gt;5,L2319-2,L2319),)*E2319/IF(L2319&gt;5,1.21,1),0)," ")</f>
        <v xml:space="preserve"> </v>
      </c>
      <c r="N2319" s="329" t="str">
        <f>IFERROR(VLOOKUP(F2319,Accesorio!A:C,3,),"")</f>
        <v/>
      </c>
    </row>
    <row r="2320" spans="1:14">
      <c r="A2320" s="103"/>
      <c r="B2320" s="104"/>
      <c r="C2320" s="105"/>
      <c r="D2320" s="106"/>
      <c r="E2320" s="222"/>
      <c r="F2320" s="225"/>
      <c r="G2320" s="107"/>
      <c r="H2320" s="107"/>
      <c r="I2320" s="107"/>
      <c r="J2320" s="108"/>
      <c r="K2320" s="109"/>
      <c r="L2320" s="110"/>
      <c r="M2320" s="328" t="str">
        <f>IFERROR(ROUNDUP(VLOOKUP(F2320,Accesorio!A:E,IF(L2320&gt;5,L2320-2,L2320),)*E2320/IF(L2320&gt;5,1.21,1),0)," ")</f>
        <v xml:space="preserve"> </v>
      </c>
      <c r="N2320" s="329" t="str">
        <f>IFERROR(VLOOKUP(F2320,Accesorio!A:C,3,),"")</f>
        <v/>
      </c>
    </row>
    <row r="2321" spans="1:14">
      <c r="A2321" s="103"/>
      <c r="B2321" s="104"/>
      <c r="C2321" s="105"/>
      <c r="D2321" s="106"/>
      <c r="E2321" s="222"/>
      <c r="F2321" s="225"/>
      <c r="G2321" s="107"/>
      <c r="H2321" s="107"/>
      <c r="I2321" s="107"/>
      <c r="J2321" s="108"/>
      <c r="K2321" s="109"/>
      <c r="L2321" s="110"/>
      <c r="M2321" s="328" t="str">
        <f>IFERROR(ROUNDUP(VLOOKUP(F2321,Accesorio!A:E,IF(L2321&gt;5,L2321-2,L2321),)*E2321/IF(L2321&gt;5,1.21,1),0)," ")</f>
        <v xml:space="preserve"> </v>
      </c>
      <c r="N2321" s="329" t="str">
        <f>IFERROR(VLOOKUP(F2321,Accesorio!A:C,3,),"")</f>
        <v/>
      </c>
    </row>
    <row r="2322" spans="1:14">
      <c r="A2322" s="103"/>
      <c r="B2322" s="104"/>
      <c r="C2322" s="105"/>
      <c r="D2322" s="106"/>
      <c r="E2322" s="222"/>
      <c r="F2322" s="225"/>
      <c r="G2322" s="107"/>
      <c r="H2322" s="107"/>
      <c r="I2322" s="107"/>
      <c r="J2322" s="108"/>
      <c r="K2322" s="109"/>
      <c r="L2322" s="110"/>
      <c r="M2322" s="328" t="str">
        <f>IFERROR(ROUNDUP(VLOOKUP(F2322,Accesorio!A:E,IF(L2322&gt;5,L2322-2,L2322),)*E2322/IF(L2322&gt;5,1.21,1),0)," ")</f>
        <v xml:space="preserve"> </v>
      </c>
      <c r="N2322" s="329" t="str">
        <f>IFERROR(VLOOKUP(F2322,Accesorio!A:C,3,),"")</f>
        <v/>
      </c>
    </row>
    <row r="2323" spans="1:14">
      <c r="A2323" s="103"/>
      <c r="B2323" s="104"/>
      <c r="C2323" s="105"/>
      <c r="D2323" s="106"/>
      <c r="E2323" s="222"/>
      <c r="F2323" s="225"/>
      <c r="G2323" s="107"/>
      <c r="H2323" s="107"/>
      <c r="I2323" s="107"/>
      <c r="J2323" s="108"/>
      <c r="K2323" s="109"/>
      <c r="L2323" s="110"/>
      <c r="M2323" s="328" t="str">
        <f>IFERROR(ROUNDUP(VLOOKUP(F2323,Accesorio!A:E,IF(L2323&gt;5,L2323-2,L2323),)*E2323/IF(L2323&gt;5,1.21,1),0)," ")</f>
        <v xml:space="preserve"> </v>
      </c>
      <c r="N2323" s="329" t="str">
        <f>IFERROR(VLOOKUP(F2323,Accesorio!A:C,3,),"")</f>
        <v/>
      </c>
    </row>
    <row r="2324" spans="1:14">
      <c r="A2324" s="103"/>
      <c r="B2324" s="104"/>
      <c r="C2324" s="105"/>
      <c r="D2324" s="106"/>
      <c r="E2324" s="222"/>
      <c r="F2324" s="225"/>
      <c r="G2324" s="107"/>
      <c r="H2324" s="107"/>
      <c r="I2324" s="107"/>
      <c r="J2324" s="108"/>
      <c r="K2324" s="109"/>
      <c r="L2324" s="110"/>
      <c r="M2324" s="328" t="str">
        <f>IFERROR(ROUNDUP(VLOOKUP(F2324,Accesorio!A:E,IF(L2324&gt;5,L2324-2,L2324),)*E2324/IF(L2324&gt;5,1.21,1),0)," ")</f>
        <v xml:space="preserve"> </v>
      </c>
      <c r="N2324" s="329" t="str">
        <f>IFERROR(VLOOKUP(F2324,Accesorio!A:C,3,),"")</f>
        <v/>
      </c>
    </row>
    <row r="2325" spans="1:14">
      <c r="A2325" s="103"/>
      <c r="B2325" s="104"/>
      <c r="C2325" s="105"/>
      <c r="D2325" s="106"/>
      <c r="E2325" s="222"/>
      <c r="F2325" s="225"/>
      <c r="G2325" s="107"/>
      <c r="H2325" s="107"/>
      <c r="I2325" s="107"/>
      <c r="J2325" s="108"/>
      <c r="K2325" s="109"/>
      <c r="L2325" s="110"/>
      <c r="M2325" s="328" t="str">
        <f>IFERROR(ROUNDUP(VLOOKUP(F2325,Accesorio!A:E,IF(L2325&gt;5,L2325-2,L2325),)*E2325/IF(L2325&gt;5,1.21,1),0)," ")</f>
        <v xml:space="preserve"> </v>
      </c>
      <c r="N2325" s="329" t="str">
        <f>IFERROR(VLOOKUP(F2325,Accesorio!A:C,3,),"")</f>
        <v/>
      </c>
    </row>
    <row r="2326" spans="1:14">
      <c r="A2326" s="103"/>
      <c r="B2326" s="104"/>
      <c r="C2326" s="105"/>
      <c r="D2326" s="106"/>
      <c r="E2326" s="222"/>
      <c r="F2326" s="225"/>
      <c r="G2326" s="107"/>
      <c r="H2326" s="107"/>
      <c r="I2326" s="107"/>
      <c r="J2326" s="108"/>
      <c r="K2326" s="109"/>
      <c r="L2326" s="110"/>
      <c r="M2326" s="328" t="str">
        <f>IFERROR(ROUNDUP(VLOOKUP(F2326,Accesorio!A:E,IF(L2326&gt;5,L2326-2,L2326),)*E2326/IF(L2326&gt;5,1.21,1),0)," ")</f>
        <v xml:space="preserve"> </v>
      </c>
      <c r="N2326" s="329" t="str">
        <f>IFERROR(VLOOKUP(F2326,Accesorio!A:C,3,),"")</f>
        <v/>
      </c>
    </row>
    <row r="2327" spans="1:14">
      <c r="A2327" s="103"/>
      <c r="B2327" s="104"/>
      <c r="C2327" s="105"/>
      <c r="D2327" s="106"/>
      <c r="E2327" s="222"/>
      <c r="F2327" s="225"/>
      <c r="G2327" s="107"/>
      <c r="H2327" s="107"/>
      <c r="I2327" s="107"/>
      <c r="J2327" s="108"/>
      <c r="K2327" s="109"/>
      <c r="L2327" s="110"/>
      <c r="M2327" s="328" t="str">
        <f>IFERROR(ROUNDUP(VLOOKUP(F2327,Accesorio!A:E,IF(L2327&gt;5,L2327-2,L2327),)*E2327/IF(L2327&gt;5,1.21,1),0)," ")</f>
        <v xml:space="preserve"> </v>
      </c>
      <c r="N2327" s="329" t="str">
        <f>IFERROR(VLOOKUP(F2327,Accesorio!A:C,3,),"")</f>
        <v/>
      </c>
    </row>
    <row r="2328" spans="1:14">
      <c r="A2328" s="103"/>
      <c r="B2328" s="104"/>
      <c r="C2328" s="105"/>
      <c r="D2328" s="106"/>
      <c r="E2328" s="222"/>
      <c r="F2328" s="225"/>
      <c r="G2328" s="107"/>
      <c r="H2328" s="107"/>
      <c r="I2328" s="107"/>
      <c r="J2328" s="108"/>
      <c r="K2328" s="109"/>
      <c r="L2328" s="110"/>
      <c r="M2328" s="328" t="str">
        <f>IFERROR(ROUNDUP(VLOOKUP(F2328,Accesorio!A:E,IF(L2328&gt;5,L2328-2,L2328),)*E2328/IF(L2328&gt;5,1.21,1),0)," ")</f>
        <v xml:space="preserve"> </v>
      </c>
      <c r="N2328" s="329" t="str">
        <f>IFERROR(VLOOKUP(F2328,Accesorio!A:C,3,),"")</f>
        <v/>
      </c>
    </row>
    <row r="2329" spans="1:14">
      <c r="A2329" s="103"/>
      <c r="B2329" s="104"/>
      <c r="C2329" s="105"/>
      <c r="D2329" s="106"/>
      <c r="E2329" s="222"/>
      <c r="F2329" s="225"/>
      <c r="G2329" s="107"/>
      <c r="H2329" s="107"/>
      <c r="I2329" s="107"/>
      <c r="J2329" s="108"/>
      <c r="K2329" s="109"/>
      <c r="L2329" s="110"/>
      <c r="M2329" s="328" t="str">
        <f>IFERROR(ROUNDUP(VLOOKUP(F2329,Accesorio!A:E,IF(L2329&gt;5,L2329-2,L2329),)*E2329/IF(L2329&gt;5,1.21,1),0)," ")</f>
        <v xml:space="preserve"> </v>
      </c>
      <c r="N2329" s="329" t="str">
        <f>IFERROR(VLOOKUP(F2329,Accesorio!A:C,3,),"")</f>
        <v/>
      </c>
    </row>
    <row r="2330" spans="1:14">
      <c r="A2330" s="103"/>
      <c r="B2330" s="104"/>
      <c r="C2330" s="105"/>
      <c r="D2330" s="106"/>
      <c r="E2330" s="222"/>
      <c r="F2330" s="225"/>
      <c r="G2330" s="107"/>
      <c r="H2330" s="107"/>
      <c r="I2330" s="107"/>
      <c r="J2330" s="108"/>
      <c r="K2330" s="109"/>
      <c r="L2330" s="110"/>
      <c r="M2330" s="328" t="str">
        <f>IFERROR(ROUNDUP(VLOOKUP(F2330,Accesorio!A:E,IF(L2330&gt;5,L2330-2,L2330),)*E2330/IF(L2330&gt;5,1.21,1),0)," ")</f>
        <v xml:space="preserve"> </v>
      </c>
      <c r="N2330" s="329" t="str">
        <f>IFERROR(VLOOKUP(F2330,Accesorio!A:C,3,),"")</f>
        <v/>
      </c>
    </row>
    <row r="2331" spans="1:14">
      <c r="A2331" s="103"/>
      <c r="B2331" s="104"/>
      <c r="C2331" s="105"/>
      <c r="D2331" s="106"/>
      <c r="E2331" s="222"/>
      <c r="F2331" s="225"/>
      <c r="G2331" s="107"/>
      <c r="H2331" s="107"/>
      <c r="I2331" s="107"/>
      <c r="J2331" s="108"/>
      <c r="K2331" s="109"/>
      <c r="L2331" s="110"/>
      <c r="M2331" s="328" t="str">
        <f>IFERROR(ROUNDUP(VLOOKUP(F2331,Accesorio!A:E,IF(L2331&gt;5,L2331-2,L2331),)*E2331/IF(L2331&gt;5,1.21,1),0)," ")</f>
        <v xml:space="preserve"> </v>
      </c>
      <c r="N2331" s="329" t="str">
        <f>IFERROR(VLOOKUP(F2331,Accesorio!A:C,3,),"")</f>
        <v/>
      </c>
    </row>
    <row r="2332" spans="1:14">
      <c r="A2332" s="103"/>
      <c r="B2332" s="104"/>
      <c r="C2332" s="105"/>
      <c r="D2332" s="106"/>
      <c r="E2332" s="222"/>
      <c r="F2332" s="225"/>
      <c r="G2332" s="107"/>
      <c r="H2332" s="107"/>
      <c r="I2332" s="107"/>
      <c r="J2332" s="108"/>
      <c r="K2332" s="109"/>
      <c r="L2332" s="110"/>
      <c r="M2332" s="328" t="str">
        <f>IFERROR(ROUNDUP(VLOOKUP(F2332,Accesorio!A:E,IF(L2332&gt;5,L2332-2,L2332),)*E2332/IF(L2332&gt;5,1.21,1),0)," ")</f>
        <v xml:space="preserve"> </v>
      </c>
      <c r="N2332" s="329" t="str">
        <f>IFERROR(VLOOKUP(F2332,Accesorio!A:C,3,),"")</f>
        <v/>
      </c>
    </row>
    <row r="2333" spans="1:14">
      <c r="A2333" s="103"/>
      <c r="B2333" s="104"/>
      <c r="C2333" s="105"/>
      <c r="D2333" s="106"/>
      <c r="E2333" s="222"/>
      <c r="F2333" s="225"/>
      <c r="G2333" s="107"/>
      <c r="H2333" s="107"/>
      <c r="I2333" s="107"/>
      <c r="J2333" s="108"/>
      <c r="K2333" s="109"/>
      <c r="L2333" s="110"/>
      <c r="M2333" s="328" t="str">
        <f>IFERROR(ROUNDUP(VLOOKUP(F2333,Accesorio!A:E,IF(L2333&gt;5,L2333-2,L2333),)*E2333/IF(L2333&gt;5,1.21,1),0)," ")</f>
        <v xml:space="preserve"> </v>
      </c>
      <c r="N2333" s="329" t="str">
        <f>IFERROR(VLOOKUP(F2333,Accesorio!A:C,3,),"")</f>
        <v/>
      </c>
    </row>
    <row r="2334" spans="1:14">
      <c r="A2334" s="103"/>
      <c r="B2334" s="104"/>
      <c r="C2334" s="105"/>
      <c r="D2334" s="106"/>
      <c r="E2334" s="222"/>
      <c r="F2334" s="225"/>
      <c r="G2334" s="107"/>
      <c r="H2334" s="107"/>
      <c r="I2334" s="107"/>
      <c r="J2334" s="108"/>
      <c r="K2334" s="109"/>
      <c r="L2334" s="110"/>
      <c r="M2334" s="328" t="str">
        <f>IFERROR(ROUNDUP(VLOOKUP(F2334,Accesorio!A:E,IF(L2334&gt;5,L2334-2,L2334),)*E2334/IF(L2334&gt;5,1.21,1),0)," ")</f>
        <v xml:space="preserve"> </v>
      </c>
      <c r="N2334" s="329" t="str">
        <f>IFERROR(VLOOKUP(F2334,Accesorio!A:C,3,),"")</f>
        <v/>
      </c>
    </row>
    <row r="2335" spans="1:14">
      <c r="A2335" s="103"/>
      <c r="B2335" s="104"/>
      <c r="C2335" s="105"/>
      <c r="D2335" s="106"/>
      <c r="E2335" s="222"/>
      <c r="F2335" s="225"/>
      <c r="G2335" s="107"/>
      <c r="H2335" s="107"/>
      <c r="I2335" s="107"/>
      <c r="J2335" s="108"/>
      <c r="K2335" s="109"/>
      <c r="L2335" s="110"/>
      <c r="M2335" s="328" t="str">
        <f>IFERROR(ROUNDUP(VLOOKUP(F2335,Accesorio!A:E,IF(L2335&gt;5,L2335-2,L2335),)*E2335/IF(L2335&gt;5,1.21,1),0)," ")</f>
        <v xml:space="preserve"> </v>
      </c>
      <c r="N2335" s="329" t="str">
        <f>IFERROR(VLOOKUP(F2335,Accesorio!A:C,3,),"")</f>
        <v/>
      </c>
    </row>
    <row r="2336" spans="1:14">
      <c r="A2336" s="103"/>
      <c r="B2336" s="104"/>
      <c r="C2336" s="105"/>
      <c r="D2336" s="106"/>
      <c r="E2336" s="222"/>
      <c r="F2336" s="225"/>
      <c r="G2336" s="107"/>
      <c r="H2336" s="107"/>
      <c r="I2336" s="107"/>
      <c r="J2336" s="108"/>
      <c r="K2336" s="109"/>
      <c r="L2336" s="110"/>
      <c r="M2336" s="328" t="str">
        <f>IFERROR(ROUNDUP(VLOOKUP(F2336,Accesorio!A:E,IF(L2336&gt;5,L2336-2,L2336),)*E2336/IF(L2336&gt;5,1.21,1),0)," ")</f>
        <v xml:space="preserve"> </v>
      </c>
      <c r="N2336" s="329" t="str">
        <f>IFERROR(VLOOKUP(F2336,Accesorio!A:C,3,),"")</f>
        <v/>
      </c>
    </row>
    <row r="2337" spans="1:14">
      <c r="A2337" s="103"/>
      <c r="B2337" s="104"/>
      <c r="C2337" s="105"/>
      <c r="D2337" s="106"/>
      <c r="E2337" s="222"/>
      <c r="F2337" s="225"/>
      <c r="G2337" s="107"/>
      <c r="H2337" s="107"/>
      <c r="I2337" s="107"/>
      <c r="J2337" s="108"/>
      <c r="K2337" s="109"/>
      <c r="L2337" s="110"/>
      <c r="M2337" s="328" t="str">
        <f>IFERROR(ROUNDUP(VLOOKUP(F2337,Accesorio!A:E,IF(L2337&gt;5,L2337-2,L2337),)*E2337/IF(L2337&gt;5,1.21,1),0)," ")</f>
        <v xml:space="preserve"> </v>
      </c>
      <c r="N2337" s="329" t="str">
        <f>IFERROR(VLOOKUP(F2337,Accesorio!A:C,3,),"")</f>
        <v/>
      </c>
    </row>
    <row r="2338" spans="1:14">
      <c r="A2338" s="103"/>
      <c r="B2338" s="104"/>
      <c r="C2338" s="105"/>
      <c r="D2338" s="106"/>
      <c r="E2338" s="222"/>
      <c r="F2338" s="225"/>
      <c r="G2338" s="107"/>
      <c r="H2338" s="107"/>
      <c r="I2338" s="107"/>
      <c r="J2338" s="108"/>
      <c r="K2338" s="109"/>
      <c r="L2338" s="110"/>
      <c r="M2338" s="328" t="str">
        <f>IFERROR(ROUNDUP(VLOOKUP(F2338,Accesorio!A:E,IF(L2338&gt;5,L2338-2,L2338),)*E2338/IF(L2338&gt;5,1.21,1),0)," ")</f>
        <v xml:space="preserve"> </v>
      </c>
      <c r="N2338" s="329" t="str">
        <f>IFERROR(VLOOKUP(F2338,Accesorio!A:C,3,),"")</f>
        <v/>
      </c>
    </row>
    <row r="2339" spans="1:14">
      <c r="A2339" s="103"/>
      <c r="B2339" s="104"/>
      <c r="C2339" s="105"/>
      <c r="D2339" s="106"/>
      <c r="E2339" s="222"/>
      <c r="F2339" s="225"/>
      <c r="G2339" s="107"/>
      <c r="H2339" s="107"/>
      <c r="I2339" s="107"/>
      <c r="J2339" s="108"/>
      <c r="K2339" s="109"/>
      <c r="L2339" s="110"/>
      <c r="M2339" s="328" t="str">
        <f>IFERROR(ROUNDUP(VLOOKUP(F2339,Accesorio!A:E,IF(L2339&gt;5,L2339-2,L2339),)*E2339/IF(L2339&gt;5,1.21,1),0)," ")</f>
        <v xml:space="preserve"> </v>
      </c>
      <c r="N2339" s="329" t="str">
        <f>IFERROR(VLOOKUP(F2339,Accesorio!A:C,3,),"")</f>
        <v/>
      </c>
    </row>
    <row r="2340" spans="1:14">
      <c r="A2340" s="103"/>
      <c r="B2340" s="104"/>
      <c r="C2340" s="105"/>
      <c r="D2340" s="106"/>
      <c r="E2340" s="222"/>
      <c r="F2340" s="225"/>
      <c r="G2340" s="107"/>
      <c r="H2340" s="107"/>
      <c r="I2340" s="107"/>
      <c r="J2340" s="108"/>
      <c r="K2340" s="109"/>
      <c r="L2340" s="110"/>
      <c r="M2340" s="328" t="str">
        <f>IFERROR(ROUNDUP(VLOOKUP(F2340,Accesorio!A:E,IF(L2340&gt;5,L2340-2,L2340),)*E2340/IF(L2340&gt;5,1.21,1),0)," ")</f>
        <v xml:space="preserve"> </v>
      </c>
      <c r="N2340" s="329" t="str">
        <f>IFERROR(VLOOKUP(F2340,Accesorio!A:C,3,),"")</f>
        <v/>
      </c>
    </row>
    <row r="2341" spans="1:14">
      <c r="A2341" s="103"/>
      <c r="B2341" s="104"/>
      <c r="C2341" s="105"/>
      <c r="D2341" s="106"/>
      <c r="E2341" s="222"/>
      <c r="F2341" s="225"/>
      <c r="G2341" s="107"/>
      <c r="H2341" s="107"/>
      <c r="I2341" s="107"/>
      <c r="J2341" s="108"/>
      <c r="K2341" s="109"/>
      <c r="L2341" s="110"/>
      <c r="M2341" s="328" t="str">
        <f>IFERROR(ROUNDUP(VLOOKUP(F2341,Accesorio!A:E,IF(L2341&gt;5,L2341-2,L2341),)*E2341/IF(L2341&gt;5,1.21,1),0)," ")</f>
        <v xml:space="preserve"> </v>
      </c>
      <c r="N2341" s="329" t="str">
        <f>IFERROR(VLOOKUP(F2341,Accesorio!A:C,3,),"")</f>
        <v/>
      </c>
    </row>
    <row r="2342" spans="1:14">
      <c r="A2342" s="103"/>
      <c r="B2342" s="104"/>
      <c r="C2342" s="105"/>
      <c r="D2342" s="106"/>
      <c r="E2342" s="222"/>
      <c r="F2342" s="225"/>
      <c r="G2342" s="107"/>
      <c r="H2342" s="107"/>
      <c r="I2342" s="107"/>
      <c r="J2342" s="108"/>
      <c r="K2342" s="109"/>
      <c r="L2342" s="110"/>
      <c r="M2342" s="328" t="str">
        <f>IFERROR(ROUNDUP(VLOOKUP(F2342,Accesorio!A:E,IF(L2342&gt;5,L2342-2,L2342),)*E2342/IF(L2342&gt;5,1.21,1),0)," ")</f>
        <v xml:space="preserve"> </v>
      </c>
      <c r="N2342" s="329" t="str">
        <f>IFERROR(VLOOKUP(F2342,Accesorio!A:C,3,),"")</f>
        <v/>
      </c>
    </row>
    <row r="2343" spans="1:14">
      <c r="A2343" s="103"/>
      <c r="B2343" s="104"/>
      <c r="C2343" s="105"/>
      <c r="D2343" s="106"/>
      <c r="E2343" s="222"/>
      <c r="F2343" s="225"/>
      <c r="G2343" s="107"/>
      <c r="H2343" s="107"/>
      <c r="I2343" s="107"/>
      <c r="J2343" s="108"/>
      <c r="K2343" s="109"/>
      <c r="L2343" s="110"/>
      <c r="M2343" s="328" t="str">
        <f>IFERROR(ROUNDUP(VLOOKUP(F2343,Accesorio!A:E,IF(L2343&gt;5,L2343-2,L2343),)*E2343/IF(L2343&gt;5,1.21,1),0)," ")</f>
        <v xml:space="preserve"> </v>
      </c>
      <c r="N2343" s="329" t="str">
        <f>IFERROR(VLOOKUP(F2343,Accesorio!A:C,3,),"")</f>
        <v/>
      </c>
    </row>
    <row r="2344" spans="1:14">
      <c r="A2344" s="103"/>
      <c r="B2344" s="104"/>
      <c r="C2344" s="105"/>
      <c r="D2344" s="106"/>
      <c r="E2344" s="222"/>
      <c r="F2344" s="225"/>
      <c r="G2344" s="107"/>
      <c r="H2344" s="107"/>
      <c r="I2344" s="107"/>
      <c r="J2344" s="108"/>
      <c r="K2344" s="109"/>
      <c r="L2344" s="110"/>
      <c r="M2344" s="328" t="str">
        <f>IFERROR(ROUNDUP(VLOOKUP(F2344,Accesorio!A:E,IF(L2344&gt;5,L2344-2,L2344),)*E2344/IF(L2344&gt;5,1.21,1),0)," ")</f>
        <v xml:space="preserve"> </v>
      </c>
      <c r="N2344" s="329" t="str">
        <f>IFERROR(VLOOKUP(F2344,Accesorio!A:C,3,),"")</f>
        <v/>
      </c>
    </row>
    <row r="2345" spans="1:14">
      <c r="A2345" s="103"/>
      <c r="B2345" s="104"/>
      <c r="C2345" s="105"/>
      <c r="D2345" s="106"/>
      <c r="E2345" s="222"/>
      <c r="F2345" s="225"/>
      <c r="G2345" s="107"/>
      <c r="H2345" s="107"/>
      <c r="I2345" s="107"/>
      <c r="J2345" s="108"/>
      <c r="K2345" s="109"/>
      <c r="L2345" s="110"/>
      <c r="M2345" s="328" t="str">
        <f>IFERROR(ROUNDUP(VLOOKUP(F2345,Accesorio!A:E,IF(L2345&gt;5,L2345-2,L2345),)*E2345/IF(L2345&gt;5,1.21,1),0)," ")</f>
        <v xml:space="preserve"> </v>
      </c>
      <c r="N2345" s="329" t="str">
        <f>IFERROR(VLOOKUP(F2345,Accesorio!A:C,3,),"")</f>
        <v/>
      </c>
    </row>
    <row r="2346" spans="1:14">
      <c r="A2346" s="103"/>
      <c r="B2346" s="104"/>
      <c r="C2346" s="105"/>
      <c r="D2346" s="106"/>
      <c r="E2346" s="222"/>
      <c r="F2346" s="225"/>
      <c r="G2346" s="107"/>
      <c r="H2346" s="107"/>
      <c r="I2346" s="107"/>
      <c r="J2346" s="108"/>
      <c r="K2346" s="109"/>
      <c r="L2346" s="110"/>
      <c r="M2346" s="328" t="str">
        <f>IFERROR(ROUNDUP(VLOOKUP(F2346,Accesorio!A:E,IF(L2346&gt;5,L2346-2,L2346),)*E2346/IF(L2346&gt;5,1.21,1),0)," ")</f>
        <v xml:space="preserve"> </v>
      </c>
      <c r="N2346" s="329" t="str">
        <f>IFERROR(VLOOKUP(F2346,Accesorio!A:C,3,),"")</f>
        <v/>
      </c>
    </row>
    <row r="2347" spans="1:14">
      <c r="A2347" s="103"/>
      <c r="B2347" s="104"/>
      <c r="C2347" s="105"/>
      <c r="D2347" s="106"/>
      <c r="E2347" s="222"/>
      <c r="F2347" s="225"/>
      <c r="G2347" s="107"/>
      <c r="H2347" s="107"/>
      <c r="I2347" s="107"/>
      <c r="J2347" s="108"/>
      <c r="K2347" s="109"/>
      <c r="L2347" s="110"/>
      <c r="M2347" s="328" t="str">
        <f>IFERROR(ROUNDUP(VLOOKUP(F2347,Accesorio!A:E,IF(L2347&gt;5,L2347-2,L2347),)*E2347/IF(L2347&gt;5,1.21,1),0)," ")</f>
        <v xml:space="preserve"> </v>
      </c>
      <c r="N2347" s="329" t="str">
        <f>IFERROR(VLOOKUP(F2347,Accesorio!A:C,3,),"")</f>
        <v/>
      </c>
    </row>
    <row r="2348" spans="1:14">
      <c r="A2348" s="103"/>
      <c r="B2348" s="104"/>
      <c r="C2348" s="105"/>
      <c r="D2348" s="106"/>
      <c r="E2348" s="222"/>
      <c r="F2348" s="225"/>
      <c r="G2348" s="107"/>
      <c r="H2348" s="107"/>
      <c r="I2348" s="107"/>
      <c r="J2348" s="108"/>
      <c r="K2348" s="109"/>
      <c r="L2348" s="110"/>
      <c r="M2348" s="328" t="str">
        <f>IFERROR(ROUNDUP(VLOOKUP(F2348,Accesorio!A:E,IF(L2348&gt;5,L2348-2,L2348),)*E2348/IF(L2348&gt;5,1.21,1),0)," ")</f>
        <v xml:space="preserve"> </v>
      </c>
      <c r="N2348" s="329" t="str">
        <f>IFERROR(VLOOKUP(F2348,Accesorio!A:C,3,),"")</f>
        <v/>
      </c>
    </row>
    <row r="2349" spans="1:14">
      <c r="A2349" s="103"/>
      <c r="B2349" s="104"/>
      <c r="C2349" s="105"/>
      <c r="D2349" s="106"/>
      <c r="E2349" s="222"/>
      <c r="F2349" s="225"/>
      <c r="G2349" s="107"/>
      <c r="H2349" s="107"/>
      <c r="I2349" s="107"/>
      <c r="J2349" s="108"/>
      <c r="K2349" s="109"/>
      <c r="L2349" s="110"/>
      <c r="M2349" s="328" t="str">
        <f>IFERROR(ROUNDUP(VLOOKUP(F2349,Accesorio!A:E,IF(L2349&gt;5,L2349-2,L2349),)*E2349/IF(L2349&gt;5,1.21,1),0)," ")</f>
        <v xml:space="preserve"> </v>
      </c>
      <c r="N2349" s="329" t="str">
        <f>IFERROR(VLOOKUP(F2349,Accesorio!A:C,3,),"")</f>
        <v/>
      </c>
    </row>
    <row r="2350" spans="1:14">
      <c r="A2350" s="103"/>
      <c r="B2350" s="104"/>
      <c r="C2350" s="105"/>
      <c r="D2350" s="106"/>
      <c r="E2350" s="222"/>
      <c r="F2350" s="225"/>
      <c r="G2350" s="107"/>
      <c r="H2350" s="107"/>
      <c r="I2350" s="107"/>
      <c r="J2350" s="108"/>
      <c r="K2350" s="109"/>
      <c r="L2350" s="110"/>
      <c r="M2350" s="328" t="str">
        <f>IFERROR(ROUNDUP(VLOOKUP(F2350,Accesorio!A:E,IF(L2350&gt;5,L2350-2,L2350),)*E2350/IF(L2350&gt;5,1.21,1),0)," ")</f>
        <v xml:space="preserve"> </v>
      </c>
      <c r="N2350" s="329" t="str">
        <f>IFERROR(VLOOKUP(F2350,Accesorio!A:C,3,),"")</f>
        <v/>
      </c>
    </row>
    <row r="2351" spans="1:14">
      <c r="A2351" s="103"/>
      <c r="B2351" s="104"/>
      <c r="C2351" s="105"/>
      <c r="D2351" s="106"/>
      <c r="E2351" s="222"/>
      <c r="F2351" s="225"/>
      <c r="G2351" s="107"/>
      <c r="H2351" s="107"/>
      <c r="I2351" s="107"/>
      <c r="J2351" s="108"/>
      <c r="K2351" s="109"/>
      <c r="L2351" s="110"/>
      <c r="M2351" s="328" t="str">
        <f>IFERROR(ROUNDUP(VLOOKUP(F2351,Accesorio!A:E,IF(L2351&gt;5,L2351-2,L2351),)*E2351/IF(L2351&gt;5,1.21,1),0)," ")</f>
        <v xml:space="preserve"> </v>
      </c>
      <c r="N2351" s="329" t="str">
        <f>IFERROR(VLOOKUP(F2351,Accesorio!A:C,3,),"")</f>
        <v/>
      </c>
    </row>
    <row r="2352" spans="1:14">
      <c r="A2352" s="103"/>
      <c r="B2352" s="104"/>
      <c r="C2352" s="105"/>
      <c r="D2352" s="106"/>
      <c r="E2352" s="222"/>
      <c r="F2352" s="225"/>
      <c r="G2352" s="107"/>
      <c r="H2352" s="107"/>
      <c r="I2352" s="107"/>
      <c r="J2352" s="108"/>
      <c r="K2352" s="109"/>
      <c r="L2352" s="110"/>
      <c r="M2352" s="328" t="str">
        <f>IFERROR(ROUNDUP(VLOOKUP(F2352,Accesorio!A:E,IF(L2352&gt;5,L2352-2,L2352),)*E2352/IF(L2352&gt;5,1.21,1),0)," ")</f>
        <v xml:space="preserve"> </v>
      </c>
      <c r="N2352" s="329" t="str">
        <f>IFERROR(VLOOKUP(F2352,Accesorio!A:C,3,),"")</f>
        <v/>
      </c>
    </row>
    <row r="2353" spans="1:14">
      <c r="A2353" s="103"/>
      <c r="B2353" s="104"/>
      <c r="C2353" s="105"/>
      <c r="D2353" s="106"/>
      <c r="E2353" s="222"/>
      <c r="F2353" s="225"/>
      <c r="G2353" s="107"/>
      <c r="H2353" s="107"/>
      <c r="I2353" s="107"/>
      <c r="J2353" s="108"/>
      <c r="K2353" s="109"/>
      <c r="L2353" s="110"/>
      <c r="M2353" s="328" t="str">
        <f>IFERROR(ROUNDUP(VLOOKUP(F2353,Accesorio!A:E,IF(L2353&gt;5,L2353-2,L2353),)*E2353/IF(L2353&gt;5,1.21,1),0)," ")</f>
        <v xml:space="preserve"> </v>
      </c>
      <c r="N2353" s="329" t="str">
        <f>IFERROR(VLOOKUP(F2353,Accesorio!A:C,3,),"")</f>
        <v/>
      </c>
    </row>
    <row r="2354" spans="1:14">
      <c r="A2354" s="103"/>
      <c r="B2354" s="104"/>
      <c r="C2354" s="105"/>
      <c r="D2354" s="106"/>
      <c r="E2354" s="222"/>
      <c r="F2354" s="225"/>
      <c r="G2354" s="107"/>
      <c r="H2354" s="107"/>
      <c r="I2354" s="107"/>
      <c r="J2354" s="108"/>
      <c r="K2354" s="109"/>
      <c r="L2354" s="110"/>
      <c r="M2354" s="328" t="str">
        <f>IFERROR(ROUNDUP(VLOOKUP(F2354,Accesorio!A:E,IF(L2354&gt;5,L2354-2,L2354),)*E2354/IF(L2354&gt;5,1.21,1),0)," ")</f>
        <v xml:space="preserve"> </v>
      </c>
      <c r="N2354" s="329" t="str">
        <f>IFERROR(VLOOKUP(F2354,Accesorio!A:C,3,),"")</f>
        <v/>
      </c>
    </row>
    <row r="2355" spans="1:14">
      <c r="A2355" s="103"/>
      <c r="B2355" s="104"/>
      <c r="C2355" s="105"/>
      <c r="D2355" s="106"/>
      <c r="E2355" s="222"/>
      <c r="F2355" s="225"/>
      <c r="G2355" s="107"/>
      <c r="H2355" s="107"/>
      <c r="I2355" s="107"/>
      <c r="J2355" s="108"/>
      <c r="K2355" s="109"/>
      <c r="L2355" s="110"/>
      <c r="M2355" s="328" t="str">
        <f>IFERROR(ROUNDUP(VLOOKUP(F2355,Accesorio!A:E,IF(L2355&gt;5,L2355-2,L2355),)*E2355/IF(L2355&gt;5,1.21,1),0)," ")</f>
        <v xml:space="preserve"> </v>
      </c>
      <c r="N2355" s="329" t="str">
        <f>IFERROR(VLOOKUP(F2355,Accesorio!A:C,3,),"")</f>
        <v/>
      </c>
    </row>
    <row r="2356" spans="1:14">
      <c r="A2356" s="103"/>
      <c r="B2356" s="104"/>
      <c r="C2356" s="105"/>
      <c r="D2356" s="106"/>
      <c r="E2356" s="222"/>
      <c r="F2356" s="225"/>
      <c r="G2356" s="107"/>
      <c r="H2356" s="107"/>
      <c r="I2356" s="107"/>
      <c r="J2356" s="108"/>
      <c r="K2356" s="109"/>
      <c r="L2356" s="110"/>
      <c r="M2356" s="328" t="str">
        <f>IFERROR(ROUNDUP(VLOOKUP(F2356,Accesorio!A:E,IF(L2356&gt;5,L2356-2,L2356),)*E2356/IF(L2356&gt;5,1.21,1),0)," ")</f>
        <v xml:space="preserve"> </v>
      </c>
      <c r="N2356" s="329" t="str">
        <f>IFERROR(VLOOKUP(F2356,Accesorio!A:C,3,),"")</f>
        <v/>
      </c>
    </row>
    <row r="2357" spans="1:14">
      <c r="A2357" s="103"/>
      <c r="B2357" s="104"/>
      <c r="C2357" s="105"/>
      <c r="D2357" s="106"/>
      <c r="E2357" s="222"/>
      <c r="F2357" s="225"/>
      <c r="G2357" s="107"/>
      <c r="H2357" s="107"/>
      <c r="I2357" s="107"/>
      <c r="J2357" s="108"/>
      <c r="K2357" s="109"/>
      <c r="L2357" s="110"/>
      <c r="M2357" s="328" t="str">
        <f>IFERROR(ROUNDUP(VLOOKUP(F2357,Accesorio!A:E,IF(L2357&gt;5,L2357-2,L2357),)*E2357/IF(L2357&gt;5,1.21,1),0)," ")</f>
        <v xml:space="preserve"> </v>
      </c>
      <c r="N2357" s="329" t="str">
        <f>IFERROR(VLOOKUP(F2357,Accesorio!A:C,3,),"")</f>
        <v/>
      </c>
    </row>
    <row r="2358" spans="1:14">
      <c r="A2358" s="103"/>
      <c r="B2358" s="104"/>
      <c r="C2358" s="105"/>
      <c r="D2358" s="106"/>
      <c r="E2358" s="222"/>
      <c r="F2358" s="225"/>
      <c r="G2358" s="107"/>
      <c r="H2358" s="107"/>
      <c r="I2358" s="107"/>
      <c r="J2358" s="108"/>
      <c r="K2358" s="109"/>
      <c r="L2358" s="110"/>
      <c r="M2358" s="328" t="str">
        <f>IFERROR(ROUNDUP(VLOOKUP(F2358,Accesorio!A:E,IF(L2358&gt;5,L2358-2,L2358),)*E2358/IF(L2358&gt;5,1.21,1),0)," ")</f>
        <v xml:space="preserve"> </v>
      </c>
      <c r="N2358" s="329" t="str">
        <f>IFERROR(VLOOKUP(F2358,Accesorio!A:C,3,),"")</f>
        <v/>
      </c>
    </row>
    <row r="2359" spans="1:14">
      <c r="A2359" s="103"/>
      <c r="B2359" s="104"/>
      <c r="C2359" s="105"/>
      <c r="D2359" s="106"/>
      <c r="E2359" s="222"/>
      <c r="F2359" s="225"/>
      <c r="G2359" s="107"/>
      <c r="H2359" s="107"/>
      <c r="I2359" s="107"/>
      <c r="J2359" s="108"/>
      <c r="K2359" s="109"/>
      <c r="L2359" s="110"/>
      <c r="M2359" s="328" t="str">
        <f>IFERROR(ROUNDUP(VLOOKUP(F2359,Accesorio!A:E,IF(L2359&gt;5,L2359-2,L2359),)*E2359/IF(L2359&gt;5,1.21,1),0)," ")</f>
        <v xml:space="preserve"> </v>
      </c>
      <c r="N2359" s="329" t="str">
        <f>IFERROR(VLOOKUP(F2359,Accesorio!A:C,3,),"")</f>
        <v/>
      </c>
    </row>
    <row r="2360" spans="1:14">
      <c r="A2360" s="103"/>
      <c r="B2360" s="104"/>
      <c r="C2360" s="105"/>
      <c r="D2360" s="106"/>
      <c r="E2360" s="222"/>
      <c r="F2360" s="225"/>
      <c r="G2360" s="107"/>
      <c r="H2360" s="107"/>
      <c r="I2360" s="107"/>
      <c r="J2360" s="108"/>
      <c r="K2360" s="109"/>
      <c r="L2360" s="110"/>
      <c r="M2360" s="328" t="str">
        <f>IFERROR(ROUNDUP(VLOOKUP(F2360,Accesorio!A:E,IF(L2360&gt;5,L2360-2,L2360),)*E2360/IF(L2360&gt;5,1.21,1),0)," ")</f>
        <v xml:space="preserve"> </v>
      </c>
      <c r="N2360" s="329" t="str">
        <f>IFERROR(VLOOKUP(F2360,Accesorio!A:C,3,),"")</f>
        <v/>
      </c>
    </row>
    <row r="2361" spans="1:14">
      <c r="A2361" s="103"/>
      <c r="B2361" s="104"/>
      <c r="C2361" s="105"/>
      <c r="D2361" s="106"/>
      <c r="E2361" s="222"/>
      <c r="F2361" s="225"/>
      <c r="G2361" s="107"/>
      <c r="H2361" s="107"/>
      <c r="I2361" s="107"/>
      <c r="J2361" s="108"/>
      <c r="K2361" s="109"/>
      <c r="L2361" s="110"/>
      <c r="M2361" s="328" t="str">
        <f>IFERROR(ROUNDUP(VLOOKUP(F2361,Accesorio!A:E,IF(L2361&gt;5,L2361-2,L2361),)*E2361/IF(L2361&gt;5,1.21,1),0)," ")</f>
        <v xml:space="preserve"> </v>
      </c>
      <c r="N2361" s="329" t="str">
        <f>IFERROR(VLOOKUP(F2361,Accesorio!A:C,3,),"")</f>
        <v/>
      </c>
    </row>
    <row r="2362" spans="1:14">
      <c r="A2362" s="103"/>
      <c r="B2362" s="104"/>
      <c r="C2362" s="105"/>
      <c r="D2362" s="106"/>
      <c r="E2362" s="222"/>
      <c r="F2362" s="225"/>
      <c r="G2362" s="107"/>
      <c r="H2362" s="107"/>
      <c r="I2362" s="107"/>
      <c r="J2362" s="108"/>
      <c r="K2362" s="109"/>
      <c r="L2362" s="110"/>
      <c r="M2362" s="328" t="str">
        <f>IFERROR(ROUNDUP(VLOOKUP(F2362,Accesorio!A:E,IF(L2362&gt;5,L2362-2,L2362),)*E2362/IF(L2362&gt;5,1.21,1),0)," ")</f>
        <v xml:space="preserve"> </v>
      </c>
      <c r="N2362" s="329" t="str">
        <f>IFERROR(VLOOKUP(F2362,Accesorio!A:C,3,),"")</f>
        <v/>
      </c>
    </row>
    <row r="2363" spans="1:14">
      <c r="A2363" s="103"/>
      <c r="B2363" s="104"/>
      <c r="C2363" s="105"/>
      <c r="D2363" s="106"/>
      <c r="E2363" s="222"/>
      <c r="F2363" s="225"/>
      <c r="G2363" s="107"/>
      <c r="H2363" s="107"/>
      <c r="I2363" s="107"/>
      <c r="J2363" s="108"/>
      <c r="K2363" s="109"/>
      <c r="L2363" s="110"/>
      <c r="M2363" s="328" t="str">
        <f>IFERROR(ROUNDUP(VLOOKUP(F2363,Accesorio!A:E,IF(L2363&gt;5,L2363-2,L2363),)*E2363/IF(L2363&gt;5,1.21,1),0)," ")</f>
        <v xml:space="preserve"> </v>
      </c>
      <c r="N2363" s="329" t="str">
        <f>IFERROR(VLOOKUP(F2363,Accesorio!A:C,3,),"")</f>
        <v/>
      </c>
    </row>
    <row r="2364" spans="1:14">
      <c r="A2364" s="103"/>
      <c r="B2364" s="104"/>
      <c r="C2364" s="105"/>
      <c r="D2364" s="106"/>
      <c r="E2364" s="222"/>
      <c r="F2364" s="225"/>
      <c r="G2364" s="107"/>
      <c r="H2364" s="107"/>
      <c r="I2364" s="107"/>
      <c r="J2364" s="108"/>
      <c r="K2364" s="109"/>
      <c r="L2364" s="110"/>
      <c r="M2364" s="328" t="str">
        <f>IFERROR(ROUNDUP(VLOOKUP(F2364,Accesorio!A:E,IF(L2364&gt;5,L2364-2,L2364),)*E2364/IF(L2364&gt;5,1.21,1),0)," ")</f>
        <v xml:space="preserve"> </v>
      </c>
      <c r="N2364" s="329" t="str">
        <f>IFERROR(VLOOKUP(F2364,Accesorio!A:C,3,),"")</f>
        <v/>
      </c>
    </row>
    <row r="2365" spans="1:14">
      <c r="A2365" s="103"/>
      <c r="B2365" s="104"/>
      <c r="C2365" s="105"/>
      <c r="D2365" s="106"/>
      <c r="E2365" s="222"/>
      <c r="F2365" s="225"/>
      <c r="G2365" s="107"/>
      <c r="H2365" s="107"/>
      <c r="I2365" s="107"/>
      <c r="J2365" s="108"/>
      <c r="K2365" s="109"/>
      <c r="L2365" s="110"/>
      <c r="M2365" s="328" t="str">
        <f>IFERROR(ROUNDUP(VLOOKUP(F2365,Accesorio!A:E,IF(L2365&gt;5,L2365-2,L2365),)*E2365/IF(L2365&gt;5,1.21,1),0)," ")</f>
        <v xml:space="preserve"> </v>
      </c>
      <c r="N2365" s="329" t="str">
        <f>IFERROR(VLOOKUP(F2365,Accesorio!A:C,3,),"")</f>
        <v/>
      </c>
    </row>
    <row r="2366" spans="1:14">
      <c r="A2366" s="103"/>
      <c r="B2366" s="104"/>
      <c r="C2366" s="105"/>
      <c r="D2366" s="106"/>
      <c r="E2366" s="222"/>
      <c r="F2366" s="225"/>
      <c r="G2366" s="107"/>
      <c r="H2366" s="107"/>
      <c r="I2366" s="107"/>
      <c r="J2366" s="108"/>
      <c r="K2366" s="109"/>
      <c r="L2366" s="110"/>
      <c r="M2366" s="328" t="str">
        <f>IFERROR(ROUNDUP(VLOOKUP(F2366,Accesorio!A:E,IF(L2366&gt;5,L2366-2,L2366),)*E2366/IF(L2366&gt;5,1.21,1),0)," ")</f>
        <v xml:space="preserve"> </v>
      </c>
      <c r="N2366" s="329" t="str">
        <f>IFERROR(VLOOKUP(F2366,Accesorio!A:C,3,),"")</f>
        <v/>
      </c>
    </row>
    <row r="2367" spans="1:14">
      <c r="A2367" s="103"/>
      <c r="B2367" s="104"/>
      <c r="C2367" s="105"/>
      <c r="D2367" s="106"/>
      <c r="E2367" s="222"/>
      <c r="F2367" s="225"/>
      <c r="G2367" s="107"/>
      <c r="H2367" s="107"/>
      <c r="I2367" s="107"/>
      <c r="J2367" s="108"/>
      <c r="K2367" s="109"/>
      <c r="L2367" s="110"/>
      <c r="M2367" s="328" t="str">
        <f>IFERROR(ROUNDUP(VLOOKUP(F2367,Accesorio!A:E,IF(L2367&gt;5,L2367-2,L2367),)*E2367/IF(L2367&gt;5,1.21,1),0)," ")</f>
        <v xml:space="preserve"> </v>
      </c>
      <c r="N2367" s="329" t="str">
        <f>IFERROR(VLOOKUP(F2367,Accesorio!A:C,3,),"")</f>
        <v/>
      </c>
    </row>
    <row r="2368" spans="1:14">
      <c r="A2368" s="103"/>
      <c r="B2368" s="104"/>
      <c r="C2368" s="105"/>
      <c r="D2368" s="106"/>
      <c r="E2368" s="222"/>
      <c r="F2368" s="225"/>
      <c r="G2368" s="107"/>
      <c r="H2368" s="107"/>
      <c r="I2368" s="107"/>
      <c r="J2368" s="108"/>
      <c r="K2368" s="109"/>
      <c r="L2368" s="110"/>
      <c r="M2368" s="328" t="str">
        <f>IFERROR(ROUNDUP(VLOOKUP(F2368,Accesorio!A:E,IF(L2368&gt;5,L2368-2,L2368),)*E2368/IF(L2368&gt;5,1.21,1),0)," ")</f>
        <v xml:space="preserve"> </v>
      </c>
      <c r="N2368" s="329" t="str">
        <f>IFERROR(VLOOKUP(F2368,Accesorio!A:C,3,),"")</f>
        <v/>
      </c>
    </row>
    <row r="2369" spans="1:14">
      <c r="A2369" s="103"/>
      <c r="B2369" s="104"/>
      <c r="C2369" s="105"/>
      <c r="D2369" s="106"/>
      <c r="E2369" s="222"/>
      <c r="F2369" s="225"/>
      <c r="G2369" s="107"/>
      <c r="H2369" s="107"/>
      <c r="I2369" s="107"/>
      <c r="J2369" s="108"/>
      <c r="K2369" s="109"/>
      <c r="L2369" s="110"/>
      <c r="M2369" s="328" t="str">
        <f>IFERROR(ROUNDUP(VLOOKUP(F2369,Accesorio!A:E,IF(L2369&gt;5,L2369-2,L2369),)*E2369/IF(L2369&gt;5,1.21,1),0)," ")</f>
        <v xml:space="preserve"> </v>
      </c>
      <c r="N2369" s="329" t="str">
        <f>IFERROR(VLOOKUP(F2369,Accesorio!A:C,3,),"")</f>
        <v/>
      </c>
    </row>
    <row r="2370" spans="1:14">
      <c r="A2370" s="103"/>
      <c r="B2370" s="104"/>
      <c r="C2370" s="105"/>
      <c r="D2370" s="106"/>
      <c r="E2370" s="222"/>
      <c r="F2370" s="225"/>
      <c r="G2370" s="107"/>
      <c r="H2370" s="107"/>
      <c r="I2370" s="107"/>
      <c r="J2370" s="108"/>
      <c r="K2370" s="109"/>
      <c r="L2370" s="110"/>
      <c r="M2370" s="328" t="str">
        <f>IFERROR(ROUNDUP(VLOOKUP(F2370,Accesorio!A:E,IF(L2370&gt;5,L2370-2,L2370),)*E2370/IF(L2370&gt;5,1.21,1),0)," ")</f>
        <v xml:space="preserve"> </v>
      </c>
      <c r="N2370" s="329" t="str">
        <f>IFERROR(VLOOKUP(F2370,Accesorio!A:C,3,),"")</f>
        <v/>
      </c>
    </row>
    <row r="2371" spans="1:14">
      <c r="A2371" s="103"/>
      <c r="B2371" s="104"/>
      <c r="C2371" s="105"/>
      <c r="D2371" s="106"/>
      <c r="E2371" s="222"/>
      <c r="F2371" s="225"/>
      <c r="G2371" s="107"/>
      <c r="H2371" s="107"/>
      <c r="I2371" s="107"/>
      <c r="J2371" s="108"/>
      <c r="K2371" s="109"/>
      <c r="L2371" s="110"/>
      <c r="M2371" s="328" t="str">
        <f>IFERROR(ROUNDUP(VLOOKUP(F2371,Accesorio!A:E,IF(L2371&gt;5,L2371-2,L2371),)*E2371/IF(L2371&gt;5,1.21,1),0)," ")</f>
        <v xml:space="preserve"> </v>
      </c>
      <c r="N2371" s="329" t="str">
        <f>IFERROR(VLOOKUP(F2371,Accesorio!A:C,3,),"")</f>
        <v/>
      </c>
    </row>
    <row r="2372" spans="1:14">
      <c r="A2372" s="103"/>
      <c r="B2372" s="104"/>
      <c r="C2372" s="105"/>
      <c r="D2372" s="106"/>
      <c r="E2372" s="222"/>
      <c r="F2372" s="225"/>
      <c r="G2372" s="107"/>
      <c r="H2372" s="107"/>
      <c r="I2372" s="107"/>
      <c r="J2372" s="108"/>
      <c r="K2372" s="109"/>
      <c r="L2372" s="110"/>
      <c r="M2372" s="328" t="str">
        <f>IFERROR(ROUNDUP(VLOOKUP(F2372,Accesorio!A:E,IF(L2372&gt;5,L2372-2,L2372),)*E2372/IF(L2372&gt;5,1.21,1),0)," ")</f>
        <v xml:space="preserve"> </v>
      </c>
      <c r="N2372" s="329" t="str">
        <f>IFERROR(VLOOKUP(F2372,Accesorio!A:C,3,),"")</f>
        <v/>
      </c>
    </row>
    <row r="2373" spans="1:14">
      <c r="A2373" s="103"/>
      <c r="B2373" s="104"/>
      <c r="C2373" s="105"/>
      <c r="D2373" s="106"/>
      <c r="E2373" s="222"/>
      <c r="F2373" s="225"/>
      <c r="G2373" s="107"/>
      <c r="H2373" s="107"/>
      <c r="I2373" s="107"/>
      <c r="J2373" s="108"/>
      <c r="K2373" s="109"/>
      <c r="L2373" s="110"/>
      <c r="M2373" s="328" t="str">
        <f>IFERROR(ROUNDUP(VLOOKUP(F2373,Accesorio!A:E,IF(L2373&gt;5,L2373-2,L2373),)*E2373/IF(L2373&gt;5,1.21,1),0)," ")</f>
        <v xml:space="preserve"> </v>
      </c>
      <c r="N2373" s="329" t="str">
        <f>IFERROR(VLOOKUP(F2373,Accesorio!A:C,3,),"")</f>
        <v/>
      </c>
    </row>
    <row r="2374" spans="1:14">
      <c r="A2374" s="103"/>
      <c r="B2374" s="104"/>
      <c r="C2374" s="105"/>
      <c r="D2374" s="106"/>
      <c r="E2374" s="222"/>
      <c r="F2374" s="225"/>
      <c r="G2374" s="107"/>
      <c r="H2374" s="107"/>
      <c r="I2374" s="107"/>
      <c r="J2374" s="108"/>
      <c r="K2374" s="109"/>
      <c r="L2374" s="110"/>
      <c r="M2374" s="328" t="str">
        <f>IFERROR(ROUNDUP(VLOOKUP(F2374,Accesorio!A:E,IF(L2374&gt;5,L2374-2,L2374),)*E2374/IF(L2374&gt;5,1.21,1),0)," ")</f>
        <v xml:space="preserve"> </v>
      </c>
      <c r="N2374" s="329" t="str">
        <f>IFERROR(VLOOKUP(F2374,Accesorio!A:C,3,),"")</f>
        <v/>
      </c>
    </row>
    <row r="2375" spans="1:14">
      <c r="A2375" s="103"/>
      <c r="B2375" s="104"/>
      <c r="C2375" s="105"/>
      <c r="D2375" s="106"/>
      <c r="E2375" s="222"/>
      <c r="F2375" s="225"/>
      <c r="G2375" s="107"/>
      <c r="H2375" s="107"/>
      <c r="I2375" s="107"/>
      <c r="J2375" s="108"/>
      <c r="K2375" s="109"/>
      <c r="L2375" s="110"/>
      <c r="M2375" s="328" t="str">
        <f>IFERROR(ROUNDUP(VLOOKUP(F2375,Accesorio!A:E,IF(L2375&gt;5,L2375-2,L2375),)*E2375/IF(L2375&gt;5,1.21,1),0)," ")</f>
        <v xml:space="preserve"> </v>
      </c>
      <c r="N2375" s="329" t="str">
        <f>IFERROR(VLOOKUP(F2375,Accesorio!A:C,3,),"")</f>
        <v/>
      </c>
    </row>
    <row r="2376" spans="1:14">
      <c r="A2376" s="103"/>
      <c r="B2376" s="104"/>
      <c r="C2376" s="105"/>
      <c r="D2376" s="106"/>
      <c r="E2376" s="222"/>
      <c r="F2376" s="225"/>
      <c r="G2376" s="107"/>
      <c r="H2376" s="107"/>
      <c r="I2376" s="107"/>
      <c r="J2376" s="108"/>
      <c r="K2376" s="109"/>
      <c r="L2376" s="110"/>
      <c r="M2376" s="328" t="str">
        <f>IFERROR(ROUNDUP(VLOOKUP(F2376,Accesorio!A:E,IF(L2376&gt;5,L2376-2,L2376),)*E2376/IF(L2376&gt;5,1.21,1),0)," ")</f>
        <v xml:space="preserve"> </v>
      </c>
      <c r="N2376" s="329" t="str">
        <f>IFERROR(VLOOKUP(F2376,Accesorio!A:C,3,),"")</f>
        <v/>
      </c>
    </row>
    <row r="2377" spans="1:14">
      <c r="A2377" s="103"/>
      <c r="B2377" s="104"/>
      <c r="C2377" s="105"/>
      <c r="D2377" s="106"/>
      <c r="E2377" s="222"/>
      <c r="F2377" s="225"/>
      <c r="G2377" s="107"/>
      <c r="H2377" s="107"/>
      <c r="I2377" s="107"/>
      <c r="J2377" s="108"/>
      <c r="K2377" s="109"/>
      <c r="L2377" s="110"/>
      <c r="M2377" s="328" t="str">
        <f>IFERROR(ROUNDUP(VLOOKUP(F2377,Accesorio!A:E,IF(L2377&gt;5,L2377-2,L2377),)*E2377/IF(L2377&gt;5,1.21,1),0)," ")</f>
        <v xml:space="preserve"> </v>
      </c>
      <c r="N2377" s="329" t="str">
        <f>IFERROR(VLOOKUP(F2377,Accesorio!A:C,3,),"")</f>
        <v/>
      </c>
    </row>
    <row r="2378" spans="1:14">
      <c r="A2378" s="103"/>
      <c r="B2378" s="104"/>
      <c r="C2378" s="105"/>
      <c r="D2378" s="106"/>
      <c r="E2378" s="222"/>
      <c r="F2378" s="225"/>
      <c r="G2378" s="107"/>
      <c r="H2378" s="107"/>
      <c r="I2378" s="107"/>
      <c r="J2378" s="108"/>
      <c r="K2378" s="109"/>
      <c r="L2378" s="110"/>
      <c r="M2378" s="328" t="str">
        <f>IFERROR(ROUNDUP(VLOOKUP(F2378,Accesorio!A:E,IF(L2378&gt;5,L2378-2,L2378),)*E2378/IF(L2378&gt;5,1.21,1),0)," ")</f>
        <v xml:space="preserve"> </v>
      </c>
      <c r="N2378" s="329" t="str">
        <f>IFERROR(VLOOKUP(F2378,Accesorio!A:C,3,),"")</f>
        <v/>
      </c>
    </row>
    <row r="2379" spans="1:14">
      <c r="A2379" s="103"/>
      <c r="B2379" s="104"/>
      <c r="C2379" s="105"/>
      <c r="D2379" s="106"/>
      <c r="E2379" s="222"/>
      <c r="F2379" s="225"/>
      <c r="G2379" s="107"/>
      <c r="H2379" s="107"/>
      <c r="I2379" s="107"/>
      <c r="J2379" s="108"/>
      <c r="K2379" s="109"/>
      <c r="L2379" s="110"/>
      <c r="M2379" s="328" t="str">
        <f>IFERROR(ROUNDUP(VLOOKUP(F2379,Accesorio!A:E,IF(L2379&gt;5,L2379-2,L2379),)*E2379/IF(L2379&gt;5,1.21,1),0)," ")</f>
        <v xml:space="preserve"> </v>
      </c>
      <c r="N2379" s="329" t="str">
        <f>IFERROR(VLOOKUP(F2379,Accesorio!A:C,3,),"")</f>
        <v/>
      </c>
    </row>
    <row r="2380" spans="1:14">
      <c r="A2380" s="103"/>
      <c r="B2380" s="104"/>
      <c r="C2380" s="105"/>
      <c r="D2380" s="106"/>
      <c r="E2380" s="222"/>
      <c r="F2380" s="225"/>
      <c r="G2380" s="107"/>
      <c r="H2380" s="107"/>
      <c r="I2380" s="107"/>
      <c r="J2380" s="108"/>
      <c r="K2380" s="109"/>
      <c r="L2380" s="110"/>
      <c r="M2380" s="328" t="str">
        <f>IFERROR(ROUNDUP(VLOOKUP(F2380,Accesorio!A:E,IF(L2380&gt;5,L2380-2,L2380),)*E2380/IF(L2380&gt;5,1.21,1),0)," ")</f>
        <v xml:space="preserve"> </v>
      </c>
      <c r="N2380" s="329" t="str">
        <f>IFERROR(VLOOKUP(F2380,Accesorio!A:C,3,),"")</f>
        <v/>
      </c>
    </row>
    <row r="2381" spans="1:14">
      <c r="A2381" s="103"/>
      <c r="B2381" s="104"/>
      <c r="C2381" s="105"/>
      <c r="D2381" s="106"/>
      <c r="E2381" s="222"/>
      <c r="F2381" s="225"/>
      <c r="G2381" s="107"/>
      <c r="H2381" s="107"/>
      <c r="I2381" s="107"/>
      <c r="J2381" s="108"/>
      <c r="K2381" s="109"/>
      <c r="L2381" s="110"/>
      <c r="M2381" s="328" t="str">
        <f>IFERROR(ROUNDUP(VLOOKUP(F2381,Accesorio!A:E,IF(L2381&gt;5,L2381-2,L2381),)*E2381/IF(L2381&gt;5,1.21,1),0)," ")</f>
        <v xml:space="preserve"> </v>
      </c>
      <c r="N2381" s="329" t="str">
        <f>IFERROR(VLOOKUP(F2381,Accesorio!A:C,3,),"")</f>
        <v/>
      </c>
    </row>
    <row r="2382" spans="1:14">
      <c r="A2382" s="103"/>
      <c r="B2382" s="104"/>
      <c r="C2382" s="105"/>
      <c r="D2382" s="106"/>
      <c r="E2382" s="222"/>
      <c r="F2382" s="225"/>
      <c r="G2382" s="107"/>
      <c r="H2382" s="107"/>
      <c r="I2382" s="107"/>
      <c r="J2382" s="108"/>
      <c r="K2382" s="109"/>
      <c r="L2382" s="110"/>
      <c r="M2382" s="328" t="str">
        <f>IFERROR(ROUNDUP(VLOOKUP(F2382,Accesorio!A:E,IF(L2382&gt;5,L2382-2,L2382),)*E2382/IF(L2382&gt;5,1.21,1),0)," ")</f>
        <v xml:space="preserve"> </v>
      </c>
      <c r="N2382" s="329" t="str">
        <f>IFERROR(VLOOKUP(F2382,Accesorio!A:C,3,),"")</f>
        <v/>
      </c>
    </row>
    <row r="2383" spans="1:14">
      <c r="A2383" s="103"/>
      <c r="B2383" s="104"/>
      <c r="C2383" s="105"/>
      <c r="D2383" s="106"/>
      <c r="E2383" s="222"/>
      <c r="F2383" s="225"/>
      <c r="G2383" s="107"/>
      <c r="H2383" s="107"/>
      <c r="I2383" s="107"/>
      <c r="J2383" s="108"/>
      <c r="K2383" s="109"/>
      <c r="L2383" s="110"/>
      <c r="M2383" s="328" t="str">
        <f>IFERROR(ROUNDUP(VLOOKUP(F2383,Accesorio!A:E,IF(L2383&gt;5,L2383-2,L2383),)*E2383/IF(L2383&gt;5,1.21,1),0)," ")</f>
        <v xml:space="preserve"> </v>
      </c>
      <c r="N2383" s="329" t="str">
        <f>IFERROR(VLOOKUP(F2383,Accesorio!A:C,3,),"")</f>
        <v/>
      </c>
    </row>
    <row r="2384" spans="1:14">
      <c r="A2384" s="103"/>
      <c r="B2384" s="104"/>
      <c r="C2384" s="105"/>
      <c r="D2384" s="106"/>
      <c r="E2384" s="222"/>
      <c r="F2384" s="225"/>
      <c r="G2384" s="107"/>
      <c r="H2384" s="107"/>
      <c r="I2384" s="107"/>
      <c r="J2384" s="108"/>
      <c r="K2384" s="109"/>
      <c r="L2384" s="110"/>
      <c r="M2384" s="328" t="str">
        <f>IFERROR(ROUNDUP(VLOOKUP(F2384,Accesorio!A:E,IF(L2384&gt;5,L2384-2,L2384),)*E2384/IF(L2384&gt;5,1.21,1),0)," ")</f>
        <v xml:space="preserve"> </v>
      </c>
      <c r="N2384" s="329" t="str">
        <f>IFERROR(VLOOKUP(F2384,Accesorio!A:C,3,),"")</f>
        <v/>
      </c>
    </row>
    <row r="2385" spans="1:14">
      <c r="A2385" s="103"/>
      <c r="B2385" s="104"/>
      <c r="C2385" s="105"/>
      <c r="D2385" s="106"/>
      <c r="E2385" s="222"/>
      <c r="F2385" s="225"/>
      <c r="G2385" s="107"/>
      <c r="H2385" s="107"/>
      <c r="I2385" s="107"/>
      <c r="J2385" s="108"/>
      <c r="K2385" s="109"/>
      <c r="L2385" s="110"/>
      <c r="M2385" s="328" t="str">
        <f>IFERROR(ROUNDUP(VLOOKUP(F2385,Accesorio!A:E,IF(L2385&gt;5,L2385-2,L2385),)*E2385/IF(L2385&gt;5,1.21,1),0)," ")</f>
        <v xml:space="preserve"> </v>
      </c>
      <c r="N2385" s="329" t="str">
        <f>IFERROR(VLOOKUP(F2385,Accesorio!A:C,3,),"")</f>
        <v/>
      </c>
    </row>
    <row r="2386" spans="1:14">
      <c r="A2386" s="103"/>
      <c r="B2386" s="104"/>
      <c r="C2386" s="105"/>
      <c r="D2386" s="106"/>
      <c r="E2386" s="222"/>
      <c r="F2386" s="225"/>
      <c r="G2386" s="107"/>
      <c r="H2386" s="107"/>
      <c r="I2386" s="107"/>
      <c r="J2386" s="108"/>
      <c r="K2386" s="109"/>
      <c r="L2386" s="110"/>
      <c r="M2386" s="328" t="str">
        <f>IFERROR(ROUNDUP(VLOOKUP(F2386,Accesorio!A:E,IF(L2386&gt;5,L2386-2,L2386),)*E2386/IF(L2386&gt;5,1.21,1),0)," ")</f>
        <v xml:space="preserve"> </v>
      </c>
      <c r="N2386" s="329" t="str">
        <f>IFERROR(VLOOKUP(F2386,Accesorio!A:C,3,),"")</f>
        <v/>
      </c>
    </row>
    <row r="2387" spans="1:14">
      <c r="A2387" s="103"/>
      <c r="B2387" s="104"/>
      <c r="C2387" s="105"/>
      <c r="D2387" s="106"/>
      <c r="E2387" s="222"/>
      <c r="F2387" s="225"/>
      <c r="G2387" s="107"/>
      <c r="H2387" s="107"/>
      <c r="I2387" s="107"/>
      <c r="J2387" s="108"/>
      <c r="K2387" s="109"/>
      <c r="L2387" s="110"/>
      <c r="M2387" s="328" t="str">
        <f>IFERROR(ROUNDUP(VLOOKUP(F2387,Accesorio!A:E,IF(L2387&gt;5,L2387-2,L2387),)*E2387/IF(L2387&gt;5,1.21,1),0)," ")</f>
        <v xml:space="preserve"> </v>
      </c>
      <c r="N2387" s="329" t="str">
        <f>IFERROR(VLOOKUP(F2387,Accesorio!A:C,3,),"")</f>
        <v/>
      </c>
    </row>
    <row r="2388" spans="1:14">
      <c r="A2388" s="103"/>
      <c r="B2388" s="104"/>
      <c r="C2388" s="105"/>
      <c r="D2388" s="106"/>
      <c r="E2388" s="222"/>
      <c r="F2388" s="225"/>
      <c r="G2388" s="107"/>
      <c r="H2388" s="107"/>
      <c r="I2388" s="107"/>
      <c r="J2388" s="108"/>
      <c r="K2388" s="109"/>
      <c r="L2388" s="110"/>
      <c r="M2388" s="328" t="str">
        <f>IFERROR(ROUNDUP(VLOOKUP(F2388,Accesorio!A:E,IF(L2388&gt;5,L2388-2,L2388),)*E2388/IF(L2388&gt;5,1.21,1),0)," ")</f>
        <v xml:space="preserve"> </v>
      </c>
      <c r="N2388" s="329" t="str">
        <f>IFERROR(VLOOKUP(F2388,Accesorio!A:C,3,),"")</f>
        <v/>
      </c>
    </row>
    <row r="2389" spans="1:14">
      <c r="A2389" s="103"/>
      <c r="B2389" s="104"/>
      <c r="C2389" s="105"/>
      <c r="D2389" s="106"/>
      <c r="E2389" s="222"/>
      <c r="F2389" s="225"/>
      <c r="G2389" s="107"/>
      <c r="H2389" s="107"/>
      <c r="I2389" s="107"/>
      <c r="J2389" s="108"/>
      <c r="K2389" s="109"/>
      <c r="L2389" s="110"/>
      <c r="M2389" s="328" t="str">
        <f>IFERROR(ROUNDUP(VLOOKUP(F2389,Accesorio!A:E,IF(L2389&gt;5,L2389-2,L2389),)*E2389/IF(L2389&gt;5,1.21,1),0)," ")</f>
        <v xml:space="preserve"> </v>
      </c>
      <c r="N2389" s="329" t="str">
        <f>IFERROR(VLOOKUP(F2389,Accesorio!A:C,3,),"")</f>
        <v/>
      </c>
    </row>
    <row r="2390" spans="1:14">
      <c r="A2390" s="103"/>
      <c r="B2390" s="104"/>
      <c r="C2390" s="105"/>
      <c r="D2390" s="106"/>
      <c r="E2390" s="222"/>
      <c r="F2390" s="225"/>
      <c r="G2390" s="107"/>
      <c r="H2390" s="107"/>
      <c r="I2390" s="107"/>
      <c r="J2390" s="108"/>
      <c r="K2390" s="109"/>
      <c r="L2390" s="110"/>
      <c r="M2390" s="328" t="str">
        <f>IFERROR(ROUNDUP(VLOOKUP(F2390,Accesorio!A:E,IF(L2390&gt;5,L2390-2,L2390),)*E2390/IF(L2390&gt;5,1.21,1),0)," ")</f>
        <v xml:space="preserve"> </v>
      </c>
      <c r="N2390" s="329" t="str">
        <f>IFERROR(VLOOKUP(F2390,Accesorio!A:C,3,),"")</f>
        <v/>
      </c>
    </row>
    <row r="2391" spans="1:14">
      <c r="A2391" s="103"/>
      <c r="B2391" s="104"/>
      <c r="C2391" s="105"/>
      <c r="D2391" s="106"/>
      <c r="E2391" s="222"/>
      <c r="F2391" s="225"/>
      <c r="G2391" s="107"/>
      <c r="H2391" s="107"/>
      <c r="I2391" s="107"/>
      <c r="J2391" s="108"/>
      <c r="K2391" s="109"/>
      <c r="L2391" s="110"/>
      <c r="M2391" s="328" t="str">
        <f>IFERROR(ROUNDUP(VLOOKUP(F2391,Accesorio!A:E,IF(L2391&gt;5,L2391-2,L2391),)*E2391/IF(L2391&gt;5,1.21,1),0)," ")</f>
        <v xml:space="preserve"> </v>
      </c>
      <c r="N2391" s="329" t="str">
        <f>IFERROR(VLOOKUP(F2391,Accesorio!A:C,3,),"")</f>
        <v/>
      </c>
    </row>
    <row r="2392" spans="1:14">
      <c r="A2392" s="103"/>
      <c r="B2392" s="104"/>
      <c r="C2392" s="105"/>
      <c r="D2392" s="106"/>
      <c r="E2392" s="222"/>
      <c r="F2392" s="225"/>
      <c r="G2392" s="107"/>
      <c r="H2392" s="107"/>
      <c r="I2392" s="107"/>
      <c r="J2392" s="108"/>
      <c r="K2392" s="109"/>
      <c r="L2392" s="110"/>
      <c r="M2392" s="328" t="str">
        <f>IFERROR(ROUNDUP(VLOOKUP(F2392,Accesorio!A:E,IF(L2392&gt;5,L2392-2,L2392),)*E2392/IF(L2392&gt;5,1.21,1),0)," ")</f>
        <v xml:space="preserve"> </v>
      </c>
      <c r="N2392" s="329" t="str">
        <f>IFERROR(VLOOKUP(F2392,Accesorio!A:C,3,),"")</f>
        <v/>
      </c>
    </row>
    <row r="2393" spans="1:14">
      <c r="A2393" s="103"/>
      <c r="B2393" s="104"/>
      <c r="C2393" s="105"/>
      <c r="D2393" s="106"/>
      <c r="E2393" s="222"/>
      <c r="F2393" s="225"/>
      <c r="G2393" s="107"/>
      <c r="H2393" s="107"/>
      <c r="I2393" s="107"/>
      <c r="J2393" s="108"/>
      <c r="K2393" s="109"/>
      <c r="L2393" s="110"/>
      <c r="M2393" s="328" t="str">
        <f>IFERROR(ROUNDUP(VLOOKUP(F2393,Accesorio!A:E,IF(L2393&gt;5,L2393-2,L2393),)*E2393/IF(L2393&gt;5,1.21,1),0)," ")</f>
        <v xml:space="preserve"> </v>
      </c>
      <c r="N2393" s="329" t="str">
        <f>IFERROR(VLOOKUP(F2393,Accesorio!A:C,3,),"")</f>
        <v/>
      </c>
    </row>
    <row r="2394" spans="1:14">
      <c r="A2394" s="103"/>
      <c r="B2394" s="104"/>
      <c r="C2394" s="105"/>
      <c r="D2394" s="106"/>
      <c r="E2394" s="222"/>
      <c r="F2394" s="225"/>
      <c r="G2394" s="107"/>
      <c r="H2394" s="107"/>
      <c r="I2394" s="107"/>
      <c r="J2394" s="108"/>
      <c r="K2394" s="109"/>
      <c r="L2394" s="110"/>
      <c r="M2394" s="328" t="str">
        <f>IFERROR(ROUNDUP(VLOOKUP(F2394,Accesorio!A:E,IF(L2394&gt;5,L2394-2,L2394),)*E2394/IF(L2394&gt;5,1.21,1),0)," ")</f>
        <v xml:space="preserve"> </v>
      </c>
      <c r="N2394" s="329" t="str">
        <f>IFERROR(VLOOKUP(F2394,Accesorio!A:C,3,),"")</f>
        <v/>
      </c>
    </row>
    <row r="2395" spans="1:14">
      <c r="A2395" s="103"/>
      <c r="B2395" s="104"/>
      <c r="C2395" s="105"/>
      <c r="D2395" s="106"/>
      <c r="E2395" s="222"/>
      <c r="F2395" s="225"/>
      <c r="G2395" s="107"/>
      <c r="H2395" s="107"/>
      <c r="I2395" s="107"/>
      <c r="J2395" s="108"/>
      <c r="K2395" s="109"/>
      <c r="L2395" s="110"/>
      <c r="M2395" s="328" t="str">
        <f>IFERROR(ROUNDUP(VLOOKUP(F2395,Accesorio!A:E,IF(L2395&gt;5,L2395-2,L2395),)*E2395/IF(L2395&gt;5,1.21,1),0)," ")</f>
        <v xml:space="preserve"> </v>
      </c>
      <c r="N2395" s="329" t="str">
        <f>IFERROR(VLOOKUP(F2395,Accesorio!A:C,3,),"")</f>
        <v/>
      </c>
    </row>
    <row r="2396" spans="1:14">
      <c r="A2396" s="103"/>
      <c r="B2396" s="104"/>
      <c r="C2396" s="105"/>
      <c r="D2396" s="106"/>
      <c r="E2396" s="222"/>
      <c r="F2396" s="225"/>
      <c r="G2396" s="107"/>
      <c r="H2396" s="107"/>
      <c r="I2396" s="107"/>
      <c r="J2396" s="108"/>
      <c r="K2396" s="109"/>
      <c r="L2396" s="110"/>
      <c r="M2396" s="328" t="str">
        <f>IFERROR(ROUNDUP(VLOOKUP(F2396,Accesorio!A:E,IF(L2396&gt;5,L2396-2,L2396),)*E2396/IF(L2396&gt;5,1.21,1),0)," ")</f>
        <v xml:space="preserve"> </v>
      </c>
      <c r="N2396" s="329" t="str">
        <f>IFERROR(VLOOKUP(F2396,Accesorio!A:C,3,),"")</f>
        <v/>
      </c>
    </row>
    <row r="2397" spans="1:14">
      <c r="A2397" s="103"/>
      <c r="B2397" s="104"/>
      <c r="C2397" s="105"/>
      <c r="D2397" s="106"/>
      <c r="E2397" s="222"/>
      <c r="F2397" s="225"/>
      <c r="G2397" s="107"/>
      <c r="H2397" s="107"/>
      <c r="I2397" s="107"/>
      <c r="J2397" s="108"/>
      <c r="K2397" s="109"/>
      <c r="L2397" s="110"/>
      <c r="M2397" s="328" t="str">
        <f>IFERROR(ROUNDUP(VLOOKUP(F2397,Accesorio!A:E,IF(L2397&gt;5,L2397-2,L2397),)*E2397/IF(L2397&gt;5,1.21,1),0)," ")</f>
        <v xml:space="preserve"> </v>
      </c>
      <c r="N2397" s="329" t="str">
        <f>IFERROR(VLOOKUP(F2397,Accesorio!A:C,3,),"")</f>
        <v/>
      </c>
    </row>
    <row r="2398" spans="1:14">
      <c r="A2398" s="103"/>
      <c r="B2398" s="104"/>
      <c r="C2398" s="105"/>
      <c r="D2398" s="106"/>
      <c r="E2398" s="222"/>
      <c r="F2398" s="225"/>
      <c r="G2398" s="107"/>
      <c r="H2398" s="107"/>
      <c r="I2398" s="107"/>
      <c r="J2398" s="108"/>
      <c r="K2398" s="109"/>
      <c r="L2398" s="110"/>
      <c r="M2398" s="328" t="str">
        <f>IFERROR(ROUNDUP(VLOOKUP(F2398,Accesorio!A:E,IF(L2398&gt;5,L2398-2,L2398),)*E2398/IF(L2398&gt;5,1.21,1),0)," ")</f>
        <v xml:space="preserve"> </v>
      </c>
      <c r="N2398" s="329" t="str">
        <f>IFERROR(VLOOKUP(F2398,Accesorio!A:C,3,),"")</f>
        <v/>
      </c>
    </row>
    <row r="2399" spans="1:14">
      <c r="A2399" s="103"/>
      <c r="B2399" s="104"/>
      <c r="C2399" s="105"/>
      <c r="D2399" s="106"/>
      <c r="E2399" s="222"/>
      <c r="F2399" s="225"/>
      <c r="G2399" s="107"/>
      <c r="H2399" s="107"/>
      <c r="I2399" s="107"/>
      <c r="J2399" s="108"/>
      <c r="K2399" s="109"/>
      <c r="L2399" s="110"/>
      <c r="M2399" s="328" t="str">
        <f>IFERROR(ROUNDUP(VLOOKUP(F2399,Accesorio!A:E,IF(L2399&gt;5,L2399-2,L2399),)*E2399/IF(L2399&gt;5,1.21,1),0)," ")</f>
        <v xml:space="preserve"> </v>
      </c>
      <c r="N2399" s="329" t="str">
        <f>IFERROR(VLOOKUP(F2399,Accesorio!A:C,3,),"")</f>
        <v/>
      </c>
    </row>
    <row r="2400" spans="1:14">
      <c r="A2400" s="103"/>
      <c r="B2400" s="104"/>
      <c r="C2400" s="105"/>
      <c r="D2400" s="106"/>
      <c r="E2400" s="222"/>
      <c r="F2400" s="225"/>
      <c r="G2400" s="107"/>
      <c r="H2400" s="107"/>
      <c r="I2400" s="107"/>
      <c r="J2400" s="108"/>
      <c r="K2400" s="109"/>
      <c r="L2400" s="110"/>
      <c r="M2400" s="328" t="str">
        <f>IFERROR(ROUNDUP(VLOOKUP(F2400,Accesorio!A:E,IF(L2400&gt;5,L2400-2,L2400),)*E2400/IF(L2400&gt;5,1.21,1),0)," ")</f>
        <v xml:space="preserve"> </v>
      </c>
      <c r="N2400" s="329" t="str">
        <f>IFERROR(VLOOKUP(F2400,Accesorio!A:C,3,),"")</f>
        <v/>
      </c>
    </row>
    <row r="2401" spans="1:14">
      <c r="A2401" s="103"/>
      <c r="B2401" s="104"/>
      <c r="C2401" s="105"/>
      <c r="D2401" s="106"/>
      <c r="E2401" s="222"/>
      <c r="F2401" s="225"/>
      <c r="G2401" s="107"/>
      <c r="H2401" s="107"/>
      <c r="I2401" s="107"/>
      <c r="J2401" s="108"/>
      <c r="K2401" s="109"/>
      <c r="L2401" s="110"/>
      <c r="M2401" s="328" t="str">
        <f>IFERROR(ROUNDUP(VLOOKUP(F2401,Accesorio!A:E,IF(L2401&gt;5,L2401-2,L2401),)*E2401/IF(L2401&gt;5,1.21,1),0)," ")</f>
        <v xml:space="preserve"> </v>
      </c>
      <c r="N2401" s="329" t="str">
        <f>IFERROR(VLOOKUP(F2401,Accesorio!A:C,3,),"")</f>
        <v/>
      </c>
    </row>
    <row r="2402" spans="1:14">
      <c r="A2402" s="103"/>
      <c r="B2402" s="104"/>
      <c r="C2402" s="105"/>
      <c r="D2402" s="106"/>
      <c r="E2402" s="222"/>
      <c r="F2402" s="225"/>
      <c r="G2402" s="107"/>
      <c r="H2402" s="107"/>
      <c r="I2402" s="107"/>
      <c r="J2402" s="108"/>
      <c r="K2402" s="109"/>
      <c r="L2402" s="110"/>
      <c r="M2402" s="328" t="str">
        <f>IFERROR(ROUNDUP(VLOOKUP(F2402,Accesorio!A:E,IF(L2402&gt;5,L2402-2,L2402),)*E2402/IF(L2402&gt;5,1.21,1),0)," ")</f>
        <v xml:space="preserve"> </v>
      </c>
      <c r="N2402" s="329" t="str">
        <f>IFERROR(VLOOKUP(F2402,Accesorio!A:C,3,),"")</f>
        <v/>
      </c>
    </row>
    <row r="2403" spans="1:14">
      <c r="A2403" s="103"/>
      <c r="B2403" s="104"/>
      <c r="C2403" s="105"/>
      <c r="D2403" s="106"/>
      <c r="E2403" s="222"/>
      <c r="F2403" s="225"/>
      <c r="G2403" s="107"/>
      <c r="H2403" s="107"/>
      <c r="I2403" s="107"/>
      <c r="J2403" s="108"/>
      <c r="K2403" s="109"/>
      <c r="L2403" s="110"/>
      <c r="M2403" s="328" t="str">
        <f>IFERROR(ROUNDUP(VLOOKUP(F2403,Accesorio!A:E,IF(L2403&gt;5,L2403-2,L2403),)*E2403/IF(L2403&gt;5,1.21,1),0)," ")</f>
        <v xml:space="preserve"> </v>
      </c>
      <c r="N2403" s="329" t="str">
        <f>IFERROR(VLOOKUP(F2403,Accesorio!A:C,3,),"")</f>
        <v/>
      </c>
    </row>
    <row r="2404" spans="1:14">
      <c r="A2404" s="103"/>
      <c r="B2404" s="104"/>
      <c r="C2404" s="105"/>
      <c r="D2404" s="106"/>
      <c r="E2404" s="222"/>
      <c r="F2404" s="225"/>
      <c r="G2404" s="107"/>
      <c r="H2404" s="107"/>
      <c r="I2404" s="107"/>
      <c r="J2404" s="108"/>
      <c r="K2404" s="109"/>
      <c r="L2404" s="110"/>
      <c r="M2404" s="328" t="str">
        <f>IFERROR(ROUNDUP(VLOOKUP(F2404,Accesorio!A:E,IF(L2404&gt;5,L2404-2,L2404),)*E2404/IF(L2404&gt;5,1.21,1),0)," ")</f>
        <v xml:space="preserve"> </v>
      </c>
      <c r="N2404" s="329" t="str">
        <f>IFERROR(VLOOKUP(F2404,Accesorio!A:C,3,),"")</f>
        <v/>
      </c>
    </row>
    <row r="2405" spans="1:14">
      <c r="A2405" s="103"/>
      <c r="B2405" s="104"/>
      <c r="C2405" s="105"/>
      <c r="D2405" s="106"/>
      <c r="E2405" s="222"/>
      <c r="F2405" s="225"/>
      <c r="G2405" s="107"/>
      <c r="H2405" s="107"/>
      <c r="I2405" s="107"/>
      <c r="J2405" s="108"/>
      <c r="K2405" s="109"/>
      <c r="L2405" s="110"/>
      <c r="M2405" s="328" t="str">
        <f>IFERROR(ROUNDUP(VLOOKUP(F2405,Accesorio!A:E,IF(L2405&gt;5,L2405-2,L2405),)*E2405/IF(L2405&gt;5,1.21,1),0)," ")</f>
        <v xml:space="preserve"> </v>
      </c>
      <c r="N2405" s="329" t="str">
        <f>IFERROR(VLOOKUP(F2405,Accesorio!A:C,3,),"")</f>
        <v/>
      </c>
    </row>
    <row r="2406" spans="1:14">
      <c r="A2406" s="103"/>
      <c r="B2406" s="104"/>
      <c r="C2406" s="105"/>
      <c r="D2406" s="106"/>
      <c r="E2406" s="222"/>
      <c r="F2406" s="225"/>
      <c r="G2406" s="107"/>
      <c r="H2406" s="107"/>
      <c r="I2406" s="107"/>
      <c r="J2406" s="108"/>
      <c r="K2406" s="109"/>
      <c r="L2406" s="110"/>
      <c r="M2406" s="328" t="str">
        <f>IFERROR(ROUNDUP(VLOOKUP(F2406,Accesorio!A:E,IF(L2406&gt;5,L2406-2,L2406),)*E2406/IF(L2406&gt;5,1.21,1),0)," ")</f>
        <v xml:space="preserve"> </v>
      </c>
      <c r="N2406" s="329" t="str">
        <f>IFERROR(VLOOKUP(F2406,Accesorio!A:C,3,),"")</f>
        <v/>
      </c>
    </row>
    <row r="2407" spans="1:14">
      <c r="A2407" s="103"/>
      <c r="B2407" s="104"/>
      <c r="C2407" s="105"/>
      <c r="D2407" s="106"/>
      <c r="E2407" s="222"/>
      <c r="F2407" s="225"/>
      <c r="G2407" s="107"/>
      <c r="H2407" s="107"/>
      <c r="I2407" s="107"/>
      <c r="J2407" s="108"/>
      <c r="K2407" s="109"/>
      <c r="L2407" s="110"/>
      <c r="M2407" s="328" t="str">
        <f>IFERROR(ROUNDUP(VLOOKUP(F2407,Accesorio!A:E,IF(L2407&gt;5,L2407-2,L2407),)*E2407/IF(L2407&gt;5,1.21,1),0)," ")</f>
        <v xml:space="preserve"> </v>
      </c>
      <c r="N2407" s="329" t="str">
        <f>IFERROR(VLOOKUP(F2407,Accesorio!A:C,3,),"")</f>
        <v/>
      </c>
    </row>
    <row r="2408" spans="1:14">
      <c r="A2408" s="103"/>
      <c r="B2408" s="104"/>
      <c r="C2408" s="105"/>
      <c r="D2408" s="106"/>
      <c r="E2408" s="222"/>
      <c r="F2408" s="225"/>
      <c r="G2408" s="107"/>
      <c r="H2408" s="107"/>
      <c r="I2408" s="107"/>
      <c r="J2408" s="108"/>
      <c r="K2408" s="109"/>
      <c r="L2408" s="110"/>
      <c r="M2408" s="328" t="str">
        <f>IFERROR(ROUNDUP(VLOOKUP(F2408,Accesorio!A:E,IF(L2408&gt;5,L2408-2,L2408),)*E2408/IF(L2408&gt;5,1.21,1),0)," ")</f>
        <v xml:space="preserve"> </v>
      </c>
      <c r="N2408" s="329" t="str">
        <f>IFERROR(VLOOKUP(F2408,Accesorio!A:C,3,),"")</f>
        <v/>
      </c>
    </row>
    <row r="2409" spans="1:14">
      <c r="A2409" s="103"/>
      <c r="B2409" s="104"/>
      <c r="C2409" s="105"/>
      <c r="D2409" s="106"/>
      <c r="E2409" s="222"/>
      <c r="F2409" s="225"/>
      <c r="G2409" s="107"/>
      <c r="H2409" s="107"/>
      <c r="I2409" s="107"/>
      <c r="J2409" s="108"/>
      <c r="K2409" s="109"/>
      <c r="L2409" s="110"/>
      <c r="M2409" s="328" t="str">
        <f>IFERROR(ROUNDUP(VLOOKUP(F2409,Accesorio!A:E,IF(L2409&gt;5,L2409-2,L2409),)*E2409/IF(L2409&gt;5,1.21,1),0)," ")</f>
        <v xml:space="preserve"> </v>
      </c>
      <c r="N2409" s="329" t="str">
        <f>IFERROR(VLOOKUP(F2409,Accesorio!A:C,3,),"")</f>
        <v/>
      </c>
    </row>
    <row r="2410" spans="1:14">
      <c r="A2410" s="103"/>
      <c r="B2410" s="104"/>
      <c r="C2410" s="105"/>
      <c r="D2410" s="106"/>
      <c r="E2410" s="222"/>
      <c r="F2410" s="225"/>
      <c r="G2410" s="107"/>
      <c r="H2410" s="107"/>
      <c r="I2410" s="107"/>
      <c r="J2410" s="108"/>
      <c r="K2410" s="109"/>
      <c r="L2410" s="110"/>
      <c r="M2410" s="328" t="str">
        <f>IFERROR(ROUNDUP(VLOOKUP(F2410,Accesorio!A:E,IF(L2410&gt;5,L2410-2,L2410),)*E2410/IF(L2410&gt;5,1.21,1),0)," ")</f>
        <v xml:space="preserve"> </v>
      </c>
      <c r="N2410" s="329" t="str">
        <f>IFERROR(VLOOKUP(F2410,Accesorio!A:C,3,),"")</f>
        <v/>
      </c>
    </row>
    <row r="2411" spans="1:14">
      <c r="A2411" s="103"/>
      <c r="B2411" s="104"/>
      <c r="C2411" s="105"/>
      <c r="D2411" s="106"/>
      <c r="E2411" s="222"/>
      <c r="F2411" s="225"/>
      <c r="G2411" s="107"/>
      <c r="H2411" s="107"/>
      <c r="I2411" s="107"/>
      <c r="J2411" s="108"/>
      <c r="K2411" s="109"/>
      <c r="L2411" s="110"/>
      <c r="M2411" s="328" t="str">
        <f>IFERROR(ROUNDUP(VLOOKUP(F2411,Accesorio!A:E,IF(L2411&gt;5,L2411-2,L2411),)*E2411/IF(L2411&gt;5,1.21,1),0)," ")</f>
        <v xml:space="preserve"> </v>
      </c>
      <c r="N2411" s="329" t="str">
        <f>IFERROR(VLOOKUP(F2411,Accesorio!A:C,3,),"")</f>
        <v/>
      </c>
    </row>
    <row r="2412" spans="1:14">
      <c r="A2412" s="103"/>
      <c r="B2412" s="104"/>
      <c r="C2412" s="105"/>
      <c r="D2412" s="106"/>
      <c r="E2412" s="222"/>
      <c r="F2412" s="225"/>
      <c r="G2412" s="107"/>
      <c r="H2412" s="107"/>
      <c r="I2412" s="107"/>
      <c r="J2412" s="108"/>
      <c r="K2412" s="109"/>
      <c r="L2412" s="110"/>
      <c r="M2412" s="328" t="str">
        <f>IFERROR(ROUNDUP(VLOOKUP(F2412,Accesorio!A:E,IF(L2412&gt;5,L2412-2,L2412),)*E2412/IF(L2412&gt;5,1.21,1),0)," ")</f>
        <v xml:space="preserve"> </v>
      </c>
      <c r="N2412" s="329" t="str">
        <f>IFERROR(VLOOKUP(F2412,Accesorio!A:C,3,),"")</f>
        <v/>
      </c>
    </row>
    <row r="2413" spans="1:14">
      <c r="A2413" s="103"/>
      <c r="B2413" s="104"/>
      <c r="C2413" s="105"/>
      <c r="D2413" s="106"/>
      <c r="E2413" s="222"/>
      <c r="F2413" s="225"/>
      <c r="G2413" s="107"/>
      <c r="H2413" s="107"/>
      <c r="I2413" s="107"/>
      <c r="J2413" s="108"/>
      <c r="K2413" s="109"/>
      <c r="L2413" s="110"/>
      <c r="M2413" s="328" t="str">
        <f>IFERROR(ROUNDUP(VLOOKUP(F2413,Accesorio!A:E,IF(L2413&gt;5,L2413-2,L2413),)*E2413/IF(L2413&gt;5,1.21,1),0)," ")</f>
        <v xml:space="preserve"> </v>
      </c>
      <c r="N2413" s="329" t="str">
        <f>IFERROR(VLOOKUP(F2413,Accesorio!A:C,3,),"")</f>
        <v/>
      </c>
    </row>
    <row r="2414" spans="1:14">
      <c r="A2414" s="103"/>
      <c r="B2414" s="104"/>
      <c r="C2414" s="105"/>
      <c r="D2414" s="106"/>
      <c r="E2414" s="222"/>
      <c r="F2414" s="225"/>
      <c r="G2414" s="107"/>
      <c r="H2414" s="107"/>
      <c r="I2414" s="107"/>
      <c r="J2414" s="108"/>
      <c r="K2414" s="109"/>
      <c r="L2414" s="110"/>
      <c r="M2414" s="328" t="str">
        <f>IFERROR(ROUNDUP(VLOOKUP(F2414,Accesorio!A:E,IF(L2414&gt;5,L2414-2,L2414),)*E2414/IF(L2414&gt;5,1.21,1),0)," ")</f>
        <v xml:space="preserve"> </v>
      </c>
      <c r="N2414" s="329" t="str">
        <f>IFERROR(VLOOKUP(F2414,Accesorio!A:C,3,),"")</f>
        <v/>
      </c>
    </row>
    <row r="2415" spans="1:14">
      <c r="A2415" s="103"/>
      <c r="B2415" s="104"/>
      <c r="C2415" s="105"/>
      <c r="D2415" s="106"/>
      <c r="E2415" s="222"/>
      <c r="F2415" s="225"/>
      <c r="G2415" s="107"/>
      <c r="H2415" s="107"/>
      <c r="I2415" s="107"/>
      <c r="J2415" s="108"/>
      <c r="K2415" s="109"/>
      <c r="L2415" s="110"/>
      <c r="M2415" s="328" t="str">
        <f>IFERROR(ROUNDUP(VLOOKUP(F2415,Accesorio!A:E,IF(L2415&gt;5,L2415-2,L2415),)*E2415/IF(L2415&gt;5,1.21,1),0)," ")</f>
        <v xml:space="preserve"> </v>
      </c>
      <c r="N2415" s="329" t="str">
        <f>IFERROR(VLOOKUP(F2415,Accesorio!A:C,3,),"")</f>
        <v/>
      </c>
    </row>
    <row r="2416" spans="1:14">
      <c r="A2416" s="103"/>
      <c r="B2416" s="104"/>
      <c r="C2416" s="105"/>
      <c r="D2416" s="106"/>
      <c r="E2416" s="222"/>
      <c r="F2416" s="225"/>
      <c r="G2416" s="107"/>
      <c r="H2416" s="107"/>
      <c r="I2416" s="107"/>
      <c r="J2416" s="108"/>
      <c r="K2416" s="109"/>
      <c r="L2416" s="110"/>
      <c r="M2416" s="328" t="str">
        <f>IFERROR(ROUNDUP(VLOOKUP(F2416,Accesorio!A:E,IF(L2416&gt;5,L2416-2,L2416),)*E2416/IF(L2416&gt;5,1.21,1),0)," ")</f>
        <v xml:space="preserve"> </v>
      </c>
      <c r="N2416" s="329" t="str">
        <f>IFERROR(VLOOKUP(F2416,Accesorio!A:C,3,),"")</f>
        <v/>
      </c>
    </row>
    <row r="2417" spans="1:14">
      <c r="A2417" s="103"/>
      <c r="B2417" s="104"/>
      <c r="C2417" s="105"/>
      <c r="D2417" s="106"/>
      <c r="E2417" s="222"/>
      <c r="F2417" s="225"/>
      <c r="G2417" s="107"/>
      <c r="H2417" s="107"/>
      <c r="I2417" s="107"/>
      <c r="J2417" s="108"/>
      <c r="K2417" s="109"/>
      <c r="L2417" s="110"/>
      <c r="M2417" s="328" t="str">
        <f>IFERROR(ROUNDUP(VLOOKUP(F2417,Accesorio!A:E,IF(L2417&gt;5,L2417-2,L2417),)*E2417/IF(L2417&gt;5,1.21,1),0)," ")</f>
        <v xml:space="preserve"> </v>
      </c>
      <c r="N2417" s="329" t="str">
        <f>IFERROR(VLOOKUP(F2417,Accesorio!A:C,3,),"")</f>
        <v/>
      </c>
    </row>
    <row r="2418" spans="1:14">
      <c r="A2418" s="103"/>
      <c r="B2418" s="104"/>
      <c r="C2418" s="105"/>
      <c r="D2418" s="106"/>
      <c r="E2418" s="222"/>
      <c r="F2418" s="225"/>
      <c r="G2418" s="107"/>
      <c r="H2418" s="107"/>
      <c r="I2418" s="107"/>
      <c r="J2418" s="108"/>
      <c r="K2418" s="109"/>
      <c r="L2418" s="110"/>
      <c r="M2418" s="328" t="str">
        <f>IFERROR(ROUNDUP(VLOOKUP(F2418,Accesorio!A:E,IF(L2418&gt;5,L2418-2,L2418),)*E2418/IF(L2418&gt;5,1.21,1),0)," ")</f>
        <v xml:space="preserve"> </v>
      </c>
      <c r="N2418" s="329" t="str">
        <f>IFERROR(VLOOKUP(F2418,Accesorio!A:C,3,),"")</f>
        <v/>
      </c>
    </row>
    <row r="2419" spans="1:14">
      <c r="A2419" s="103"/>
      <c r="B2419" s="104"/>
      <c r="C2419" s="105"/>
      <c r="D2419" s="106"/>
      <c r="E2419" s="222"/>
      <c r="F2419" s="225"/>
      <c r="G2419" s="107"/>
      <c r="H2419" s="107"/>
      <c r="I2419" s="107"/>
      <c r="J2419" s="108"/>
      <c r="K2419" s="109"/>
      <c r="L2419" s="110"/>
      <c r="M2419" s="328" t="str">
        <f>IFERROR(ROUNDUP(VLOOKUP(F2419,Accesorio!A:E,IF(L2419&gt;5,L2419-2,L2419),)*E2419/IF(L2419&gt;5,1.21,1),0)," ")</f>
        <v xml:space="preserve"> </v>
      </c>
      <c r="N2419" s="329" t="str">
        <f>IFERROR(VLOOKUP(F2419,Accesorio!A:C,3,),"")</f>
        <v/>
      </c>
    </row>
    <row r="2420" spans="1:14">
      <c r="A2420" s="103"/>
      <c r="B2420" s="104"/>
      <c r="C2420" s="105"/>
      <c r="D2420" s="106"/>
      <c r="E2420" s="222"/>
      <c r="F2420" s="225"/>
      <c r="G2420" s="107"/>
      <c r="H2420" s="107"/>
      <c r="I2420" s="107"/>
      <c r="J2420" s="108"/>
      <c r="K2420" s="109"/>
      <c r="L2420" s="110"/>
      <c r="M2420" s="328" t="str">
        <f>IFERROR(ROUNDUP(VLOOKUP(F2420,Accesorio!A:E,IF(L2420&gt;5,L2420-2,L2420),)*E2420/IF(L2420&gt;5,1.21,1),0)," ")</f>
        <v xml:space="preserve"> </v>
      </c>
      <c r="N2420" s="329" t="str">
        <f>IFERROR(VLOOKUP(F2420,Accesorio!A:C,3,),"")</f>
        <v/>
      </c>
    </row>
    <row r="2421" spans="1:14">
      <c r="A2421" s="103"/>
      <c r="B2421" s="104"/>
      <c r="C2421" s="105"/>
      <c r="D2421" s="106"/>
      <c r="E2421" s="222"/>
      <c r="F2421" s="225"/>
      <c r="G2421" s="107"/>
      <c r="H2421" s="107"/>
      <c r="I2421" s="107"/>
      <c r="J2421" s="108"/>
      <c r="K2421" s="109"/>
      <c r="L2421" s="110"/>
      <c r="M2421" s="328" t="str">
        <f>IFERROR(ROUNDUP(VLOOKUP(F2421,Accesorio!A:E,IF(L2421&gt;5,L2421-2,L2421),)*E2421/IF(L2421&gt;5,1.21,1),0)," ")</f>
        <v xml:space="preserve"> </v>
      </c>
      <c r="N2421" s="329" t="str">
        <f>IFERROR(VLOOKUP(F2421,Accesorio!A:C,3,),"")</f>
        <v/>
      </c>
    </row>
    <row r="2422" spans="1:14">
      <c r="A2422" s="103"/>
      <c r="B2422" s="104"/>
      <c r="C2422" s="105"/>
      <c r="D2422" s="106"/>
      <c r="E2422" s="222"/>
      <c r="F2422" s="225"/>
      <c r="G2422" s="107"/>
      <c r="H2422" s="107"/>
      <c r="I2422" s="107"/>
      <c r="J2422" s="108"/>
      <c r="K2422" s="109"/>
      <c r="L2422" s="110"/>
      <c r="M2422" s="328" t="str">
        <f>IFERROR(ROUNDUP(VLOOKUP(F2422,Accesorio!A:E,IF(L2422&gt;5,L2422-2,L2422),)*E2422/IF(L2422&gt;5,1.21,1),0)," ")</f>
        <v xml:space="preserve"> </v>
      </c>
      <c r="N2422" s="329" t="str">
        <f>IFERROR(VLOOKUP(F2422,Accesorio!A:C,3,),"")</f>
        <v/>
      </c>
    </row>
    <row r="2423" spans="1:14">
      <c r="A2423" s="103"/>
      <c r="B2423" s="104"/>
      <c r="C2423" s="105"/>
      <c r="D2423" s="106"/>
      <c r="E2423" s="222"/>
      <c r="F2423" s="225"/>
      <c r="G2423" s="107"/>
      <c r="H2423" s="107"/>
      <c r="I2423" s="107"/>
      <c r="J2423" s="108"/>
      <c r="K2423" s="109"/>
      <c r="L2423" s="110"/>
      <c r="M2423" s="328" t="str">
        <f>IFERROR(ROUNDUP(VLOOKUP(F2423,Accesorio!A:E,IF(L2423&gt;5,L2423-2,L2423),)*E2423/IF(L2423&gt;5,1.21,1),0)," ")</f>
        <v xml:space="preserve"> </v>
      </c>
      <c r="N2423" s="329" t="str">
        <f>IFERROR(VLOOKUP(F2423,Accesorio!A:C,3,),"")</f>
        <v/>
      </c>
    </row>
    <row r="2424" spans="1:14">
      <c r="A2424" s="103"/>
      <c r="B2424" s="104"/>
      <c r="C2424" s="105"/>
      <c r="D2424" s="106"/>
      <c r="E2424" s="222"/>
      <c r="F2424" s="225"/>
      <c r="G2424" s="107"/>
      <c r="H2424" s="107"/>
      <c r="I2424" s="107"/>
      <c r="J2424" s="108"/>
      <c r="K2424" s="109"/>
      <c r="L2424" s="110"/>
      <c r="M2424" s="328" t="str">
        <f>IFERROR(ROUNDUP(VLOOKUP(F2424,Accesorio!A:E,IF(L2424&gt;5,L2424-2,L2424),)*E2424/IF(L2424&gt;5,1.21,1),0)," ")</f>
        <v xml:space="preserve"> </v>
      </c>
      <c r="N2424" s="329" t="str">
        <f>IFERROR(VLOOKUP(F2424,Accesorio!A:C,3,),"")</f>
        <v/>
      </c>
    </row>
    <row r="2425" spans="1:14">
      <c r="A2425" s="103"/>
      <c r="B2425" s="104"/>
      <c r="C2425" s="105"/>
      <c r="D2425" s="106"/>
      <c r="E2425" s="222"/>
      <c r="F2425" s="225"/>
      <c r="G2425" s="107"/>
      <c r="H2425" s="107"/>
      <c r="I2425" s="107"/>
      <c r="J2425" s="108"/>
      <c r="K2425" s="109"/>
      <c r="L2425" s="110"/>
      <c r="M2425" s="328" t="str">
        <f>IFERROR(ROUNDUP(VLOOKUP(F2425,Accesorio!A:E,IF(L2425&gt;5,L2425-2,L2425),)*E2425/IF(L2425&gt;5,1.21,1),0)," ")</f>
        <v xml:space="preserve"> </v>
      </c>
      <c r="N2425" s="329" t="str">
        <f>IFERROR(VLOOKUP(F2425,Accesorio!A:C,3,),"")</f>
        <v/>
      </c>
    </row>
    <row r="2426" spans="1:14">
      <c r="A2426" s="103"/>
      <c r="B2426" s="104"/>
      <c r="C2426" s="105"/>
      <c r="D2426" s="106"/>
      <c r="E2426" s="222"/>
      <c r="F2426" s="225"/>
      <c r="G2426" s="107"/>
      <c r="H2426" s="107"/>
      <c r="I2426" s="107"/>
      <c r="J2426" s="108"/>
      <c r="K2426" s="109"/>
      <c r="L2426" s="110"/>
      <c r="M2426" s="328" t="str">
        <f>IFERROR(ROUNDUP(VLOOKUP(F2426,Accesorio!A:E,IF(L2426&gt;5,L2426-2,L2426),)*E2426/IF(L2426&gt;5,1.21,1),0)," ")</f>
        <v xml:space="preserve"> </v>
      </c>
      <c r="N2426" s="329" t="str">
        <f>IFERROR(VLOOKUP(F2426,Accesorio!A:C,3,),"")</f>
        <v/>
      </c>
    </row>
    <row r="2427" spans="1:14">
      <c r="A2427" s="103"/>
      <c r="B2427" s="104"/>
      <c r="C2427" s="105"/>
      <c r="D2427" s="106"/>
      <c r="E2427" s="222"/>
      <c r="F2427" s="225"/>
      <c r="G2427" s="107"/>
      <c r="H2427" s="107"/>
      <c r="I2427" s="107"/>
      <c r="J2427" s="108"/>
      <c r="K2427" s="109"/>
      <c r="L2427" s="110"/>
      <c r="M2427" s="328" t="str">
        <f>IFERROR(ROUNDUP(VLOOKUP(F2427,Accesorio!A:E,IF(L2427&gt;5,L2427-2,L2427),)*E2427/IF(L2427&gt;5,1.21,1),0)," ")</f>
        <v xml:space="preserve"> </v>
      </c>
      <c r="N2427" s="329" t="str">
        <f>IFERROR(VLOOKUP(F2427,Accesorio!A:C,3,),"")</f>
        <v/>
      </c>
    </row>
    <row r="2428" spans="1:14">
      <c r="A2428" s="103"/>
      <c r="B2428" s="104"/>
      <c r="C2428" s="105"/>
      <c r="D2428" s="106"/>
      <c r="E2428" s="222"/>
      <c r="F2428" s="225"/>
      <c r="G2428" s="107"/>
      <c r="H2428" s="107"/>
      <c r="I2428" s="107"/>
      <c r="J2428" s="108"/>
      <c r="K2428" s="109"/>
      <c r="L2428" s="110"/>
      <c r="M2428" s="328" t="str">
        <f>IFERROR(ROUNDUP(VLOOKUP(F2428,Accesorio!A:E,IF(L2428&gt;5,L2428-2,L2428),)*E2428/IF(L2428&gt;5,1.21,1),0)," ")</f>
        <v xml:space="preserve"> </v>
      </c>
      <c r="N2428" s="329" t="str">
        <f>IFERROR(VLOOKUP(F2428,Accesorio!A:C,3,),"")</f>
        <v/>
      </c>
    </row>
    <row r="2429" spans="1:14">
      <c r="A2429" s="103"/>
      <c r="B2429" s="104"/>
      <c r="C2429" s="105"/>
      <c r="D2429" s="106"/>
      <c r="E2429" s="222"/>
      <c r="F2429" s="225"/>
      <c r="G2429" s="107"/>
      <c r="H2429" s="107"/>
      <c r="I2429" s="107"/>
      <c r="J2429" s="108"/>
      <c r="K2429" s="109"/>
      <c r="L2429" s="110"/>
      <c r="M2429" s="328" t="str">
        <f>IFERROR(ROUNDUP(VLOOKUP(F2429,Accesorio!A:E,IF(L2429&gt;5,L2429-2,L2429),)*E2429/IF(L2429&gt;5,1.21,1),0)," ")</f>
        <v xml:space="preserve"> </v>
      </c>
      <c r="N2429" s="329" t="str">
        <f>IFERROR(VLOOKUP(F2429,Accesorio!A:C,3,),"")</f>
        <v/>
      </c>
    </row>
    <row r="2430" spans="1:14">
      <c r="A2430" s="103"/>
      <c r="B2430" s="104"/>
      <c r="C2430" s="105"/>
      <c r="D2430" s="106"/>
      <c r="E2430" s="222"/>
      <c r="F2430" s="225"/>
      <c r="G2430" s="107"/>
      <c r="H2430" s="107"/>
      <c r="I2430" s="107"/>
      <c r="J2430" s="108"/>
      <c r="K2430" s="109"/>
      <c r="L2430" s="110"/>
      <c r="M2430" s="328" t="str">
        <f>IFERROR(ROUNDUP(VLOOKUP(F2430,Accesorio!A:E,IF(L2430&gt;5,L2430-2,L2430),)*E2430/IF(L2430&gt;5,1.21,1),0)," ")</f>
        <v xml:space="preserve"> </v>
      </c>
      <c r="N2430" s="329" t="str">
        <f>IFERROR(VLOOKUP(F2430,Accesorio!A:C,3,),"")</f>
        <v/>
      </c>
    </row>
    <row r="2431" spans="1:14">
      <c r="A2431" s="103"/>
      <c r="B2431" s="104"/>
      <c r="C2431" s="105"/>
      <c r="D2431" s="106"/>
      <c r="E2431" s="222"/>
      <c r="F2431" s="225"/>
      <c r="G2431" s="107"/>
      <c r="H2431" s="107"/>
      <c r="I2431" s="107"/>
      <c r="J2431" s="108"/>
      <c r="K2431" s="109"/>
      <c r="L2431" s="110"/>
      <c r="M2431" s="328" t="str">
        <f>IFERROR(ROUNDUP(VLOOKUP(F2431,Accesorio!A:E,IF(L2431&gt;5,L2431-2,L2431),)*E2431/IF(L2431&gt;5,1.21,1),0)," ")</f>
        <v xml:space="preserve"> </v>
      </c>
      <c r="N2431" s="329" t="str">
        <f>IFERROR(VLOOKUP(F2431,Accesorio!A:C,3,),"")</f>
        <v/>
      </c>
    </row>
    <row r="2432" spans="1:14">
      <c r="A2432" s="103"/>
      <c r="B2432" s="104"/>
      <c r="C2432" s="105"/>
      <c r="D2432" s="106"/>
      <c r="E2432" s="222"/>
      <c r="F2432" s="225"/>
      <c r="G2432" s="107"/>
      <c r="H2432" s="107"/>
      <c r="I2432" s="107"/>
      <c r="J2432" s="108"/>
      <c r="K2432" s="109"/>
      <c r="L2432" s="110"/>
      <c r="M2432" s="328" t="str">
        <f>IFERROR(ROUNDUP(VLOOKUP(F2432,Accesorio!A:E,IF(L2432&gt;5,L2432-2,L2432),)*E2432/IF(L2432&gt;5,1.21,1),0)," ")</f>
        <v xml:space="preserve"> </v>
      </c>
      <c r="N2432" s="329" t="str">
        <f>IFERROR(VLOOKUP(F2432,Accesorio!A:C,3,),"")</f>
        <v/>
      </c>
    </row>
    <row r="2433" spans="1:14">
      <c r="A2433" s="103"/>
      <c r="B2433" s="104"/>
      <c r="C2433" s="105"/>
      <c r="D2433" s="106"/>
      <c r="E2433" s="222"/>
      <c r="F2433" s="225"/>
      <c r="G2433" s="107"/>
      <c r="H2433" s="107"/>
      <c r="I2433" s="107"/>
      <c r="J2433" s="108"/>
      <c r="K2433" s="109"/>
      <c r="L2433" s="110"/>
      <c r="M2433" s="328" t="str">
        <f>IFERROR(ROUNDUP(VLOOKUP(F2433,Accesorio!A:E,IF(L2433&gt;5,L2433-2,L2433),)*E2433/IF(L2433&gt;5,1.21,1),0)," ")</f>
        <v xml:space="preserve"> </v>
      </c>
      <c r="N2433" s="329" t="str">
        <f>IFERROR(VLOOKUP(F2433,Accesorio!A:C,3,),"")</f>
        <v/>
      </c>
    </row>
    <row r="2434" spans="1:14">
      <c r="A2434" s="103"/>
      <c r="B2434" s="104"/>
      <c r="C2434" s="105"/>
      <c r="D2434" s="106"/>
      <c r="E2434" s="222"/>
      <c r="F2434" s="225"/>
      <c r="G2434" s="107"/>
      <c r="H2434" s="107"/>
      <c r="I2434" s="107"/>
      <c r="J2434" s="108"/>
      <c r="K2434" s="109"/>
      <c r="L2434" s="110"/>
      <c r="M2434" s="328" t="str">
        <f>IFERROR(ROUNDUP(VLOOKUP(F2434,Accesorio!A:E,IF(L2434&gt;5,L2434-2,L2434),)*E2434/IF(L2434&gt;5,1.21,1),0)," ")</f>
        <v xml:space="preserve"> </v>
      </c>
      <c r="N2434" s="329" t="str">
        <f>IFERROR(VLOOKUP(F2434,Accesorio!A:C,3,),"")</f>
        <v/>
      </c>
    </row>
    <row r="2435" spans="1:14">
      <c r="A2435" s="103"/>
      <c r="B2435" s="104"/>
      <c r="C2435" s="105"/>
      <c r="D2435" s="106"/>
      <c r="E2435" s="222"/>
      <c r="F2435" s="225"/>
      <c r="G2435" s="107"/>
      <c r="H2435" s="107"/>
      <c r="I2435" s="107"/>
      <c r="J2435" s="108"/>
      <c r="K2435" s="109"/>
      <c r="L2435" s="110"/>
      <c r="M2435" s="328" t="str">
        <f>IFERROR(ROUNDUP(VLOOKUP(F2435,Accesorio!A:E,IF(L2435&gt;5,L2435-2,L2435),)*E2435/IF(L2435&gt;5,1.21,1),0)," ")</f>
        <v xml:space="preserve"> </v>
      </c>
      <c r="N2435" s="329" t="str">
        <f>IFERROR(VLOOKUP(F2435,Accesorio!A:C,3,),"")</f>
        <v/>
      </c>
    </row>
    <row r="2436" spans="1:14">
      <c r="A2436" s="103"/>
      <c r="B2436" s="104"/>
      <c r="C2436" s="105"/>
      <c r="D2436" s="106"/>
      <c r="E2436" s="222"/>
      <c r="F2436" s="225"/>
      <c r="G2436" s="107"/>
      <c r="H2436" s="107"/>
      <c r="I2436" s="107"/>
      <c r="J2436" s="108"/>
      <c r="K2436" s="109"/>
      <c r="L2436" s="110"/>
      <c r="M2436" s="328" t="str">
        <f>IFERROR(ROUNDUP(VLOOKUP(F2436,Accesorio!A:E,IF(L2436&gt;5,L2436-2,L2436),)*E2436/IF(L2436&gt;5,1.21,1),0)," ")</f>
        <v xml:space="preserve"> </v>
      </c>
      <c r="N2436" s="329" t="str">
        <f>IFERROR(VLOOKUP(F2436,Accesorio!A:C,3,),"")</f>
        <v/>
      </c>
    </row>
    <row r="2437" spans="1:14">
      <c r="A2437" s="103"/>
      <c r="B2437" s="104"/>
      <c r="C2437" s="105"/>
      <c r="D2437" s="106"/>
      <c r="E2437" s="222"/>
      <c r="F2437" s="225"/>
      <c r="G2437" s="107"/>
      <c r="H2437" s="107"/>
      <c r="I2437" s="107"/>
      <c r="J2437" s="108"/>
      <c r="K2437" s="109"/>
      <c r="L2437" s="110"/>
      <c r="M2437" s="328" t="str">
        <f>IFERROR(ROUNDUP(VLOOKUP(F2437,Accesorio!A:E,IF(L2437&gt;5,L2437-2,L2437),)*E2437/IF(L2437&gt;5,1.21,1),0)," ")</f>
        <v xml:space="preserve"> </v>
      </c>
      <c r="N2437" s="329" t="str">
        <f>IFERROR(VLOOKUP(F2437,Accesorio!A:C,3,),"")</f>
        <v/>
      </c>
    </row>
    <row r="2438" spans="1:14">
      <c r="A2438" s="103"/>
      <c r="B2438" s="104"/>
      <c r="C2438" s="105"/>
      <c r="D2438" s="106"/>
      <c r="E2438" s="222"/>
      <c r="F2438" s="225"/>
      <c r="G2438" s="107"/>
      <c r="H2438" s="107"/>
      <c r="I2438" s="107"/>
      <c r="J2438" s="108"/>
      <c r="K2438" s="109"/>
      <c r="L2438" s="110"/>
      <c r="M2438" s="328" t="str">
        <f>IFERROR(ROUNDUP(VLOOKUP(F2438,Accesorio!A:E,IF(L2438&gt;5,L2438-2,L2438),)*E2438/IF(L2438&gt;5,1.21,1),0)," ")</f>
        <v xml:space="preserve"> </v>
      </c>
      <c r="N2438" s="329" t="str">
        <f>IFERROR(VLOOKUP(F2438,Accesorio!A:C,3,),"")</f>
        <v/>
      </c>
    </row>
    <row r="2439" spans="1:14">
      <c r="A2439" s="103"/>
      <c r="B2439" s="104"/>
      <c r="C2439" s="105"/>
      <c r="D2439" s="106"/>
      <c r="E2439" s="222"/>
      <c r="F2439" s="225"/>
      <c r="G2439" s="107"/>
      <c r="H2439" s="107"/>
      <c r="I2439" s="107"/>
      <c r="J2439" s="108"/>
      <c r="K2439" s="109"/>
      <c r="L2439" s="110"/>
      <c r="M2439" s="328" t="str">
        <f>IFERROR(ROUNDUP(VLOOKUP(F2439,Accesorio!A:E,IF(L2439&gt;5,L2439-2,L2439),)*E2439/IF(L2439&gt;5,1.21,1),0)," ")</f>
        <v xml:space="preserve"> </v>
      </c>
      <c r="N2439" s="329" t="str">
        <f>IFERROR(VLOOKUP(F2439,Accesorio!A:C,3,),"")</f>
        <v/>
      </c>
    </row>
    <row r="2440" spans="1:14">
      <c r="A2440" s="103"/>
      <c r="B2440" s="104"/>
      <c r="C2440" s="105"/>
      <c r="D2440" s="106"/>
      <c r="E2440" s="222"/>
      <c r="F2440" s="225"/>
      <c r="G2440" s="107"/>
      <c r="H2440" s="107"/>
      <c r="I2440" s="107"/>
      <c r="J2440" s="108"/>
      <c r="K2440" s="109"/>
      <c r="L2440" s="110"/>
      <c r="M2440" s="328" t="str">
        <f>IFERROR(ROUNDUP(VLOOKUP(F2440,Accesorio!A:E,IF(L2440&gt;5,L2440-2,L2440),)*E2440/IF(L2440&gt;5,1.21,1),0)," ")</f>
        <v xml:space="preserve"> </v>
      </c>
      <c r="N2440" s="329" t="str">
        <f>IFERROR(VLOOKUP(F2440,Accesorio!A:C,3,),"")</f>
        <v/>
      </c>
    </row>
    <row r="2441" spans="1:14">
      <c r="A2441" s="103"/>
      <c r="B2441" s="104"/>
      <c r="C2441" s="105"/>
      <c r="D2441" s="106"/>
      <c r="E2441" s="222"/>
      <c r="F2441" s="225"/>
      <c r="G2441" s="107"/>
      <c r="H2441" s="107"/>
      <c r="I2441" s="107"/>
      <c r="J2441" s="108"/>
      <c r="K2441" s="109"/>
      <c r="L2441" s="110"/>
      <c r="M2441" s="328" t="str">
        <f>IFERROR(ROUNDUP(VLOOKUP(F2441,Accesorio!A:E,IF(L2441&gt;5,L2441-2,L2441),)*E2441/IF(L2441&gt;5,1.21,1),0)," ")</f>
        <v xml:space="preserve"> </v>
      </c>
      <c r="N2441" s="329" t="str">
        <f>IFERROR(VLOOKUP(F2441,Accesorio!A:C,3,),"")</f>
        <v/>
      </c>
    </row>
    <row r="2442" spans="1:14">
      <c r="A2442" s="103"/>
      <c r="B2442" s="104"/>
      <c r="C2442" s="105"/>
      <c r="D2442" s="106"/>
      <c r="E2442" s="222"/>
      <c r="F2442" s="225"/>
      <c r="G2442" s="107"/>
      <c r="H2442" s="107"/>
      <c r="I2442" s="107"/>
      <c r="J2442" s="108"/>
      <c r="K2442" s="109"/>
      <c r="L2442" s="110"/>
      <c r="M2442" s="328" t="str">
        <f>IFERROR(ROUNDUP(VLOOKUP(F2442,Accesorio!A:E,IF(L2442&gt;5,L2442-2,L2442),)*E2442/IF(L2442&gt;5,1.21,1),0)," ")</f>
        <v xml:space="preserve"> </v>
      </c>
      <c r="N2442" s="329" t="str">
        <f>IFERROR(VLOOKUP(F2442,Accesorio!A:C,3,),"")</f>
        <v/>
      </c>
    </row>
    <row r="2443" spans="1:14">
      <c r="A2443" s="103"/>
      <c r="B2443" s="104"/>
      <c r="C2443" s="105"/>
      <c r="D2443" s="106"/>
      <c r="E2443" s="222"/>
      <c r="F2443" s="225"/>
      <c r="G2443" s="107"/>
      <c r="H2443" s="107"/>
      <c r="I2443" s="107"/>
      <c r="J2443" s="108"/>
      <c r="K2443" s="109"/>
      <c r="L2443" s="110"/>
      <c r="M2443" s="328" t="str">
        <f>IFERROR(ROUNDUP(VLOOKUP(F2443,Accesorio!A:E,IF(L2443&gt;5,L2443-2,L2443),)*E2443/IF(L2443&gt;5,1.21,1),0)," ")</f>
        <v xml:space="preserve"> </v>
      </c>
      <c r="N2443" s="329" t="str">
        <f>IFERROR(VLOOKUP(F2443,Accesorio!A:C,3,),"")</f>
        <v/>
      </c>
    </row>
    <row r="2444" spans="1:14">
      <c r="A2444" s="103"/>
      <c r="B2444" s="104"/>
      <c r="C2444" s="105"/>
      <c r="D2444" s="106"/>
      <c r="E2444" s="222"/>
      <c r="F2444" s="225"/>
      <c r="G2444" s="107"/>
      <c r="H2444" s="107"/>
      <c r="I2444" s="107"/>
      <c r="J2444" s="108"/>
      <c r="K2444" s="109"/>
      <c r="L2444" s="110"/>
      <c r="M2444" s="328" t="str">
        <f>IFERROR(ROUNDUP(VLOOKUP(F2444,Accesorio!A:E,IF(L2444&gt;5,L2444-2,L2444),)*E2444/IF(L2444&gt;5,1.21,1),0)," ")</f>
        <v xml:space="preserve"> </v>
      </c>
      <c r="N2444" s="329" t="str">
        <f>IFERROR(VLOOKUP(F2444,Accesorio!A:C,3,),"")</f>
        <v/>
      </c>
    </row>
    <row r="2445" spans="1:14">
      <c r="A2445" s="103"/>
      <c r="B2445" s="104"/>
      <c r="C2445" s="105"/>
      <c r="D2445" s="106"/>
      <c r="E2445" s="222"/>
      <c r="F2445" s="225"/>
      <c r="G2445" s="107"/>
      <c r="H2445" s="107"/>
      <c r="I2445" s="107"/>
      <c r="J2445" s="108"/>
      <c r="K2445" s="109"/>
      <c r="L2445" s="110"/>
      <c r="M2445" s="328" t="str">
        <f>IFERROR(ROUNDUP(VLOOKUP(F2445,Accesorio!A:E,IF(L2445&gt;5,L2445-2,L2445),)*E2445/IF(L2445&gt;5,1.21,1),0)," ")</f>
        <v xml:space="preserve"> </v>
      </c>
      <c r="N2445" s="329" t="str">
        <f>IFERROR(VLOOKUP(F2445,Accesorio!A:C,3,),"")</f>
        <v/>
      </c>
    </row>
    <row r="2446" spans="1:14">
      <c r="A2446" s="103"/>
      <c r="B2446" s="104"/>
      <c r="C2446" s="105"/>
      <c r="D2446" s="106"/>
      <c r="E2446" s="222"/>
      <c r="F2446" s="225"/>
      <c r="G2446" s="107"/>
      <c r="H2446" s="107"/>
      <c r="I2446" s="107"/>
      <c r="J2446" s="108"/>
      <c r="K2446" s="109"/>
      <c r="L2446" s="110"/>
      <c r="M2446" s="328" t="str">
        <f>IFERROR(ROUNDUP(VLOOKUP(F2446,Accesorio!A:E,IF(L2446&gt;5,L2446-2,L2446),)*E2446/IF(L2446&gt;5,1.21,1),0)," ")</f>
        <v xml:space="preserve"> </v>
      </c>
      <c r="N2446" s="329" t="str">
        <f>IFERROR(VLOOKUP(F2446,Accesorio!A:C,3,),"")</f>
        <v/>
      </c>
    </row>
    <row r="2447" spans="1:14">
      <c r="A2447" s="103"/>
      <c r="B2447" s="104"/>
      <c r="C2447" s="105"/>
      <c r="D2447" s="106"/>
      <c r="E2447" s="222"/>
      <c r="F2447" s="225"/>
      <c r="G2447" s="107"/>
      <c r="H2447" s="107"/>
      <c r="I2447" s="107"/>
      <c r="J2447" s="108"/>
      <c r="K2447" s="109"/>
      <c r="L2447" s="110"/>
      <c r="M2447" s="328" t="str">
        <f>IFERROR(ROUNDUP(VLOOKUP(F2447,Accesorio!A:E,IF(L2447&gt;5,L2447-2,L2447),)*E2447/IF(L2447&gt;5,1.21,1),0)," ")</f>
        <v xml:space="preserve"> </v>
      </c>
      <c r="N2447" s="329" t="str">
        <f>IFERROR(VLOOKUP(F2447,Accesorio!A:C,3,),"")</f>
        <v/>
      </c>
    </row>
    <row r="2448" spans="1:14">
      <c r="A2448" s="103"/>
      <c r="B2448" s="104"/>
      <c r="C2448" s="105"/>
      <c r="D2448" s="106"/>
      <c r="E2448" s="222"/>
      <c r="F2448" s="225"/>
      <c r="G2448" s="107"/>
      <c r="H2448" s="107"/>
      <c r="I2448" s="107"/>
      <c r="J2448" s="108"/>
      <c r="K2448" s="109"/>
      <c r="L2448" s="110"/>
      <c r="M2448" s="328" t="str">
        <f>IFERROR(ROUNDUP(VLOOKUP(F2448,Accesorio!A:E,IF(L2448&gt;5,L2448-2,L2448),)*E2448/IF(L2448&gt;5,1.21,1),0)," ")</f>
        <v xml:space="preserve"> </v>
      </c>
      <c r="N2448" s="329" t="str">
        <f>IFERROR(VLOOKUP(F2448,Accesorio!A:C,3,),"")</f>
        <v/>
      </c>
    </row>
    <row r="2449" spans="1:14">
      <c r="A2449" s="103"/>
      <c r="B2449" s="104"/>
      <c r="C2449" s="105"/>
      <c r="D2449" s="106"/>
      <c r="E2449" s="222"/>
      <c r="F2449" s="225"/>
      <c r="G2449" s="107"/>
      <c r="H2449" s="107"/>
      <c r="I2449" s="107"/>
      <c r="J2449" s="108"/>
      <c r="K2449" s="109"/>
      <c r="L2449" s="110"/>
      <c r="M2449" s="328" t="str">
        <f>IFERROR(ROUNDUP(VLOOKUP(F2449,Accesorio!A:E,IF(L2449&gt;5,L2449-2,L2449),)*E2449/IF(L2449&gt;5,1.21,1),0)," ")</f>
        <v xml:space="preserve"> </v>
      </c>
      <c r="N2449" s="329" t="str">
        <f>IFERROR(VLOOKUP(F2449,Accesorio!A:C,3,),"")</f>
        <v/>
      </c>
    </row>
    <row r="2450" spans="1:14">
      <c r="A2450" s="103"/>
      <c r="B2450" s="104"/>
      <c r="C2450" s="105"/>
      <c r="D2450" s="106"/>
      <c r="E2450" s="222"/>
      <c r="F2450" s="225"/>
      <c r="G2450" s="107"/>
      <c r="H2450" s="107"/>
      <c r="I2450" s="107"/>
      <c r="J2450" s="108"/>
      <c r="K2450" s="109"/>
      <c r="L2450" s="110"/>
      <c r="M2450" s="328" t="str">
        <f>IFERROR(ROUNDUP(VLOOKUP(F2450,Accesorio!A:E,IF(L2450&gt;5,L2450-2,L2450),)*E2450/IF(L2450&gt;5,1.21,1),0)," ")</f>
        <v xml:space="preserve"> </v>
      </c>
      <c r="N2450" s="329" t="str">
        <f>IFERROR(VLOOKUP(F2450,Accesorio!A:C,3,),"")</f>
        <v/>
      </c>
    </row>
    <row r="2451" spans="1:14">
      <c r="A2451" s="103"/>
      <c r="B2451" s="104"/>
      <c r="C2451" s="111"/>
      <c r="D2451" s="106"/>
      <c r="E2451" s="222"/>
      <c r="F2451" s="225"/>
      <c r="G2451" s="107"/>
      <c r="H2451" s="107"/>
      <c r="I2451" s="107"/>
      <c r="J2451" s="108"/>
      <c r="K2451" s="109"/>
      <c r="L2451" s="110"/>
      <c r="M2451" s="328" t="str">
        <f>IFERROR(ROUNDUP(VLOOKUP(F2451,Accesorio!A:E,IF(L2451&gt;5,L2451-2,L2451),)*E2451/IF(L2451&gt;5,1.21,1),0)," ")</f>
        <v xml:space="preserve"> </v>
      </c>
      <c r="N2451" s="329" t="str">
        <f>IFERROR(VLOOKUP(F2451,Accesorio!A:C,3,),"")</f>
        <v/>
      </c>
    </row>
    <row r="2452" spans="1:14">
      <c r="A2452" s="103"/>
      <c r="B2452" s="104"/>
      <c r="C2452" s="111"/>
      <c r="D2452" s="106"/>
      <c r="E2452" s="222"/>
      <c r="F2452" s="225"/>
      <c r="G2452" s="107"/>
      <c r="H2452" s="107"/>
      <c r="I2452" s="107"/>
      <c r="J2452" s="108"/>
      <c r="K2452" s="109"/>
      <c r="L2452" s="110"/>
      <c r="M2452" s="328" t="str">
        <f>IFERROR(ROUNDUP(VLOOKUP(F2452,Accesorio!A:E,IF(L2452&gt;5,L2452-2,L2452),)*E2452/IF(L2452&gt;5,1.21,1),0)," ")</f>
        <v xml:space="preserve"> </v>
      </c>
      <c r="N2452" s="329" t="str">
        <f>IFERROR(VLOOKUP(F2452,Accesorio!A:C,3,),"")</f>
        <v/>
      </c>
    </row>
    <row r="2453" spans="1:14">
      <c r="A2453" s="103"/>
      <c r="B2453" s="104"/>
      <c r="C2453" s="111"/>
      <c r="D2453" s="106"/>
      <c r="E2453" s="222"/>
      <c r="F2453" s="225"/>
      <c r="G2453" s="107"/>
      <c r="H2453" s="107"/>
      <c r="I2453" s="107"/>
      <c r="J2453" s="108"/>
      <c r="K2453" s="109"/>
      <c r="L2453" s="110"/>
      <c r="M2453" s="328" t="str">
        <f>IFERROR(ROUNDUP(VLOOKUP(F2453,Accesorio!A:E,IF(L2453&gt;5,L2453-2,L2453),)*E2453/IF(L2453&gt;5,1.21,1),0)," ")</f>
        <v xml:space="preserve"> </v>
      </c>
      <c r="N2453" s="329" t="str">
        <f>IFERROR(VLOOKUP(F2453,Accesorio!A:C,3,),"")</f>
        <v/>
      </c>
    </row>
    <row r="2454" spans="1:14">
      <c r="A2454" s="103"/>
      <c r="B2454" s="104"/>
      <c r="C2454" s="111"/>
      <c r="D2454" s="106"/>
      <c r="E2454" s="222"/>
      <c r="F2454" s="225"/>
      <c r="G2454" s="107"/>
      <c r="H2454" s="107"/>
      <c r="I2454" s="107"/>
      <c r="J2454" s="108"/>
      <c r="K2454" s="109"/>
      <c r="L2454" s="110"/>
      <c r="M2454" s="328" t="str">
        <f>IFERROR(ROUNDUP(VLOOKUP(F2454,Accesorio!A:E,IF(L2454&gt;5,L2454-2,L2454),)*E2454/IF(L2454&gt;5,1.21,1),0)," ")</f>
        <v xml:space="preserve"> </v>
      </c>
      <c r="N2454" s="329" t="str">
        <f>IFERROR(VLOOKUP(F2454,Accesorio!A:C,3,),"")</f>
        <v/>
      </c>
    </row>
    <row r="2455" spans="1:14">
      <c r="A2455" s="103"/>
      <c r="B2455" s="104"/>
      <c r="C2455" s="105"/>
      <c r="D2455" s="106"/>
      <c r="E2455" s="222"/>
      <c r="F2455" s="225"/>
      <c r="G2455" s="107"/>
      <c r="H2455" s="107"/>
      <c r="I2455" s="107"/>
      <c r="J2455" s="108"/>
      <c r="K2455" s="109"/>
      <c r="L2455" s="110"/>
      <c r="M2455" s="328" t="str">
        <f>IFERROR(ROUNDUP(VLOOKUP(F2455,Accesorio!A:E,IF(L2455&gt;5,L2455-2,L2455),)*E2455/IF(L2455&gt;5,1.21,1),0)," ")</f>
        <v xml:space="preserve"> </v>
      </c>
      <c r="N2455" s="329" t="str">
        <f>IFERROR(VLOOKUP(F2455,Accesorio!A:C,3,),"")</f>
        <v/>
      </c>
    </row>
    <row r="2456" spans="1:14">
      <c r="A2456" s="103"/>
      <c r="B2456" s="104"/>
      <c r="C2456" s="105"/>
      <c r="D2456" s="106"/>
      <c r="E2456" s="222"/>
      <c r="F2456" s="225"/>
      <c r="G2456" s="107"/>
      <c r="H2456" s="107"/>
      <c r="I2456" s="107"/>
      <c r="J2456" s="108"/>
      <c r="K2456" s="109"/>
      <c r="L2456" s="110"/>
      <c r="M2456" s="328" t="str">
        <f>IFERROR(ROUNDUP(VLOOKUP(F2456,Accesorio!A:E,IF(L2456&gt;5,L2456-2,L2456),)*E2456/IF(L2456&gt;5,1.21,1),0)," ")</f>
        <v xml:space="preserve"> </v>
      </c>
      <c r="N2456" s="329" t="str">
        <f>IFERROR(VLOOKUP(F2456,Accesorio!A:C,3,),"")</f>
        <v/>
      </c>
    </row>
    <row r="2457" spans="1:14">
      <c r="A2457" s="103"/>
      <c r="B2457" s="104"/>
      <c r="C2457" s="105"/>
      <c r="D2457" s="106"/>
      <c r="E2457" s="222"/>
      <c r="F2457" s="225"/>
      <c r="G2457" s="107"/>
      <c r="H2457" s="107"/>
      <c r="I2457" s="107"/>
      <c r="J2457" s="108"/>
      <c r="K2457" s="109"/>
      <c r="L2457" s="110"/>
      <c r="M2457" s="328" t="str">
        <f>IFERROR(ROUNDUP(VLOOKUP(F2457,Accesorio!A:E,IF(L2457&gt;5,L2457-2,L2457),)*E2457/IF(L2457&gt;5,1.21,1),0)," ")</f>
        <v xml:space="preserve"> </v>
      </c>
      <c r="N2457" s="329" t="str">
        <f>IFERROR(VLOOKUP(F2457,Accesorio!A:C,3,),"")</f>
        <v/>
      </c>
    </row>
    <row r="2458" spans="1:14">
      <c r="A2458" s="103"/>
      <c r="B2458" s="104"/>
      <c r="C2458" s="105"/>
      <c r="D2458" s="106"/>
      <c r="E2458" s="222"/>
      <c r="F2458" s="225"/>
      <c r="G2458" s="107"/>
      <c r="H2458" s="107"/>
      <c r="I2458" s="107"/>
      <c r="J2458" s="108"/>
      <c r="K2458" s="109"/>
      <c r="L2458" s="110"/>
      <c r="M2458" s="328" t="str">
        <f>IFERROR(ROUNDUP(VLOOKUP(F2458,Accesorio!A:E,IF(L2458&gt;5,L2458-2,L2458),)*E2458/IF(L2458&gt;5,1.21,1),0)," ")</f>
        <v xml:space="preserve"> </v>
      </c>
      <c r="N2458" s="329" t="str">
        <f>IFERROR(VLOOKUP(F2458,Accesorio!A:C,3,),"")</f>
        <v/>
      </c>
    </row>
    <row r="2459" spans="1:14">
      <c r="A2459" s="103"/>
      <c r="B2459" s="104"/>
      <c r="C2459" s="105"/>
      <c r="D2459" s="106"/>
      <c r="E2459" s="222"/>
      <c r="F2459" s="225"/>
      <c r="G2459" s="107"/>
      <c r="H2459" s="107"/>
      <c r="I2459" s="107"/>
      <c r="J2459" s="108"/>
      <c r="K2459" s="109"/>
      <c r="L2459" s="110"/>
      <c r="M2459" s="328" t="str">
        <f>IFERROR(ROUNDUP(VLOOKUP(F2459,Accesorio!A:E,IF(L2459&gt;5,L2459-2,L2459),)*E2459/IF(L2459&gt;5,1.21,1),0)," ")</f>
        <v xml:space="preserve"> </v>
      </c>
      <c r="N2459" s="329" t="str">
        <f>IFERROR(VLOOKUP(F2459,Accesorio!A:C,3,),"")</f>
        <v/>
      </c>
    </row>
    <row r="2460" spans="1:14">
      <c r="A2460" s="103"/>
      <c r="B2460" s="104"/>
      <c r="C2460" s="105"/>
      <c r="D2460" s="106"/>
      <c r="E2460" s="222"/>
      <c r="F2460" s="225"/>
      <c r="G2460" s="107"/>
      <c r="H2460" s="107"/>
      <c r="I2460" s="107"/>
      <c r="J2460" s="108"/>
      <c r="K2460" s="109"/>
      <c r="L2460" s="110"/>
      <c r="M2460" s="328" t="str">
        <f>IFERROR(ROUNDUP(VLOOKUP(F2460,Accesorio!A:E,IF(L2460&gt;5,L2460-2,L2460),)*E2460/IF(L2460&gt;5,1.21,1),0)," ")</f>
        <v xml:space="preserve"> </v>
      </c>
      <c r="N2460" s="329" t="str">
        <f>IFERROR(VLOOKUP(F2460,Accesorio!A:C,3,),"")</f>
        <v/>
      </c>
    </row>
    <row r="2461" spans="1:14">
      <c r="A2461" s="103"/>
      <c r="B2461" s="104"/>
      <c r="C2461" s="105"/>
      <c r="D2461" s="106"/>
      <c r="E2461" s="222"/>
      <c r="F2461" s="225"/>
      <c r="G2461" s="107"/>
      <c r="H2461" s="107"/>
      <c r="I2461" s="107"/>
      <c r="J2461" s="108"/>
      <c r="K2461" s="109"/>
      <c r="L2461" s="110"/>
      <c r="M2461" s="328" t="str">
        <f>IFERROR(ROUNDUP(VLOOKUP(F2461,Accesorio!A:E,IF(L2461&gt;5,L2461-2,L2461),)*E2461/IF(L2461&gt;5,1.21,1),0)," ")</f>
        <v xml:space="preserve"> </v>
      </c>
      <c r="N2461" s="329" t="str">
        <f>IFERROR(VLOOKUP(F2461,Accesorio!A:C,3,),"")</f>
        <v/>
      </c>
    </row>
    <row r="2462" spans="1:14">
      <c r="A2462" s="103"/>
      <c r="B2462" s="104"/>
      <c r="C2462" s="105"/>
      <c r="D2462" s="106"/>
      <c r="E2462" s="222"/>
      <c r="F2462" s="225"/>
      <c r="G2462" s="107"/>
      <c r="H2462" s="107"/>
      <c r="I2462" s="107"/>
      <c r="J2462" s="108"/>
      <c r="K2462" s="109"/>
      <c r="L2462" s="110"/>
      <c r="M2462" s="328" t="str">
        <f>IFERROR(ROUNDUP(VLOOKUP(F2462,Accesorio!A:E,IF(L2462&gt;5,L2462-2,L2462),)*E2462/IF(L2462&gt;5,1.21,1),0)," ")</f>
        <v xml:space="preserve"> </v>
      </c>
      <c r="N2462" s="329" t="str">
        <f>IFERROR(VLOOKUP(F2462,Accesorio!A:C,3,),"")</f>
        <v/>
      </c>
    </row>
    <row r="2463" spans="1:14">
      <c r="A2463" s="103"/>
      <c r="B2463" s="104"/>
      <c r="C2463" s="105"/>
      <c r="D2463" s="106"/>
      <c r="E2463" s="222"/>
      <c r="F2463" s="225"/>
      <c r="G2463" s="107"/>
      <c r="H2463" s="107"/>
      <c r="I2463" s="107"/>
      <c r="J2463" s="108"/>
      <c r="K2463" s="109"/>
      <c r="L2463" s="110"/>
      <c r="M2463" s="328" t="str">
        <f>IFERROR(ROUNDUP(VLOOKUP(F2463,Accesorio!A:E,IF(L2463&gt;5,L2463-2,L2463),)*E2463/IF(L2463&gt;5,1.21,1),0)," ")</f>
        <v xml:space="preserve"> </v>
      </c>
      <c r="N2463" s="329" t="str">
        <f>IFERROR(VLOOKUP(F2463,Accesorio!A:C,3,),"")</f>
        <v/>
      </c>
    </row>
    <row r="2464" spans="1:14">
      <c r="A2464" s="103"/>
      <c r="B2464" s="104"/>
      <c r="C2464" s="105"/>
      <c r="D2464" s="106"/>
      <c r="E2464" s="222"/>
      <c r="F2464" s="225"/>
      <c r="G2464" s="107"/>
      <c r="H2464" s="107"/>
      <c r="I2464" s="107"/>
      <c r="J2464" s="108"/>
      <c r="K2464" s="109"/>
      <c r="L2464" s="110"/>
      <c r="M2464" s="328" t="str">
        <f>IFERROR(ROUNDUP(VLOOKUP(F2464,Accesorio!A:E,IF(L2464&gt;5,L2464-2,L2464),)*E2464/IF(L2464&gt;5,1.21,1),0)," ")</f>
        <v xml:space="preserve"> </v>
      </c>
      <c r="N2464" s="329" t="str">
        <f>IFERROR(VLOOKUP(F2464,Accesorio!A:C,3,),"")</f>
        <v/>
      </c>
    </row>
    <row r="2465" spans="1:14">
      <c r="A2465" s="103"/>
      <c r="B2465" s="104"/>
      <c r="C2465" s="105"/>
      <c r="D2465" s="106"/>
      <c r="E2465" s="222"/>
      <c r="F2465" s="225"/>
      <c r="G2465" s="107"/>
      <c r="H2465" s="107"/>
      <c r="I2465" s="107"/>
      <c r="J2465" s="108"/>
      <c r="K2465" s="109"/>
      <c r="L2465" s="110"/>
      <c r="M2465" s="328" t="str">
        <f>IFERROR(ROUNDUP(VLOOKUP(F2465,Accesorio!A:E,IF(L2465&gt;5,L2465-2,L2465),)*E2465/IF(L2465&gt;5,1.21,1),0)," ")</f>
        <v xml:space="preserve"> </v>
      </c>
      <c r="N2465" s="329" t="str">
        <f>IFERROR(VLOOKUP(F2465,Accesorio!A:C,3,),"")</f>
        <v/>
      </c>
    </row>
    <row r="2466" spans="1:14">
      <c r="A2466" s="103"/>
      <c r="B2466" s="104"/>
      <c r="C2466" s="105"/>
      <c r="D2466" s="106"/>
      <c r="E2466" s="222"/>
      <c r="F2466" s="225"/>
      <c r="G2466" s="107"/>
      <c r="H2466" s="107"/>
      <c r="I2466" s="107"/>
      <c r="J2466" s="108"/>
      <c r="K2466" s="109"/>
      <c r="L2466" s="110"/>
      <c r="M2466" s="328" t="str">
        <f>IFERROR(ROUNDUP(VLOOKUP(F2466,Accesorio!A:E,IF(L2466&gt;5,L2466-2,L2466),)*E2466/IF(L2466&gt;5,1.21,1),0)," ")</f>
        <v xml:space="preserve"> </v>
      </c>
      <c r="N2466" s="329" t="str">
        <f>IFERROR(VLOOKUP(F2466,Accesorio!A:C,3,),"")</f>
        <v/>
      </c>
    </row>
    <row r="2467" spans="1:14">
      <c r="A2467" s="103"/>
      <c r="B2467" s="104"/>
      <c r="C2467" s="105"/>
      <c r="D2467" s="106"/>
      <c r="E2467" s="222"/>
      <c r="F2467" s="225"/>
      <c r="G2467" s="107"/>
      <c r="H2467" s="107"/>
      <c r="I2467" s="107"/>
      <c r="J2467" s="108"/>
      <c r="K2467" s="109"/>
      <c r="L2467" s="110"/>
      <c r="M2467" s="328" t="str">
        <f>IFERROR(ROUNDUP(VLOOKUP(F2467,Accesorio!A:E,IF(L2467&gt;5,L2467-2,L2467),)*E2467/IF(L2467&gt;5,1.21,1),0)," ")</f>
        <v xml:space="preserve"> </v>
      </c>
      <c r="N2467" s="329" t="str">
        <f>IFERROR(VLOOKUP(F2467,Accesorio!A:C,3,),"")</f>
        <v/>
      </c>
    </row>
    <row r="2468" spans="1:14">
      <c r="A2468" s="103"/>
      <c r="B2468" s="104"/>
      <c r="C2468" s="105"/>
      <c r="D2468" s="106"/>
      <c r="E2468" s="222"/>
      <c r="F2468" s="225"/>
      <c r="G2468" s="107"/>
      <c r="H2468" s="107"/>
      <c r="I2468" s="107"/>
      <c r="J2468" s="108"/>
      <c r="K2468" s="109"/>
      <c r="L2468" s="110"/>
      <c r="M2468" s="328" t="str">
        <f>IFERROR(ROUNDUP(VLOOKUP(F2468,Accesorio!A:E,IF(L2468&gt;5,L2468-2,L2468),)*E2468/IF(L2468&gt;5,1.21,1),0)," ")</f>
        <v xml:space="preserve"> </v>
      </c>
      <c r="N2468" s="329" t="str">
        <f>IFERROR(VLOOKUP(F2468,Accesorio!A:C,3,),"")</f>
        <v/>
      </c>
    </row>
    <row r="2469" spans="1:14">
      <c r="A2469" s="103"/>
      <c r="B2469" s="104"/>
      <c r="C2469" s="105"/>
      <c r="D2469" s="106"/>
      <c r="E2469" s="222"/>
      <c r="F2469" s="225"/>
      <c r="G2469" s="107"/>
      <c r="H2469" s="107"/>
      <c r="I2469" s="107"/>
      <c r="J2469" s="108"/>
      <c r="K2469" s="109"/>
      <c r="L2469" s="110"/>
      <c r="M2469" s="328" t="str">
        <f>IFERROR(ROUNDUP(VLOOKUP(F2469,Accesorio!A:E,IF(L2469&gt;5,L2469-2,L2469),)*E2469/IF(L2469&gt;5,1.21,1),0)," ")</f>
        <v xml:space="preserve"> </v>
      </c>
      <c r="N2469" s="329" t="str">
        <f>IFERROR(VLOOKUP(F2469,Accesorio!A:C,3,),"")</f>
        <v/>
      </c>
    </row>
    <row r="2470" spans="1:14">
      <c r="A2470" s="103"/>
      <c r="B2470" s="104"/>
      <c r="C2470" s="105"/>
      <c r="D2470" s="106"/>
      <c r="E2470" s="222"/>
      <c r="F2470" s="225"/>
      <c r="G2470" s="107"/>
      <c r="H2470" s="107"/>
      <c r="I2470" s="107"/>
      <c r="J2470" s="108"/>
      <c r="K2470" s="109"/>
      <c r="L2470" s="110"/>
      <c r="M2470" s="328" t="str">
        <f>IFERROR(ROUNDUP(VLOOKUP(F2470,Accesorio!A:E,IF(L2470&gt;5,L2470-2,L2470),)*E2470/IF(L2470&gt;5,1.21,1),0)," ")</f>
        <v xml:space="preserve"> </v>
      </c>
      <c r="N2470" s="329" t="str">
        <f>IFERROR(VLOOKUP(F2470,Accesorio!A:C,3,),"")</f>
        <v/>
      </c>
    </row>
    <row r="2471" spans="1:14">
      <c r="A2471" s="103"/>
      <c r="B2471" s="104"/>
      <c r="C2471" s="105"/>
      <c r="D2471" s="106"/>
      <c r="E2471" s="222"/>
      <c r="F2471" s="225"/>
      <c r="G2471" s="107"/>
      <c r="H2471" s="107"/>
      <c r="I2471" s="107"/>
      <c r="J2471" s="108"/>
      <c r="K2471" s="109"/>
      <c r="L2471" s="110"/>
      <c r="M2471" s="328" t="str">
        <f>IFERROR(ROUNDUP(VLOOKUP(F2471,Accesorio!A:E,IF(L2471&gt;5,L2471-2,L2471),)*E2471/IF(L2471&gt;5,1.21,1),0)," ")</f>
        <v xml:space="preserve"> </v>
      </c>
      <c r="N2471" s="329" t="str">
        <f>IFERROR(VLOOKUP(F2471,Accesorio!A:C,3,),"")</f>
        <v/>
      </c>
    </row>
    <row r="2472" spans="1:14">
      <c r="A2472" s="103"/>
      <c r="B2472" s="104"/>
      <c r="C2472" s="105"/>
      <c r="D2472" s="106"/>
      <c r="E2472" s="222"/>
      <c r="F2472" s="225"/>
      <c r="G2472" s="107"/>
      <c r="H2472" s="107"/>
      <c r="I2472" s="107"/>
      <c r="J2472" s="108"/>
      <c r="K2472" s="109"/>
      <c r="L2472" s="110"/>
      <c r="M2472" s="328" t="str">
        <f>IFERROR(ROUNDUP(VLOOKUP(F2472,Accesorio!A:E,IF(L2472&gt;5,L2472-2,L2472),)*E2472/IF(L2472&gt;5,1.21,1),0)," ")</f>
        <v xml:space="preserve"> </v>
      </c>
      <c r="N2472" s="329" t="str">
        <f>IFERROR(VLOOKUP(F2472,Accesorio!A:C,3,),"")</f>
        <v/>
      </c>
    </row>
    <row r="2473" spans="1:14">
      <c r="A2473" s="103"/>
      <c r="B2473" s="104"/>
      <c r="C2473" s="105"/>
      <c r="D2473" s="106"/>
      <c r="E2473" s="222"/>
      <c r="F2473" s="225"/>
      <c r="G2473" s="107"/>
      <c r="H2473" s="107"/>
      <c r="I2473" s="107"/>
      <c r="J2473" s="108"/>
      <c r="K2473" s="109"/>
      <c r="L2473" s="110"/>
      <c r="M2473" s="328" t="str">
        <f>IFERROR(ROUNDUP(VLOOKUP(F2473,Accesorio!A:E,IF(L2473&gt;5,L2473-2,L2473),)*E2473/IF(L2473&gt;5,1.21,1),0)," ")</f>
        <v xml:space="preserve"> </v>
      </c>
      <c r="N2473" s="329" t="str">
        <f>IFERROR(VLOOKUP(F2473,Accesorio!A:C,3,),"")</f>
        <v/>
      </c>
    </row>
    <row r="2474" spans="1:14">
      <c r="A2474" s="103"/>
      <c r="B2474" s="104"/>
      <c r="C2474" s="105"/>
      <c r="D2474" s="106"/>
      <c r="E2474" s="222"/>
      <c r="F2474" s="225"/>
      <c r="G2474" s="107"/>
      <c r="H2474" s="107"/>
      <c r="I2474" s="107"/>
      <c r="J2474" s="108"/>
      <c r="K2474" s="109"/>
      <c r="L2474" s="110"/>
      <c r="M2474" s="328" t="str">
        <f>IFERROR(ROUNDUP(VLOOKUP(F2474,Accesorio!A:E,IF(L2474&gt;5,L2474-2,L2474),)*E2474/IF(L2474&gt;5,1.21,1),0)," ")</f>
        <v xml:space="preserve"> </v>
      </c>
      <c r="N2474" s="329" t="str">
        <f>IFERROR(VLOOKUP(F2474,Accesorio!A:C,3,),"")</f>
        <v/>
      </c>
    </row>
    <row r="2475" spans="1:14">
      <c r="A2475" s="103"/>
      <c r="B2475" s="104"/>
      <c r="C2475" s="105"/>
      <c r="D2475" s="106"/>
      <c r="E2475" s="222"/>
      <c r="F2475" s="225"/>
      <c r="G2475" s="107"/>
      <c r="H2475" s="107"/>
      <c r="I2475" s="107"/>
      <c r="J2475" s="108"/>
      <c r="K2475" s="109"/>
      <c r="L2475" s="110"/>
      <c r="M2475" s="328" t="str">
        <f>IFERROR(ROUNDUP(VLOOKUP(F2475,Accesorio!A:E,IF(L2475&gt;5,L2475-2,L2475),)*E2475/IF(L2475&gt;5,1.21,1),0)," ")</f>
        <v xml:space="preserve"> </v>
      </c>
      <c r="N2475" s="329" t="str">
        <f>IFERROR(VLOOKUP(F2475,Accesorio!A:C,3,),"")</f>
        <v/>
      </c>
    </row>
    <row r="2476" spans="1:14">
      <c r="A2476" s="103"/>
      <c r="B2476" s="104"/>
      <c r="C2476" s="105"/>
      <c r="D2476" s="106"/>
      <c r="E2476" s="222"/>
      <c r="F2476" s="225"/>
      <c r="G2476" s="107"/>
      <c r="H2476" s="107"/>
      <c r="I2476" s="107"/>
      <c r="J2476" s="108"/>
      <c r="K2476" s="109"/>
      <c r="L2476" s="110"/>
      <c r="M2476" s="328" t="str">
        <f>IFERROR(ROUNDUP(VLOOKUP(F2476,Accesorio!A:E,IF(L2476&gt;5,L2476-2,L2476),)*E2476/IF(L2476&gt;5,1.21,1),0)," ")</f>
        <v xml:space="preserve"> </v>
      </c>
      <c r="N2476" s="329" t="str">
        <f>IFERROR(VLOOKUP(F2476,Accesorio!A:C,3,),"")</f>
        <v/>
      </c>
    </row>
    <row r="2477" spans="1:14">
      <c r="A2477" s="103"/>
      <c r="B2477" s="104"/>
      <c r="C2477" s="105"/>
      <c r="D2477" s="106"/>
      <c r="E2477" s="222"/>
      <c r="F2477" s="225"/>
      <c r="G2477" s="107"/>
      <c r="H2477" s="107"/>
      <c r="I2477" s="107"/>
      <c r="J2477" s="108"/>
      <c r="K2477" s="109"/>
      <c r="L2477" s="110"/>
      <c r="M2477" s="328" t="str">
        <f>IFERROR(ROUNDUP(VLOOKUP(F2477,Accesorio!A:E,IF(L2477&gt;5,L2477-2,L2477),)*E2477/IF(L2477&gt;5,1.21,1),0)," ")</f>
        <v xml:space="preserve"> </v>
      </c>
      <c r="N2477" s="329" t="str">
        <f>IFERROR(VLOOKUP(F2477,Accesorio!A:C,3,),"")</f>
        <v/>
      </c>
    </row>
    <row r="2478" spans="1:14">
      <c r="A2478" s="103"/>
      <c r="B2478" s="104"/>
      <c r="C2478" s="105"/>
      <c r="D2478" s="106"/>
      <c r="E2478" s="222"/>
      <c r="F2478" s="225"/>
      <c r="G2478" s="107"/>
      <c r="H2478" s="107"/>
      <c r="I2478" s="107"/>
      <c r="J2478" s="108"/>
      <c r="K2478" s="109"/>
      <c r="L2478" s="110"/>
      <c r="M2478" s="328" t="str">
        <f>IFERROR(ROUNDUP(VLOOKUP(F2478,Accesorio!A:E,IF(L2478&gt;5,L2478-2,L2478),)*E2478/IF(L2478&gt;5,1.21,1),0)," ")</f>
        <v xml:space="preserve"> </v>
      </c>
      <c r="N2478" s="329" t="str">
        <f>IFERROR(VLOOKUP(F2478,Accesorio!A:C,3,),"")</f>
        <v/>
      </c>
    </row>
    <row r="2479" spans="1:14">
      <c r="A2479" s="103"/>
      <c r="B2479" s="104"/>
      <c r="C2479" s="105"/>
      <c r="D2479" s="106"/>
      <c r="E2479" s="222"/>
      <c r="F2479" s="225"/>
      <c r="G2479" s="107"/>
      <c r="H2479" s="107"/>
      <c r="I2479" s="107"/>
      <c r="J2479" s="108"/>
      <c r="K2479" s="109"/>
      <c r="L2479" s="110"/>
      <c r="M2479" s="328" t="str">
        <f>IFERROR(ROUNDUP(VLOOKUP(F2479,Accesorio!A:E,IF(L2479&gt;5,L2479-2,L2479),)*E2479/IF(L2479&gt;5,1.21,1),0)," ")</f>
        <v xml:space="preserve"> </v>
      </c>
      <c r="N2479" s="329" t="str">
        <f>IFERROR(VLOOKUP(F2479,Accesorio!A:C,3,),"")</f>
        <v/>
      </c>
    </row>
    <row r="2480" spans="1:14">
      <c r="A2480" s="103"/>
      <c r="B2480" s="104"/>
      <c r="C2480" s="105"/>
      <c r="D2480" s="106"/>
      <c r="E2480" s="222"/>
      <c r="F2480" s="225"/>
      <c r="G2480" s="107"/>
      <c r="H2480" s="107"/>
      <c r="I2480" s="107"/>
      <c r="J2480" s="108"/>
      <c r="K2480" s="109"/>
      <c r="L2480" s="110"/>
      <c r="M2480" s="328" t="str">
        <f>IFERROR(ROUNDUP(VLOOKUP(F2480,Accesorio!A:E,IF(L2480&gt;5,L2480-2,L2480),)*E2480/IF(L2480&gt;5,1.21,1),0)," ")</f>
        <v xml:space="preserve"> </v>
      </c>
      <c r="N2480" s="329" t="str">
        <f>IFERROR(VLOOKUP(F2480,Accesorio!A:C,3,),"")</f>
        <v/>
      </c>
    </row>
    <row r="2481" spans="1:14">
      <c r="A2481" s="103"/>
      <c r="B2481" s="104"/>
      <c r="C2481" s="105"/>
      <c r="D2481" s="106"/>
      <c r="E2481" s="222"/>
      <c r="F2481" s="225"/>
      <c r="G2481" s="107"/>
      <c r="H2481" s="107"/>
      <c r="I2481" s="107"/>
      <c r="J2481" s="108"/>
      <c r="K2481" s="109"/>
      <c r="L2481" s="110"/>
      <c r="M2481" s="328" t="str">
        <f>IFERROR(ROUNDUP(VLOOKUP(F2481,Accesorio!A:E,IF(L2481&gt;5,L2481-2,L2481),)*E2481/IF(L2481&gt;5,1.21,1),0)," ")</f>
        <v xml:space="preserve"> </v>
      </c>
      <c r="N2481" s="329" t="str">
        <f>IFERROR(VLOOKUP(F2481,Accesorio!A:C,3,),"")</f>
        <v/>
      </c>
    </row>
    <row r="2482" spans="1:14">
      <c r="A2482" s="103"/>
      <c r="B2482" s="104"/>
      <c r="C2482" s="105"/>
      <c r="D2482" s="106"/>
      <c r="E2482" s="222"/>
      <c r="F2482" s="225"/>
      <c r="G2482" s="107"/>
      <c r="H2482" s="107"/>
      <c r="I2482" s="107"/>
      <c r="J2482" s="108"/>
      <c r="K2482" s="109"/>
      <c r="L2482" s="110"/>
      <c r="M2482" s="328" t="str">
        <f>IFERROR(ROUNDUP(VLOOKUP(F2482,Accesorio!A:E,IF(L2482&gt;5,L2482-2,L2482),)*E2482/IF(L2482&gt;5,1.21,1),0)," ")</f>
        <v xml:space="preserve"> </v>
      </c>
      <c r="N2482" s="329" t="str">
        <f>IFERROR(VLOOKUP(F2482,Accesorio!A:C,3,),"")</f>
        <v/>
      </c>
    </row>
    <row r="2483" spans="1:14">
      <c r="A2483" s="103"/>
      <c r="B2483" s="104"/>
      <c r="C2483" s="105"/>
      <c r="D2483" s="106"/>
      <c r="E2483" s="222"/>
      <c r="F2483" s="225"/>
      <c r="G2483" s="107"/>
      <c r="H2483" s="107"/>
      <c r="I2483" s="107"/>
      <c r="J2483" s="108"/>
      <c r="K2483" s="109"/>
      <c r="L2483" s="110"/>
      <c r="M2483" s="328" t="str">
        <f>IFERROR(ROUNDUP(VLOOKUP(F2483,Accesorio!A:E,IF(L2483&gt;5,L2483-2,L2483),)*E2483/IF(L2483&gt;5,1.21,1),0)," ")</f>
        <v xml:space="preserve"> </v>
      </c>
      <c r="N2483" s="329" t="str">
        <f>IFERROR(VLOOKUP(F2483,Accesorio!A:C,3,),"")</f>
        <v/>
      </c>
    </row>
    <row r="2484" spans="1:14">
      <c r="A2484" s="103"/>
      <c r="B2484" s="104"/>
      <c r="C2484" s="105"/>
      <c r="D2484" s="106"/>
      <c r="E2484" s="222"/>
      <c r="F2484" s="225"/>
      <c r="G2484" s="107"/>
      <c r="H2484" s="107"/>
      <c r="I2484" s="107"/>
      <c r="J2484" s="108"/>
      <c r="K2484" s="109"/>
      <c r="L2484" s="110"/>
      <c r="M2484" s="328" t="str">
        <f>IFERROR(ROUNDUP(VLOOKUP(F2484,Accesorio!A:E,IF(L2484&gt;5,L2484-2,L2484),)*E2484/IF(L2484&gt;5,1.21,1),0)," ")</f>
        <v xml:space="preserve"> </v>
      </c>
      <c r="N2484" s="329" t="str">
        <f>IFERROR(VLOOKUP(F2484,Accesorio!A:C,3,),"")</f>
        <v/>
      </c>
    </row>
    <row r="2485" spans="1:14">
      <c r="A2485" s="103"/>
      <c r="B2485" s="104"/>
      <c r="C2485" s="105"/>
      <c r="D2485" s="106"/>
      <c r="E2485" s="222"/>
      <c r="F2485" s="225"/>
      <c r="G2485" s="107"/>
      <c r="H2485" s="107"/>
      <c r="I2485" s="107"/>
      <c r="J2485" s="108"/>
      <c r="K2485" s="109"/>
      <c r="L2485" s="110"/>
      <c r="M2485" s="328" t="str">
        <f>IFERROR(ROUNDUP(VLOOKUP(F2485,Accesorio!A:E,IF(L2485&gt;5,L2485-2,L2485),)*E2485/IF(L2485&gt;5,1.21,1),0)," ")</f>
        <v xml:space="preserve"> </v>
      </c>
      <c r="N2485" s="329" t="str">
        <f>IFERROR(VLOOKUP(F2485,Accesorio!A:C,3,),"")</f>
        <v/>
      </c>
    </row>
    <row r="2486" spans="1:14">
      <c r="A2486" s="103"/>
      <c r="B2486" s="104"/>
      <c r="C2486" s="105"/>
      <c r="D2486" s="106"/>
      <c r="E2486" s="222"/>
      <c r="F2486" s="225"/>
      <c r="G2486" s="107"/>
      <c r="H2486" s="107"/>
      <c r="I2486" s="107"/>
      <c r="J2486" s="108"/>
      <c r="K2486" s="109"/>
      <c r="L2486" s="110"/>
      <c r="M2486" s="328" t="str">
        <f>IFERROR(ROUNDUP(VLOOKUP(F2486,Accesorio!A:E,IF(L2486&gt;5,L2486-2,L2486),)*E2486/IF(L2486&gt;5,1.21,1),0)," ")</f>
        <v xml:space="preserve"> </v>
      </c>
      <c r="N2486" s="329" t="str">
        <f>IFERROR(VLOOKUP(F2486,Accesorio!A:C,3,),"")</f>
        <v/>
      </c>
    </row>
    <row r="2487" spans="1:14">
      <c r="A2487" s="103"/>
      <c r="B2487" s="104"/>
      <c r="C2487" s="105"/>
      <c r="D2487" s="106"/>
      <c r="E2487" s="222"/>
      <c r="F2487" s="225"/>
      <c r="G2487" s="107"/>
      <c r="H2487" s="107"/>
      <c r="I2487" s="107"/>
      <c r="J2487" s="108"/>
      <c r="K2487" s="109"/>
      <c r="L2487" s="110"/>
      <c r="M2487" s="328" t="str">
        <f>IFERROR(ROUNDUP(VLOOKUP(F2487,Accesorio!A:E,IF(L2487&gt;5,L2487-2,L2487),)*E2487/IF(L2487&gt;5,1.21,1),0)," ")</f>
        <v xml:space="preserve"> </v>
      </c>
      <c r="N2487" s="329" t="str">
        <f>IFERROR(VLOOKUP(F2487,Accesorio!A:C,3,),"")</f>
        <v/>
      </c>
    </row>
    <row r="2488" spans="1:14">
      <c r="A2488" s="103"/>
      <c r="B2488" s="104"/>
      <c r="C2488" s="105"/>
      <c r="D2488" s="106"/>
      <c r="E2488" s="222"/>
      <c r="F2488" s="225"/>
      <c r="G2488" s="107"/>
      <c r="H2488" s="107"/>
      <c r="I2488" s="107"/>
      <c r="J2488" s="108"/>
      <c r="K2488" s="109"/>
      <c r="L2488" s="110"/>
      <c r="M2488" s="328" t="str">
        <f>IFERROR(ROUNDUP(VLOOKUP(F2488,Accesorio!A:E,IF(L2488&gt;5,L2488-2,L2488),)*E2488/IF(L2488&gt;5,1.21,1),0)," ")</f>
        <v xml:space="preserve"> </v>
      </c>
      <c r="N2488" s="329" t="str">
        <f>IFERROR(VLOOKUP(F2488,Accesorio!A:C,3,),"")</f>
        <v/>
      </c>
    </row>
    <row r="2489" spans="1:14">
      <c r="A2489" s="103"/>
      <c r="B2489" s="104"/>
      <c r="C2489" s="105"/>
      <c r="D2489" s="106"/>
      <c r="E2489" s="222"/>
      <c r="F2489" s="225"/>
      <c r="G2489" s="107"/>
      <c r="H2489" s="107"/>
      <c r="I2489" s="107"/>
      <c r="J2489" s="108"/>
      <c r="K2489" s="109"/>
      <c r="L2489" s="110"/>
      <c r="M2489" s="328" t="str">
        <f>IFERROR(ROUNDUP(VLOOKUP(F2489,Accesorio!A:E,IF(L2489&gt;5,L2489-2,L2489),)*E2489/IF(L2489&gt;5,1.21,1),0)," ")</f>
        <v xml:space="preserve"> </v>
      </c>
      <c r="N2489" s="329" t="str">
        <f>IFERROR(VLOOKUP(F2489,Accesorio!A:C,3,),"")</f>
        <v/>
      </c>
    </row>
    <row r="2490" spans="1:14">
      <c r="A2490" s="103"/>
      <c r="B2490" s="104"/>
      <c r="C2490" s="105"/>
      <c r="D2490" s="106"/>
      <c r="E2490" s="222"/>
      <c r="F2490" s="225"/>
      <c r="G2490" s="107"/>
      <c r="H2490" s="107"/>
      <c r="I2490" s="107"/>
      <c r="J2490" s="108"/>
      <c r="K2490" s="109"/>
      <c r="L2490" s="110"/>
      <c r="M2490" s="328" t="str">
        <f>IFERROR(ROUNDUP(VLOOKUP(F2490,Accesorio!A:E,IF(L2490&gt;5,L2490-2,L2490),)*E2490/IF(L2490&gt;5,1.21,1),0)," ")</f>
        <v xml:space="preserve"> </v>
      </c>
      <c r="N2490" s="329" t="str">
        <f>IFERROR(VLOOKUP(F2490,Accesorio!A:C,3,),"")</f>
        <v/>
      </c>
    </row>
    <row r="2491" spans="1:14">
      <c r="A2491" s="103"/>
      <c r="B2491" s="104"/>
      <c r="C2491" s="105"/>
      <c r="D2491" s="106"/>
      <c r="E2491" s="222"/>
      <c r="F2491" s="225"/>
      <c r="G2491" s="107"/>
      <c r="H2491" s="107"/>
      <c r="I2491" s="107"/>
      <c r="J2491" s="108"/>
      <c r="K2491" s="109"/>
      <c r="L2491" s="110"/>
      <c r="M2491" s="328" t="str">
        <f>IFERROR(ROUNDUP(VLOOKUP(F2491,Accesorio!A:E,IF(L2491&gt;5,L2491-2,L2491),)*E2491/IF(L2491&gt;5,1.21,1),0)," ")</f>
        <v xml:space="preserve"> </v>
      </c>
      <c r="N2491" s="329" t="str">
        <f>IFERROR(VLOOKUP(F2491,Accesorio!A:C,3,),"")</f>
        <v/>
      </c>
    </row>
    <row r="2492" spans="1:14">
      <c r="A2492" s="103"/>
      <c r="B2492" s="104"/>
      <c r="C2492" s="105"/>
      <c r="D2492" s="106"/>
      <c r="E2492" s="222"/>
      <c r="F2492" s="225"/>
      <c r="G2492" s="107"/>
      <c r="H2492" s="107"/>
      <c r="I2492" s="107"/>
      <c r="J2492" s="108"/>
      <c r="K2492" s="109"/>
      <c r="L2492" s="110"/>
      <c r="M2492" s="328" t="str">
        <f>IFERROR(ROUNDUP(VLOOKUP(F2492,Accesorio!A:E,IF(L2492&gt;5,L2492-2,L2492),)*E2492/IF(L2492&gt;5,1.21,1),0)," ")</f>
        <v xml:space="preserve"> </v>
      </c>
      <c r="N2492" s="329" t="str">
        <f>IFERROR(VLOOKUP(F2492,Accesorio!A:C,3,),"")</f>
        <v/>
      </c>
    </row>
    <row r="2493" spans="1:14">
      <c r="A2493" s="103"/>
      <c r="B2493" s="104"/>
      <c r="C2493" s="105"/>
      <c r="D2493" s="106"/>
      <c r="E2493" s="222"/>
      <c r="F2493" s="225"/>
      <c r="G2493" s="107"/>
      <c r="H2493" s="107"/>
      <c r="I2493" s="107"/>
      <c r="J2493" s="108"/>
      <c r="K2493" s="109"/>
      <c r="L2493" s="110"/>
      <c r="M2493" s="328" t="str">
        <f>IFERROR(ROUNDUP(VLOOKUP(F2493,Accesorio!A:E,IF(L2493&gt;5,L2493-2,L2493),)*E2493/IF(L2493&gt;5,1.21,1),0)," ")</f>
        <v xml:space="preserve"> </v>
      </c>
      <c r="N2493" s="329" t="str">
        <f>IFERROR(VLOOKUP(F2493,Accesorio!A:C,3,),"")</f>
        <v/>
      </c>
    </row>
    <row r="2494" spans="1:14">
      <c r="A2494" s="103"/>
      <c r="B2494" s="104"/>
      <c r="C2494" s="105"/>
      <c r="D2494" s="106"/>
      <c r="E2494" s="222"/>
      <c r="F2494" s="225"/>
      <c r="G2494" s="107"/>
      <c r="H2494" s="107"/>
      <c r="I2494" s="107"/>
      <c r="J2494" s="108"/>
      <c r="K2494" s="109"/>
      <c r="L2494" s="110"/>
      <c r="M2494" s="328" t="str">
        <f>IFERROR(ROUNDUP(VLOOKUP(F2494,Accesorio!A:E,IF(L2494&gt;5,L2494-2,L2494),)*E2494/IF(L2494&gt;5,1.21,1),0)," ")</f>
        <v xml:space="preserve"> </v>
      </c>
      <c r="N2494" s="329" t="str">
        <f>IFERROR(VLOOKUP(F2494,Accesorio!A:C,3,),"")</f>
        <v/>
      </c>
    </row>
    <row r="2495" spans="1:14">
      <c r="A2495" s="103"/>
      <c r="B2495" s="104"/>
      <c r="C2495" s="105"/>
      <c r="D2495" s="106"/>
      <c r="E2495" s="222"/>
      <c r="F2495" s="225"/>
      <c r="G2495" s="107"/>
      <c r="H2495" s="107"/>
      <c r="I2495" s="107"/>
      <c r="J2495" s="108"/>
      <c r="K2495" s="109"/>
      <c r="L2495" s="110"/>
      <c r="M2495" s="328" t="str">
        <f>IFERROR(ROUNDUP(VLOOKUP(F2495,Accesorio!A:E,IF(L2495&gt;5,L2495-2,L2495),)*E2495/IF(L2495&gt;5,1.21,1),0)," ")</f>
        <v xml:space="preserve"> </v>
      </c>
      <c r="N2495" s="329" t="str">
        <f>IFERROR(VLOOKUP(F2495,Accesorio!A:C,3,),"")</f>
        <v/>
      </c>
    </row>
    <row r="2496" spans="1:14">
      <c r="A2496" s="103"/>
      <c r="B2496" s="104"/>
      <c r="C2496" s="105"/>
      <c r="D2496" s="106"/>
      <c r="E2496" s="222"/>
      <c r="F2496" s="225"/>
      <c r="G2496" s="107"/>
      <c r="H2496" s="107"/>
      <c r="I2496" s="107"/>
      <c r="J2496" s="108"/>
      <c r="K2496" s="109"/>
      <c r="L2496" s="110"/>
      <c r="M2496" s="328" t="str">
        <f>IFERROR(ROUNDUP(VLOOKUP(F2496,Accesorio!A:E,IF(L2496&gt;5,L2496-2,L2496),)*E2496/IF(L2496&gt;5,1.21,1),0)," ")</f>
        <v xml:space="preserve"> </v>
      </c>
      <c r="N2496" s="329" t="str">
        <f>IFERROR(VLOOKUP(F2496,Accesorio!A:C,3,),"")</f>
        <v/>
      </c>
    </row>
    <row r="2497" spans="1:14">
      <c r="A2497" s="103"/>
      <c r="B2497" s="104"/>
      <c r="C2497" s="105"/>
      <c r="D2497" s="106"/>
      <c r="E2497" s="222"/>
      <c r="F2497" s="225"/>
      <c r="G2497" s="107"/>
      <c r="H2497" s="107"/>
      <c r="I2497" s="107"/>
      <c r="J2497" s="108"/>
      <c r="K2497" s="109"/>
      <c r="L2497" s="110"/>
      <c r="M2497" s="328" t="str">
        <f>IFERROR(ROUNDUP(VLOOKUP(F2497,Accesorio!A:E,IF(L2497&gt;5,L2497-2,L2497),)*E2497/IF(L2497&gt;5,1.21,1),0)," ")</f>
        <v xml:space="preserve"> </v>
      </c>
      <c r="N2497" s="329" t="str">
        <f>IFERROR(VLOOKUP(F2497,Accesorio!A:C,3,),"")</f>
        <v/>
      </c>
    </row>
    <row r="2498" spans="1:14">
      <c r="A2498" s="103"/>
      <c r="B2498" s="104"/>
      <c r="C2498" s="105"/>
      <c r="D2498" s="106"/>
      <c r="E2498" s="222"/>
      <c r="F2498" s="225"/>
      <c r="G2498" s="107"/>
      <c r="H2498" s="107"/>
      <c r="I2498" s="107"/>
      <c r="J2498" s="108"/>
      <c r="K2498" s="109"/>
      <c r="L2498" s="110"/>
      <c r="M2498" s="328" t="str">
        <f>IFERROR(ROUNDUP(VLOOKUP(F2498,Accesorio!A:E,IF(L2498&gt;5,L2498-2,L2498),)*E2498/IF(L2498&gt;5,1.21,1),0)," ")</f>
        <v xml:space="preserve"> </v>
      </c>
      <c r="N2498" s="329" t="str">
        <f>IFERROR(VLOOKUP(F2498,Accesorio!A:C,3,),"")</f>
        <v/>
      </c>
    </row>
    <row r="2499" spans="1:14">
      <c r="A2499" s="103"/>
      <c r="B2499" s="104"/>
      <c r="C2499" s="105"/>
      <c r="D2499" s="106"/>
      <c r="E2499" s="222"/>
      <c r="F2499" s="225"/>
      <c r="G2499" s="107"/>
      <c r="H2499" s="107"/>
      <c r="I2499" s="107"/>
      <c r="J2499" s="108"/>
      <c r="K2499" s="109"/>
      <c r="L2499" s="110"/>
      <c r="M2499" s="328" t="str">
        <f>IFERROR(ROUNDUP(VLOOKUP(F2499,Accesorio!A:E,IF(L2499&gt;5,L2499-2,L2499),)*E2499/IF(L2499&gt;5,1.21,1),0)," ")</f>
        <v xml:space="preserve"> </v>
      </c>
      <c r="N2499" s="329" t="str">
        <f>IFERROR(VLOOKUP(F2499,Accesorio!A:C,3,),"")</f>
        <v/>
      </c>
    </row>
    <row r="2500" spans="1:14">
      <c r="A2500" s="103"/>
      <c r="B2500" s="104"/>
      <c r="C2500" s="105"/>
      <c r="D2500" s="106"/>
      <c r="E2500" s="222"/>
      <c r="F2500" s="225"/>
      <c r="G2500" s="107"/>
      <c r="H2500" s="107"/>
      <c r="I2500" s="107"/>
      <c r="J2500" s="108"/>
      <c r="K2500" s="109"/>
      <c r="L2500" s="110"/>
      <c r="M2500" s="328" t="str">
        <f>IFERROR(ROUNDUP(VLOOKUP(F2500,Accesorio!A:E,IF(L2500&gt;5,L2500-2,L2500),)*E2500/IF(L2500&gt;5,1.21,1),0)," ")</f>
        <v xml:space="preserve"> </v>
      </c>
      <c r="N2500" s="329" t="str">
        <f>IFERROR(VLOOKUP(F2500,Accesorio!A:C,3,),"")</f>
        <v/>
      </c>
    </row>
    <row r="2501" spans="1:14">
      <c r="A2501" s="103"/>
      <c r="B2501" s="104"/>
      <c r="C2501" s="105"/>
      <c r="D2501" s="106"/>
      <c r="E2501" s="222"/>
      <c r="F2501" s="225"/>
      <c r="G2501" s="107"/>
      <c r="H2501" s="107"/>
      <c r="I2501" s="107"/>
      <c r="J2501" s="108"/>
      <c r="K2501" s="109"/>
      <c r="L2501" s="110"/>
      <c r="M2501" s="328" t="str">
        <f>IFERROR(ROUNDUP(VLOOKUP(F2501,Accesorio!A:E,IF(L2501&gt;5,L2501-2,L2501),)*E2501/IF(L2501&gt;5,1.21,1),0)," ")</f>
        <v xml:space="preserve"> </v>
      </c>
      <c r="N2501" s="329" t="str">
        <f>IFERROR(VLOOKUP(F2501,Accesorio!A:C,3,),"")</f>
        <v/>
      </c>
    </row>
    <row r="2502" spans="1:14">
      <c r="A2502" s="103"/>
      <c r="B2502" s="104"/>
      <c r="C2502" s="105"/>
      <c r="D2502" s="106"/>
      <c r="E2502" s="222"/>
      <c r="F2502" s="225"/>
      <c r="G2502" s="107"/>
      <c r="H2502" s="107"/>
      <c r="I2502" s="107"/>
      <c r="J2502" s="108"/>
      <c r="K2502" s="109"/>
      <c r="L2502" s="110"/>
      <c r="M2502" s="328" t="str">
        <f>IFERROR(ROUNDUP(VLOOKUP(F2502,Accesorio!A:E,IF(L2502&gt;5,L2502-2,L2502),)*E2502/IF(L2502&gt;5,1.21,1),0)," ")</f>
        <v xml:space="preserve"> </v>
      </c>
      <c r="N2502" s="329" t="str">
        <f>IFERROR(VLOOKUP(F2502,Accesorio!A:C,3,),"")</f>
        <v/>
      </c>
    </row>
    <row r="2503" spans="1:14">
      <c r="A2503" s="103"/>
      <c r="B2503" s="104"/>
      <c r="C2503" s="105"/>
      <c r="D2503" s="106"/>
      <c r="E2503" s="222"/>
      <c r="F2503" s="225"/>
      <c r="G2503" s="107"/>
      <c r="H2503" s="107"/>
      <c r="I2503" s="107"/>
      <c r="J2503" s="108"/>
      <c r="K2503" s="109"/>
      <c r="L2503" s="110"/>
      <c r="M2503" s="328" t="str">
        <f>IFERROR(ROUNDUP(VLOOKUP(F2503,Accesorio!A:E,IF(L2503&gt;5,L2503-2,L2503),)*E2503/IF(L2503&gt;5,1.21,1),0)," ")</f>
        <v xml:space="preserve"> </v>
      </c>
      <c r="N2503" s="329" t="str">
        <f>IFERROR(VLOOKUP(F2503,Accesorio!A:C,3,),"")</f>
        <v/>
      </c>
    </row>
    <row r="2504" spans="1:14">
      <c r="A2504" s="103"/>
      <c r="B2504" s="104"/>
      <c r="C2504" s="105"/>
      <c r="D2504" s="106"/>
      <c r="E2504" s="222"/>
      <c r="F2504" s="225"/>
      <c r="G2504" s="107"/>
      <c r="H2504" s="107"/>
      <c r="I2504" s="107"/>
      <c r="J2504" s="108"/>
      <c r="K2504" s="109"/>
      <c r="L2504" s="110"/>
      <c r="M2504" s="328" t="str">
        <f>IFERROR(ROUNDUP(VLOOKUP(F2504,Accesorio!A:E,IF(L2504&gt;5,L2504-2,L2504),)*E2504/IF(L2504&gt;5,1.21,1),0)," ")</f>
        <v xml:space="preserve"> </v>
      </c>
      <c r="N2504" s="329" t="str">
        <f>IFERROR(VLOOKUP(F2504,Accesorio!A:C,3,),"")</f>
        <v/>
      </c>
    </row>
    <row r="2505" spans="1:14">
      <c r="A2505" s="103"/>
      <c r="B2505" s="104"/>
      <c r="C2505" s="105"/>
      <c r="D2505" s="106"/>
      <c r="E2505" s="222"/>
      <c r="F2505" s="225"/>
      <c r="G2505" s="107"/>
      <c r="H2505" s="107"/>
      <c r="I2505" s="107"/>
      <c r="J2505" s="108"/>
      <c r="K2505" s="109"/>
      <c r="L2505" s="110"/>
      <c r="M2505" s="328" t="str">
        <f>IFERROR(ROUNDUP(VLOOKUP(F2505,Accesorio!A:E,IF(L2505&gt;5,L2505-2,L2505),)*E2505/IF(L2505&gt;5,1.21,1),0)," ")</f>
        <v xml:space="preserve"> </v>
      </c>
      <c r="N2505" s="329" t="str">
        <f>IFERROR(VLOOKUP(F2505,Accesorio!A:C,3,),"")</f>
        <v/>
      </c>
    </row>
    <row r="2506" spans="1:14">
      <c r="A2506" s="103"/>
      <c r="B2506" s="104"/>
      <c r="C2506" s="105"/>
      <c r="D2506" s="106"/>
      <c r="E2506" s="222"/>
      <c r="F2506" s="225"/>
      <c r="G2506" s="107"/>
      <c r="H2506" s="107"/>
      <c r="I2506" s="107"/>
      <c r="J2506" s="108"/>
      <c r="K2506" s="109"/>
      <c r="L2506" s="110"/>
      <c r="M2506" s="328" t="str">
        <f>IFERROR(ROUNDUP(VLOOKUP(F2506,Accesorio!A:E,IF(L2506&gt;5,L2506-2,L2506),)*E2506/IF(L2506&gt;5,1.21,1),0)," ")</f>
        <v xml:space="preserve"> </v>
      </c>
      <c r="N2506" s="329" t="str">
        <f>IFERROR(VLOOKUP(F2506,Accesorio!A:C,3,),"")</f>
        <v/>
      </c>
    </row>
    <row r="2507" spans="1:14">
      <c r="A2507" s="103"/>
      <c r="B2507" s="104"/>
      <c r="C2507" s="105"/>
      <c r="D2507" s="106"/>
      <c r="E2507" s="222"/>
      <c r="F2507" s="225"/>
      <c r="G2507" s="107"/>
      <c r="H2507" s="107"/>
      <c r="I2507" s="107"/>
      <c r="J2507" s="108"/>
      <c r="K2507" s="109"/>
      <c r="L2507" s="110"/>
      <c r="M2507" s="328" t="str">
        <f>IFERROR(ROUNDUP(VLOOKUP(F2507,Accesorio!A:E,IF(L2507&gt;5,L2507-2,L2507),)*E2507/IF(L2507&gt;5,1.21,1),0)," ")</f>
        <v xml:space="preserve"> </v>
      </c>
      <c r="N2507" s="329" t="str">
        <f>IFERROR(VLOOKUP(F2507,Accesorio!A:C,3,),"")</f>
        <v/>
      </c>
    </row>
    <row r="2508" spans="1:14">
      <c r="A2508" s="103"/>
      <c r="B2508" s="104"/>
      <c r="C2508" s="105"/>
      <c r="D2508" s="106"/>
      <c r="E2508" s="222"/>
      <c r="F2508" s="225"/>
      <c r="G2508" s="107"/>
      <c r="H2508" s="107"/>
      <c r="I2508" s="107"/>
      <c r="J2508" s="108"/>
      <c r="K2508" s="109"/>
      <c r="L2508" s="110"/>
      <c r="M2508" s="328" t="str">
        <f>IFERROR(ROUNDUP(VLOOKUP(F2508,Accesorio!A:E,IF(L2508&gt;5,L2508-2,L2508),)*E2508/IF(L2508&gt;5,1.21,1),0)," ")</f>
        <v xml:space="preserve"> </v>
      </c>
      <c r="N2508" s="329" t="str">
        <f>IFERROR(VLOOKUP(F2508,Accesorio!A:C,3,),"")</f>
        <v/>
      </c>
    </row>
    <row r="2509" spans="1:14">
      <c r="A2509" s="103"/>
      <c r="B2509" s="104"/>
      <c r="C2509" s="105"/>
      <c r="D2509" s="106"/>
      <c r="E2509" s="222"/>
      <c r="F2509" s="225"/>
      <c r="G2509" s="107"/>
      <c r="H2509" s="107"/>
      <c r="I2509" s="107"/>
      <c r="J2509" s="108"/>
      <c r="K2509" s="109"/>
      <c r="L2509" s="110"/>
      <c r="M2509" s="328" t="str">
        <f>IFERROR(ROUNDUP(VLOOKUP(F2509,Accesorio!A:E,IF(L2509&gt;5,L2509-2,L2509),)*E2509/IF(L2509&gt;5,1.21,1),0)," ")</f>
        <v xml:space="preserve"> </v>
      </c>
      <c r="N2509" s="329" t="str">
        <f>IFERROR(VLOOKUP(F2509,Accesorio!A:C,3,),"")</f>
        <v/>
      </c>
    </row>
    <row r="2510" spans="1:14">
      <c r="A2510" s="103"/>
      <c r="B2510" s="104"/>
      <c r="C2510" s="105"/>
      <c r="D2510" s="106"/>
      <c r="E2510" s="222"/>
      <c r="F2510" s="225"/>
      <c r="G2510" s="107"/>
      <c r="H2510" s="107"/>
      <c r="I2510" s="107"/>
      <c r="J2510" s="108"/>
      <c r="K2510" s="109"/>
      <c r="L2510" s="110"/>
      <c r="M2510" s="328" t="str">
        <f>IFERROR(ROUNDUP(VLOOKUP(F2510,Accesorio!A:E,IF(L2510&gt;5,L2510-2,L2510),)*E2510/IF(L2510&gt;5,1.21,1),0)," ")</f>
        <v xml:space="preserve"> </v>
      </c>
      <c r="N2510" s="329" t="str">
        <f>IFERROR(VLOOKUP(F2510,Accesorio!A:C,3,),"")</f>
        <v/>
      </c>
    </row>
    <row r="2511" spans="1:14">
      <c r="A2511" s="103"/>
      <c r="B2511" s="104"/>
      <c r="C2511" s="105"/>
      <c r="D2511" s="106"/>
      <c r="E2511" s="222"/>
      <c r="F2511" s="225"/>
      <c r="G2511" s="107"/>
      <c r="H2511" s="107"/>
      <c r="I2511" s="107"/>
      <c r="J2511" s="108"/>
      <c r="K2511" s="109"/>
      <c r="L2511" s="110"/>
      <c r="M2511" s="328" t="str">
        <f>IFERROR(ROUNDUP(VLOOKUP(F2511,Accesorio!A:E,IF(L2511&gt;5,L2511-2,L2511),)*E2511/IF(L2511&gt;5,1.21,1),0)," ")</f>
        <v xml:space="preserve"> </v>
      </c>
      <c r="N2511" s="329" t="str">
        <f>IFERROR(VLOOKUP(F2511,Accesorio!A:C,3,),"")</f>
        <v/>
      </c>
    </row>
    <row r="2512" spans="1:14">
      <c r="A2512" s="103"/>
      <c r="B2512" s="104"/>
      <c r="C2512" s="111"/>
      <c r="D2512" s="106"/>
      <c r="E2512" s="222"/>
      <c r="F2512" s="225"/>
      <c r="G2512" s="107"/>
      <c r="H2512" s="107"/>
      <c r="I2512" s="107"/>
      <c r="J2512" s="108"/>
      <c r="K2512" s="109"/>
      <c r="L2512" s="110"/>
      <c r="M2512" s="328" t="str">
        <f>IFERROR(ROUNDUP(VLOOKUP(F2512,Accesorio!A:E,IF(L2512&gt;5,L2512-2,L2512),)*E2512/IF(L2512&gt;5,1.21,1),0)," ")</f>
        <v xml:space="preserve"> </v>
      </c>
      <c r="N2512" s="329" t="str">
        <f>IFERROR(VLOOKUP(F2512,Accesorio!A:C,3,),"")</f>
        <v/>
      </c>
    </row>
    <row r="2513" spans="1:14">
      <c r="A2513" s="103"/>
      <c r="B2513" s="104"/>
      <c r="C2513" s="111"/>
      <c r="D2513" s="106"/>
      <c r="E2513" s="222"/>
      <c r="F2513" s="225"/>
      <c r="G2513" s="107"/>
      <c r="H2513" s="107"/>
      <c r="I2513" s="107"/>
      <c r="J2513" s="108"/>
      <c r="K2513" s="109"/>
      <c r="L2513" s="110"/>
      <c r="M2513" s="328" t="str">
        <f>IFERROR(ROUNDUP(VLOOKUP(F2513,Accesorio!A:E,IF(L2513&gt;5,L2513-2,L2513),)*E2513/IF(L2513&gt;5,1.21,1),0)," ")</f>
        <v xml:space="preserve"> </v>
      </c>
      <c r="N2513" s="329" t="str">
        <f>IFERROR(VLOOKUP(F2513,Accesorio!A:C,3,),"")</f>
        <v/>
      </c>
    </row>
    <row r="2514" spans="1:14">
      <c r="A2514" s="103"/>
      <c r="B2514" s="104"/>
      <c r="C2514" s="111"/>
      <c r="D2514" s="106"/>
      <c r="E2514" s="222"/>
      <c r="F2514" s="225"/>
      <c r="G2514" s="107"/>
      <c r="H2514" s="107"/>
      <c r="I2514" s="107"/>
      <c r="J2514" s="108"/>
      <c r="K2514" s="109"/>
      <c r="L2514" s="110"/>
      <c r="M2514" s="328" t="str">
        <f>IFERROR(ROUNDUP(VLOOKUP(F2514,Accesorio!A:E,IF(L2514&gt;5,L2514-2,L2514),)*E2514/IF(L2514&gt;5,1.21,1),0)," ")</f>
        <v xml:space="preserve"> </v>
      </c>
      <c r="N2514" s="329" t="str">
        <f>IFERROR(VLOOKUP(F2514,Accesorio!A:C,3,),"")</f>
        <v/>
      </c>
    </row>
    <row r="2515" spans="1:14">
      <c r="A2515" s="103"/>
      <c r="B2515" s="104"/>
      <c r="C2515" s="111"/>
      <c r="D2515" s="106"/>
      <c r="E2515" s="222"/>
      <c r="F2515" s="225"/>
      <c r="G2515" s="107"/>
      <c r="H2515" s="107"/>
      <c r="I2515" s="107"/>
      <c r="J2515" s="108"/>
      <c r="K2515" s="109"/>
      <c r="L2515" s="110"/>
      <c r="M2515" s="328" t="str">
        <f>IFERROR(ROUNDUP(VLOOKUP(F2515,Accesorio!A:E,IF(L2515&gt;5,L2515-2,L2515),)*E2515/IF(L2515&gt;5,1.21,1),0)," ")</f>
        <v xml:space="preserve"> </v>
      </c>
      <c r="N2515" s="329" t="str">
        <f>IFERROR(VLOOKUP(F2515,Accesorio!A:C,3,),"")</f>
        <v/>
      </c>
    </row>
    <row r="2516" spans="1:14">
      <c r="A2516" s="103"/>
      <c r="B2516" s="104"/>
      <c r="C2516" s="105"/>
      <c r="D2516" s="106"/>
      <c r="E2516" s="222"/>
      <c r="F2516" s="225"/>
      <c r="G2516" s="107"/>
      <c r="H2516" s="107"/>
      <c r="I2516" s="107"/>
      <c r="J2516" s="108"/>
      <c r="K2516" s="109"/>
      <c r="L2516" s="110"/>
      <c r="M2516" s="328" t="str">
        <f>IFERROR(ROUNDUP(VLOOKUP(F2516,Accesorio!A:E,IF(L2516&gt;5,L2516-2,L2516),)*E2516/IF(L2516&gt;5,1.21,1),0)," ")</f>
        <v xml:space="preserve"> </v>
      </c>
      <c r="N2516" s="329" t="str">
        <f>IFERROR(VLOOKUP(F2516,Accesorio!A:C,3,),"")</f>
        <v/>
      </c>
    </row>
    <row r="2517" spans="1:14">
      <c r="A2517" s="103"/>
      <c r="B2517" s="104"/>
      <c r="C2517" s="105"/>
      <c r="D2517" s="106"/>
      <c r="E2517" s="222"/>
      <c r="F2517" s="225"/>
      <c r="G2517" s="107"/>
      <c r="H2517" s="107"/>
      <c r="I2517" s="107"/>
      <c r="J2517" s="108"/>
      <c r="K2517" s="109"/>
      <c r="L2517" s="110"/>
      <c r="M2517" s="328" t="str">
        <f>IFERROR(ROUNDUP(VLOOKUP(F2517,Accesorio!A:E,IF(L2517&gt;5,L2517-2,L2517),)*E2517/IF(L2517&gt;5,1.21,1),0)," ")</f>
        <v xml:space="preserve"> </v>
      </c>
      <c r="N2517" s="329" t="str">
        <f>IFERROR(VLOOKUP(F2517,Accesorio!A:C,3,),"")</f>
        <v/>
      </c>
    </row>
    <row r="2518" spans="1:14">
      <c r="A2518" s="103"/>
      <c r="B2518" s="104"/>
      <c r="C2518" s="105"/>
      <c r="D2518" s="106"/>
      <c r="E2518" s="222"/>
      <c r="F2518" s="225"/>
      <c r="G2518" s="107"/>
      <c r="H2518" s="107"/>
      <c r="I2518" s="107"/>
      <c r="J2518" s="108"/>
      <c r="K2518" s="109"/>
      <c r="L2518" s="110"/>
      <c r="M2518" s="328" t="str">
        <f>IFERROR(ROUNDUP(VLOOKUP(F2518,Accesorio!A:E,IF(L2518&gt;5,L2518-2,L2518),)*E2518/IF(L2518&gt;5,1.21,1),0)," ")</f>
        <v xml:space="preserve"> </v>
      </c>
      <c r="N2518" s="329" t="str">
        <f>IFERROR(VLOOKUP(F2518,Accesorio!A:C,3,),"")</f>
        <v/>
      </c>
    </row>
    <row r="2519" spans="1:14">
      <c r="A2519" s="103"/>
      <c r="B2519" s="104"/>
      <c r="C2519" s="105"/>
      <c r="D2519" s="106"/>
      <c r="E2519" s="222"/>
      <c r="F2519" s="225"/>
      <c r="G2519" s="107"/>
      <c r="H2519" s="107"/>
      <c r="I2519" s="107"/>
      <c r="J2519" s="108"/>
      <c r="K2519" s="109"/>
      <c r="L2519" s="110"/>
      <c r="M2519" s="328" t="str">
        <f>IFERROR(ROUNDUP(VLOOKUP(F2519,Accesorio!A:E,IF(L2519&gt;5,L2519-2,L2519),)*E2519/IF(L2519&gt;5,1.21,1),0)," ")</f>
        <v xml:space="preserve"> </v>
      </c>
      <c r="N2519" s="329" t="str">
        <f>IFERROR(VLOOKUP(F2519,Accesorio!A:C,3,),"")</f>
        <v/>
      </c>
    </row>
    <row r="2520" spans="1:14">
      <c r="A2520" s="103"/>
      <c r="B2520" s="104"/>
      <c r="C2520" s="105"/>
      <c r="D2520" s="106"/>
      <c r="E2520" s="222"/>
      <c r="F2520" s="225"/>
      <c r="G2520" s="107"/>
      <c r="H2520" s="107"/>
      <c r="I2520" s="107"/>
      <c r="J2520" s="108"/>
      <c r="K2520" s="109"/>
      <c r="L2520" s="110"/>
      <c r="M2520" s="328" t="str">
        <f>IFERROR(ROUNDUP(VLOOKUP(F2520,Accesorio!A:E,IF(L2520&gt;5,L2520-2,L2520),)*E2520/IF(L2520&gt;5,1.21,1),0)," ")</f>
        <v xml:space="preserve"> </v>
      </c>
      <c r="N2520" s="329" t="str">
        <f>IFERROR(VLOOKUP(F2520,Accesorio!A:C,3,),"")</f>
        <v/>
      </c>
    </row>
    <row r="2521" spans="1:14">
      <c r="A2521" s="103"/>
      <c r="B2521" s="104"/>
      <c r="C2521" s="105"/>
      <c r="D2521" s="106"/>
      <c r="E2521" s="222"/>
      <c r="F2521" s="225"/>
      <c r="G2521" s="107"/>
      <c r="H2521" s="107"/>
      <c r="I2521" s="107"/>
      <c r="J2521" s="108"/>
      <c r="K2521" s="109"/>
      <c r="L2521" s="110"/>
      <c r="M2521" s="328" t="str">
        <f>IFERROR(ROUNDUP(VLOOKUP(F2521,Accesorio!A:E,IF(L2521&gt;5,L2521-2,L2521),)*E2521/IF(L2521&gt;5,1.21,1),0)," ")</f>
        <v xml:space="preserve"> </v>
      </c>
      <c r="N2521" s="329" t="str">
        <f>IFERROR(VLOOKUP(F2521,Accesorio!A:C,3,),"")</f>
        <v/>
      </c>
    </row>
    <row r="2522" spans="1:14">
      <c r="A2522" s="103"/>
      <c r="B2522" s="104"/>
      <c r="C2522" s="105"/>
      <c r="D2522" s="106"/>
      <c r="E2522" s="222"/>
      <c r="F2522" s="225"/>
      <c r="G2522" s="107"/>
      <c r="H2522" s="107"/>
      <c r="I2522" s="107"/>
      <c r="J2522" s="108"/>
      <c r="K2522" s="109"/>
      <c r="L2522" s="110"/>
      <c r="M2522" s="328" t="str">
        <f>IFERROR(ROUNDUP(VLOOKUP(F2522,Accesorio!A:E,IF(L2522&gt;5,L2522-2,L2522),)*E2522/IF(L2522&gt;5,1.21,1),0)," ")</f>
        <v xml:space="preserve"> </v>
      </c>
      <c r="N2522" s="329" t="str">
        <f>IFERROR(VLOOKUP(F2522,Accesorio!A:C,3,),"")</f>
        <v/>
      </c>
    </row>
    <row r="2523" spans="1:14">
      <c r="A2523" s="103"/>
      <c r="B2523" s="104"/>
      <c r="C2523" s="105"/>
      <c r="D2523" s="106"/>
      <c r="E2523" s="222"/>
      <c r="F2523" s="225"/>
      <c r="G2523" s="107"/>
      <c r="H2523" s="107"/>
      <c r="I2523" s="107"/>
      <c r="J2523" s="108"/>
      <c r="K2523" s="109"/>
      <c r="L2523" s="110"/>
      <c r="M2523" s="328" t="str">
        <f>IFERROR(ROUNDUP(VLOOKUP(F2523,Accesorio!A:E,IF(L2523&gt;5,L2523-2,L2523),)*E2523/IF(L2523&gt;5,1.21,1),0)," ")</f>
        <v xml:space="preserve"> </v>
      </c>
      <c r="N2523" s="329" t="str">
        <f>IFERROR(VLOOKUP(F2523,Accesorio!A:C,3,),"")</f>
        <v/>
      </c>
    </row>
    <row r="2524" spans="1:14">
      <c r="A2524" s="103"/>
      <c r="B2524" s="104"/>
      <c r="C2524" s="105"/>
      <c r="D2524" s="106"/>
      <c r="E2524" s="222"/>
      <c r="F2524" s="225"/>
      <c r="G2524" s="107"/>
      <c r="H2524" s="107"/>
      <c r="I2524" s="107"/>
      <c r="J2524" s="108"/>
      <c r="K2524" s="109"/>
      <c r="L2524" s="110"/>
      <c r="M2524" s="328" t="str">
        <f>IFERROR(ROUNDUP(VLOOKUP(F2524,Accesorio!A:E,IF(L2524&gt;5,L2524-2,L2524),)*E2524/IF(L2524&gt;5,1.21,1),0)," ")</f>
        <v xml:space="preserve"> </v>
      </c>
      <c r="N2524" s="329" t="str">
        <f>IFERROR(VLOOKUP(F2524,Accesorio!A:C,3,),"")</f>
        <v/>
      </c>
    </row>
    <row r="2525" spans="1:14">
      <c r="A2525" s="103"/>
      <c r="B2525" s="104"/>
      <c r="C2525" s="105"/>
      <c r="D2525" s="106"/>
      <c r="E2525" s="222"/>
      <c r="F2525" s="225"/>
      <c r="G2525" s="107"/>
      <c r="H2525" s="107"/>
      <c r="I2525" s="107"/>
      <c r="J2525" s="108"/>
      <c r="K2525" s="109"/>
      <c r="L2525" s="110"/>
      <c r="M2525" s="328" t="str">
        <f>IFERROR(ROUNDUP(VLOOKUP(F2525,Accesorio!A:E,IF(L2525&gt;5,L2525-2,L2525),)*E2525/IF(L2525&gt;5,1.21,1),0)," ")</f>
        <v xml:space="preserve"> </v>
      </c>
      <c r="N2525" s="329" t="str">
        <f>IFERROR(VLOOKUP(F2525,Accesorio!A:C,3,),"")</f>
        <v/>
      </c>
    </row>
    <row r="2526" spans="1:14">
      <c r="A2526" s="103"/>
      <c r="B2526" s="104"/>
      <c r="C2526" s="105"/>
      <c r="D2526" s="106"/>
      <c r="E2526" s="222"/>
      <c r="F2526" s="225"/>
      <c r="G2526" s="107"/>
      <c r="H2526" s="107"/>
      <c r="I2526" s="107"/>
      <c r="J2526" s="108"/>
      <c r="K2526" s="109"/>
      <c r="L2526" s="110"/>
      <c r="M2526" s="328" t="str">
        <f>IFERROR(ROUNDUP(VLOOKUP(F2526,Accesorio!A:E,IF(L2526&gt;5,L2526-2,L2526),)*E2526/IF(L2526&gt;5,1.21,1),0)," ")</f>
        <v xml:space="preserve"> </v>
      </c>
      <c r="N2526" s="329" t="str">
        <f>IFERROR(VLOOKUP(F2526,Accesorio!A:C,3,),"")</f>
        <v/>
      </c>
    </row>
    <row r="2527" spans="1:14">
      <c r="A2527" s="103"/>
      <c r="B2527" s="104"/>
      <c r="C2527" s="105"/>
      <c r="D2527" s="106"/>
      <c r="E2527" s="222"/>
      <c r="F2527" s="225"/>
      <c r="G2527" s="107"/>
      <c r="H2527" s="107"/>
      <c r="I2527" s="107"/>
      <c r="J2527" s="108"/>
      <c r="K2527" s="109"/>
      <c r="L2527" s="110"/>
      <c r="M2527" s="328" t="str">
        <f>IFERROR(ROUNDUP(VLOOKUP(F2527,Accesorio!A:E,IF(L2527&gt;5,L2527-2,L2527),)*E2527/IF(L2527&gt;5,1.21,1),0)," ")</f>
        <v xml:space="preserve"> </v>
      </c>
      <c r="N2527" s="329" t="str">
        <f>IFERROR(VLOOKUP(F2527,Accesorio!A:C,3,),"")</f>
        <v/>
      </c>
    </row>
    <row r="2528" spans="1:14">
      <c r="A2528" s="103"/>
      <c r="B2528" s="104"/>
      <c r="C2528" s="105"/>
      <c r="D2528" s="106"/>
      <c r="E2528" s="222"/>
      <c r="F2528" s="225"/>
      <c r="G2528" s="107"/>
      <c r="H2528" s="107"/>
      <c r="I2528" s="107"/>
      <c r="J2528" s="108"/>
      <c r="K2528" s="109"/>
      <c r="L2528" s="110"/>
      <c r="M2528" s="328" t="str">
        <f>IFERROR(ROUNDUP(VLOOKUP(F2528,Accesorio!A:E,IF(L2528&gt;5,L2528-2,L2528),)*E2528/IF(L2528&gt;5,1.21,1),0)," ")</f>
        <v xml:space="preserve"> </v>
      </c>
      <c r="N2528" s="329" t="str">
        <f>IFERROR(VLOOKUP(F2528,Accesorio!A:C,3,),"")</f>
        <v/>
      </c>
    </row>
    <row r="2529" spans="1:14">
      <c r="A2529" s="103"/>
      <c r="B2529" s="104"/>
      <c r="C2529" s="105"/>
      <c r="D2529" s="106"/>
      <c r="E2529" s="222"/>
      <c r="F2529" s="225"/>
      <c r="G2529" s="107"/>
      <c r="H2529" s="107"/>
      <c r="I2529" s="107"/>
      <c r="J2529" s="108"/>
      <c r="K2529" s="109"/>
      <c r="L2529" s="110"/>
      <c r="M2529" s="328" t="str">
        <f>IFERROR(ROUNDUP(VLOOKUP(F2529,Accesorio!A:E,IF(L2529&gt;5,L2529-2,L2529),)*E2529/IF(L2529&gt;5,1.21,1),0)," ")</f>
        <v xml:space="preserve"> </v>
      </c>
      <c r="N2529" s="329" t="str">
        <f>IFERROR(VLOOKUP(F2529,Accesorio!A:C,3,),"")</f>
        <v/>
      </c>
    </row>
    <row r="2530" spans="1:14">
      <c r="A2530" s="103"/>
      <c r="B2530" s="104"/>
      <c r="C2530" s="105"/>
      <c r="D2530" s="106"/>
      <c r="E2530" s="222"/>
      <c r="F2530" s="225"/>
      <c r="G2530" s="107"/>
      <c r="H2530" s="107"/>
      <c r="I2530" s="107"/>
      <c r="J2530" s="108"/>
      <c r="K2530" s="109"/>
      <c r="L2530" s="110"/>
      <c r="M2530" s="328" t="str">
        <f>IFERROR(ROUNDUP(VLOOKUP(F2530,Accesorio!A:E,IF(L2530&gt;5,L2530-2,L2530),)*E2530/IF(L2530&gt;5,1.21,1),0)," ")</f>
        <v xml:space="preserve"> </v>
      </c>
      <c r="N2530" s="329" t="str">
        <f>IFERROR(VLOOKUP(F2530,Accesorio!A:C,3,),"")</f>
        <v/>
      </c>
    </row>
    <row r="2531" spans="1:14">
      <c r="A2531" s="103"/>
      <c r="B2531" s="104"/>
      <c r="C2531" s="105"/>
      <c r="D2531" s="106"/>
      <c r="E2531" s="222"/>
      <c r="F2531" s="225"/>
      <c r="G2531" s="107"/>
      <c r="H2531" s="107"/>
      <c r="I2531" s="107"/>
      <c r="J2531" s="108"/>
      <c r="K2531" s="109"/>
      <c r="L2531" s="110"/>
      <c r="M2531" s="328" t="str">
        <f>IFERROR(ROUNDUP(VLOOKUP(F2531,Accesorio!A:E,IF(L2531&gt;5,L2531-2,L2531),)*E2531/IF(L2531&gt;5,1.21,1),0)," ")</f>
        <v xml:space="preserve"> </v>
      </c>
      <c r="N2531" s="329" t="str">
        <f>IFERROR(VLOOKUP(F2531,Accesorio!A:C,3,),"")</f>
        <v/>
      </c>
    </row>
    <row r="2532" spans="1:14">
      <c r="A2532" s="103"/>
      <c r="B2532" s="104"/>
      <c r="C2532" s="105"/>
      <c r="D2532" s="106"/>
      <c r="E2532" s="222"/>
      <c r="F2532" s="225"/>
      <c r="G2532" s="107"/>
      <c r="H2532" s="107"/>
      <c r="I2532" s="107"/>
      <c r="J2532" s="108"/>
      <c r="K2532" s="109"/>
      <c r="L2532" s="110"/>
      <c r="M2532" s="328" t="str">
        <f>IFERROR(ROUNDUP(VLOOKUP(F2532,Accesorio!A:E,IF(L2532&gt;5,L2532-2,L2532),)*E2532/IF(L2532&gt;5,1.21,1),0)," ")</f>
        <v xml:space="preserve"> </v>
      </c>
      <c r="N2532" s="329" t="str">
        <f>IFERROR(VLOOKUP(F2532,Accesorio!A:C,3,),"")</f>
        <v/>
      </c>
    </row>
    <row r="2533" spans="1:14">
      <c r="A2533" s="103"/>
      <c r="B2533" s="104"/>
      <c r="C2533" s="105"/>
      <c r="D2533" s="106"/>
      <c r="E2533" s="222"/>
      <c r="F2533" s="225"/>
      <c r="G2533" s="107"/>
      <c r="H2533" s="107"/>
      <c r="I2533" s="107"/>
      <c r="J2533" s="108"/>
      <c r="K2533" s="109"/>
      <c r="L2533" s="110"/>
      <c r="M2533" s="328" t="str">
        <f>IFERROR(ROUNDUP(VLOOKUP(F2533,Accesorio!A:E,IF(L2533&gt;5,L2533-2,L2533),)*E2533/IF(L2533&gt;5,1.21,1),0)," ")</f>
        <v xml:space="preserve"> </v>
      </c>
      <c r="N2533" s="329" t="str">
        <f>IFERROR(VLOOKUP(F2533,Accesorio!A:C,3,),"")</f>
        <v/>
      </c>
    </row>
    <row r="2534" spans="1:14">
      <c r="A2534" s="103"/>
      <c r="B2534" s="104"/>
      <c r="C2534" s="105"/>
      <c r="D2534" s="106"/>
      <c r="E2534" s="222"/>
      <c r="F2534" s="225"/>
      <c r="G2534" s="107"/>
      <c r="H2534" s="107"/>
      <c r="I2534" s="107"/>
      <c r="J2534" s="108"/>
      <c r="K2534" s="109"/>
      <c r="L2534" s="110"/>
      <c r="M2534" s="328" t="str">
        <f>IFERROR(ROUNDUP(VLOOKUP(F2534,Accesorio!A:E,IF(L2534&gt;5,L2534-2,L2534),)*E2534/IF(L2534&gt;5,1.21,1),0)," ")</f>
        <v xml:space="preserve"> </v>
      </c>
      <c r="N2534" s="329" t="str">
        <f>IFERROR(VLOOKUP(F2534,Accesorio!A:C,3,),"")</f>
        <v/>
      </c>
    </row>
    <row r="2535" spans="1:14">
      <c r="A2535" s="103"/>
      <c r="B2535" s="104"/>
      <c r="C2535" s="105"/>
      <c r="D2535" s="106"/>
      <c r="E2535" s="222"/>
      <c r="F2535" s="225"/>
      <c r="G2535" s="107"/>
      <c r="H2535" s="107"/>
      <c r="I2535" s="107"/>
      <c r="J2535" s="108"/>
      <c r="K2535" s="109"/>
      <c r="L2535" s="110"/>
      <c r="M2535" s="328" t="str">
        <f>IFERROR(ROUNDUP(VLOOKUP(F2535,Accesorio!A:E,IF(L2535&gt;5,L2535-2,L2535),)*E2535/IF(L2535&gt;5,1.21,1),0)," ")</f>
        <v xml:space="preserve"> </v>
      </c>
      <c r="N2535" s="329" t="str">
        <f>IFERROR(VLOOKUP(F2535,Accesorio!A:C,3,),"")</f>
        <v/>
      </c>
    </row>
    <row r="2536" spans="1:14">
      <c r="A2536" s="103"/>
      <c r="B2536" s="104"/>
      <c r="C2536" s="105"/>
      <c r="D2536" s="106"/>
      <c r="E2536" s="222"/>
      <c r="F2536" s="225"/>
      <c r="G2536" s="107"/>
      <c r="H2536" s="107"/>
      <c r="I2536" s="107"/>
      <c r="J2536" s="108"/>
      <c r="K2536" s="109"/>
      <c r="L2536" s="110"/>
      <c r="M2536" s="328" t="str">
        <f>IFERROR(ROUNDUP(VLOOKUP(F2536,Accesorio!A:E,IF(L2536&gt;5,L2536-2,L2536),)*E2536/IF(L2536&gt;5,1.21,1),0)," ")</f>
        <v xml:space="preserve"> </v>
      </c>
      <c r="N2536" s="329" t="str">
        <f>IFERROR(VLOOKUP(F2536,Accesorio!A:C,3,),"")</f>
        <v/>
      </c>
    </row>
    <row r="2537" spans="1:14">
      <c r="A2537" s="103"/>
      <c r="B2537" s="104"/>
      <c r="C2537" s="105"/>
      <c r="D2537" s="106"/>
      <c r="E2537" s="222"/>
      <c r="F2537" s="225"/>
      <c r="G2537" s="107"/>
      <c r="H2537" s="107"/>
      <c r="I2537" s="107"/>
      <c r="J2537" s="108"/>
      <c r="K2537" s="109"/>
      <c r="L2537" s="110"/>
      <c r="M2537" s="328" t="str">
        <f>IFERROR(ROUNDUP(VLOOKUP(F2537,Accesorio!A:E,IF(L2537&gt;5,L2537-2,L2537),)*E2537/IF(L2537&gt;5,1.21,1),0)," ")</f>
        <v xml:space="preserve"> </v>
      </c>
      <c r="N2537" s="329" t="str">
        <f>IFERROR(VLOOKUP(F2537,Accesorio!A:C,3,),"")</f>
        <v/>
      </c>
    </row>
    <row r="2538" spans="1:14">
      <c r="A2538" s="103"/>
      <c r="B2538" s="104"/>
      <c r="C2538" s="105"/>
      <c r="D2538" s="106"/>
      <c r="E2538" s="222"/>
      <c r="F2538" s="225"/>
      <c r="G2538" s="107"/>
      <c r="H2538" s="107"/>
      <c r="I2538" s="107"/>
      <c r="J2538" s="108"/>
      <c r="K2538" s="109"/>
      <c r="L2538" s="110"/>
      <c r="M2538" s="328" t="str">
        <f>IFERROR(ROUNDUP(VLOOKUP(F2538,Accesorio!A:E,IF(L2538&gt;5,L2538-2,L2538),)*E2538/IF(L2538&gt;5,1.21,1),0)," ")</f>
        <v xml:space="preserve"> </v>
      </c>
      <c r="N2538" s="329" t="str">
        <f>IFERROR(VLOOKUP(F2538,Accesorio!A:C,3,),"")</f>
        <v/>
      </c>
    </row>
    <row r="2539" spans="1:14">
      <c r="A2539" s="103"/>
      <c r="B2539" s="104"/>
      <c r="C2539" s="105"/>
      <c r="D2539" s="106"/>
      <c r="E2539" s="222"/>
      <c r="F2539" s="225"/>
      <c r="G2539" s="107"/>
      <c r="H2539" s="107"/>
      <c r="I2539" s="107"/>
      <c r="J2539" s="108"/>
      <c r="K2539" s="109"/>
      <c r="L2539" s="110"/>
      <c r="M2539" s="328" t="str">
        <f>IFERROR(ROUNDUP(VLOOKUP(F2539,Accesorio!A:E,IF(L2539&gt;5,L2539-2,L2539),)*E2539/IF(L2539&gt;5,1.21,1),0)," ")</f>
        <v xml:space="preserve"> </v>
      </c>
      <c r="N2539" s="329" t="str">
        <f>IFERROR(VLOOKUP(F2539,Accesorio!A:C,3,),"")</f>
        <v/>
      </c>
    </row>
    <row r="2540" spans="1:14">
      <c r="A2540" s="103"/>
      <c r="B2540" s="104"/>
      <c r="C2540" s="105"/>
      <c r="D2540" s="106"/>
      <c r="E2540" s="222"/>
      <c r="F2540" s="225"/>
      <c r="G2540" s="107"/>
      <c r="H2540" s="107"/>
      <c r="I2540" s="107"/>
      <c r="J2540" s="108"/>
      <c r="K2540" s="109"/>
      <c r="L2540" s="110"/>
      <c r="M2540" s="328" t="str">
        <f>IFERROR(ROUNDUP(VLOOKUP(F2540,Accesorio!A:E,IF(L2540&gt;5,L2540-2,L2540),)*E2540/IF(L2540&gt;5,1.21,1),0)," ")</f>
        <v xml:space="preserve"> </v>
      </c>
      <c r="N2540" s="329" t="str">
        <f>IFERROR(VLOOKUP(F2540,Accesorio!A:C,3,),"")</f>
        <v/>
      </c>
    </row>
    <row r="2541" spans="1:14">
      <c r="A2541" s="103"/>
      <c r="B2541" s="104"/>
      <c r="C2541" s="105"/>
      <c r="D2541" s="106"/>
      <c r="E2541" s="222"/>
      <c r="F2541" s="225"/>
      <c r="G2541" s="107"/>
      <c r="H2541" s="107"/>
      <c r="I2541" s="107"/>
      <c r="J2541" s="108"/>
      <c r="K2541" s="109"/>
      <c r="L2541" s="110"/>
      <c r="M2541" s="328" t="str">
        <f>IFERROR(ROUNDUP(VLOOKUP(F2541,Accesorio!A:E,IF(L2541&gt;5,L2541-2,L2541),)*E2541/IF(L2541&gt;5,1.21,1),0)," ")</f>
        <v xml:space="preserve"> </v>
      </c>
      <c r="N2541" s="329" t="str">
        <f>IFERROR(VLOOKUP(F2541,Accesorio!A:C,3,),"")</f>
        <v/>
      </c>
    </row>
    <row r="2542" spans="1:14">
      <c r="A2542" s="103"/>
      <c r="B2542" s="104"/>
      <c r="C2542" s="105"/>
      <c r="D2542" s="106"/>
      <c r="E2542" s="222"/>
      <c r="F2542" s="225"/>
      <c r="G2542" s="107"/>
      <c r="H2542" s="107"/>
      <c r="I2542" s="107"/>
      <c r="J2542" s="108"/>
      <c r="K2542" s="109"/>
      <c r="L2542" s="110"/>
      <c r="M2542" s="328" t="str">
        <f>IFERROR(ROUNDUP(VLOOKUP(F2542,Accesorio!A:E,IF(L2542&gt;5,L2542-2,L2542),)*E2542/IF(L2542&gt;5,1.21,1),0)," ")</f>
        <v xml:space="preserve"> </v>
      </c>
      <c r="N2542" s="329" t="str">
        <f>IFERROR(VLOOKUP(F2542,Accesorio!A:C,3,),"")</f>
        <v/>
      </c>
    </row>
    <row r="2543" spans="1:14">
      <c r="A2543" s="103"/>
      <c r="B2543" s="104"/>
      <c r="C2543" s="105"/>
      <c r="D2543" s="106"/>
      <c r="E2543" s="222"/>
      <c r="F2543" s="225"/>
      <c r="G2543" s="107"/>
      <c r="H2543" s="107"/>
      <c r="I2543" s="107"/>
      <c r="J2543" s="108"/>
      <c r="K2543" s="109"/>
      <c r="L2543" s="110"/>
      <c r="M2543" s="328" t="str">
        <f>IFERROR(ROUNDUP(VLOOKUP(F2543,Accesorio!A:E,IF(L2543&gt;5,L2543-2,L2543),)*E2543/IF(L2543&gt;5,1.21,1),0)," ")</f>
        <v xml:space="preserve"> </v>
      </c>
      <c r="N2543" s="329" t="str">
        <f>IFERROR(VLOOKUP(F2543,Accesorio!A:C,3,),"")</f>
        <v/>
      </c>
    </row>
    <row r="2544" spans="1:14">
      <c r="A2544" s="103"/>
      <c r="B2544" s="104"/>
      <c r="C2544" s="105"/>
      <c r="D2544" s="106"/>
      <c r="E2544" s="222"/>
      <c r="F2544" s="225"/>
      <c r="G2544" s="107"/>
      <c r="H2544" s="107"/>
      <c r="I2544" s="107"/>
      <c r="J2544" s="108"/>
      <c r="K2544" s="109"/>
      <c r="L2544" s="110"/>
      <c r="M2544" s="328" t="str">
        <f>IFERROR(ROUNDUP(VLOOKUP(F2544,Accesorio!A:E,IF(L2544&gt;5,L2544-2,L2544),)*E2544/IF(L2544&gt;5,1.21,1),0)," ")</f>
        <v xml:space="preserve"> </v>
      </c>
      <c r="N2544" s="329" t="str">
        <f>IFERROR(VLOOKUP(F2544,Accesorio!A:C,3,),"")</f>
        <v/>
      </c>
    </row>
    <row r="2545" spans="1:14">
      <c r="A2545" s="103"/>
      <c r="B2545" s="104"/>
      <c r="C2545" s="105"/>
      <c r="D2545" s="106"/>
      <c r="E2545" s="222"/>
      <c r="F2545" s="225"/>
      <c r="G2545" s="107"/>
      <c r="H2545" s="107"/>
      <c r="I2545" s="107"/>
      <c r="J2545" s="108"/>
      <c r="K2545" s="109"/>
      <c r="L2545" s="110"/>
      <c r="M2545" s="328" t="str">
        <f>IFERROR(ROUNDUP(VLOOKUP(F2545,Accesorio!A:E,IF(L2545&gt;5,L2545-2,L2545),)*E2545/IF(L2545&gt;5,1.21,1),0)," ")</f>
        <v xml:space="preserve"> </v>
      </c>
      <c r="N2545" s="329" t="str">
        <f>IFERROR(VLOOKUP(F2545,Accesorio!A:C,3,),"")</f>
        <v/>
      </c>
    </row>
    <row r="2546" spans="1:14">
      <c r="A2546" s="103"/>
      <c r="B2546" s="104"/>
      <c r="C2546" s="105"/>
      <c r="D2546" s="106"/>
      <c r="E2546" s="222"/>
      <c r="F2546" s="225"/>
      <c r="G2546" s="107"/>
      <c r="H2546" s="107"/>
      <c r="I2546" s="107"/>
      <c r="J2546" s="108"/>
      <c r="K2546" s="109"/>
      <c r="L2546" s="110"/>
      <c r="M2546" s="328" t="str">
        <f>IFERROR(ROUNDUP(VLOOKUP(F2546,Accesorio!A:E,IF(L2546&gt;5,L2546-2,L2546),)*E2546/IF(L2546&gt;5,1.21,1),0)," ")</f>
        <v xml:space="preserve"> </v>
      </c>
      <c r="N2546" s="329" t="str">
        <f>IFERROR(VLOOKUP(F2546,Accesorio!A:C,3,),"")</f>
        <v/>
      </c>
    </row>
    <row r="2547" spans="1:14">
      <c r="A2547" s="103"/>
      <c r="B2547" s="104"/>
      <c r="C2547" s="105"/>
      <c r="D2547" s="106"/>
      <c r="E2547" s="222"/>
      <c r="F2547" s="225"/>
      <c r="G2547" s="107"/>
      <c r="H2547" s="107"/>
      <c r="I2547" s="107"/>
      <c r="J2547" s="108"/>
      <c r="K2547" s="109"/>
      <c r="L2547" s="110"/>
      <c r="M2547" s="328" t="str">
        <f>IFERROR(ROUNDUP(VLOOKUP(F2547,Accesorio!A:E,IF(L2547&gt;5,L2547-2,L2547),)*E2547/IF(L2547&gt;5,1.21,1),0)," ")</f>
        <v xml:space="preserve"> </v>
      </c>
      <c r="N2547" s="329" t="str">
        <f>IFERROR(VLOOKUP(F2547,Accesorio!A:C,3,),"")</f>
        <v/>
      </c>
    </row>
    <row r="2548" spans="1:14">
      <c r="A2548" s="103"/>
      <c r="B2548" s="104"/>
      <c r="C2548" s="105"/>
      <c r="D2548" s="106"/>
      <c r="E2548" s="222"/>
      <c r="F2548" s="225"/>
      <c r="G2548" s="107"/>
      <c r="H2548" s="107"/>
      <c r="I2548" s="107"/>
      <c r="J2548" s="108"/>
      <c r="K2548" s="109"/>
      <c r="L2548" s="110"/>
      <c r="M2548" s="328" t="str">
        <f>IFERROR(ROUNDUP(VLOOKUP(F2548,Accesorio!A:E,IF(L2548&gt;5,L2548-2,L2548),)*E2548/IF(L2548&gt;5,1.21,1),0)," ")</f>
        <v xml:space="preserve"> </v>
      </c>
      <c r="N2548" s="329" t="str">
        <f>IFERROR(VLOOKUP(F2548,Accesorio!A:C,3,),"")</f>
        <v/>
      </c>
    </row>
    <row r="2549" spans="1:14">
      <c r="A2549" s="103"/>
      <c r="B2549" s="104"/>
      <c r="C2549" s="105"/>
      <c r="D2549" s="106"/>
      <c r="E2549" s="222"/>
      <c r="F2549" s="225"/>
      <c r="G2549" s="107"/>
      <c r="H2549" s="107"/>
      <c r="I2549" s="107"/>
      <c r="J2549" s="108"/>
      <c r="K2549" s="109"/>
      <c r="L2549" s="110"/>
      <c r="M2549" s="328" t="str">
        <f>IFERROR(ROUNDUP(VLOOKUP(F2549,Accesorio!A:E,IF(L2549&gt;5,L2549-2,L2549),)*E2549/IF(L2549&gt;5,1.21,1),0)," ")</f>
        <v xml:space="preserve"> </v>
      </c>
      <c r="N2549" s="329" t="str">
        <f>IFERROR(VLOOKUP(F2549,Accesorio!A:C,3,),"")</f>
        <v/>
      </c>
    </row>
    <row r="2550" spans="1:14">
      <c r="A2550" s="103"/>
      <c r="B2550" s="104"/>
      <c r="C2550" s="105"/>
      <c r="D2550" s="106"/>
      <c r="E2550" s="222"/>
      <c r="F2550" s="225"/>
      <c r="G2550" s="107"/>
      <c r="H2550" s="107"/>
      <c r="I2550" s="107"/>
      <c r="J2550" s="108"/>
      <c r="K2550" s="109"/>
      <c r="L2550" s="110"/>
      <c r="M2550" s="328" t="str">
        <f>IFERROR(ROUNDUP(VLOOKUP(F2550,Accesorio!A:E,IF(L2550&gt;5,L2550-2,L2550),)*E2550/IF(L2550&gt;5,1.21,1),0)," ")</f>
        <v xml:space="preserve"> </v>
      </c>
      <c r="N2550" s="329" t="str">
        <f>IFERROR(VLOOKUP(F2550,Accesorio!A:C,3,),"")</f>
        <v/>
      </c>
    </row>
    <row r="2551" spans="1:14">
      <c r="A2551" s="103"/>
      <c r="B2551" s="104"/>
      <c r="C2551" s="105"/>
      <c r="D2551" s="106"/>
      <c r="E2551" s="222"/>
      <c r="F2551" s="225"/>
      <c r="G2551" s="107"/>
      <c r="H2551" s="107"/>
      <c r="I2551" s="107"/>
      <c r="J2551" s="108"/>
      <c r="K2551" s="109"/>
      <c r="L2551" s="110"/>
      <c r="M2551" s="328" t="str">
        <f>IFERROR(ROUNDUP(VLOOKUP(F2551,Accesorio!A:E,IF(L2551&gt;5,L2551-2,L2551),)*E2551/IF(L2551&gt;5,1.21,1),0)," ")</f>
        <v xml:space="preserve"> </v>
      </c>
      <c r="N2551" s="329" t="str">
        <f>IFERROR(VLOOKUP(F2551,Accesorio!A:C,3,),"")</f>
        <v/>
      </c>
    </row>
    <row r="2552" spans="1:14">
      <c r="A2552" s="103"/>
      <c r="B2552" s="104"/>
      <c r="C2552" s="105"/>
      <c r="D2552" s="106"/>
      <c r="E2552" s="222"/>
      <c r="F2552" s="225"/>
      <c r="G2552" s="107"/>
      <c r="H2552" s="107"/>
      <c r="I2552" s="107"/>
      <c r="J2552" s="108"/>
      <c r="K2552" s="109"/>
      <c r="L2552" s="110"/>
      <c r="M2552" s="328" t="str">
        <f>IFERROR(ROUNDUP(VLOOKUP(F2552,Accesorio!A:E,IF(L2552&gt;5,L2552-2,L2552),)*E2552/IF(L2552&gt;5,1.21,1),0)," ")</f>
        <v xml:space="preserve"> </v>
      </c>
      <c r="N2552" s="329" t="str">
        <f>IFERROR(VLOOKUP(F2552,Accesorio!A:C,3,),"")</f>
        <v/>
      </c>
    </row>
    <row r="2553" spans="1:14">
      <c r="A2553" s="103"/>
      <c r="B2553" s="104"/>
      <c r="C2553" s="105"/>
      <c r="D2553" s="106"/>
      <c r="E2553" s="222"/>
      <c r="F2553" s="225"/>
      <c r="G2553" s="107"/>
      <c r="H2553" s="107"/>
      <c r="I2553" s="107"/>
      <c r="J2553" s="108"/>
      <c r="K2553" s="109"/>
      <c r="L2553" s="110"/>
      <c r="M2553" s="328" t="str">
        <f>IFERROR(ROUNDUP(VLOOKUP(F2553,Accesorio!A:E,IF(L2553&gt;5,L2553-2,L2553),)*E2553/IF(L2553&gt;5,1.21,1),0)," ")</f>
        <v xml:space="preserve"> </v>
      </c>
      <c r="N2553" s="329" t="str">
        <f>IFERROR(VLOOKUP(F2553,Accesorio!A:C,3,),"")</f>
        <v/>
      </c>
    </row>
    <row r="2554" spans="1:14">
      <c r="A2554" s="103"/>
      <c r="B2554" s="104"/>
      <c r="C2554" s="105"/>
      <c r="D2554" s="106"/>
      <c r="E2554" s="222"/>
      <c r="F2554" s="225"/>
      <c r="G2554" s="107"/>
      <c r="H2554" s="107"/>
      <c r="I2554" s="107"/>
      <c r="J2554" s="108"/>
      <c r="K2554" s="109"/>
      <c r="L2554" s="110"/>
      <c r="M2554" s="328" t="str">
        <f>IFERROR(ROUNDUP(VLOOKUP(F2554,Accesorio!A:E,IF(L2554&gt;5,L2554-2,L2554),)*E2554/IF(L2554&gt;5,1.21,1),0)," ")</f>
        <v xml:space="preserve"> </v>
      </c>
      <c r="N2554" s="329" t="str">
        <f>IFERROR(VLOOKUP(F2554,Accesorio!A:C,3,),"")</f>
        <v/>
      </c>
    </row>
    <row r="2555" spans="1:14">
      <c r="A2555" s="103"/>
      <c r="B2555" s="104"/>
      <c r="C2555" s="105"/>
      <c r="D2555" s="106"/>
      <c r="E2555" s="222"/>
      <c r="F2555" s="225"/>
      <c r="G2555" s="107"/>
      <c r="H2555" s="107"/>
      <c r="I2555" s="107"/>
      <c r="J2555" s="108"/>
      <c r="K2555" s="109"/>
      <c r="L2555" s="110"/>
      <c r="M2555" s="328" t="str">
        <f>IFERROR(ROUNDUP(VLOOKUP(F2555,Accesorio!A:E,IF(L2555&gt;5,L2555-2,L2555),)*E2555/IF(L2555&gt;5,1.21,1),0)," ")</f>
        <v xml:space="preserve"> </v>
      </c>
      <c r="N2555" s="329" t="str">
        <f>IFERROR(VLOOKUP(F2555,Accesorio!A:C,3,),"")</f>
        <v/>
      </c>
    </row>
    <row r="2556" spans="1:14">
      <c r="A2556" s="103"/>
      <c r="B2556" s="104"/>
      <c r="C2556" s="105"/>
      <c r="D2556" s="106"/>
      <c r="E2556" s="222"/>
      <c r="F2556" s="225"/>
      <c r="G2556" s="107"/>
      <c r="H2556" s="107"/>
      <c r="I2556" s="107"/>
      <c r="J2556" s="108"/>
      <c r="K2556" s="109"/>
      <c r="L2556" s="110"/>
      <c r="M2556" s="328" t="str">
        <f>IFERROR(ROUNDUP(VLOOKUP(F2556,Accesorio!A:E,IF(L2556&gt;5,L2556-2,L2556),)*E2556/IF(L2556&gt;5,1.21,1),0)," ")</f>
        <v xml:space="preserve"> </v>
      </c>
      <c r="N2556" s="329" t="str">
        <f>IFERROR(VLOOKUP(F2556,Accesorio!A:C,3,),"")</f>
        <v/>
      </c>
    </row>
    <row r="2557" spans="1:14">
      <c r="A2557" s="103"/>
      <c r="B2557" s="104"/>
      <c r="C2557" s="105"/>
      <c r="D2557" s="106"/>
      <c r="E2557" s="222"/>
      <c r="F2557" s="225"/>
      <c r="G2557" s="107"/>
      <c r="H2557" s="107"/>
      <c r="I2557" s="107"/>
      <c r="J2557" s="108"/>
      <c r="K2557" s="109"/>
      <c r="L2557" s="110"/>
      <c r="M2557" s="328" t="str">
        <f>IFERROR(ROUNDUP(VLOOKUP(F2557,Accesorio!A:E,IF(L2557&gt;5,L2557-2,L2557),)*E2557/IF(L2557&gt;5,1.21,1),0)," ")</f>
        <v xml:space="preserve"> </v>
      </c>
      <c r="N2557" s="329" t="str">
        <f>IFERROR(VLOOKUP(F2557,Accesorio!A:C,3,),"")</f>
        <v/>
      </c>
    </row>
    <row r="2558" spans="1:14">
      <c r="A2558" s="103"/>
      <c r="B2558" s="104"/>
      <c r="C2558" s="105"/>
      <c r="D2558" s="106"/>
      <c r="E2558" s="222"/>
      <c r="F2558" s="225"/>
      <c r="G2558" s="107"/>
      <c r="H2558" s="107"/>
      <c r="I2558" s="107"/>
      <c r="J2558" s="108"/>
      <c r="K2558" s="109"/>
      <c r="L2558" s="110"/>
      <c r="M2558" s="328" t="str">
        <f>IFERROR(ROUNDUP(VLOOKUP(F2558,Accesorio!A:E,IF(L2558&gt;5,L2558-2,L2558),)*E2558/IF(L2558&gt;5,1.21,1),0)," ")</f>
        <v xml:space="preserve"> </v>
      </c>
      <c r="N2558" s="329" t="str">
        <f>IFERROR(VLOOKUP(F2558,Accesorio!A:C,3,),"")</f>
        <v/>
      </c>
    </row>
    <row r="2559" spans="1:14">
      <c r="A2559" s="103"/>
      <c r="B2559" s="104"/>
      <c r="C2559" s="105"/>
      <c r="D2559" s="106"/>
      <c r="E2559" s="222"/>
      <c r="F2559" s="225"/>
      <c r="G2559" s="107"/>
      <c r="H2559" s="107"/>
      <c r="I2559" s="107"/>
      <c r="J2559" s="108"/>
      <c r="K2559" s="109"/>
      <c r="L2559" s="110"/>
      <c r="M2559" s="328" t="str">
        <f>IFERROR(ROUNDUP(VLOOKUP(F2559,Accesorio!A:E,IF(L2559&gt;5,L2559-2,L2559),)*E2559/IF(L2559&gt;5,1.21,1),0)," ")</f>
        <v xml:space="preserve"> </v>
      </c>
      <c r="N2559" s="329" t="str">
        <f>IFERROR(VLOOKUP(F2559,Accesorio!A:C,3,),"")</f>
        <v/>
      </c>
    </row>
    <row r="2560" spans="1:14">
      <c r="A2560" s="103"/>
      <c r="B2560" s="104"/>
      <c r="C2560" s="105"/>
      <c r="D2560" s="106"/>
      <c r="E2560" s="222"/>
      <c r="F2560" s="225"/>
      <c r="G2560" s="107"/>
      <c r="H2560" s="107"/>
      <c r="I2560" s="107"/>
      <c r="J2560" s="108"/>
      <c r="K2560" s="109"/>
      <c r="L2560" s="110"/>
      <c r="M2560" s="328" t="str">
        <f>IFERROR(ROUNDUP(VLOOKUP(F2560,Accesorio!A:E,IF(L2560&gt;5,L2560-2,L2560),)*E2560/IF(L2560&gt;5,1.21,1),0)," ")</f>
        <v xml:space="preserve"> </v>
      </c>
      <c r="N2560" s="329" t="str">
        <f>IFERROR(VLOOKUP(F2560,Accesorio!A:C,3,),"")</f>
        <v/>
      </c>
    </row>
    <row r="2561" spans="1:14">
      <c r="A2561" s="103"/>
      <c r="B2561" s="104"/>
      <c r="C2561" s="105"/>
      <c r="D2561" s="106"/>
      <c r="E2561" s="222"/>
      <c r="F2561" s="225"/>
      <c r="G2561" s="107"/>
      <c r="H2561" s="107"/>
      <c r="I2561" s="107"/>
      <c r="J2561" s="108"/>
      <c r="K2561" s="109"/>
      <c r="L2561" s="110"/>
      <c r="M2561" s="328" t="str">
        <f>IFERROR(ROUNDUP(VLOOKUP(F2561,Accesorio!A:E,IF(L2561&gt;5,L2561-2,L2561),)*E2561/IF(L2561&gt;5,1.21,1),0)," ")</f>
        <v xml:space="preserve"> </v>
      </c>
      <c r="N2561" s="329" t="str">
        <f>IFERROR(VLOOKUP(F2561,Accesorio!A:C,3,),"")</f>
        <v/>
      </c>
    </row>
    <row r="2562" spans="1:14">
      <c r="A2562" s="103"/>
      <c r="B2562" s="104"/>
      <c r="C2562" s="105"/>
      <c r="D2562" s="106"/>
      <c r="E2562" s="222"/>
      <c r="F2562" s="225"/>
      <c r="G2562" s="107"/>
      <c r="H2562" s="107"/>
      <c r="I2562" s="107"/>
      <c r="J2562" s="108"/>
      <c r="K2562" s="109"/>
      <c r="L2562" s="110"/>
      <c r="M2562" s="328" t="str">
        <f>IFERROR(ROUNDUP(VLOOKUP(F2562,Accesorio!A:E,IF(L2562&gt;5,L2562-2,L2562),)*E2562/IF(L2562&gt;5,1.21,1),0)," ")</f>
        <v xml:space="preserve"> </v>
      </c>
      <c r="N2562" s="329" t="str">
        <f>IFERROR(VLOOKUP(F2562,Accesorio!A:C,3,),"")</f>
        <v/>
      </c>
    </row>
    <row r="2563" spans="1:14">
      <c r="A2563" s="103"/>
      <c r="B2563" s="104"/>
      <c r="C2563" s="105"/>
      <c r="D2563" s="106"/>
      <c r="E2563" s="222"/>
      <c r="F2563" s="225"/>
      <c r="G2563" s="107"/>
      <c r="H2563" s="107"/>
      <c r="I2563" s="107"/>
      <c r="J2563" s="108"/>
      <c r="K2563" s="109"/>
      <c r="L2563" s="110"/>
      <c r="M2563" s="328" t="str">
        <f>IFERROR(ROUNDUP(VLOOKUP(F2563,Accesorio!A:E,IF(L2563&gt;5,L2563-2,L2563),)*E2563/IF(L2563&gt;5,1.21,1),0)," ")</f>
        <v xml:space="preserve"> </v>
      </c>
      <c r="N2563" s="329" t="str">
        <f>IFERROR(VLOOKUP(F2563,Accesorio!A:C,3,),"")</f>
        <v/>
      </c>
    </row>
    <row r="2564" spans="1:14">
      <c r="A2564" s="103"/>
      <c r="B2564" s="104"/>
      <c r="C2564" s="105"/>
      <c r="D2564" s="106"/>
      <c r="E2564" s="222"/>
      <c r="F2564" s="225"/>
      <c r="G2564" s="107"/>
      <c r="H2564" s="107"/>
      <c r="I2564" s="107"/>
      <c r="J2564" s="108"/>
      <c r="K2564" s="109"/>
      <c r="L2564" s="110"/>
      <c r="M2564" s="328" t="str">
        <f>IFERROR(ROUNDUP(VLOOKUP(F2564,Accesorio!A:E,IF(L2564&gt;5,L2564-2,L2564),)*E2564/IF(L2564&gt;5,1.21,1),0)," ")</f>
        <v xml:space="preserve"> </v>
      </c>
      <c r="N2564" s="329" t="str">
        <f>IFERROR(VLOOKUP(F2564,Accesorio!A:C,3,),"")</f>
        <v/>
      </c>
    </row>
    <row r="2565" spans="1:14">
      <c r="A2565" s="103"/>
      <c r="B2565" s="104"/>
      <c r="C2565" s="105"/>
      <c r="D2565" s="106"/>
      <c r="E2565" s="222"/>
      <c r="F2565" s="225"/>
      <c r="G2565" s="107"/>
      <c r="H2565" s="107"/>
      <c r="I2565" s="107"/>
      <c r="J2565" s="108"/>
      <c r="K2565" s="109"/>
      <c r="L2565" s="110"/>
      <c r="M2565" s="328" t="str">
        <f>IFERROR(ROUNDUP(VLOOKUP(F2565,Accesorio!A:E,IF(L2565&gt;5,L2565-2,L2565),)*E2565/IF(L2565&gt;5,1.21,1),0)," ")</f>
        <v xml:space="preserve"> </v>
      </c>
      <c r="N2565" s="329" t="str">
        <f>IFERROR(VLOOKUP(F2565,Accesorio!A:C,3,),"")</f>
        <v/>
      </c>
    </row>
    <row r="2566" spans="1:14">
      <c r="A2566" s="103"/>
      <c r="B2566" s="104"/>
      <c r="C2566" s="105"/>
      <c r="D2566" s="106"/>
      <c r="E2566" s="222"/>
      <c r="F2566" s="225"/>
      <c r="G2566" s="107"/>
      <c r="H2566" s="107"/>
      <c r="I2566" s="107"/>
      <c r="J2566" s="108"/>
      <c r="K2566" s="109"/>
      <c r="L2566" s="110"/>
      <c r="M2566" s="328" t="str">
        <f>IFERROR(ROUNDUP(VLOOKUP(F2566,Accesorio!A:E,IF(L2566&gt;5,L2566-2,L2566),)*E2566/IF(L2566&gt;5,1.21,1),0)," ")</f>
        <v xml:space="preserve"> </v>
      </c>
      <c r="N2566" s="329" t="str">
        <f>IFERROR(VLOOKUP(F2566,Accesorio!A:C,3,),"")</f>
        <v/>
      </c>
    </row>
    <row r="2567" spans="1:14">
      <c r="A2567" s="103"/>
      <c r="B2567" s="104"/>
      <c r="C2567" s="105"/>
      <c r="D2567" s="106"/>
      <c r="E2567" s="222"/>
      <c r="F2567" s="225"/>
      <c r="G2567" s="107"/>
      <c r="H2567" s="107"/>
      <c r="I2567" s="107"/>
      <c r="J2567" s="108"/>
      <c r="K2567" s="109"/>
      <c r="L2567" s="110"/>
      <c r="M2567" s="328" t="str">
        <f>IFERROR(ROUNDUP(VLOOKUP(F2567,Accesorio!A:E,IF(L2567&gt;5,L2567-2,L2567),)*E2567/IF(L2567&gt;5,1.21,1),0)," ")</f>
        <v xml:space="preserve"> </v>
      </c>
      <c r="N2567" s="329" t="str">
        <f>IFERROR(VLOOKUP(F2567,Accesorio!A:C,3,),"")</f>
        <v/>
      </c>
    </row>
    <row r="2568" spans="1:14">
      <c r="A2568" s="103"/>
      <c r="B2568" s="104"/>
      <c r="C2568" s="105"/>
      <c r="D2568" s="106"/>
      <c r="E2568" s="222"/>
      <c r="F2568" s="225"/>
      <c r="G2568" s="107"/>
      <c r="H2568" s="107"/>
      <c r="I2568" s="107"/>
      <c r="J2568" s="108"/>
      <c r="K2568" s="109"/>
      <c r="L2568" s="110"/>
      <c r="M2568" s="328" t="str">
        <f>IFERROR(ROUNDUP(VLOOKUP(F2568,Accesorio!A:E,IF(L2568&gt;5,L2568-2,L2568),)*E2568/IF(L2568&gt;5,1.21,1),0)," ")</f>
        <v xml:space="preserve"> </v>
      </c>
      <c r="N2568" s="329" t="str">
        <f>IFERROR(VLOOKUP(F2568,Accesorio!A:C,3,),"")</f>
        <v/>
      </c>
    </row>
    <row r="2569" spans="1:14">
      <c r="A2569" s="103"/>
      <c r="B2569" s="104"/>
      <c r="C2569" s="105"/>
      <c r="D2569" s="106"/>
      <c r="E2569" s="222"/>
      <c r="F2569" s="225"/>
      <c r="G2569" s="107"/>
      <c r="H2569" s="107"/>
      <c r="I2569" s="107"/>
      <c r="J2569" s="108"/>
      <c r="K2569" s="109"/>
      <c r="L2569" s="110"/>
      <c r="M2569" s="328" t="str">
        <f>IFERROR(ROUNDUP(VLOOKUP(F2569,Accesorio!A:E,IF(L2569&gt;5,L2569-2,L2569),)*E2569/IF(L2569&gt;5,1.21,1),0)," ")</f>
        <v xml:space="preserve"> </v>
      </c>
      <c r="N2569" s="329" t="str">
        <f>IFERROR(VLOOKUP(F2569,Accesorio!A:C,3,),"")</f>
        <v/>
      </c>
    </row>
    <row r="2570" spans="1:14">
      <c r="A2570" s="103"/>
      <c r="B2570" s="104"/>
      <c r="C2570" s="105"/>
      <c r="D2570" s="106"/>
      <c r="E2570" s="222"/>
      <c r="F2570" s="225"/>
      <c r="G2570" s="107"/>
      <c r="H2570" s="107"/>
      <c r="I2570" s="107"/>
      <c r="J2570" s="108"/>
      <c r="K2570" s="109"/>
      <c r="L2570" s="110"/>
      <c r="M2570" s="328" t="str">
        <f>IFERROR(ROUNDUP(VLOOKUP(F2570,Accesorio!A:E,IF(L2570&gt;5,L2570-2,L2570),)*E2570/IF(L2570&gt;5,1.21,1),0)," ")</f>
        <v xml:space="preserve"> </v>
      </c>
      <c r="N2570" s="329" t="str">
        <f>IFERROR(VLOOKUP(F2570,Accesorio!A:C,3,),"")</f>
        <v/>
      </c>
    </row>
    <row r="2571" spans="1:14">
      <c r="A2571" s="103"/>
      <c r="B2571" s="104"/>
      <c r="C2571" s="105"/>
      <c r="D2571" s="106"/>
      <c r="E2571" s="222"/>
      <c r="F2571" s="225"/>
      <c r="G2571" s="107"/>
      <c r="H2571" s="107"/>
      <c r="I2571" s="107"/>
      <c r="J2571" s="108"/>
      <c r="K2571" s="109"/>
      <c r="L2571" s="110"/>
      <c r="M2571" s="328" t="str">
        <f>IFERROR(ROUNDUP(VLOOKUP(F2571,Accesorio!A:E,IF(L2571&gt;5,L2571-2,L2571),)*E2571/IF(L2571&gt;5,1.21,1),0)," ")</f>
        <v xml:space="preserve"> </v>
      </c>
      <c r="N2571" s="329" t="str">
        <f>IFERROR(VLOOKUP(F2571,Accesorio!A:C,3,),"")</f>
        <v/>
      </c>
    </row>
    <row r="2572" spans="1:14">
      <c r="A2572" s="103"/>
      <c r="B2572" s="104"/>
      <c r="C2572" s="105"/>
      <c r="D2572" s="106"/>
      <c r="E2572" s="222"/>
      <c r="F2572" s="225"/>
      <c r="G2572" s="107"/>
      <c r="H2572" s="107"/>
      <c r="I2572" s="107"/>
      <c r="J2572" s="108"/>
      <c r="K2572" s="109"/>
      <c r="L2572" s="110"/>
      <c r="M2572" s="328" t="str">
        <f>IFERROR(ROUNDUP(VLOOKUP(F2572,Accesorio!A:E,IF(L2572&gt;5,L2572-2,L2572),)*E2572/IF(L2572&gt;5,1.21,1),0)," ")</f>
        <v xml:space="preserve"> </v>
      </c>
      <c r="N2572" s="329" t="str">
        <f>IFERROR(VLOOKUP(F2572,Accesorio!A:C,3,),"")</f>
        <v/>
      </c>
    </row>
    <row r="2573" spans="1:14">
      <c r="A2573" s="103"/>
      <c r="B2573" s="104"/>
      <c r="C2573" s="105"/>
      <c r="D2573" s="106"/>
      <c r="E2573" s="222"/>
      <c r="F2573" s="225"/>
      <c r="G2573" s="107"/>
      <c r="H2573" s="107"/>
      <c r="I2573" s="107"/>
      <c r="J2573" s="108"/>
      <c r="K2573" s="109"/>
      <c r="L2573" s="110"/>
      <c r="M2573" s="328" t="str">
        <f>IFERROR(ROUNDUP(VLOOKUP(F2573,Accesorio!A:E,IF(L2573&gt;5,L2573-2,L2573),)*E2573/IF(L2573&gt;5,1.21,1),0)," ")</f>
        <v xml:space="preserve"> </v>
      </c>
      <c r="N2573" s="329" t="str">
        <f>IFERROR(VLOOKUP(F2573,Accesorio!A:C,3,),"")</f>
        <v/>
      </c>
    </row>
    <row r="2574" spans="1:14">
      <c r="A2574" s="103"/>
      <c r="B2574" s="104"/>
      <c r="C2574" s="105"/>
      <c r="D2574" s="106"/>
      <c r="E2574" s="222"/>
      <c r="F2574" s="225"/>
      <c r="G2574" s="107"/>
      <c r="H2574" s="107"/>
      <c r="I2574" s="107"/>
      <c r="J2574" s="108"/>
      <c r="K2574" s="109"/>
      <c r="L2574" s="110"/>
      <c r="M2574" s="328" t="str">
        <f>IFERROR(ROUNDUP(VLOOKUP(F2574,Accesorio!A:E,IF(L2574&gt;5,L2574-2,L2574),)*E2574/IF(L2574&gt;5,1.21,1),0)," ")</f>
        <v xml:space="preserve"> </v>
      </c>
      <c r="N2574" s="329" t="str">
        <f>IFERROR(VLOOKUP(F2574,Accesorio!A:C,3,),"")</f>
        <v/>
      </c>
    </row>
    <row r="2575" spans="1:14">
      <c r="A2575" s="103"/>
      <c r="B2575" s="104"/>
      <c r="C2575" s="105"/>
      <c r="D2575" s="106"/>
      <c r="E2575" s="222"/>
      <c r="F2575" s="225"/>
      <c r="G2575" s="107"/>
      <c r="H2575" s="107"/>
      <c r="I2575" s="107"/>
      <c r="J2575" s="108"/>
      <c r="K2575" s="109"/>
      <c r="L2575" s="110"/>
      <c r="M2575" s="328" t="str">
        <f>IFERROR(ROUNDUP(VLOOKUP(F2575,Accesorio!A:E,IF(L2575&gt;5,L2575-2,L2575),)*E2575/IF(L2575&gt;5,1.21,1),0)," ")</f>
        <v xml:space="preserve"> </v>
      </c>
      <c r="N2575" s="329" t="str">
        <f>IFERROR(VLOOKUP(F2575,Accesorio!A:C,3,),"")</f>
        <v/>
      </c>
    </row>
    <row r="2576" spans="1:14">
      <c r="A2576" s="103"/>
      <c r="B2576" s="104"/>
      <c r="C2576" s="105"/>
      <c r="D2576" s="106"/>
      <c r="E2576" s="222"/>
      <c r="F2576" s="225"/>
      <c r="G2576" s="107"/>
      <c r="H2576" s="107"/>
      <c r="I2576" s="107"/>
      <c r="J2576" s="108"/>
      <c r="K2576" s="109"/>
      <c r="L2576" s="110"/>
      <c r="M2576" s="328" t="str">
        <f>IFERROR(ROUNDUP(VLOOKUP(F2576,Accesorio!A:E,IF(L2576&gt;5,L2576-2,L2576),)*E2576/IF(L2576&gt;5,1.21,1),0)," ")</f>
        <v xml:space="preserve"> </v>
      </c>
      <c r="N2576" s="329" t="str">
        <f>IFERROR(VLOOKUP(F2576,Accesorio!A:C,3,),"")</f>
        <v/>
      </c>
    </row>
    <row r="2577" spans="1:14">
      <c r="A2577" s="103"/>
      <c r="B2577" s="104"/>
      <c r="C2577" s="105"/>
      <c r="D2577" s="106"/>
      <c r="E2577" s="222"/>
      <c r="F2577" s="225"/>
      <c r="G2577" s="107"/>
      <c r="H2577" s="107"/>
      <c r="I2577" s="107"/>
      <c r="J2577" s="108"/>
      <c r="K2577" s="109"/>
      <c r="L2577" s="110"/>
      <c r="M2577" s="328" t="str">
        <f>IFERROR(ROUNDUP(VLOOKUP(F2577,Accesorio!A:E,IF(L2577&gt;5,L2577-2,L2577),)*E2577/IF(L2577&gt;5,1.21,1),0)," ")</f>
        <v xml:space="preserve"> </v>
      </c>
      <c r="N2577" s="329" t="str">
        <f>IFERROR(VLOOKUP(F2577,Accesorio!A:C,3,),"")</f>
        <v/>
      </c>
    </row>
    <row r="2578" spans="1:14">
      <c r="A2578" s="103"/>
      <c r="B2578" s="104"/>
      <c r="C2578" s="105"/>
      <c r="D2578" s="106"/>
      <c r="E2578" s="222"/>
      <c r="F2578" s="225"/>
      <c r="G2578" s="107"/>
      <c r="H2578" s="107"/>
      <c r="I2578" s="107"/>
      <c r="J2578" s="108"/>
      <c r="K2578" s="109"/>
      <c r="L2578" s="110"/>
      <c r="M2578" s="328" t="str">
        <f>IFERROR(ROUNDUP(VLOOKUP(F2578,Accesorio!A:E,IF(L2578&gt;5,L2578-2,L2578),)*E2578/IF(L2578&gt;5,1.21,1),0)," ")</f>
        <v xml:space="preserve"> </v>
      </c>
      <c r="N2578" s="329" t="str">
        <f>IFERROR(VLOOKUP(F2578,Accesorio!A:C,3,),"")</f>
        <v/>
      </c>
    </row>
    <row r="2579" spans="1:14">
      <c r="A2579" s="103"/>
      <c r="B2579" s="104"/>
      <c r="C2579" s="105"/>
      <c r="D2579" s="106"/>
      <c r="E2579" s="222"/>
      <c r="F2579" s="225"/>
      <c r="G2579" s="107"/>
      <c r="H2579" s="107"/>
      <c r="I2579" s="107"/>
      <c r="J2579" s="108"/>
      <c r="K2579" s="109"/>
      <c r="L2579" s="110"/>
      <c r="M2579" s="328" t="str">
        <f>IFERROR(ROUNDUP(VLOOKUP(F2579,Accesorio!A:E,IF(L2579&gt;5,L2579-2,L2579),)*E2579/IF(L2579&gt;5,1.21,1),0)," ")</f>
        <v xml:space="preserve"> </v>
      </c>
      <c r="N2579" s="329" t="str">
        <f>IFERROR(VLOOKUP(F2579,Accesorio!A:C,3,),"")</f>
        <v/>
      </c>
    </row>
    <row r="2580" spans="1:14">
      <c r="A2580" s="103"/>
      <c r="B2580" s="104"/>
      <c r="C2580" s="105"/>
      <c r="D2580" s="106"/>
      <c r="E2580" s="222"/>
      <c r="F2580" s="225"/>
      <c r="G2580" s="107"/>
      <c r="H2580" s="107"/>
      <c r="I2580" s="107"/>
      <c r="J2580" s="108"/>
      <c r="K2580" s="109"/>
      <c r="L2580" s="110"/>
      <c r="M2580" s="328" t="str">
        <f>IFERROR(ROUNDUP(VLOOKUP(F2580,Accesorio!A:E,IF(L2580&gt;5,L2580-2,L2580),)*E2580/IF(L2580&gt;5,1.21,1),0)," ")</f>
        <v xml:space="preserve"> </v>
      </c>
      <c r="N2580" s="329" t="str">
        <f>IFERROR(VLOOKUP(F2580,Accesorio!A:C,3,),"")</f>
        <v/>
      </c>
    </row>
    <row r="2581" spans="1:14">
      <c r="A2581" s="103"/>
      <c r="B2581" s="104"/>
      <c r="C2581" s="105"/>
      <c r="D2581" s="106"/>
      <c r="E2581" s="222"/>
      <c r="F2581" s="225"/>
      <c r="G2581" s="107"/>
      <c r="H2581" s="107"/>
      <c r="I2581" s="107"/>
      <c r="J2581" s="108"/>
      <c r="K2581" s="109"/>
      <c r="L2581" s="110"/>
      <c r="M2581" s="328" t="str">
        <f>IFERROR(ROUNDUP(VLOOKUP(F2581,Accesorio!A:E,IF(L2581&gt;5,L2581-2,L2581),)*E2581/IF(L2581&gt;5,1.21,1),0)," ")</f>
        <v xml:space="preserve"> </v>
      </c>
      <c r="N2581" s="329" t="str">
        <f>IFERROR(VLOOKUP(F2581,Accesorio!A:C,3,),"")</f>
        <v/>
      </c>
    </row>
    <row r="2582" spans="1:14">
      <c r="A2582" s="103"/>
      <c r="B2582" s="104"/>
      <c r="C2582" s="105"/>
      <c r="D2582" s="106"/>
      <c r="E2582" s="222"/>
      <c r="F2582" s="225"/>
      <c r="G2582" s="107"/>
      <c r="H2582" s="107"/>
      <c r="I2582" s="107"/>
      <c r="J2582" s="108"/>
      <c r="K2582" s="109"/>
      <c r="L2582" s="110"/>
      <c r="M2582" s="328" t="str">
        <f>IFERROR(ROUNDUP(VLOOKUP(F2582,Accesorio!A:E,IF(L2582&gt;5,L2582-2,L2582),)*E2582/IF(L2582&gt;5,1.21,1),0)," ")</f>
        <v xml:space="preserve"> </v>
      </c>
      <c r="N2582" s="329" t="str">
        <f>IFERROR(VLOOKUP(F2582,Accesorio!A:C,3,),"")</f>
        <v/>
      </c>
    </row>
    <row r="2583" spans="1:14">
      <c r="A2583" s="103"/>
      <c r="B2583" s="104"/>
      <c r="C2583" s="105"/>
      <c r="D2583" s="106"/>
      <c r="E2583" s="222"/>
      <c r="F2583" s="225"/>
      <c r="G2583" s="107"/>
      <c r="H2583" s="107"/>
      <c r="I2583" s="107"/>
      <c r="J2583" s="108"/>
      <c r="K2583" s="109"/>
      <c r="L2583" s="110"/>
      <c r="M2583" s="328" t="str">
        <f>IFERROR(ROUNDUP(VLOOKUP(F2583,Accesorio!A:E,IF(L2583&gt;5,L2583-2,L2583),)*E2583/IF(L2583&gt;5,1.21,1),0)," ")</f>
        <v xml:space="preserve"> </v>
      </c>
      <c r="N2583" s="329" t="str">
        <f>IFERROR(VLOOKUP(F2583,Accesorio!A:C,3,),"")</f>
        <v/>
      </c>
    </row>
    <row r="2584" spans="1:14">
      <c r="A2584" s="103"/>
      <c r="B2584" s="104"/>
      <c r="C2584" s="105"/>
      <c r="D2584" s="106"/>
      <c r="E2584" s="222"/>
      <c r="F2584" s="225"/>
      <c r="G2584" s="107"/>
      <c r="H2584" s="107"/>
      <c r="I2584" s="107"/>
      <c r="J2584" s="108"/>
      <c r="K2584" s="109"/>
      <c r="L2584" s="110"/>
      <c r="M2584" s="328" t="str">
        <f>IFERROR(ROUNDUP(VLOOKUP(F2584,Accesorio!A:E,IF(L2584&gt;5,L2584-2,L2584),)*E2584/IF(L2584&gt;5,1.21,1),0)," ")</f>
        <v xml:space="preserve"> </v>
      </c>
      <c r="N2584" s="329" t="str">
        <f>IFERROR(VLOOKUP(F2584,Accesorio!A:C,3,),"")</f>
        <v/>
      </c>
    </row>
    <row r="2585" spans="1:14">
      <c r="A2585" s="103"/>
      <c r="B2585" s="104"/>
      <c r="C2585" s="105"/>
      <c r="D2585" s="106"/>
      <c r="E2585" s="222"/>
      <c r="F2585" s="225"/>
      <c r="G2585" s="107"/>
      <c r="H2585" s="107"/>
      <c r="I2585" s="107"/>
      <c r="J2585" s="108"/>
      <c r="K2585" s="109"/>
      <c r="L2585" s="110"/>
      <c r="M2585" s="328" t="str">
        <f>IFERROR(ROUNDUP(VLOOKUP(F2585,Accesorio!A:E,IF(L2585&gt;5,L2585-2,L2585),)*E2585/IF(L2585&gt;5,1.21,1),0)," ")</f>
        <v xml:space="preserve"> </v>
      </c>
      <c r="N2585" s="329" t="str">
        <f>IFERROR(VLOOKUP(F2585,Accesorio!A:C,3,),"")</f>
        <v/>
      </c>
    </row>
    <row r="2586" spans="1:14">
      <c r="A2586" s="103"/>
      <c r="B2586" s="104"/>
      <c r="C2586" s="105"/>
      <c r="D2586" s="106"/>
      <c r="E2586" s="222"/>
      <c r="F2586" s="225"/>
      <c r="G2586" s="107"/>
      <c r="H2586" s="107"/>
      <c r="I2586" s="107"/>
      <c r="J2586" s="108"/>
      <c r="K2586" s="109"/>
      <c r="L2586" s="110"/>
      <c r="M2586" s="328" t="str">
        <f>IFERROR(ROUNDUP(VLOOKUP(F2586,Accesorio!A:E,IF(L2586&gt;5,L2586-2,L2586),)*E2586/IF(L2586&gt;5,1.21,1),0)," ")</f>
        <v xml:space="preserve"> </v>
      </c>
      <c r="N2586" s="329" t="str">
        <f>IFERROR(VLOOKUP(F2586,Accesorio!A:C,3,),"")</f>
        <v/>
      </c>
    </row>
    <row r="2587" spans="1:14">
      <c r="A2587" s="103"/>
      <c r="B2587" s="104"/>
      <c r="C2587" s="105"/>
      <c r="D2587" s="106"/>
      <c r="E2587" s="222"/>
      <c r="F2587" s="225"/>
      <c r="G2587" s="107"/>
      <c r="H2587" s="107"/>
      <c r="I2587" s="107"/>
      <c r="J2587" s="108"/>
      <c r="K2587" s="109"/>
      <c r="L2587" s="110"/>
      <c r="M2587" s="328" t="str">
        <f>IFERROR(ROUNDUP(VLOOKUP(F2587,Accesorio!A:E,IF(L2587&gt;5,L2587-2,L2587),)*E2587/IF(L2587&gt;5,1.21,1),0)," ")</f>
        <v xml:space="preserve"> </v>
      </c>
      <c r="N2587" s="329" t="str">
        <f>IFERROR(VLOOKUP(F2587,Accesorio!A:C,3,),"")</f>
        <v/>
      </c>
    </row>
    <row r="2588" spans="1:14">
      <c r="A2588" s="103"/>
      <c r="B2588" s="104"/>
      <c r="C2588" s="105"/>
      <c r="D2588" s="106"/>
      <c r="E2588" s="222"/>
      <c r="F2588" s="225"/>
      <c r="G2588" s="107"/>
      <c r="H2588" s="107"/>
      <c r="I2588" s="107"/>
      <c r="J2588" s="108"/>
      <c r="K2588" s="109"/>
      <c r="L2588" s="110"/>
      <c r="M2588" s="328" t="str">
        <f>IFERROR(ROUNDUP(VLOOKUP(F2588,Accesorio!A:E,IF(L2588&gt;5,L2588-2,L2588),)*E2588/IF(L2588&gt;5,1.21,1),0)," ")</f>
        <v xml:space="preserve"> </v>
      </c>
      <c r="N2588" s="329" t="str">
        <f>IFERROR(VLOOKUP(F2588,Accesorio!A:C,3,),"")</f>
        <v/>
      </c>
    </row>
    <row r="2589" spans="1:14">
      <c r="A2589" s="103"/>
      <c r="B2589" s="104"/>
      <c r="C2589" s="105"/>
      <c r="D2589" s="106"/>
      <c r="E2589" s="222"/>
      <c r="F2589" s="225"/>
      <c r="G2589" s="107"/>
      <c r="H2589" s="107"/>
      <c r="I2589" s="107"/>
      <c r="J2589" s="108"/>
      <c r="K2589" s="109"/>
      <c r="L2589" s="110"/>
      <c r="M2589" s="328" t="str">
        <f>IFERROR(ROUNDUP(VLOOKUP(F2589,Accesorio!A:E,IF(L2589&gt;5,L2589-2,L2589),)*E2589/IF(L2589&gt;5,1.21,1),0)," ")</f>
        <v xml:space="preserve"> </v>
      </c>
      <c r="N2589" s="329" t="str">
        <f>IFERROR(VLOOKUP(F2589,Accesorio!A:C,3,),"")</f>
        <v/>
      </c>
    </row>
    <row r="2590" spans="1:14">
      <c r="A2590" s="103"/>
      <c r="B2590" s="104"/>
      <c r="C2590" s="105"/>
      <c r="D2590" s="106"/>
      <c r="E2590" s="222"/>
      <c r="F2590" s="225"/>
      <c r="G2590" s="107"/>
      <c r="H2590" s="107"/>
      <c r="I2590" s="107"/>
      <c r="J2590" s="108"/>
      <c r="K2590" s="109"/>
      <c r="L2590" s="110"/>
      <c r="M2590" s="328" t="str">
        <f>IFERROR(ROUNDUP(VLOOKUP(F2590,Accesorio!A:E,IF(L2590&gt;5,L2590-2,L2590),)*E2590/IF(L2590&gt;5,1.21,1),0)," ")</f>
        <v xml:space="preserve"> </v>
      </c>
      <c r="N2590" s="329" t="str">
        <f>IFERROR(VLOOKUP(F2590,Accesorio!A:C,3,),"")</f>
        <v/>
      </c>
    </row>
    <row r="2591" spans="1:14">
      <c r="A2591" s="103"/>
      <c r="B2591" s="104"/>
      <c r="C2591" s="105"/>
      <c r="D2591" s="106"/>
      <c r="E2591" s="222"/>
      <c r="F2591" s="225"/>
      <c r="G2591" s="107"/>
      <c r="H2591" s="107"/>
      <c r="I2591" s="107"/>
      <c r="J2591" s="108"/>
      <c r="K2591" s="109"/>
      <c r="L2591" s="110"/>
      <c r="M2591" s="328" t="str">
        <f>IFERROR(ROUNDUP(VLOOKUP(F2591,Accesorio!A:E,IF(L2591&gt;5,L2591-2,L2591),)*E2591/IF(L2591&gt;5,1.21,1),0)," ")</f>
        <v xml:space="preserve"> </v>
      </c>
      <c r="N2591" s="329" t="str">
        <f>IFERROR(VLOOKUP(F2591,Accesorio!A:C,3,),"")</f>
        <v/>
      </c>
    </row>
    <row r="2592" spans="1:14">
      <c r="A2592" s="103"/>
      <c r="B2592" s="104"/>
      <c r="C2592" s="105"/>
      <c r="D2592" s="106"/>
      <c r="E2592" s="222"/>
      <c r="F2592" s="225"/>
      <c r="G2592" s="107"/>
      <c r="H2592" s="107"/>
      <c r="I2592" s="107"/>
      <c r="J2592" s="108"/>
      <c r="K2592" s="109"/>
      <c r="L2592" s="110"/>
      <c r="M2592" s="328" t="str">
        <f>IFERROR(ROUNDUP(VLOOKUP(F2592,Accesorio!A:E,IF(L2592&gt;5,L2592-2,L2592),)*E2592/IF(L2592&gt;5,1.21,1),0)," ")</f>
        <v xml:space="preserve"> </v>
      </c>
      <c r="N2592" s="329" t="str">
        <f>IFERROR(VLOOKUP(F2592,Accesorio!A:C,3,),"")</f>
        <v/>
      </c>
    </row>
    <row r="2593" spans="1:14">
      <c r="A2593" s="103"/>
      <c r="B2593" s="104"/>
      <c r="C2593" s="105"/>
      <c r="D2593" s="106"/>
      <c r="E2593" s="222"/>
      <c r="F2593" s="225"/>
      <c r="G2593" s="107"/>
      <c r="H2593" s="107"/>
      <c r="I2593" s="107"/>
      <c r="J2593" s="108"/>
      <c r="K2593" s="109"/>
      <c r="L2593" s="110"/>
      <c r="M2593" s="328" t="str">
        <f>IFERROR(ROUNDUP(VLOOKUP(F2593,Accesorio!A:E,IF(L2593&gt;5,L2593-2,L2593),)*E2593/IF(L2593&gt;5,1.21,1),0)," ")</f>
        <v xml:space="preserve"> </v>
      </c>
      <c r="N2593" s="329" t="str">
        <f>IFERROR(VLOOKUP(F2593,Accesorio!A:C,3,),"")</f>
        <v/>
      </c>
    </row>
    <row r="2594" spans="1:14">
      <c r="A2594" s="103"/>
      <c r="B2594" s="104"/>
      <c r="C2594" s="105"/>
      <c r="D2594" s="106"/>
      <c r="E2594" s="222"/>
      <c r="F2594" s="225"/>
      <c r="G2594" s="107"/>
      <c r="H2594" s="107"/>
      <c r="I2594" s="107"/>
      <c r="J2594" s="108"/>
      <c r="K2594" s="109"/>
      <c r="L2594" s="110"/>
      <c r="M2594" s="328" t="str">
        <f>IFERROR(ROUNDUP(VLOOKUP(F2594,Accesorio!A:E,IF(L2594&gt;5,L2594-2,L2594),)*E2594/IF(L2594&gt;5,1.21,1),0)," ")</f>
        <v xml:space="preserve"> </v>
      </c>
      <c r="N2594" s="329" t="str">
        <f>IFERROR(VLOOKUP(F2594,Accesorio!A:C,3,),"")</f>
        <v/>
      </c>
    </row>
    <row r="2595" spans="1:14">
      <c r="A2595" s="103"/>
      <c r="B2595" s="104"/>
      <c r="C2595" s="105"/>
      <c r="D2595" s="106"/>
      <c r="E2595" s="222"/>
      <c r="F2595" s="225"/>
      <c r="G2595" s="107"/>
      <c r="H2595" s="107"/>
      <c r="I2595" s="107"/>
      <c r="J2595" s="108"/>
      <c r="K2595" s="109"/>
      <c r="L2595" s="110"/>
      <c r="M2595" s="328" t="str">
        <f>IFERROR(ROUNDUP(VLOOKUP(F2595,Accesorio!A:E,IF(L2595&gt;5,L2595-2,L2595),)*E2595/IF(L2595&gt;5,1.21,1),0)," ")</f>
        <v xml:space="preserve"> </v>
      </c>
      <c r="N2595" s="329" t="str">
        <f>IFERROR(VLOOKUP(F2595,Accesorio!A:C,3,),"")</f>
        <v/>
      </c>
    </row>
    <row r="2596" spans="1:14">
      <c r="A2596" s="103"/>
      <c r="B2596" s="104"/>
      <c r="C2596" s="105"/>
      <c r="D2596" s="106"/>
      <c r="E2596" s="222"/>
      <c r="F2596" s="225"/>
      <c r="G2596" s="107"/>
      <c r="H2596" s="107"/>
      <c r="I2596" s="107"/>
      <c r="J2596" s="108"/>
      <c r="K2596" s="109"/>
      <c r="L2596" s="110"/>
      <c r="M2596" s="328" t="str">
        <f>IFERROR(ROUNDUP(VLOOKUP(F2596,Accesorio!A:E,IF(L2596&gt;5,L2596-2,L2596),)*E2596/IF(L2596&gt;5,1.21,1),0)," ")</f>
        <v xml:space="preserve"> </v>
      </c>
      <c r="N2596" s="329" t="str">
        <f>IFERROR(VLOOKUP(F2596,Accesorio!A:C,3,),"")</f>
        <v/>
      </c>
    </row>
    <row r="2597" spans="1:14">
      <c r="A2597" s="103"/>
      <c r="B2597" s="104"/>
      <c r="C2597" s="105"/>
      <c r="D2597" s="106"/>
      <c r="E2597" s="222"/>
      <c r="F2597" s="225"/>
      <c r="G2597" s="107"/>
      <c r="H2597" s="107"/>
      <c r="I2597" s="107"/>
      <c r="J2597" s="108"/>
      <c r="K2597" s="109"/>
      <c r="L2597" s="110"/>
      <c r="M2597" s="328" t="str">
        <f>IFERROR(ROUNDUP(VLOOKUP(F2597,Accesorio!A:E,IF(L2597&gt;5,L2597-2,L2597),)*E2597/IF(L2597&gt;5,1.21,1),0)," ")</f>
        <v xml:space="preserve"> </v>
      </c>
      <c r="N2597" s="329" t="str">
        <f>IFERROR(VLOOKUP(F2597,Accesorio!A:C,3,),"")</f>
        <v/>
      </c>
    </row>
    <row r="2598" spans="1:14">
      <c r="A2598" s="103"/>
      <c r="B2598" s="104"/>
      <c r="C2598" s="105"/>
      <c r="D2598" s="106"/>
      <c r="E2598" s="222"/>
      <c r="F2598" s="225"/>
      <c r="G2598" s="107"/>
      <c r="H2598" s="107"/>
      <c r="I2598" s="107"/>
      <c r="J2598" s="108"/>
      <c r="K2598" s="109"/>
      <c r="L2598" s="110"/>
      <c r="M2598" s="328" t="str">
        <f>IFERROR(ROUNDUP(VLOOKUP(F2598,Accesorio!A:E,IF(L2598&gt;5,L2598-2,L2598),)*E2598/IF(L2598&gt;5,1.21,1),0)," ")</f>
        <v xml:space="preserve"> </v>
      </c>
      <c r="N2598" s="329" t="str">
        <f>IFERROR(VLOOKUP(F2598,Accesorio!A:C,3,),"")</f>
        <v/>
      </c>
    </row>
    <row r="2599" spans="1:14">
      <c r="A2599" s="103"/>
      <c r="B2599" s="104"/>
      <c r="C2599" s="105"/>
      <c r="D2599" s="106"/>
      <c r="E2599" s="222"/>
      <c r="F2599" s="225"/>
      <c r="G2599" s="107"/>
      <c r="H2599" s="107"/>
      <c r="I2599" s="107"/>
      <c r="J2599" s="108"/>
      <c r="K2599" s="109"/>
      <c r="L2599" s="110"/>
      <c r="M2599" s="328" t="str">
        <f>IFERROR(ROUNDUP(VLOOKUP(F2599,Accesorio!A:E,IF(L2599&gt;5,L2599-2,L2599),)*E2599/IF(L2599&gt;5,1.21,1),0)," ")</f>
        <v xml:space="preserve"> </v>
      </c>
      <c r="N2599" s="329" t="str">
        <f>IFERROR(VLOOKUP(F2599,Accesorio!A:C,3,),"")</f>
        <v/>
      </c>
    </row>
    <row r="2600" spans="1:14">
      <c r="A2600" s="103"/>
      <c r="B2600" s="104"/>
      <c r="C2600" s="105"/>
      <c r="D2600" s="106"/>
      <c r="E2600" s="222"/>
      <c r="F2600" s="225"/>
      <c r="G2600" s="107"/>
      <c r="H2600" s="107"/>
      <c r="I2600" s="107"/>
      <c r="J2600" s="108"/>
      <c r="K2600" s="109"/>
      <c r="L2600" s="110"/>
      <c r="M2600" s="328" t="str">
        <f>IFERROR(ROUNDUP(VLOOKUP(F2600,Accesorio!A:E,IF(L2600&gt;5,L2600-2,L2600),)*E2600/IF(L2600&gt;5,1.21,1),0)," ")</f>
        <v xml:space="preserve"> </v>
      </c>
      <c r="N2600" s="329" t="str">
        <f>IFERROR(VLOOKUP(F2600,Accesorio!A:C,3,),"")</f>
        <v/>
      </c>
    </row>
    <row r="2601" spans="1:14">
      <c r="A2601" s="103"/>
      <c r="B2601" s="104"/>
      <c r="C2601" s="105"/>
      <c r="D2601" s="106"/>
      <c r="E2601" s="222"/>
      <c r="F2601" s="225"/>
      <c r="G2601" s="107"/>
      <c r="H2601" s="107"/>
      <c r="I2601" s="107"/>
      <c r="J2601" s="108"/>
      <c r="K2601" s="109"/>
      <c r="L2601" s="110"/>
      <c r="M2601" s="328" t="str">
        <f>IFERROR(ROUNDUP(VLOOKUP(F2601,Accesorio!A:E,IF(L2601&gt;5,L2601-2,L2601),)*E2601/IF(L2601&gt;5,1.21,1),0)," ")</f>
        <v xml:space="preserve"> </v>
      </c>
      <c r="N2601" s="329" t="str">
        <f>IFERROR(VLOOKUP(F2601,Accesorio!A:C,3,),"")</f>
        <v/>
      </c>
    </row>
    <row r="2602" spans="1:14">
      <c r="A2602" s="103"/>
      <c r="B2602" s="104"/>
      <c r="C2602" s="105"/>
      <c r="D2602" s="106"/>
      <c r="E2602" s="222"/>
      <c r="F2602" s="225"/>
      <c r="G2602" s="107"/>
      <c r="H2602" s="107"/>
      <c r="I2602" s="107"/>
      <c r="J2602" s="108"/>
      <c r="K2602" s="109"/>
      <c r="L2602" s="110"/>
      <c r="M2602" s="328" t="str">
        <f>IFERROR(ROUNDUP(VLOOKUP(F2602,Accesorio!A:E,IF(L2602&gt;5,L2602-2,L2602),)*E2602/IF(L2602&gt;5,1.21,1),0)," ")</f>
        <v xml:space="preserve"> </v>
      </c>
      <c r="N2602" s="329" t="str">
        <f>IFERROR(VLOOKUP(F2602,Accesorio!A:C,3,),"")</f>
        <v/>
      </c>
    </row>
    <row r="2603" spans="1:14">
      <c r="A2603" s="103"/>
      <c r="B2603" s="104"/>
      <c r="C2603" s="105"/>
      <c r="D2603" s="106"/>
      <c r="E2603" s="222"/>
      <c r="F2603" s="225"/>
      <c r="G2603" s="107"/>
      <c r="H2603" s="107"/>
      <c r="I2603" s="107"/>
      <c r="J2603" s="108"/>
      <c r="K2603" s="109"/>
      <c r="L2603" s="110"/>
      <c r="M2603" s="328" t="str">
        <f>IFERROR(ROUNDUP(VLOOKUP(F2603,Accesorio!A:E,IF(L2603&gt;5,L2603-2,L2603),)*E2603/IF(L2603&gt;5,1.21,1),0)," ")</f>
        <v xml:space="preserve"> </v>
      </c>
      <c r="N2603" s="329" t="str">
        <f>IFERROR(VLOOKUP(F2603,Accesorio!A:C,3,),"")</f>
        <v/>
      </c>
    </row>
    <row r="2604" spans="1:14">
      <c r="A2604" s="103"/>
      <c r="B2604" s="104"/>
      <c r="C2604" s="105"/>
      <c r="D2604" s="106"/>
      <c r="E2604" s="222"/>
      <c r="F2604" s="225"/>
      <c r="G2604" s="107"/>
      <c r="H2604" s="107"/>
      <c r="I2604" s="107"/>
      <c r="J2604" s="108"/>
      <c r="K2604" s="109"/>
      <c r="L2604" s="110"/>
      <c r="M2604" s="328" t="str">
        <f>IFERROR(ROUNDUP(VLOOKUP(F2604,Accesorio!A:E,IF(L2604&gt;5,L2604-2,L2604),)*E2604/IF(L2604&gt;5,1.21,1),0)," ")</f>
        <v xml:space="preserve"> </v>
      </c>
      <c r="N2604" s="329" t="str">
        <f>IFERROR(VLOOKUP(F2604,Accesorio!A:C,3,),"")</f>
        <v/>
      </c>
    </row>
    <row r="2605" spans="1:14">
      <c r="A2605" s="103"/>
      <c r="B2605" s="104"/>
      <c r="C2605" s="105"/>
      <c r="D2605" s="106"/>
      <c r="E2605" s="222"/>
      <c r="F2605" s="225"/>
      <c r="G2605" s="107"/>
      <c r="H2605" s="107"/>
      <c r="I2605" s="107"/>
      <c r="J2605" s="108"/>
      <c r="K2605" s="109"/>
      <c r="L2605" s="110"/>
      <c r="M2605" s="328" t="str">
        <f>IFERROR(ROUNDUP(VLOOKUP(F2605,Accesorio!A:E,IF(L2605&gt;5,L2605-2,L2605),)*E2605/IF(L2605&gt;5,1.21,1),0)," ")</f>
        <v xml:space="preserve"> </v>
      </c>
      <c r="N2605" s="329" t="str">
        <f>IFERROR(VLOOKUP(F2605,Accesorio!A:C,3,),"")</f>
        <v/>
      </c>
    </row>
    <row r="2606" spans="1:14">
      <c r="A2606" s="103"/>
      <c r="B2606" s="104"/>
      <c r="C2606" s="105"/>
      <c r="D2606" s="106"/>
      <c r="E2606" s="222"/>
      <c r="F2606" s="225"/>
      <c r="G2606" s="107"/>
      <c r="H2606" s="107"/>
      <c r="I2606" s="107"/>
      <c r="J2606" s="108"/>
      <c r="K2606" s="109"/>
      <c r="L2606" s="110"/>
      <c r="M2606" s="328" t="str">
        <f>IFERROR(ROUNDUP(VLOOKUP(F2606,Accesorio!A:E,IF(L2606&gt;5,L2606-2,L2606),)*E2606/IF(L2606&gt;5,1.21,1),0)," ")</f>
        <v xml:space="preserve"> </v>
      </c>
      <c r="N2606" s="329" t="str">
        <f>IFERROR(VLOOKUP(F2606,Accesorio!A:C,3,),"")</f>
        <v/>
      </c>
    </row>
    <row r="2607" spans="1:14">
      <c r="A2607" s="103"/>
      <c r="B2607" s="104"/>
      <c r="C2607" s="105"/>
      <c r="D2607" s="106"/>
      <c r="E2607" s="222"/>
      <c r="F2607" s="225"/>
      <c r="G2607" s="107"/>
      <c r="H2607" s="107"/>
      <c r="I2607" s="107"/>
      <c r="J2607" s="108"/>
      <c r="K2607" s="109"/>
      <c r="L2607" s="110"/>
      <c r="M2607" s="328" t="str">
        <f>IFERROR(ROUNDUP(VLOOKUP(F2607,Accesorio!A:E,IF(L2607&gt;5,L2607-2,L2607),)*E2607/IF(L2607&gt;5,1.21,1),0)," ")</f>
        <v xml:space="preserve"> </v>
      </c>
      <c r="N2607" s="329" t="str">
        <f>IFERROR(VLOOKUP(F2607,Accesorio!A:C,3,),"")</f>
        <v/>
      </c>
    </row>
    <row r="2608" spans="1:14">
      <c r="A2608" s="103"/>
      <c r="B2608" s="104"/>
      <c r="C2608" s="105"/>
      <c r="D2608" s="106"/>
      <c r="E2608" s="222"/>
      <c r="F2608" s="225"/>
      <c r="G2608" s="107"/>
      <c r="H2608" s="107"/>
      <c r="I2608" s="107"/>
      <c r="J2608" s="108"/>
      <c r="K2608" s="109"/>
      <c r="L2608" s="110"/>
      <c r="M2608" s="328" t="str">
        <f>IFERROR(ROUNDUP(VLOOKUP(F2608,Accesorio!A:E,IF(L2608&gt;5,L2608-2,L2608),)*E2608/IF(L2608&gt;5,1.21,1),0)," ")</f>
        <v xml:space="preserve"> </v>
      </c>
      <c r="N2608" s="329" t="str">
        <f>IFERROR(VLOOKUP(F2608,Accesorio!A:C,3,),"")</f>
        <v/>
      </c>
    </row>
    <row r="2609" spans="1:14">
      <c r="A2609" s="103"/>
      <c r="B2609" s="104"/>
      <c r="C2609" s="105"/>
      <c r="D2609" s="106"/>
      <c r="E2609" s="222"/>
      <c r="F2609" s="225"/>
      <c r="G2609" s="107"/>
      <c r="H2609" s="107"/>
      <c r="I2609" s="107"/>
      <c r="J2609" s="108"/>
      <c r="K2609" s="109"/>
      <c r="L2609" s="110"/>
      <c r="M2609" s="328" t="str">
        <f>IFERROR(ROUNDUP(VLOOKUP(F2609,Accesorio!A:E,IF(L2609&gt;5,L2609-2,L2609),)*E2609/IF(L2609&gt;5,1.21,1),0)," ")</f>
        <v xml:space="preserve"> </v>
      </c>
      <c r="N2609" s="329" t="str">
        <f>IFERROR(VLOOKUP(F2609,Accesorio!A:C,3,),"")</f>
        <v/>
      </c>
    </row>
    <row r="2610" spans="1:14">
      <c r="A2610" s="103"/>
      <c r="B2610" s="104"/>
      <c r="C2610" s="105"/>
      <c r="D2610" s="106"/>
      <c r="E2610" s="222"/>
      <c r="F2610" s="225"/>
      <c r="G2610" s="107"/>
      <c r="H2610" s="107"/>
      <c r="I2610" s="107"/>
      <c r="J2610" s="108"/>
      <c r="K2610" s="109"/>
      <c r="L2610" s="110"/>
      <c r="M2610" s="328" t="str">
        <f>IFERROR(ROUNDUP(VLOOKUP(F2610,Accesorio!A:E,IF(L2610&gt;5,L2610-2,L2610),)*E2610/IF(L2610&gt;5,1.21,1),0)," ")</f>
        <v xml:space="preserve"> </v>
      </c>
      <c r="N2610" s="329" t="str">
        <f>IFERROR(VLOOKUP(F2610,Accesorio!A:C,3,),"")</f>
        <v/>
      </c>
    </row>
    <row r="2611" spans="1:14">
      <c r="A2611" s="103"/>
      <c r="B2611" s="104"/>
      <c r="C2611" s="105"/>
      <c r="D2611" s="106"/>
      <c r="E2611" s="222"/>
      <c r="F2611" s="225"/>
      <c r="G2611" s="107"/>
      <c r="H2611" s="107"/>
      <c r="I2611" s="107"/>
      <c r="J2611" s="108"/>
      <c r="K2611" s="109"/>
      <c r="L2611" s="110"/>
      <c r="M2611" s="328" t="str">
        <f>IFERROR(ROUNDUP(VLOOKUP(F2611,Accesorio!A:E,IF(L2611&gt;5,L2611-2,L2611),)*E2611/IF(L2611&gt;5,1.21,1),0)," ")</f>
        <v xml:space="preserve"> </v>
      </c>
      <c r="N2611" s="329" t="str">
        <f>IFERROR(VLOOKUP(F2611,Accesorio!A:C,3,),"")</f>
        <v/>
      </c>
    </row>
    <row r="2612" spans="1:14">
      <c r="A2612" s="103"/>
      <c r="B2612" s="104"/>
      <c r="C2612" s="105"/>
      <c r="D2612" s="106"/>
      <c r="E2612" s="222"/>
      <c r="F2612" s="225"/>
      <c r="G2612" s="107"/>
      <c r="H2612" s="107"/>
      <c r="I2612" s="107"/>
      <c r="J2612" s="108"/>
      <c r="K2612" s="109"/>
      <c r="L2612" s="110"/>
      <c r="M2612" s="328" t="str">
        <f>IFERROR(ROUNDUP(VLOOKUP(F2612,Accesorio!A:E,IF(L2612&gt;5,L2612-2,L2612),)*E2612/IF(L2612&gt;5,1.21,1),0)," ")</f>
        <v xml:space="preserve"> </v>
      </c>
      <c r="N2612" s="329" t="str">
        <f>IFERROR(VLOOKUP(F2612,Accesorio!A:C,3,),"")</f>
        <v/>
      </c>
    </row>
    <row r="2613" spans="1:14">
      <c r="A2613" s="103"/>
      <c r="B2613" s="104"/>
      <c r="C2613" s="105"/>
      <c r="D2613" s="106"/>
      <c r="E2613" s="222"/>
      <c r="F2613" s="225"/>
      <c r="G2613" s="107"/>
      <c r="H2613" s="107"/>
      <c r="I2613" s="107"/>
      <c r="J2613" s="108"/>
      <c r="K2613" s="109"/>
      <c r="L2613" s="110"/>
      <c r="M2613" s="328" t="str">
        <f>IFERROR(ROUNDUP(VLOOKUP(F2613,Accesorio!A:E,IF(L2613&gt;5,L2613-2,L2613),)*E2613/IF(L2613&gt;5,1.21,1),0)," ")</f>
        <v xml:space="preserve"> </v>
      </c>
      <c r="N2613" s="329" t="str">
        <f>IFERROR(VLOOKUP(F2613,Accesorio!A:C,3,),"")</f>
        <v/>
      </c>
    </row>
    <row r="2614" spans="1:14">
      <c r="A2614" s="103"/>
      <c r="B2614" s="104"/>
      <c r="C2614" s="105"/>
      <c r="D2614" s="106"/>
      <c r="E2614" s="222"/>
      <c r="F2614" s="225"/>
      <c r="G2614" s="107"/>
      <c r="H2614" s="107"/>
      <c r="I2614" s="107"/>
      <c r="J2614" s="108"/>
      <c r="K2614" s="109"/>
      <c r="L2614" s="110"/>
      <c r="M2614" s="328" t="str">
        <f>IFERROR(ROUNDUP(VLOOKUP(F2614,Accesorio!A:E,IF(L2614&gt;5,L2614-2,L2614),)*E2614/IF(L2614&gt;5,1.21,1),0)," ")</f>
        <v xml:space="preserve"> </v>
      </c>
      <c r="N2614" s="329" t="str">
        <f>IFERROR(VLOOKUP(F2614,Accesorio!A:C,3,),"")</f>
        <v/>
      </c>
    </row>
    <row r="2615" spans="1:14">
      <c r="A2615" s="103"/>
      <c r="B2615" s="104"/>
      <c r="C2615" s="105"/>
      <c r="D2615" s="106"/>
      <c r="E2615" s="222"/>
      <c r="F2615" s="225"/>
      <c r="G2615" s="107"/>
      <c r="H2615" s="107"/>
      <c r="I2615" s="107"/>
      <c r="J2615" s="108"/>
      <c r="K2615" s="109"/>
      <c r="L2615" s="110"/>
      <c r="M2615" s="328" t="str">
        <f>IFERROR(ROUNDUP(VLOOKUP(F2615,Accesorio!A:E,IF(L2615&gt;5,L2615-2,L2615),)*E2615/IF(L2615&gt;5,1.21,1),0)," ")</f>
        <v xml:space="preserve"> </v>
      </c>
      <c r="N2615" s="329" t="str">
        <f>IFERROR(VLOOKUP(F2615,Accesorio!A:C,3,),"")</f>
        <v/>
      </c>
    </row>
    <row r="2616" spans="1:14">
      <c r="A2616" s="103"/>
      <c r="B2616" s="104"/>
      <c r="C2616" s="105"/>
      <c r="D2616" s="106"/>
      <c r="E2616" s="222"/>
      <c r="F2616" s="225"/>
      <c r="G2616" s="107"/>
      <c r="H2616" s="107"/>
      <c r="I2616" s="107"/>
      <c r="J2616" s="108"/>
      <c r="K2616" s="109"/>
      <c r="L2616" s="110"/>
      <c r="M2616" s="328" t="str">
        <f>IFERROR(ROUNDUP(VLOOKUP(F2616,Accesorio!A:E,IF(L2616&gt;5,L2616-2,L2616),)*E2616/IF(L2616&gt;5,1.21,1),0)," ")</f>
        <v xml:space="preserve"> </v>
      </c>
      <c r="N2616" s="329" t="str">
        <f>IFERROR(VLOOKUP(F2616,Accesorio!A:C,3,),"")</f>
        <v/>
      </c>
    </row>
    <row r="2617" spans="1:14">
      <c r="A2617" s="103"/>
      <c r="B2617" s="104"/>
      <c r="C2617" s="105"/>
      <c r="D2617" s="106"/>
      <c r="E2617" s="222"/>
      <c r="F2617" s="225"/>
      <c r="G2617" s="107"/>
      <c r="H2617" s="107"/>
      <c r="I2617" s="107"/>
      <c r="J2617" s="108"/>
      <c r="K2617" s="109"/>
      <c r="L2617" s="110"/>
      <c r="M2617" s="328" t="str">
        <f>IFERROR(ROUNDUP(VLOOKUP(F2617,Accesorio!A:E,IF(L2617&gt;5,L2617-2,L2617),)*E2617/IF(L2617&gt;5,1.21,1),0)," ")</f>
        <v xml:space="preserve"> </v>
      </c>
      <c r="N2617" s="329" t="str">
        <f>IFERROR(VLOOKUP(F2617,Accesorio!A:C,3,),"")</f>
        <v/>
      </c>
    </row>
    <row r="2618" spans="1:14">
      <c r="A2618" s="103"/>
      <c r="B2618" s="104"/>
      <c r="C2618" s="105"/>
      <c r="D2618" s="106"/>
      <c r="E2618" s="222"/>
      <c r="F2618" s="225"/>
      <c r="G2618" s="107"/>
      <c r="H2618" s="107"/>
      <c r="I2618" s="107"/>
      <c r="J2618" s="108"/>
      <c r="K2618" s="109"/>
      <c r="L2618" s="110"/>
      <c r="M2618" s="328" t="str">
        <f>IFERROR(ROUNDUP(VLOOKUP(F2618,Accesorio!A:E,IF(L2618&gt;5,L2618-2,L2618),)*E2618/IF(L2618&gt;5,1.21,1),0)," ")</f>
        <v xml:space="preserve"> </v>
      </c>
      <c r="N2618" s="329" t="str">
        <f>IFERROR(VLOOKUP(F2618,Accesorio!A:C,3,),"")</f>
        <v/>
      </c>
    </row>
    <row r="2619" spans="1:14">
      <c r="A2619" s="103"/>
      <c r="B2619" s="104"/>
      <c r="C2619" s="105"/>
      <c r="D2619" s="106"/>
      <c r="E2619" s="222"/>
      <c r="F2619" s="225"/>
      <c r="G2619" s="107"/>
      <c r="H2619" s="107"/>
      <c r="I2619" s="107"/>
      <c r="J2619" s="108"/>
      <c r="K2619" s="109"/>
      <c r="L2619" s="110"/>
      <c r="M2619" s="328" t="str">
        <f>IFERROR(ROUNDUP(VLOOKUP(F2619,Accesorio!A:E,IF(L2619&gt;5,L2619-2,L2619),)*E2619/IF(L2619&gt;5,1.21,1),0)," ")</f>
        <v xml:space="preserve"> </v>
      </c>
      <c r="N2619" s="329" t="str">
        <f>IFERROR(VLOOKUP(F2619,Accesorio!A:C,3,),"")</f>
        <v/>
      </c>
    </row>
    <row r="2620" spans="1:14">
      <c r="A2620" s="103"/>
      <c r="B2620" s="104"/>
      <c r="C2620" s="105"/>
      <c r="D2620" s="106"/>
      <c r="E2620" s="222"/>
      <c r="F2620" s="225"/>
      <c r="G2620" s="107"/>
      <c r="H2620" s="107"/>
      <c r="I2620" s="107"/>
      <c r="J2620" s="108"/>
      <c r="K2620" s="109"/>
      <c r="L2620" s="110"/>
      <c r="M2620" s="328" t="str">
        <f>IFERROR(ROUNDUP(VLOOKUP(F2620,Accesorio!A:E,IF(L2620&gt;5,L2620-2,L2620),)*E2620/IF(L2620&gt;5,1.21,1),0)," ")</f>
        <v xml:space="preserve"> </v>
      </c>
      <c r="N2620" s="329" t="str">
        <f>IFERROR(VLOOKUP(F2620,Accesorio!A:C,3,),"")</f>
        <v/>
      </c>
    </row>
    <row r="2621" spans="1:14">
      <c r="A2621" s="103"/>
      <c r="B2621" s="104"/>
      <c r="C2621" s="105"/>
      <c r="D2621" s="106"/>
      <c r="E2621" s="222"/>
      <c r="F2621" s="225"/>
      <c r="G2621" s="107"/>
      <c r="H2621" s="107"/>
      <c r="I2621" s="107"/>
      <c r="J2621" s="108"/>
      <c r="K2621" s="109"/>
      <c r="L2621" s="110"/>
      <c r="M2621" s="328" t="str">
        <f>IFERROR(ROUNDUP(VLOOKUP(F2621,Accesorio!A:E,IF(L2621&gt;5,L2621-2,L2621),)*E2621/IF(L2621&gt;5,1.21,1),0)," ")</f>
        <v xml:space="preserve"> </v>
      </c>
      <c r="N2621" s="329" t="str">
        <f>IFERROR(VLOOKUP(F2621,Accesorio!A:C,3,),"")</f>
        <v/>
      </c>
    </row>
    <row r="2622" spans="1:14">
      <c r="A2622" s="103"/>
      <c r="B2622" s="104"/>
      <c r="C2622" s="105"/>
      <c r="D2622" s="106"/>
      <c r="E2622" s="222"/>
      <c r="F2622" s="225"/>
      <c r="G2622" s="107"/>
      <c r="H2622" s="107"/>
      <c r="I2622" s="107"/>
      <c r="J2622" s="108"/>
      <c r="K2622" s="109"/>
      <c r="L2622" s="110"/>
      <c r="M2622" s="328" t="str">
        <f>IFERROR(ROUNDUP(VLOOKUP(F2622,Accesorio!A:E,IF(L2622&gt;5,L2622-2,L2622),)*E2622/IF(L2622&gt;5,1.21,1),0)," ")</f>
        <v xml:space="preserve"> </v>
      </c>
      <c r="N2622" s="329" t="str">
        <f>IFERROR(VLOOKUP(F2622,Accesorio!A:C,3,),"")</f>
        <v/>
      </c>
    </row>
    <row r="2623" spans="1:14">
      <c r="A2623" s="103"/>
      <c r="B2623" s="104"/>
      <c r="C2623" s="105"/>
      <c r="D2623" s="106"/>
      <c r="E2623" s="222"/>
      <c r="F2623" s="225"/>
      <c r="G2623" s="107"/>
      <c r="H2623" s="107"/>
      <c r="I2623" s="107"/>
      <c r="J2623" s="108"/>
      <c r="K2623" s="109"/>
      <c r="L2623" s="110"/>
      <c r="M2623" s="328" t="str">
        <f>IFERROR(ROUNDUP(VLOOKUP(F2623,Accesorio!A:E,IF(L2623&gt;5,L2623-2,L2623),)*E2623/IF(L2623&gt;5,1.21,1),0)," ")</f>
        <v xml:space="preserve"> </v>
      </c>
      <c r="N2623" s="329" t="str">
        <f>IFERROR(VLOOKUP(F2623,Accesorio!A:C,3,),"")</f>
        <v/>
      </c>
    </row>
    <row r="2624" spans="1:14">
      <c r="A2624" s="103"/>
      <c r="B2624" s="104"/>
      <c r="C2624" s="105"/>
      <c r="D2624" s="106"/>
      <c r="E2624" s="222"/>
      <c r="F2624" s="225"/>
      <c r="G2624" s="107"/>
      <c r="H2624" s="107"/>
      <c r="I2624" s="107"/>
      <c r="J2624" s="108"/>
      <c r="K2624" s="109"/>
      <c r="L2624" s="110"/>
      <c r="M2624" s="328" t="str">
        <f>IFERROR(ROUNDUP(VLOOKUP(F2624,Accesorio!A:E,IF(L2624&gt;5,L2624-2,L2624),)*E2624/IF(L2624&gt;5,1.21,1),0)," ")</f>
        <v xml:space="preserve"> </v>
      </c>
      <c r="N2624" s="329" t="str">
        <f>IFERROR(VLOOKUP(F2624,Accesorio!A:C,3,),"")</f>
        <v/>
      </c>
    </row>
    <row r="2625" spans="1:14">
      <c r="A2625" s="103"/>
      <c r="B2625" s="104"/>
      <c r="C2625" s="105"/>
      <c r="D2625" s="106"/>
      <c r="E2625" s="222"/>
      <c r="F2625" s="225"/>
      <c r="G2625" s="107"/>
      <c r="H2625" s="107"/>
      <c r="I2625" s="107"/>
      <c r="J2625" s="108"/>
      <c r="K2625" s="109"/>
      <c r="L2625" s="110"/>
      <c r="M2625" s="328" t="str">
        <f>IFERROR(ROUNDUP(VLOOKUP(F2625,Accesorio!A:E,IF(L2625&gt;5,L2625-2,L2625),)*E2625/IF(L2625&gt;5,1.21,1),0)," ")</f>
        <v xml:space="preserve"> </v>
      </c>
      <c r="N2625" s="329" t="str">
        <f>IFERROR(VLOOKUP(F2625,Accesorio!A:C,3,),"")</f>
        <v/>
      </c>
    </row>
    <row r="2626" spans="1:14">
      <c r="A2626" s="103"/>
      <c r="B2626" s="104"/>
      <c r="C2626" s="105"/>
      <c r="D2626" s="106"/>
      <c r="E2626" s="222"/>
      <c r="F2626" s="225"/>
      <c r="G2626" s="107"/>
      <c r="H2626" s="107"/>
      <c r="I2626" s="107"/>
      <c r="J2626" s="108"/>
      <c r="K2626" s="109"/>
      <c r="L2626" s="110"/>
      <c r="M2626" s="328" t="str">
        <f>IFERROR(ROUNDUP(VLOOKUP(F2626,Accesorio!A:E,IF(L2626&gt;5,L2626-2,L2626),)*E2626/IF(L2626&gt;5,1.21,1),0)," ")</f>
        <v xml:space="preserve"> </v>
      </c>
      <c r="N2626" s="329" t="str">
        <f>IFERROR(VLOOKUP(F2626,Accesorio!A:C,3,),"")</f>
        <v/>
      </c>
    </row>
    <row r="2627" spans="1:14">
      <c r="A2627" s="103"/>
      <c r="B2627" s="104"/>
      <c r="C2627" s="105"/>
      <c r="D2627" s="106"/>
      <c r="E2627" s="222"/>
      <c r="F2627" s="225"/>
      <c r="G2627" s="107"/>
      <c r="H2627" s="107"/>
      <c r="I2627" s="107"/>
      <c r="J2627" s="108"/>
      <c r="K2627" s="109"/>
      <c r="L2627" s="110"/>
      <c r="M2627" s="328" t="str">
        <f>IFERROR(ROUNDUP(VLOOKUP(F2627,Accesorio!A:E,IF(L2627&gt;5,L2627-2,L2627),)*E2627/IF(L2627&gt;5,1.21,1),0)," ")</f>
        <v xml:space="preserve"> </v>
      </c>
      <c r="N2627" s="329" t="str">
        <f>IFERROR(VLOOKUP(F2627,Accesorio!A:C,3,),"")</f>
        <v/>
      </c>
    </row>
    <row r="2628" spans="1:14">
      <c r="A2628" s="103"/>
      <c r="B2628" s="104"/>
      <c r="C2628" s="105"/>
      <c r="D2628" s="106"/>
      <c r="E2628" s="222"/>
      <c r="F2628" s="225"/>
      <c r="G2628" s="107"/>
      <c r="H2628" s="107"/>
      <c r="I2628" s="107"/>
      <c r="J2628" s="108"/>
      <c r="K2628" s="109"/>
      <c r="L2628" s="110"/>
      <c r="M2628" s="328" t="str">
        <f>IFERROR(ROUNDUP(VLOOKUP(F2628,Accesorio!A:E,IF(L2628&gt;5,L2628-2,L2628),)*E2628/IF(L2628&gt;5,1.21,1),0)," ")</f>
        <v xml:space="preserve"> </v>
      </c>
      <c r="N2628" s="329" t="str">
        <f>IFERROR(VLOOKUP(F2628,Accesorio!A:C,3,),"")</f>
        <v/>
      </c>
    </row>
    <row r="2629" spans="1:14">
      <c r="A2629" s="103"/>
      <c r="B2629" s="104"/>
      <c r="C2629" s="105"/>
      <c r="D2629" s="106"/>
      <c r="E2629" s="222"/>
      <c r="F2629" s="225"/>
      <c r="G2629" s="107"/>
      <c r="H2629" s="107"/>
      <c r="I2629" s="107"/>
      <c r="J2629" s="108"/>
      <c r="K2629" s="109"/>
      <c r="L2629" s="110"/>
      <c r="M2629" s="328" t="str">
        <f>IFERROR(ROUNDUP(VLOOKUP(F2629,Accesorio!A:E,IF(L2629&gt;5,L2629-2,L2629),)*E2629/IF(L2629&gt;5,1.21,1),0)," ")</f>
        <v xml:space="preserve"> </v>
      </c>
      <c r="N2629" s="329" t="str">
        <f>IFERROR(VLOOKUP(F2629,Accesorio!A:C,3,),"")</f>
        <v/>
      </c>
    </row>
    <row r="2630" spans="1:14">
      <c r="A2630" s="103"/>
      <c r="B2630" s="104"/>
      <c r="C2630" s="105"/>
      <c r="D2630" s="106"/>
      <c r="E2630" s="222"/>
      <c r="F2630" s="225"/>
      <c r="G2630" s="107"/>
      <c r="H2630" s="107"/>
      <c r="I2630" s="107"/>
      <c r="J2630" s="108"/>
      <c r="K2630" s="109"/>
      <c r="L2630" s="110"/>
      <c r="M2630" s="328" t="str">
        <f>IFERROR(ROUNDUP(VLOOKUP(F2630,Accesorio!A:E,IF(L2630&gt;5,L2630-2,L2630),)*E2630/IF(L2630&gt;5,1.21,1),0)," ")</f>
        <v xml:space="preserve"> </v>
      </c>
      <c r="N2630" s="329" t="str">
        <f>IFERROR(VLOOKUP(F2630,Accesorio!A:C,3,),"")</f>
        <v/>
      </c>
    </row>
    <row r="2631" spans="1:14">
      <c r="A2631" s="103"/>
      <c r="B2631" s="104"/>
      <c r="C2631" s="105"/>
      <c r="D2631" s="106"/>
      <c r="E2631" s="222"/>
      <c r="F2631" s="225"/>
      <c r="G2631" s="107"/>
      <c r="H2631" s="107"/>
      <c r="I2631" s="107"/>
      <c r="J2631" s="108"/>
      <c r="K2631" s="109"/>
      <c r="L2631" s="110"/>
      <c r="M2631" s="328" t="str">
        <f>IFERROR(ROUNDUP(VLOOKUP(F2631,Accesorio!A:E,IF(L2631&gt;5,L2631-2,L2631),)*E2631/IF(L2631&gt;5,1.21,1),0)," ")</f>
        <v xml:space="preserve"> </v>
      </c>
      <c r="N2631" s="329" t="str">
        <f>IFERROR(VLOOKUP(F2631,Accesorio!A:C,3,),"")</f>
        <v/>
      </c>
    </row>
    <row r="2632" spans="1:14">
      <c r="A2632" s="103"/>
      <c r="B2632" s="104"/>
      <c r="C2632" s="105"/>
      <c r="D2632" s="106"/>
      <c r="E2632" s="222"/>
      <c r="F2632" s="225"/>
      <c r="G2632" s="107"/>
      <c r="H2632" s="107"/>
      <c r="I2632" s="107"/>
      <c r="J2632" s="108"/>
      <c r="K2632" s="109"/>
      <c r="L2632" s="110"/>
      <c r="M2632" s="328" t="str">
        <f>IFERROR(ROUNDUP(VLOOKUP(F2632,Accesorio!A:E,IF(L2632&gt;5,L2632-2,L2632),)*E2632/IF(L2632&gt;5,1.21,1),0)," ")</f>
        <v xml:space="preserve"> </v>
      </c>
      <c r="N2632" s="329" t="str">
        <f>IFERROR(VLOOKUP(F2632,Accesorio!A:C,3,),"")</f>
        <v/>
      </c>
    </row>
    <row r="2633" spans="1:14">
      <c r="A2633" s="103"/>
      <c r="B2633" s="104"/>
      <c r="C2633" s="105"/>
      <c r="D2633" s="106"/>
      <c r="E2633" s="222"/>
      <c r="F2633" s="225"/>
      <c r="G2633" s="107"/>
      <c r="H2633" s="107"/>
      <c r="I2633" s="107"/>
      <c r="J2633" s="108"/>
      <c r="K2633" s="109"/>
      <c r="L2633" s="110"/>
      <c r="M2633" s="328" t="str">
        <f>IFERROR(ROUNDUP(VLOOKUP(F2633,Accesorio!A:E,IF(L2633&gt;5,L2633-2,L2633),)*E2633/IF(L2633&gt;5,1.21,1),0)," ")</f>
        <v xml:space="preserve"> </v>
      </c>
      <c r="N2633" s="329" t="str">
        <f>IFERROR(VLOOKUP(F2633,Accesorio!A:C,3,),"")</f>
        <v/>
      </c>
    </row>
    <row r="2634" spans="1:14">
      <c r="A2634" s="103"/>
      <c r="B2634" s="104"/>
      <c r="C2634" s="105"/>
      <c r="D2634" s="106"/>
      <c r="E2634" s="222"/>
      <c r="F2634" s="225"/>
      <c r="G2634" s="107"/>
      <c r="H2634" s="107"/>
      <c r="I2634" s="107"/>
      <c r="J2634" s="108"/>
      <c r="K2634" s="109"/>
      <c r="L2634" s="110"/>
      <c r="M2634" s="328" t="str">
        <f>IFERROR(ROUNDUP(VLOOKUP(F2634,Accesorio!A:E,IF(L2634&gt;5,L2634-2,L2634),)*E2634/IF(L2634&gt;5,1.21,1),0)," ")</f>
        <v xml:space="preserve"> </v>
      </c>
      <c r="N2634" s="329" t="str">
        <f>IFERROR(VLOOKUP(F2634,Accesorio!A:C,3,),"")</f>
        <v/>
      </c>
    </row>
    <row r="2635" spans="1:14">
      <c r="A2635" s="103"/>
      <c r="B2635" s="104"/>
      <c r="C2635" s="105"/>
      <c r="D2635" s="106"/>
      <c r="E2635" s="222"/>
      <c r="F2635" s="225"/>
      <c r="G2635" s="107"/>
      <c r="H2635" s="107"/>
      <c r="I2635" s="107"/>
      <c r="J2635" s="108"/>
      <c r="K2635" s="109"/>
      <c r="L2635" s="110"/>
      <c r="M2635" s="328" t="str">
        <f>IFERROR(ROUNDUP(VLOOKUP(F2635,Accesorio!A:E,IF(L2635&gt;5,L2635-2,L2635),)*E2635/IF(L2635&gt;5,1.21,1),0)," ")</f>
        <v xml:space="preserve"> </v>
      </c>
      <c r="N2635" s="329" t="str">
        <f>IFERROR(VLOOKUP(F2635,Accesorio!A:C,3,),"")</f>
        <v/>
      </c>
    </row>
    <row r="2636" spans="1:14">
      <c r="A2636" s="103"/>
      <c r="B2636" s="104"/>
      <c r="C2636" s="105"/>
      <c r="D2636" s="106"/>
      <c r="E2636" s="222"/>
      <c r="F2636" s="225"/>
      <c r="G2636" s="107"/>
      <c r="H2636" s="107"/>
      <c r="I2636" s="107"/>
      <c r="J2636" s="108"/>
      <c r="K2636" s="109"/>
      <c r="L2636" s="110"/>
      <c r="M2636" s="328" t="str">
        <f>IFERROR(ROUNDUP(VLOOKUP(F2636,Accesorio!A:E,IF(L2636&gt;5,L2636-2,L2636),)*E2636/IF(L2636&gt;5,1.21,1),0)," ")</f>
        <v xml:space="preserve"> </v>
      </c>
      <c r="N2636" s="329" t="str">
        <f>IFERROR(VLOOKUP(F2636,Accesorio!A:C,3,),"")</f>
        <v/>
      </c>
    </row>
    <row r="2637" spans="1:14">
      <c r="A2637" s="103"/>
      <c r="B2637" s="104"/>
      <c r="C2637" s="105"/>
      <c r="D2637" s="106"/>
      <c r="E2637" s="222"/>
      <c r="F2637" s="225"/>
      <c r="G2637" s="107"/>
      <c r="H2637" s="107"/>
      <c r="I2637" s="107"/>
      <c r="J2637" s="108"/>
      <c r="K2637" s="109"/>
      <c r="L2637" s="110"/>
      <c r="M2637" s="328" t="str">
        <f>IFERROR(ROUNDUP(VLOOKUP(F2637,Accesorio!A:E,IF(L2637&gt;5,L2637-2,L2637),)*E2637/IF(L2637&gt;5,1.21,1),0)," ")</f>
        <v xml:space="preserve"> </v>
      </c>
      <c r="N2637" s="329" t="str">
        <f>IFERROR(VLOOKUP(F2637,Accesorio!A:C,3,),"")</f>
        <v/>
      </c>
    </row>
    <row r="2638" spans="1:14">
      <c r="A2638" s="103"/>
      <c r="B2638" s="104"/>
      <c r="C2638" s="105"/>
      <c r="D2638" s="106"/>
      <c r="E2638" s="222"/>
      <c r="F2638" s="225"/>
      <c r="G2638" s="107"/>
      <c r="H2638" s="107"/>
      <c r="I2638" s="107"/>
      <c r="J2638" s="108"/>
      <c r="K2638" s="109"/>
      <c r="L2638" s="110"/>
      <c r="M2638" s="328" t="str">
        <f>IFERROR(ROUNDUP(VLOOKUP(F2638,Accesorio!A:E,IF(L2638&gt;5,L2638-2,L2638),)*E2638/IF(L2638&gt;5,1.21,1),0)," ")</f>
        <v xml:space="preserve"> </v>
      </c>
      <c r="N2638" s="329" t="str">
        <f>IFERROR(VLOOKUP(F2638,Accesorio!A:C,3,),"")</f>
        <v/>
      </c>
    </row>
    <row r="2639" spans="1:14">
      <c r="A2639" s="103"/>
      <c r="B2639" s="104"/>
      <c r="C2639" s="105"/>
      <c r="D2639" s="106"/>
      <c r="E2639" s="222"/>
      <c r="F2639" s="225"/>
      <c r="G2639" s="107"/>
      <c r="H2639" s="107"/>
      <c r="I2639" s="107"/>
      <c r="J2639" s="108"/>
      <c r="K2639" s="109"/>
      <c r="L2639" s="110"/>
      <c r="M2639" s="328" t="str">
        <f>IFERROR(ROUNDUP(VLOOKUP(F2639,Accesorio!A:E,IF(L2639&gt;5,L2639-2,L2639),)*E2639/IF(L2639&gt;5,1.21,1),0)," ")</f>
        <v xml:space="preserve"> </v>
      </c>
      <c r="N2639" s="329" t="str">
        <f>IFERROR(VLOOKUP(F2639,Accesorio!A:C,3,),"")</f>
        <v/>
      </c>
    </row>
    <row r="2640" spans="1:14">
      <c r="A2640" s="103"/>
      <c r="B2640" s="104"/>
      <c r="C2640" s="105"/>
      <c r="D2640" s="106"/>
      <c r="E2640" s="222"/>
      <c r="F2640" s="225"/>
      <c r="G2640" s="107"/>
      <c r="H2640" s="107"/>
      <c r="I2640" s="107"/>
      <c r="J2640" s="108"/>
      <c r="K2640" s="109"/>
      <c r="L2640" s="110"/>
      <c r="M2640" s="328" t="str">
        <f>IFERROR(ROUNDUP(VLOOKUP(F2640,Accesorio!A:E,IF(L2640&gt;5,L2640-2,L2640),)*E2640/IF(L2640&gt;5,1.21,1),0)," ")</f>
        <v xml:space="preserve"> </v>
      </c>
      <c r="N2640" s="329" t="str">
        <f>IFERROR(VLOOKUP(F2640,Accesorio!A:C,3,),"")</f>
        <v/>
      </c>
    </row>
    <row r="2641" spans="1:14">
      <c r="A2641" s="103"/>
      <c r="B2641" s="104"/>
      <c r="C2641" s="105"/>
      <c r="D2641" s="106"/>
      <c r="E2641" s="222"/>
      <c r="F2641" s="225"/>
      <c r="G2641" s="107"/>
      <c r="H2641" s="107"/>
      <c r="I2641" s="107"/>
      <c r="J2641" s="108"/>
      <c r="K2641" s="109"/>
      <c r="L2641" s="110"/>
      <c r="M2641" s="328" t="str">
        <f>IFERROR(ROUNDUP(VLOOKUP(F2641,Accesorio!A:E,IF(L2641&gt;5,L2641-2,L2641),)*E2641/IF(L2641&gt;5,1.21,1),0)," ")</f>
        <v xml:space="preserve"> </v>
      </c>
      <c r="N2641" s="329" t="str">
        <f>IFERROR(VLOOKUP(F2641,Accesorio!A:C,3,),"")</f>
        <v/>
      </c>
    </row>
    <row r="2642" spans="1:14">
      <c r="A2642" s="103"/>
      <c r="B2642" s="104"/>
      <c r="C2642" s="105"/>
      <c r="D2642" s="106"/>
      <c r="E2642" s="222"/>
      <c r="F2642" s="225"/>
      <c r="G2642" s="107"/>
      <c r="H2642" s="107"/>
      <c r="I2642" s="107"/>
      <c r="J2642" s="108"/>
      <c r="K2642" s="109"/>
      <c r="L2642" s="110"/>
      <c r="M2642" s="328" t="str">
        <f>IFERROR(ROUNDUP(VLOOKUP(F2642,Accesorio!A:E,IF(L2642&gt;5,L2642-2,L2642),)*E2642/IF(L2642&gt;5,1.21,1),0)," ")</f>
        <v xml:space="preserve"> </v>
      </c>
      <c r="N2642" s="329" t="str">
        <f>IFERROR(VLOOKUP(F2642,Accesorio!A:C,3,),"")</f>
        <v/>
      </c>
    </row>
    <row r="2643" spans="1:14">
      <c r="A2643" s="103"/>
      <c r="B2643" s="104"/>
      <c r="C2643" s="105"/>
      <c r="D2643" s="106"/>
      <c r="E2643" s="222"/>
      <c r="F2643" s="225"/>
      <c r="G2643" s="107"/>
      <c r="H2643" s="107"/>
      <c r="I2643" s="107"/>
      <c r="J2643" s="108"/>
      <c r="K2643" s="109"/>
      <c r="L2643" s="110"/>
      <c r="M2643" s="328" t="str">
        <f>IFERROR(ROUNDUP(VLOOKUP(F2643,Accesorio!A:E,IF(L2643&gt;5,L2643-2,L2643),)*E2643/IF(L2643&gt;5,1.21,1),0)," ")</f>
        <v xml:space="preserve"> </v>
      </c>
      <c r="N2643" s="329" t="str">
        <f>IFERROR(VLOOKUP(F2643,Accesorio!A:C,3,),"")</f>
        <v/>
      </c>
    </row>
    <row r="2644" spans="1:14">
      <c r="A2644" s="103"/>
      <c r="B2644" s="104"/>
      <c r="C2644" s="105"/>
      <c r="D2644" s="106"/>
      <c r="E2644" s="222"/>
      <c r="F2644" s="225"/>
      <c r="G2644" s="107"/>
      <c r="H2644" s="107"/>
      <c r="I2644" s="107"/>
      <c r="J2644" s="108"/>
      <c r="K2644" s="109"/>
      <c r="L2644" s="110"/>
      <c r="M2644" s="328" t="str">
        <f>IFERROR(ROUNDUP(VLOOKUP(F2644,Accesorio!A:E,IF(L2644&gt;5,L2644-2,L2644),)*E2644/IF(L2644&gt;5,1.21,1),0)," ")</f>
        <v xml:space="preserve"> </v>
      </c>
      <c r="N2644" s="329" t="str">
        <f>IFERROR(VLOOKUP(F2644,Accesorio!A:C,3,),"")</f>
        <v/>
      </c>
    </row>
    <row r="2645" spans="1:14">
      <c r="A2645" s="103"/>
      <c r="B2645" s="104"/>
      <c r="C2645" s="111"/>
      <c r="D2645" s="106"/>
      <c r="E2645" s="222"/>
      <c r="F2645" s="225"/>
      <c r="G2645" s="107"/>
      <c r="H2645" s="107"/>
      <c r="I2645" s="107"/>
      <c r="J2645" s="108"/>
      <c r="K2645" s="109"/>
      <c r="L2645" s="110"/>
      <c r="M2645" s="328" t="str">
        <f>IFERROR(ROUNDUP(VLOOKUP(F2645,Accesorio!A:E,IF(L2645&gt;5,L2645-2,L2645),)*E2645/IF(L2645&gt;5,1.21,1),0)," ")</f>
        <v xml:space="preserve"> </v>
      </c>
      <c r="N2645" s="329" t="str">
        <f>IFERROR(VLOOKUP(F2645,Accesorio!A:C,3,),"")</f>
        <v/>
      </c>
    </row>
    <row r="2646" spans="1:14">
      <c r="A2646" s="103"/>
      <c r="B2646" s="104"/>
      <c r="C2646" s="111"/>
      <c r="D2646" s="106"/>
      <c r="E2646" s="222"/>
      <c r="F2646" s="225"/>
      <c r="G2646" s="107"/>
      <c r="H2646" s="107"/>
      <c r="I2646" s="107"/>
      <c r="J2646" s="108"/>
      <c r="K2646" s="109"/>
      <c r="L2646" s="110"/>
      <c r="M2646" s="328" t="str">
        <f>IFERROR(ROUNDUP(VLOOKUP(F2646,Accesorio!A:E,IF(L2646&gt;5,L2646-2,L2646),)*E2646/IF(L2646&gt;5,1.21,1),0)," ")</f>
        <v xml:space="preserve"> </v>
      </c>
      <c r="N2646" s="329" t="str">
        <f>IFERROR(VLOOKUP(F2646,Accesorio!A:C,3,),"")</f>
        <v/>
      </c>
    </row>
    <row r="2647" spans="1:14">
      <c r="A2647" s="103"/>
      <c r="B2647" s="104"/>
      <c r="C2647" s="111"/>
      <c r="D2647" s="106"/>
      <c r="E2647" s="222"/>
      <c r="F2647" s="225"/>
      <c r="G2647" s="107"/>
      <c r="H2647" s="107"/>
      <c r="I2647" s="107"/>
      <c r="J2647" s="108"/>
      <c r="K2647" s="109"/>
      <c r="L2647" s="110"/>
      <c r="M2647" s="328" t="str">
        <f>IFERROR(ROUNDUP(VLOOKUP(F2647,Accesorio!A:E,IF(L2647&gt;5,L2647-2,L2647),)*E2647/IF(L2647&gt;5,1.21,1),0)," ")</f>
        <v xml:space="preserve"> </v>
      </c>
      <c r="N2647" s="329" t="str">
        <f>IFERROR(VLOOKUP(F2647,Accesorio!A:C,3,),"")</f>
        <v/>
      </c>
    </row>
    <row r="2648" spans="1:14">
      <c r="A2648" s="103"/>
      <c r="B2648" s="104"/>
      <c r="C2648" s="111"/>
      <c r="D2648" s="106"/>
      <c r="E2648" s="222"/>
      <c r="F2648" s="225"/>
      <c r="G2648" s="107"/>
      <c r="H2648" s="107"/>
      <c r="I2648" s="107"/>
      <c r="J2648" s="108"/>
      <c r="K2648" s="109"/>
      <c r="L2648" s="110"/>
      <c r="M2648" s="328" t="str">
        <f>IFERROR(ROUNDUP(VLOOKUP(F2648,Accesorio!A:E,IF(L2648&gt;5,L2648-2,L2648),)*E2648/IF(L2648&gt;5,1.21,1),0)," ")</f>
        <v xml:space="preserve"> </v>
      </c>
      <c r="N2648" s="329" t="str">
        <f>IFERROR(VLOOKUP(F2648,Accesorio!A:C,3,),"")</f>
        <v/>
      </c>
    </row>
    <row r="2649" spans="1:14">
      <c r="A2649" s="103"/>
      <c r="B2649" s="104"/>
      <c r="C2649" s="111"/>
      <c r="D2649" s="106"/>
      <c r="E2649" s="222"/>
      <c r="F2649" s="225"/>
      <c r="G2649" s="107"/>
      <c r="H2649" s="107"/>
      <c r="I2649" s="107"/>
      <c r="J2649" s="108"/>
      <c r="K2649" s="109"/>
      <c r="L2649" s="110"/>
      <c r="M2649" s="328" t="str">
        <f>IFERROR(ROUNDUP(VLOOKUP(F2649,Accesorio!A:E,IF(L2649&gt;5,L2649-2,L2649),)*E2649/IF(L2649&gt;5,1.21,1),0)," ")</f>
        <v xml:space="preserve"> </v>
      </c>
      <c r="N2649" s="329" t="str">
        <f>IFERROR(VLOOKUP(F2649,Accesorio!A:C,3,),"")</f>
        <v/>
      </c>
    </row>
    <row r="2650" spans="1:14">
      <c r="A2650" s="103"/>
      <c r="B2650" s="104"/>
      <c r="C2650" s="111"/>
      <c r="D2650" s="106"/>
      <c r="E2650" s="222"/>
      <c r="F2650" s="225"/>
      <c r="G2650" s="107"/>
      <c r="H2650" s="107"/>
      <c r="I2650" s="107"/>
      <c r="J2650" s="108"/>
      <c r="K2650" s="109"/>
      <c r="L2650" s="110"/>
      <c r="M2650" s="328" t="str">
        <f>IFERROR(ROUNDUP(VLOOKUP(F2650,Accesorio!A:E,IF(L2650&gt;5,L2650-2,L2650),)*E2650/IF(L2650&gt;5,1.21,1),0)," ")</f>
        <v xml:space="preserve"> </v>
      </c>
      <c r="N2650" s="329" t="str">
        <f>IFERROR(VLOOKUP(F2650,Accesorio!A:C,3,),"")</f>
        <v/>
      </c>
    </row>
    <row r="2651" spans="1:14">
      <c r="A2651" s="103"/>
      <c r="B2651" s="104"/>
      <c r="C2651" s="111"/>
      <c r="D2651" s="106"/>
      <c r="E2651" s="222"/>
      <c r="F2651" s="225"/>
      <c r="G2651" s="107"/>
      <c r="H2651" s="107"/>
      <c r="I2651" s="107"/>
      <c r="J2651" s="108"/>
      <c r="K2651" s="109"/>
      <c r="L2651" s="110"/>
      <c r="M2651" s="328" t="str">
        <f>IFERROR(ROUNDUP(VLOOKUP(F2651,Accesorio!A:E,IF(L2651&gt;5,L2651-2,L2651),)*E2651/IF(L2651&gt;5,1.21,1),0)," ")</f>
        <v xml:space="preserve"> </v>
      </c>
      <c r="N2651" s="329" t="str">
        <f>IFERROR(VLOOKUP(F2651,Accesorio!A:C,3,),"")</f>
        <v/>
      </c>
    </row>
    <row r="2652" spans="1:14">
      <c r="A2652" s="103"/>
      <c r="B2652" s="104"/>
      <c r="C2652" s="111"/>
      <c r="D2652" s="106"/>
      <c r="E2652" s="222"/>
      <c r="F2652" s="225"/>
      <c r="G2652" s="107"/>
      <c r="H2652" s="107"/>
      <c r="I2652" s="107"/>
      <c r="J2652" s="108"/>
      <c r="K2652" s="109"/>
      <c r="L2652" s="110"/>
      <c r="M2652" s="328" t="str">
        <f>IFERROR(ROUNDUP(VLOOKUP(F2652,Accesorio!A:E,IF(L2652&gt;5,L2652-2,L2652),)*E2652/IF(L2652&gt;5,1.21,1),0)," ")</f>
        <v xml:space="preserve"> </v>
      </c>
      <c r="N2652" s="329" t="str">
        <f>IFERROR(VLOOKUP(F2652,Accesorio!A:C,3,),"")</f>
        <v/>
      </c>
    </row>
    <row r="2653" spans="1:14">
      <c r="A2653" s="103"/>
      <c r="B2653" s="104"/>
      <c r="C2653" s="111"/>
      <c r="D2653" s="106"/>
      <c r="E2653" s="222"/>
      <c r="F2653" s="225"/>
      <c r="G2653" s="107"/>
      <c r="H2653" s="107"/>
      <c r="I2653" s="107"/>
      <c r="J2653" s="108"/>
      <c r="K2653" s="109"/>
      <c r="L2653" s="110"/>
      <c r="M2653" s="328" t="str">
        <f>IFERROR(ROUNDUP(VLOOKUP(F2653,Accesorio!A:E,IF(L2653&gt;5,L2653-2,L2653),)*E2653/IF(L2653&gt;5,1.21,1),0)," ")</f>
        <v xml:space="preserve"> </v>
      </c>
      <c r="N2653" s="329" t="str">
        <f>IFERROR(VLOOKUP(F2653,Accesorio!A:C,3,),"")</f>
        <v/>
      </c>
    </row>
    <row r="2654" spans="1:14">
      <c r="A2654" s="103"/>
      <c r="B2654" s="104"/>
      <c r="C2654" s="111"/>
      <c r="D2654" s="106"/>
      <c r="E2654" s="222"/>
      <c r="F2654" s="225"/>
      <c r="G2654" s="107"/>
      <c r="H2654" s="107"/>
      <c r="I2654" s="107"/>
      <c r="J2654" s="108"/>
      <c r="K2654" s="109"/>
      <c r="L2654" s="110"/>
      <c r="M2654" s="328" t="str">
        <f>IFERROR(ROUNDUP(VLOOKUP(F2654,Accesorio!A:E,IF(L2654&gt;5,L2654-2,L2654),)*E2654/IF(L2654&gt;5,1.21,1),0)," ")</f>
        <v xml:space="preserve"> </v>
      </c>
      <c r="N2654" s="329" t="str">
        <f>IFERROR(VLOOKUP(F2654,Accesorio!A:C,3,),"")</f>
        <v/>
      </c>
    </row>
    <row r="2655" spans="1:14">
      <c r="A2655" s="103"/>
      <c r="B2655" s="104"/>
      <c r="C2655" s="111"/>
      <c r="D2655" s="106"/>
      <c r="E2655" s="222"/>
      <c r="F2655" s="225"/>
      <c r="G2655" s="107"/>
      <c r="H2655" s="107"/>
      <c r="I2655" s="107"/>
      <c r="J2655" s="108"/>
      <c r="K2655" s="109"/>
      <c r="L2655" s="110"/>
      <c r="M2655" s="328" t="str">
        <f>IFERROR(ROUNDUP(VLOOKUP(F2655,Accesorio!A:E,IF(L2655&gt;5,L2655-2,L2655),)*E2655/IF(L2655&gt;5,1.21,1),0)," ")</f>
        <v xml:space="preserve"> </v>
      </c>
      <c r="N2655" s="329" t="str">
        <f>IFERROR(VLOOKUP(F2655,Accesorio!A:C,3,),"")</f>
        <v/>
      </c>
    </row>
    <row r="2656" spans="1:14">
      <c r="A2656" s="103"/>
      <c r="B2656" s="104"/>
      <c r="C2656" s="111"/>
      <c r="D2656" s="106"/>
      <c r="E2656" s="222"/>
      <c r="F2656" s="225"/>
      <c r="G2656" s="107"/>
      <c r="H2656" s="107"/>
      <c r="I2656" s="107"/>
      <c r="J2656" s="108"/>
      <c r="K2656" s="109"/>
      <c r="L2656" s="110"/>
      <c r="M2656" s="328" t="str">
        <f>IFERROR(ROUNDUP(VLOOKUP(F2656,Accesorio!A:E,IF(L2656&gt;5,L2656-2,L2656),)*E2656/IF(L2656&gt;5,1.21,1),0)," ")</f>
        <v xml:space="preserve"> </v>
      </c>
      <c r="N2656" s="329" t="str">
        <f>IFERROR(VLOOKUP(F2656,Accesorio!A:C,3,),"")</f>
        <v/>
      </c>
    </row>
    <row r="2657" spans="1:14">
      <c r="A2657" s="103"/>
      <c r="B2657" s="104"/>
      <c r="C2657" s="111"/>
      <c r="D2657" s="106"/>
      <c r="E2657" s="222"/>
      <c r="F2657" s="225"/>
      <c r="G2657" s="107"/>
      <c r="H2657" s="107"/>
      <c r="I2657" s="107"/>
      <c r="J2657" s="108"/>
      <c r="K2657" s="109"/>
      <c r="L2657" s="110"/>
      <c r="M2657" s="328" t="str">
        <f>IFERROR(ROUNDUP(VLOOKUP(F2657,Accesorio!A:E,IF(L2657&gt;5,L2657-2,L2657),)*E2657/IF(L2657&gt;5,1.21,1),0)," ")</f>
        <v xml:space="preserve"> </v>
      </c>
      <c r="N2657" s="329" t="str">
        <f>IFERROR(VLOOKUP(F2657,Accesorio!A:C,3,),"")</f>
        <v/>
      </c>
    </row>
    <row r="2658" spans="1:14">
      <c r="A2658" s="103"/>
      <c r="B2658" s="104"/>
      <c r="C2658" s="111"/>
      <c r="D2658" s="106"/>
      <c r="E2658" s="222"/>
      <c r="F2658" s="225"/>
      <c r="G2658" s="107"/>
      <c r="H2658" s="107"/>
      <c r="I2658" s="107"/>
      <c r="J2658" s="108"/>
      <c r="K2658" s="109"/>
      <c r="L2658" s="110"/>
      <c r="M2658" s="328" t="str">
        <f>IFERROR(ROUNDUP(VLOOKUP(F2658,Accesorio!A:E,IF(L2658&gt;5,L2658-2,L2658),)*E2658/IF(L2658&gt;5,1.21,1),0)," ")</f>
        <v xml:space="preserve"> </v>
      </c>
      <c r="N2658" s="329" t="str">
        <f>IFERROR(VLOOKUP(F2658,Accesorio!A:C,3,),"")</f>
        <v/>
      </c>
    </row>
    <row r="2659" spans="1:14">
      <c r="A2659" s="103"/>
      <c r="B2659" s="104"/>
      <c r="C2659" s="111"/>
      <c r="D2659" s="106"/>
      <c r="E2659" s="222"/>
      <c r="F2659" s="225"/>
      <c r="G2659" s="107"/>
      <c r="H2659" s="107"/>
      <c r="I2659" s="107"/>
      <c r="J2659" s="108"/>
      <c r="K2659" s="109"/>
      <c r="L2659" s="110"/>
      <c r="M2659" s="328" t="str">
        <f>IFERROR(ROUNDUP(VLOOKUP(F2659,Accesorio!A:E,IF(L2659&gt;5,L2659-2,L2659),)*E2659/IF(L2659&gt;5,1.21,1),0)," ")</f>
        <v xml:space="preserve"> </v>
      </c>
      <c r="N2659" s="329" t="str">
        <f>IFERROR(VLOOKUP(F2659,Accesorio!A:C,3,),"")</f>
        <v/>
      </c>
    </row>
    <row r="2660" spans="1:14">
      <c r="A2660" s="103"/>
      <c r="B2660" s="104"/>
      <c r="C2660" s="111"/>
      <c r="D2660" s="106"/>
      <c r="E2660" s="222"/>
      <c r="F2660" s="225"/>
      <c r="G2660" s="107"/>
      <c r="H2660" s="107"/>
      <c r="I2660" s="107"/>
      <c r="J2660" s="108"/>
      <c r="K2660" s="109"/>
      <c r="L2660" s="110"/>
      <c r="M2660" s="328" t="str">
        <f>IFERROR(ROUNDUP(VLOOKUP(F2660,Accesorio!A:E,IF(L2660&gt;5,L2660-2,L2660),)*E2660/IF(L2660&gt;5,1.21,1),0)," ")</f>
        <v xml:space="preserve"> </v>
      </c>
      <c r="N2660" s="329" t="str">
        <f>IFERROR(VLOOKUP(F2660,Accesorio!A:C,3,),"")</f>
        <v/>
      </c>
    </row>
    <row r="2661" spans="1:14">
      <c r="A2661" s="103"/>
      <c r="B2661" s="104"/>
      <c r="C2661" s="111"/>
      <c r="D2661" s="106"/>
      <c r="E2661" s="222"/>
      <c r="F2661" s="225"/>
      <c r="G2661" s="107"/>
      <c r="H2661" s="107"/>
      <c r="I2661" s="107"/>
      <c r="J2661" s="108"/>
      <c r="K2661" s="109"/>
      <c r="L2661" s="110"/>
      <c r="M2661" s="328" t="str">
        <f>IFERROR(ROUNDUP(VLOOKUP(F2661,Accesorio!A:E,IF(L2661&gt;5,L2661-2,L2661),)*E2661/IF(L2661&gt;5,1.21,1),0)," ")</f>
        <v xml:space="preserve"> </v>
      </c>
      <c r="N2661" s="329" t="str">
        <f>IFERROR(VLOOKUP(F2661,Accesorio!A:C,3,),"")</f>
        <v/>
      </c>
    </row>
    <row r="2662" spans="1:14">
      <c r="A2662" s="103"/>
      <c r="B2662" s="104"/>
      <c r="C2662" s="111"/>
      <c r="D2662" s="106"/>
      <c r="E2662" s="222"/>
      <c r="F2662" s="225"/>
      <c r="G2662" s="107"/>
      <c r="H2662" s="107"/>
      <c r="I2662" s="107"/>
      <c r="J2662" s="108"/>
      <c r="K2662" s="109"/>
      <c r="L2662" s="110"/>
      <c r="M2662" s="328" t="str">
        <f>IFERROR(ROUNDUP(VLOOKUP(F2662,Accesorio!A:E,IF(L2662&gt;5,L2662-2,L2662),)*E2662/IF(L2662&gt;5,1.21,1),0)," ")</f>
        <v xml:space="preserve"> </v>
      </c>
      <c r="N2662" s="329" t="str">
        <f>IFERROR(VLOOKUP(F2662,Accesorio!A:C,3,),"")</f>
        <v/>
      </c>
    </row>
    <row r="2663" spans="1:14">
      <c r="A2663" s="103"/>
      <c r="B2663" s="104"/>
      <c r="C2663" s="111"/>
      <c r="D2663" s="106"/>
      <c r="E2663" s="222"/>
      <c r="F2663" s="225"/>
      <c r="G2663" s="107"/>
      <c r="H2663" s="107"/>
      <c r="I2663" s="107"/>
      <c r="J2663" s="108"/>
      <c r="K2663" s="109"/>
      <c r="L2663" s="110"/>
      <c r="M2663" s="328" t="str">
        <f>IFERROR(ROUNDUP(VLOOKUP(F2663,Accesorio!A:E,IF(L2663&gt;5,L2663-2,L2663),)*E2663/IF(L2663&gt;5,1.21,1),0)," ")</f>
        <v xml:space="preserve"> </v>
      </c>
      <c r="N2663" s="329" t="str">
        <f>IFERROR(VLOOKUP(F2663,Accesorio!A:C,3,),"")</f>
        <v/>
      </c>
    </row>
    <row r="2664" spans="1:14">
      <c r="A2664" s="103"/>
      <c r="B2664" s="104"/>
      <c r="C2664" s="111"/>
      <c r="D2664" s="106"/>
      <c r="E2664" s="222"/>
      <c r="F2664" s="225"/>
      <c r="G2664" s="107"/>
      <c r="H2664" s="107"/>
      <c r="I2664" s="107"/>
      <c r="J2664" s="108"/>
      <c r="K2664" s="109"/>
      <c r="L2664" s="110"/>
      <c r="M2664" s="328" t="str">
        <f>IFERROR(ROUNDUP(VLOOKUP(F2664,Accesorio!A:E,IF(L2664&gt;5,L2664-2,L2664),)*E2664/IF(L2664&gt;5,1.21,1),0)," ")</f>
        <v xml:space="preserve"> </v>
      </c>
      <c r="N2664" s="329" t="str">
        <f>IFERROR(VLOOKUP(F2664,Accesorio!A:C,3,),"")</f>
        <v/>
      </c>
    </row>
    <row r="2665" spans="1:14">
      <c r="A2665" s="103"/>
      <c r="B2665" s="104"/>
      <c r="C2665" s="111"/>
      <c r="D2665" s="106"/>
      <c r="E2665" s="222"/>
      <c r="F2665" s="225"/>
      <c r="G2665" s="107"/>
      <c r="H2665" s="107"/>
      <c r="I2665" s="107"/>
      <c r="J2665" s="108"/>
      <c r="K2665" s="109"/>
      <c r="L2665" s="110"/>
      <c r="M2665" s="328" t="str">
        <f>IFERROR(ROUNDUP(VLOOKUP(F2665,Accesorio!A:E,IF(L2665&gt;5,L2665-2,L2665),)*E2665/IF(L2665&gt;5,1.21,1),0)," ")</f>
        <v xml:space="preserve"> </v>
      </c>
      <c r="N2665" s="329" t="str">
        <f>IFERROR(VLOOKUP(F2665,Accesorio!A:C,3,),"")</f>
        <v/>
      </c>
    </row>
    <row r="2666" spans="1:14">
      <c r="A2666" s="103"/>
      <c r="B2666" s="104"/>
      <c r="C2666" s="111"/>
      <c r="D2666" s="106"/>
      <c r="E2666" s="222"/>
      <c r="F2666" s="225"/>
      <c r="G2666" s="107"/>
      <c r="H2666" s="107"/>
      <c r="I2666" s="107"/>
      <c r="J2666" s="108"/>
      <c r="K2666" s="109"/>
      <c r="L2666" s="110"/>
      <c r="M2666" s="328" t="str">
        <f>IFERROR(ROUNDUP(VLOOKUP(F2666,Accesorio!A:E,IF(L2666&gt;5,L2666-2,L2666),)*E2666/IF(L2666&gt;5,1.21,1),0)," ")</f>
        <v xml:space="preserve"> </v>
      </c>
      <c r="N2666" s="329" t="str">
        <f>IFERROR(VLOOKUP(F2666,Accesorio!A:C,3,),"")</f>
        <v/>
      </c>
    </row>
    <row r="2667" spans="1:14">
      <c r="A2667" s="103"/>
      <c r="B2667" s="104"/>
      <c r="C2667" s="111"/>
      <c r="D2667" s="106"/>
      <c r="E2667" s="222"/>
      <c r="F2667" s="225"/>
      <c r="G2667" s="107"/>
      <c r="H2667" s="107"/>
      <c r="I2667" s="107"/>
      <c r="J2667" s="108"/>
      <c r="K2667" s="109"/>
      <c r="L2667" s="110"/>
      <c r="M2667" s="328" t="str">
        <f>IFERROR(ROUNDUP(VLOOKUP(F2667,Accesorio!A:E,IF(L2667&gt;5,L2667-2,L2667),)*E2667/IF(L2667&gt;5,1.21,1),0)," ")</f>
        <v xml:space="preserve"> </v>
      </c>
      <c r="N2667" s="329" t="str">
        <f>IFERROR(VLOOKUP(F2667,Accesorio!A:C,3,),"")</f>
        <v/>
      </c>
    </row>
    <row r="2668" spans="1:14">
      <c r="A2668" s="103"/>
      <c r="B2668" s="104"/>
      <c r="C2668" s="111"/>
      <c r="D2668" s="106"/>
      <c r="E2668" s="222"/>
      <c r="F2668" s="225"/>
      <c r="G2668" s="107"/>
      <c r="H2668" s="107"/>
      <c r="I2668" s="107"/>
      <c r="J2668" s="108"/>
      <c r="K2668" s="109"/>
      <c r="L2668" s="110"/>
      <c r="M2668" s="328" t="str">
        <f>IFERROR(ROUNDUP(VLOOKUP(F2668,Accesorio!A:E,IF(L2668&gt;5,L2668-2,L2668),)*E2668/IF(L2668&gt;5,1.21,1),0)," ")</f>
        <v xml:space="preserve"> </v>
      </c>
      <c r="N2668" s="329" t="str">
        <f>IFERROR(VLOOKUP(F2668,Accesorio!A:C,3,),"")</f>
        <v/>
      </c>
    </row>
    <row r="2669" spans="1:14">
      <c r="A2669" s="103"/>
      <c r="B2669" s="104"/>
      <c r="C2669" s="111"/>
      <c r="D2669" s="106"/>
      <c r="E2669" s="222"/>
      <c r="F2669" s="225"/>
      <c r="G2669" s="107"/>
      <c r="H2669" s="107"/>
      <c r="I2669" s="107"/>
      <c r="J2669" s="108"/>
      <c r="K2669" s="109"/>
      <c r="L2669" s="110"/>
      <c r="M2669" s="328" t="str">
        <f>IFERROR(ROUNDUP(VLOOKUP(F2669,Accesorio!A:E,IF(L2669&gt;5,L2669-2,L2669),)*E2669/IF(L2669&gt;5,1.21,1),0)," ")</f>
        <v xml:space="preserve"> </v>
      </c>
      <c r="N2669" s="329" t="str">
        <f>IFERROR(VLOOKUP(F2669,Accesorio!A:C,3,),"")</f>
        <v/>
      </c>
    </row>
    <row r="2670" spans="1:14">
      <c r="A2670" s="103"/>
      <c r="B2670" s="104"/>
      <c r="C2670" s="105"/>
      <c r="D2670" s="106"/>
      <c r="E2670" s="222"/>
      <c r="F2670" s="225"/>
      <c r="G2670" s="107"/>
      <c r="H2670" s="107"/>
      <c r="I2670" s="107"/>
      <c r="J2670" s="108"/>
      <c r="K2670" s="109"/>
      <c r="L2670" s="110"/>
      <c r="M2670" s="328" t="str">
        <f>IFERROR(ROUNDUP(VLOOKUP(F2670,Accesorio!A:E,IF(L2670&gt;5,L2670-2,L2670),)*E2670/IF(L2670&gt;5,1.21,1),0)," ")</f>
        <v xml:space="preserve"> </v>
      </c>
      <c r="N2670" s="329" t="str">
        <f>IFERROR(VLOOKUP(F2670,Accesorio!A:C,3,),"")</f>
        <v/>
      </c>
    </row>
    <row r="2671" spans="1:14">
      <c r="A2671" s="103"/>
      <c r="B2671" s="104"/>
      <c r="C2671" s="105"/>
      <c r="D2671" s="106"/>
      <c r="E2671" s="222"/>
      <c r="F2671" s="225"/>
      <c r="G2671" s="107"/>
      <c r="H2671" s="107"/>
      <c r="I2671" s="107"/>
      <c r="J2671" s="108"/>
      <c r="K2671" s="109"/>
      <c r="L2671" s="110"/>
      <c r="M2671" s="328" t="str">
        <f>IFERROR(ROUNDUP(VLOOKUP(F2671,Accesorio!A:E,IF(L2671&gt;5,L2671-2,L2671),)*E2671/IF(L2671&gt;5,1.21,1),0)," ")</f>
        <v xml:space="preserve"> </v>
      </c>
      <c r="N2671" s="329" t="str">
        <f>IFERROR(VLOOKUP(F2671,Accesorio!A:C,3,),"")</f>
        <v/>
      </c>
    </row>
    <row r="2672" spans="1:14">
      <c r="A2672" s="103"/>
      <c r="B2672" s="104"/>
      <c r="C2672" s="105"/>
      <c r="D2672" s="106"/>
      <c r="E2672" s="222"/>
      <c r="F2672" s="225"/>
      <c r="G2672" s="107"/>
      <c r="H2672" s="107"/>
      <c r="I2672" s="107"/>
      <c r="J2672" s="108"/>
      <c r="K2672" s="109"/>
      <c r="L2672" s="110"/>
      <c r="M2672" s="328" t="str">
        <f>IFERROR(ROUNDUP(VLOOKUP(F2672,Accesorio!A:E,IF(L2672&gt;5,L2672-2,L2672),)*E2672/IF(L2672&gt;5,1.21,1),0)," ")</f>
        <v xml:space="preserve"> </v>
      </c>
      <c r="N2672" s="329" t="str">
        <f>IFERROR(VLOOKUP(F2672,Accesorio!A:C,3,),"")</f>
        <v/>
      </c>
    </row>
    <row r="2673" spans="1:14">
      <c r="A2673" s="103"/>
      <c r="B2673" s="104"/>
      <c r="C2673" s="105"/>
      <c r="D2673" s="106"/>
      <c r="E2673" s="222"/>
      <c r="F2673" s="225"/>
      <c r="G2673" s="107"/>
      <c r="H2673" s="107"/>
      <c r="I2673" s="107"/>
      <c r="J2673" s="108"/>
      <c r="K2673" s="109"/>
      <c r="L2673" s="110"/>
      <c r="M2673" s="328" t="str">
        <f>IFERROR(ROUNDUP(VLOOKUP(F2673,Accesorio!A:E,IF(L2673&gt;5,L2673-2,L2673),)*E2673/IF(L2673&gt;5,1.21,1),0)," ")</f>
        <v xml:space="preserve"> </v>
      </c>
      <c r="N2673" s="329" t="str">
        <f>IFERROR(VLOOKUP(F2673,Accesorio!A:C,3,),"")</f>
        <v/>
      </c>
    </row>
    <row r="2674" spans="1:14">
      <c r="A2674" s="103"/>
      <c r="B2674" s="104"/>
      <c r="C2674" s="105"/>
      <c r="D2674" s="106"/>
      <c r="E2674" s="222"/>
      <c r="F2674" s="225"/>
      <c r="G2674" s="107"/>
      <c r="H2674" s="107"/>
      <c r="I2674" s="107"/>
      <c r="J2674" s="108"/>
      <c r="K2674" s="109"/>
      <c r="L2674" s="110"/>
      <c r="M2674" s="328" t="str">
        <f>IFERROR(ROUNDUP(VLOOKUP(F2674,Accesorio!A:E,IF(L2674&gt;5,L2674-2,L2674),)*E2674/IF(L2674&gt;5,1.21,1),0)," ")</f>
        <v xml:space="preserve"> </v>
      </c>
      <c r="N2674" s="329" t="str">
        <f>IFERROR(VLOOKUP(F2674,Accesorio!A:C,3,),"")</f>
        <v/>
      </c>
    </row>
    <row r="2675" spans="1:14">
      <c r="A2675" s="103"/>
      <c r="B2675" s="104"/>
      <c r="C2675" s="105"/>
      <c r="D2675" s="106"/>
      <c r="E2675" s="222"/>
      <c r="F2675" s="225"/>
      <c r="G2675" s="107"/>
      <c r="H2675" s="107"/>
      <c r="I2675" s="107"/>
      <c r="J2675" s="108"/>
      <c r="K2675" s="109"/>
      <c r="L2675" s="110"/>
      <c r="M2675" s="328" t="str">
        <f>IFERROR(ROUNDUP(VLOOKUP(F2675,Accesorio!A:E,IF(L2675&gt;5,L2675-2,L2675),)*E2675/IF(L2675&gt;5,1.21,1),0)," ")</f>
        <v xml:space="preserve"> </v>
      </c>
      <c r="N2675" s="329" t="str">
        <f>IFERROR(VLOOKUP(F2675,Accesorio!A:C,3,),"")</f>
        <v/>
      </c>
    </row>
    <row r="2676" spans="1:14">
      <c r="A2676" s="103"/>
      <c r="B2676" s="104"/>
      <c r="C2676" s="105"/>
      <c r="D2676" s="106"/>
      <c r="E2676" s="222"/>
      <c r="F2676" s="225"/>
      <c r="G2676" s="107"/>
      <c r="H2676" s="107"/>
      <c r="I2676" s="107"/>
      <c r="J2676" s="108"/>
      <c r="K2676" s="109"/>
      <c r="L2676" s="110"/>
      <c r="M2676" s="328" t="str">
        <f>IFERROR(ROUNDUP(VLOOKUP(F2676,Accesorio!A:E,IF(L2676&gt;5,L2676-2,L2676),)*E2676/IF(L2676&gt;5,1.21,1),0)," ")</f>
        <v xml:space="preserve"> </v>
      </c>
      <c r="N2676" s="329" t="str">
        <f>IFERROR(VLOOKUP(F2676,Accesorio!A:C,3,),"")</f>
        <v/>
      </c>
    </row>
    <row r="2677" spans="1:14">
      <c r="A2677" s="103"/>
      <c r="B2677" s="104"/>
      <c r="C2677" s="105"/>
      <c r="D2677" s="106"/>
      <c r="E2677" s="222"/>
      <c r="F2677" s="225"/>
      <c r="G2677" s="107"/>
      <c r="H2677" s="107"/>
      <c r="I2677" s="107"/>
      <c r="J2677" s="108"/>
      <c r="K2677" s="109"/>
      <c r="L2677" s="110"/>
      <c r="M2677" s="328" t="str">
        <f>IFERROR(ROUNDUP(VLOOKUP(F2677,Accesorio!A:E,IF(L2677&gt;5,L2677-2,L2677),)*E2677/IF(L2677&gt;5,1.21,1),0)," ")</f>
        <v xml:space="preserve"> </v>
      </c>
      <c r="N2677" s="329" t="str">
        <f>IFERROR(VLOOKUP(F2677,Accesorio!A:C,3,),"")</f>
        <v/>
      </c>
    </row>
    <row r="2678" spans="1:14">
      <c r="A2678" s="103"/>
      <c r="B2678" s="104"/>
      <c r="C2678" s="105"/>
      <c r="D2678" s="106"/>
      <c r="E2678" s="222"/>
      <c r="F2678" s="225"/>
      <c r="G2678" s="107"/>
      <c r="H2678" s="107"/>
      <c r="I2678" s="107"/>
      <c r="J2678" s="108"/>
      <c r="K2678" s="109"/>
      <c r="L2678" s="110"/>
      <c r="M2678" s="328" t="str">
        <f>IFERROR(ROUNDUP(VLOOKUP(F2678,Accesorio!A:E,IF(L2678&gt;5,L2678-2,L2678),)*E2678/IF(L2678&gt;5,1.21,1),0)," ")</f>
        <v xml:space="preserve"> </v>
      </c>
      <c r="N2678" s="329" t="str">
        <f>IFERROR(VLOOKUP(F2678,Accesorio!A:C,3,),"")</f>
        <v/>
      </c>
    </row>
    <row r="2679" spans="1:14">
      <c r="A2679" s="103"/>
      <c r="B2679" s="104"/>
      <c r="C2679" s="105"/>
      <c r="D2679" s="106"/>
      <c r="E2679" s="222"/>
      <c r="F2679" s="225"/>
      <c r="G2679" s="107"/>
      <c r="H2679" s="107"/>
      <c r="I2679" s="107"/>
      <c r="J2679" s="108"/>
      <c r="K2679" s="109"/>
      <c r="L2679" s="110"/>
      <c r="M2679" s="328" t="str">
        <f>IFERROR(ROUNDUP(VLOOKUP(F2679,Accesorio!A:E,IF(L2679&gt;5,L2679-2,L2679),)*E2679/IF(L2679&gt;5,1.21,1),0)," ")</f>
        <v xml:space="preserve"> </v>
      </c>
      <c r="N2679" s="329" t="str">
        <f>IFERROR(VLOOKUP(F2679,Accesorio!A:C,3,),"")</f>
        <v/>
      </c>
    </row>
    <row r="2680" spans="1:14">
      <c r="A2680" s="103"/>
      <c r="B2680" s="104"/>
      <c r="C2680" s="105"/>
      <c r="D2680" s="106"/>
      <c r="E2680" s="222"/>
      <c r="F2680" s="225"/>
      <c r="G2680" s="107"/>
      <c r="H2680" s="107"/>
      <c r="I2680" s="107"/>
      <c r="J2680" s="108"/>
      <c r="K2680" s="109"/>
      <c r="L2680" s="110"/>
      <c r="M2680" s="328" t="str">
        <f>IFERROR(ROUNDUP(VLOOKUP(F2680,Accesorio!A:E,IF(L2680&gt;5,L2680-2,L2680),)*E2680/IF(L2680&gt;5,1.21,1),0)," ")</f>
        <v xml:space="preserve"> </v>
      </c>
      <c r="N2680" s="329" t="str">
        <f>IFERROR(VLOOKUP(F2680,Accesorio!A:C,3,),"")</f>
        <v/>
      </c>
    </row>
    <row r="2681" spans="1:14">
      <c r="A2681" s="103"/>
      <c r="B2681" s="104"/>
      <c r="C2681" s="105"/>
      <c r="D2681" s="106"/>
      <c r="E2681" s="222"/>
      <c r="F2681" s="225"/>
      <c r="G2681" s="107"/>
      <c r="H2681" s="107"/>
      <c r="I2681" s="107"/>
      <c r="J2681" s="108"/>
      <c r="K2681" s="109"/>
      <c r="L2681" s="110"/>
      <c r="M2681" s="328" t="str">
        <f>IFERROR(ROUNDUP(VLOOKUP(F2681,Accesorio!A:E,IF(L2681&gt;5,L2681-2,L2681),)*E2681/IF(L2681&gt;5,1.21,1),0)," ")</f>
        <v xml:space="preserve"> </v>
      </c>
      <c r="N2681" s="329" t="str">
        <f>IFERROR(VLOOKUP(F2681,Accesorio!A:C,3,),"")</f>
        <v/>
      </c>
    </row>
    <row r="2682" spans="1:14">
      <c r="A2682" s="103"/>
      <c r="B2682" s="104"/>
      <c r="C2682" s="105"/>
      <c r="D2682" s="106"/>
      <c r="E2682" s="222"/>
      <c r="F2682" s="225"/>
      <c r="G2682" s="107"/>
      <c r="H2682" s="107"/>
      <c r="I2682" s="107"/>
      <c r="J2682" s="108"/>
      <c r="K2682" s="109"/>
      <c r="L2682" s="110"/>
      <c r="M2682" s="328" t="str">
        <f>IFERROR(ROUNDUP(VLOOKUP(F2682,Accesorio!A:E,IF(L2682&gt;5,L2682-2,L2682),)*E2682/IF(L2682&gt;5,1.21,1),0)," ")</f>
        <v xml:space="preserve"> </v>
      </c>
      <c r="N2682" s="329" t="str">
        <f>IFERROR(VLOOKUP(F2682,Accesorio!A:C,3,),"")</f>
        <v/>
      </c>
    </row>
    <row r="2683" spans="1:14">
      <c r="A2683" s="103"/>
      <c r="B2683" s="104"/>
      <c r="C2683" s="105"/>
      <c r="D2683" s="106"/>
      <c r="E2683" s="222"/>
      <c r="F2683" s="225"/>
      <c r="G2683" s="107"/>
      <c r="H2683" s="107"/>
      <c r="I2683" s="107"/>
      <c r="J2683" s="108"/>
      <c r="K2683" s="109"/>
      <c r="L2683" s="110"/>
      <c r="M2683" s="328" t="str">
        <f>IFERROR(ROUNDUP(VLOOKUP(F2683,Accesorio!A:E,IF(L2683&gt;5,L2683-2,L2683),)*E2683/IF(L2683&gt;5,1.21,1),0)," ")</f>
        <v xml:space="preserve"> </v>
      </c>
      <c r="N2683" s="329" t="str">
        <f>IFERROR(VLOOKUP(F2683,Accesorio!A:C,3,),"")</f>
        <v/>
      </c>
    </row>
    <row r="2684" spans="1:14">
      <c r="A2684" s="103"/>
      <c r="B2684" s="104"/>
      <c r="C2684" s="105"/>
      <c r="D2684" s="106"/>
      <c r="E2684" s="222"/>
      <c r="F2684" s="225"/>
      <c r="G2684" s="107"/>
      <c r="H2684" s="107"/>
      <c r="I2684" s="107"/>
      <c r="J2684" s="108"/>
      <c r="K2684" s="109"/>
      <c r="L2684" s="110"/>
      <c r="M2684" s="328" t="str">
        <f>IFERROR(ROUNDUP(VLOOKUP(F2684,Accesorio!A:E,IF(L2684&gt;5,L2684-2,L2684),)*E2684/IF(L2684&gt;5,1.21,1),0)," ")</f>
        <v xml:space="preserve"> </v>
      </c>
      <c r="N2684" s="329" t="str">
        <f>IFERROR(VLOOKUP(F2684,Accesorio!A:C,3,),"")</f>
        <v/>
      </c>
    </row>
    <row r="2685" spans="1:14">
      <c r="A2685" s="103"/>
      <c r="B2685" s="104"/>
      <c r="C2685" s="105"/>
      <c r="D2685" s="106"/>
      <c r="E2685" s="222"/>
      <c r="F2685" s="225"/>
      <c r="G2685" s="107"/>
      <c r="H2685" s="107"/>
      <c r="I2685" s="107"/>
      <c r="J2685" s="108"/>
      <c r="K2685" s="109"/>
      <c r="L2685" s="110"/>
      <c r="M2685" s="328" t="str">
        <f>IFERROR(ROUNDUP(VLOOKUP(F2685,Accesorio!A:E,IF(L2685&gt;5,L2685-2,L2685),)*E2685/IF(L2685&gt;5,1.21,1),0)," ")</f>
        <v xml:space="preserve"> </v>
      </c>
      <c r="N2685" s="329" t="str">
        <f>IFERROR(VLOOKUP(F2685,Accesorio!A:C,3,),"")</f>
        <v/>
      </c>
    </row>
    <row r="2686" spans="1:14">
      <c r="A2686" s="103"/>
      <c r="B2686" s="104"/>
      <c r="C2686" s="105"/>
      <c r="D2686" s="106"/>
      <c r="E2686" s="222"/>
      <c r="F2686" s="225"/>
      <c r="G2686" s="107"/>
      <c r="H2686" s="107"/>
      <c r="I2686" s="107"/>
      <c r="J2686" s="108"/>
      <c r="K2686" s="109"/>
      <c r="L2686" s="110"/>
      <c r="M2686" s="328" t="str">
        <f>IFERROR(ROUNDUP(VLOOKUP(F2686,Accesorio!A:E,IF(L2686&gt;5,L2686-2,L2686),)*E2686/IF(L2686&gt;5,1.21,1),0)," ")</f>
        <v xml:space="preserve"> </v>
      </c>
      <c r="N2686" s="329" t="str">
        <f>IFERROR(VLOOKUP(F2686,Accesorio!A:C,3,),"")</f>
        <v/>
      </c>
    </row>
    <row r="2687" spans="1:14">
      <c r="A2687" s="103"/>
      <c r="B2687" s="104"/>
      <c r="C2687" s="105"/>
      <c r="D2687" s="106"/>
      <c r="E2687" s="222"/>
      <c r="F2687" s="225"/>
      <c r="G2687" s="107"/>
      <c r="H2687" s="107"/>
      <c r="I2687" s="107"/>
      <c r="J2687" s="108"/>
      <c r="K2687" s="109"/>
      <c r="L2687" s="110"/>
      <c r="M2687" s="328" t="str">
        <f>IFERROR(ROUNDUP(VLOOKUP(F2687,Accesorio!A:E,IF(L2687&gt;5,L2687-2,L2687),)*E2687/IF(L2687&gt;5,1.21,1),0)," ")</f>
        <v xml:space="preserve"> </v>
      </c>
      <c r="N2687" s="329" t="str">
        <f>IFERROR(VLOOKUP(F2687,Accesorio!A:C,3,),"")</f>
        <v/>
      </c>
    </row>
    <row r="2688" spans="1:14">
      <c r="A2688" s="103"/>
      <c r="B2688" s="104"/>
      <c r="C2688" s="105"/>
      <c r="D2688" s="106"/>
      <c r="E2688" s="222"/>
      <c r="F2688" s="225"/>
      <c r="G2688" s="107"/>
      <c r="H2688" s="107"/>
      <c r="I2688" s="107"/>
      <c r="J2688" s="108"/>
      <c r="K2688" s="109"/>
      <c r="L2688" s="110"/>
      <c r="M2688" s="328" t="str">
        <f>IFERROR(ROUNDUP(VLOOKUP(F2688,Accesorio!A:E,IF(L2688&gt;5,L2688-2,L2688),)*E2688/IF(L2688&gt;5,1.21,1),0)," ")</f>
        <v xml:space="preserve"> </v>
      </c>
      <c r="N2688" s="329" t="str">
        <f>IFERROR(VLOOKUP(F2688,Accesorio!A:C,3,),"")</f>
        <v/>
      </c>
    </row>
    <row r="2689" spans="1:14">
      <c r="A2689" s="103"/>
      <c r="B2689" s="104"/>
      <c r="C2689" s="105"/>
      <c r="D2689" s="106"/>
      <c r="E2689" s="222"/>
      <c r="F2689" s="225"/>
      <c r="G2689" s="107"/>
      <c r="H2689" s="107"/>
      <c r="I2689" s="107"/>
      <c r="J2689" s="108"/>
      <c r="K2689" s="109"/>
      <c r="L2689" s="110"/>
      <c r="M2689" s="328" t="str">
        <f>IFERROR(ROUNDUP(VLOOKUP(F2689,Accesorio!A:E,IF(L2689&gt;5,L2689-2,L2689),)*E2689/IF(L2689&gt;5,1.21,1),0)," ")</f>
        <v xml:space="preserve"> </v>
      </c>
      <c r="N2689" s="329" t="str">
        <f>IFERROR(VLOOKUP(F2689,Accesorio!A:C,3,),"")</f>
        <v/>
      </c>
    </row>
    <row r="2690" spans="1:14">
      <c r="A2690" s="103"/>
      <c r="B2690" s="104"/>
      <c r="C2690" s="105"/>
      <c r="D2690" s="106"/>
      <c r="E2690" s="222"/>
      <c r="F2690" s="225"/>
      <c r="G2690" s="107"/>
      <c r="H2690" s="107"/>
      <c r="I2690" s="107"/>
      <c r="J2690" s="108"/>
      <c r="K2690" s="109"/>
      <c r="L2690" s="110"/>
      <c r="M2690" s="328" t="str">
        <f>IFERROR(ROUNDUP(VLOOKUP(F2690,Accesorio!A:E,IF(L2690&gt;5,L2690-2,L2690),)*E2690/IF(L2690&gt;5,1.21,1),0)," ")</f>
        <v xml:space="preserve"> </v>
      </c>
      <c r="N2690" s="329" t="str">
        <f>IFERROR(VLOOKUP(F2690,Accesorio!A:C,3,),"")</f>
        <v/>
      </c>
    </row>
    <row r="2691" spans="1:14">
      <c r="A2691" s="103"/>
      <c r="B2691" s="104"/>
      <c r="C2691" s="105"/>
      <c r="D2691" s="106"/>
      <c r="E2691" s="222"/>
      <c r="F2691" s="225"/>
      <c r="G2691" s="107"/>
      <c r="H2691" s="107"/>
      <c r="I2691" s="107"/>
      <c r="J2691" s="108"/>
      <c r="K2691" s="109"/>
      <c r="L2691" s="110"/>
      <c r="M2691" s="328" t="str">
        <f>IFERROR(ROUNDUP(VLOOKUP(F2691,Accesorio!A:E,IF(L2691&gt;5,L2691-2,L2691),)*E2691/IF(L2691&gt;5,1.21,1),0)," ")</f>
        <v xml:space="preserve"> </v>
      </c>
      <c r="N2691" s="329" t="str">
        <f>IFERROR(VLOOKUP(F2691,Accesorio!A:C,3,),"")</f>
        <v/>
      </c>
    </row>
    <row r="2692" spans="1:14">
      <c r="A2692" s="103"/>
      <c r="B2692" s="104"/>
      <c r="C2692" s="105"/>
      <c r="D2692" s="106"/>
      <c r="E2692" s="222"/>
      <c r="F2692" s="225"/>
      <c r="G2692" s="107"/>
      <c r="H2692" s="107"/>
      <c r="I2692" s="107"/>
      <c r="J2692" s="108"/>
      <c r="K2692" s="109"/>
      <c r="L2692" s="110"/>
      <c r="M2692" s="328" t="str">
        <f>IFERROR(ROUNDUP(VLOOKUP(F2692,Accesorio!A:E,IF(L2692&gt;5,L2692-2,L2692),)*E2692/IF(L2692&gt;5,1.21,1),0)," ")</f>
        <v xml:space="preserve"> </v>
      </c>
      <c r="N2692" s="329" t="str">
        <f>IFERROR(VLOOKUP(F2692,Accesorio!A:C,3,),"")</f>
        <v/>
      </c>
    </row>
    <row r="2693" spans="1:14">
      <c r="A2693" s="103"/>
      <c r="B2693" s="104"/>
      <c r="C2693" s="105"/>
      <c r="D2693" s="106"/>
      <c r="E2693" s="222"/>
      <c r="F2693" s="225"/>
      <c r="G2693" s="107"/>
      <c r="H2693" s="107"/>
      <c r="I2693" s="107"/>
      <c r="J2693" s="108"/>
      <c r="K2693" s="109"/>
      <c r="L2693" s="110"/>
      <c r="M2693" s="328" t="str">
        <f>IFERROR(ROUNDUP(VLOOKUP(F2693,Accesorio!A:E,IF(L2693&gt;5,L2693-2,L2693),)*E2693/IF(L2693&gt;5,1.21,1),0)," ")</f>
        <v xml:space="preserve"> </v>
      </c>
      <c r="N2693" s="329" t="str">
        <f>IFERROR(VLOOKUP(F2693,Accesorio!A:C,3,),"")</f>
        <v/>
      </c>
    </row>
    <row r="2694" spans="1:14">
      <c r="A2694" s="103"/>
      <c r="B2694" s="104"/>
      <c r="C2694" s="105"/>
      <c r="D2694" s="106"/>
      <c r="E2694" s="222"/>
      <c r="F2694" s="225"/>
      <c r="G2694" s="107"/>
      <c r="H2694" s="107"/>
      <c r="I2694" s="107"/>
      <c r="J2694" s="108"/>
      <c r="K2694" s="109"/>
      <c r="L2694" s="110"/>
      <c r="M2694" s="328" t="str">
        <f>IFERROR(ROUNDUP(VLOOKUP(F2694,Accesorio!A:E,IF(L2694&gt;5,L2694-2,L2694),)*E2694/IF(L2694&gt;5,1.21,1),0)," ")</f>
        <v xml:space="preserve"> </v>
      </c>
      <c r="N2694" s="329" t="str">
        <f>IFERROR(VLOOKUP(F2694,Accesorio!A:C,3,),"")</f>
        <v/>
      </c>
    </row>
    <row r="2695" spans="1:14">
      <c r="A2695" s="103"/>
      <c r="B2695" s="104"/>
      <c r="C2695" s="105"/>
      <c r="D2695" s="106"/>
      <c r="E2695" s="222"/>
      <c r="F2695" s="225"/>
      <c r="G2695" s="107"/>
      <c r="H2695" s="107"/>
      <c r="I2695" s="107"/>
      <c r="J2695" s="108"/>
      <c r="K2695" s="109"/>
      <c r="L2695" s="110"/>
      <c r="M2695" s="328" t="str">
        <f>IFERROR(ROUNDUP(VLOOKUP(F2695,Accesorio!A:E,IF(L2695&gt;5,L2695-2,L2695),)*E2695/IF(L2695&gt;5,1.21,1),0)," ")</f>
        <v xml:space="preserve"> </v>
      </c>
      <c r="N2695" s="329" t="str">
        <f>IFERROR(VLOOKUP(F2695,Accesorio!A:C,3,),"")</f>
        <v/>
      </c>
    </row>
    <row r="2696" spans="1:14">
      <c r="A2696" s="325"/>
      <c r="B2696" s="104"/>
      <c r="C2696" s="281"/>
      <c r="D2696" s="270"/>
      <c r="E2696" s="259"/>
      <c r="F2696" s="260"/>
      <c r="G2696" s="271"/>
      <c r="H2696" s="271"/>
      <c r="I2696" s="271"/>
      <c r="J2696" s="271"/>
      <c r="K2696" s="109"/>
      <c r="L2696" s="110"/>
      <c r="M2696" s="328" t="str">
        <f>IFERROR(ROUNDUP(VLOOKUP(F2696,Accesorio!A:E,IF(L2696&gt;5,L2696-2,L2696),)*E2696/IF(L2696&gt;5,1.21,1),0)," ")</f>
        <v xml:space="preserve"> </v>
      </c>
      <c r="N2696" s="329" t="str">
        <f>IFERROR(VLOOKUP(F2696,Accesorio!A:C,3,),"")</f>
        <v/>
      </c>
    </row>
    <row r="2697" spans="1:14">
      <c r="A2697" s="325"/>
      <c r="B2697" s="104"/>
      <c r="C2697" s="281"/>
      <c r="D2697" s="270"/>
      <c r="E2697" s="259"/>
      <c r="F2697" s="260"/>
      <c r="G2697" s="271"/>
      <c r="H2697" s="271"/>
      <c r="I2697" s="271"/>
      <c r="J2697" s="271"/>
      <c r="K2697" s="109"/>
      <c r="L2697" s="110"/>
      <c r="M2697" s="328" t="str">
        <f>IFERROR(ROUNDUP(VLOOKUP(F2697,Accesorio!A:E,IF(L2697&gt;5,L2697-2,L2697),)*E2697/IF(L2697&gt;5,1.21,1),0)," ")</f>
        <v xml:space="preserve"> </v>
      </c>
      <c r="N2697" s="329" t="str">
        <f>IFERROR(VLOOKUP(F2697,Accesorio!A:C,3,),"")</f>
        <v/>
      </c>
    </row>
    <row r="2698" spans="1:14">
      <c r="A2698" s="325"/>
      <c r="B2698" s="104"/>
      <c r="C2698" s="281"/>
      <c r="D2698" s="270"/>
      <c r="E2698" s="259"/>
      <c r="F2698" s="260"/>
      <c r="G2698" s="271"/>
      <c r="H2698" s="271"/>
      <c r="I2698" s="271"/>
      <c r="J2698" s="271"/>
      <c r="K2698" s="109"/>
      <c r="L2698" s="110"/>
      <c r="M2698" s="328" t="str">
        <f>IFERROR(ROUNDUP(VLOOKUP(F2698,Accesorio!A:E,IF(L2698&gt;5,L2698-2,L2698),)*E2698/IF(L2698&gt;5,1.21,1),0)," ")</f>
        <v xml:space="preserve"> </v>
      </c>
      <c r="N2698" s="329" t="str">
        <f>IFERROR(VLOOKUP(F2698,Accesorio!A:C,3,),"")</f>
        <v/>
      </c>
    </row>
    <row r="2699" spans="1:14">
      <c r="A2699" s="325"/>
      <c r="B2699" s="104"/>
      <c r="C2699" s="281"/>
      <c r="D2699" s="270"/>
      <c r="E2699" s="259"/>
      <c r="F2699" s="260"/>
      <c r="G2699" s="271"/>
      <c r="H2699" s="271"/>
      <c r="I2699" s="271"/>
      <c r="J2699" s="271"/>
      <c r="K2699" s="109"/>
      <c r="L2699" s="110"/>
      <c r="M2699" s="328" t="str">
        <f>IFERROR(ROUNDUP(VLOOKUP(F2699,Accesorio!A:E,IF(L2699&gt;5,L2699-2,L2699),)*E2699/IF(L2699&gt;5,1.21,1),0)," ")</f>
        <v xml:space="preserve"> </v>
      </c>
      <c r="N2699" s="329" t="str">
        <f>IFERROR(VLOOKUP(F2699,Accesorio!A:C,3,),"")</f>
        <v/>
      </c>
    </row>
    <row r="2700" spans="1:14">
      <c r="A2700" s="103"/>
      <c r="B2700" s="104"/>
      <c r="C2700" s="111"/>
      <c r="D2700" s="106"/>
      <c r="E2700" s="222"/>
      <c r="F2700" s="225"/>
      <c r="G2700" s="107"/>
      <c r="H2700" s="107"/>
      <c r="I2700" s="107"/>
      <c r="J2700" s="108"/>
      <c r="K2700" s="109"/>
      <c r="L2700" s="110"/>
      <c r="M2700" s="328" t="str">
        <f>IFERROR(ROUNDUP(VLOOKUP(F2700,Accesorio!A:E,IF(L2700&gt;5,L2700-2,L2700),)*E2700/IF(L2700&gt;5,1.21,1),0)," ")</f>
        <v xml:space="preserve"> </v>
      </c>
      <c r="N2700" s="329" t="str">
        <f>IFERROR(VLOOKUP(F2700,Accesorio!A:C,3,),"")</f>
        <v/>
      </c>
    </row>
    <row r="2701" spans="1:14">
      <c r="A2701" s="103"/>
      <c r="B2701" s="104"/>
      <c r="C2701" s="111"/>
      <c r="D2701" s="106"/>
      <c r="E2701" s="222"/>
      <c r="F2701" s="225"/>
      <c r="G2701" s="107"/>
      <c r="H2701" s="107"/>
      <c r="I2701" s="107"/>
      <c r="J2701" s="108"/>
      <c r="K2701" s="109"/>
      <c r="L2701" s="110"/>
      <c r="M2701" s="328" t="str">
        <f>IFERROR(ROUNDUP(VLOOKUP(F2701,Accesorio!A:E,IF(L2701&gt;5,L2701-2,L2701),)*E2701/IF(L2701&gt;5,1.21,1),0)," ")</f>
        <v xml:space="preserve"> </v>
      </c>
      <c r="N2701" s="329" t="str">
        <f>IFERROR(VLOOKUP(F2701,Accesorio!A:C,3,),"")</f>
        <v/>
      </c>
    </row>
    <row r="2702" spans="1:14">
      <c r="A2702" s="103"/>
      <c r="B2702" s="104"/>
      <c r="C2702" s="111"/>
      <c r="D2702" s="106"/>
      <c r="E2702" s="222"/>
      <c r="F2702" s="225"/>
      <c r="G2702" s="107"/>
      <c r="H2702" s="107"/>
      <c r="I2702" s="107"/>
      <c r="J2702" s="108"/>
      <c r="K2702" s="109"/>
      <c r="L2702" s="110"/>
      <c r="M2702" s="328" t="str">
        <f>IFERROR(ROUNDUP(VLOOKUP(F2702,Accesorio!A:E,IF(L2702&gt;5,L2702-2,L2702),)*E2702/IF(L2702&gt;5,1.21,1),0)," ")</f>
        <v xml:space="preserve"> </v>
      </c>
      <c r="N2702" s="329" t="str">
        <f>IFERROR(VLOOKUP(F2702,Accesorio!A:C,3,),"")</f>
        <v/>
      </c>
    </row>
    <row r="2703" spans="1:14">
      <c r="A2703" s="103"/>
      <c r="B2703" s="104"/>
      <c r="C2703" s="105"/>
      <c r="D2703" s="106"/>
      <c r="E2703" s="222"/>
      <c r="F2703" s="225"/>
      <c r="G2703" s="107"/>
      <c r="H2703" s="107"/>
      <c r="I2703" s="107"/>
      <c r="J2703" s="108"/>
      <c r="K2703" s="109"/>
      <c r="L2703" s="110"/>
      <c r="M2703" s="328" t="str">
        <f>IFERROR(ROUNDUP(VLOOKUP(F2703,Accesorio!A:E,IF(L2703&gt;5,L2703-2,L2703),)*E2703/IF(L2703&gt;5,1.21,1),0)," ")</f>
        <v xml:space="preserve"> </v>
      </c>
      <c r="N2703" s="329" t="str">
        <f>IFERROR(VLOOKUP(F2703,Accesorio!A:C,3,),"")</f>
        <v/>
      </c>
    </row>
    <row r="2704" spans="1:14">
      <c r="A2704" s="103"/>
      <c r="B2704" s="104"/>
      <c r="C2704" s="105"/>
      <c r="D2704" s="106"/>
      <c r="E2704" s="222"/>
      <c r="F2704" s="225"/>
      <c r="G2704" s="107"/>
      <c r="H2704" s="107"/>
      <c r="I2704" s="107"/>
      <c r="J2704" s="108"/>
      <c r="K2704" s="109"/>
      <c r="L2704" s="110"/>
      <c r="M2704" s="328" t="str">
        <f>IFERROR(ROUNDUP(VLOOKUP(F2704,Accesorio!A:E,IF(L2704&gt;5,L2704-2,L2704),)*E2704/IF(L2704&gt;5,1.21,1),0)," ")</f>
        <v xml:space="preserve"> </v>
      </c>
      <c r="N2704" s="329" t="str">
        <f>IFERROR(VLOOKUP(F2704,Accesorio!A:C,3,),"")</f>
        <v/>
      </c>
    </row>
    <row r="2705" spans="1:14">
      <c r="A2705" s="103"/>
      <c r="B2705" s="104"/>
      <c r="C2705" s="105"/>
      <c r="D2705" s="106"/>
      <c r="E2705" s="222"/>
      <c r="F2705" s="225"/>
      <c r="G2705" s="107"/>
      <c r="H2705" s="107"/>
      <c r="I2705" s="107"/>
      <c r="J2705" s="108"/>
      <c r="K2705" s="109"/>
      <c r="L2705" s="110"/>
      <c r="M2705" s="328" t="str">
        <f>IFERROR(ROUNDUP(VLOOKUP(F2705,Accesorio!A:E,IF(L2705&gt;5,L2705-2,L2705),)*E2705/IF(L2705&gt;5,1.21,1),0)," ")</f>
        <v xml:space="preserve"> </v>
      </c>
      <c r="N2705" s="329" t="str">
        <f>IFERROR(VLOOKUP(F2705,Accesorio!A:C,3,),"")</f>
        <v/>
      </c>
    </row>
    <row r="2706" spans="1:14">
      <c r="A2706" s="103"/>
      <c r="B2706" s="104"/>
      <c r="C2706" s="105"/>
      <c r="D2706" s="106"/>
      <c r="E2706" s="222"/>
      <c r="F2706" s="225"/>
      <c r="G2706" s="107"/>
      <c r="H2706" s="107"/>
      <c r="I2706" s="107"/>
      <c r="J2706" s="108"/>
      <c r="K2706" s="109"/>
      <c r="L2706" s="110"/>
      <c r="M2706" s="328" t="str">
        <f>IFERROR(ROUNDUP(VLOOKUP(F2706,Accesorio!A:E,IF(L2706&gt;5,L2706-2,L2706),)*E2706/IF(L2706&gt;5,1.21,1),0)," ")</f>
        <v xml:space="preserve"> </v>
      </c>
      <c r="N2706" s="329" t="str">
        <f>IFERROR(VLOOKUP(F2706,Accesorio!A:C,3,),"")</f>
        <v/>
      </c>
    </row>
    <row r="2707" spans="1:14">
      <c r="A2707" s="103"/>
      <c r="B2707" s="104"/>
      <c r="C2707" s="105"/>
      <c r="D2707" s="106"/>
      <c r="E2707" s="222"/>
      <c r="F2707" s="225"/>
      <c r="G2707" s="107"/>
      <c r="H2707" s="107"/>
      <c r="I2707" s="107"/>
      <c r="J2707" s="108"/>
      <c r="K2707" s="109"/>
      <c r="L2707" s="110"/>
      <c r="M2707" s="328" t="str">
        <f>IFERROR(ROUNDUP(VLOOKUP(F2707,Accesorio!A:E,IF(L2707&gt;5,L2707-2,L2707),)*E2707/IF(L2707&gt;5,1.21,1),0)," ")</f>
        <v xml:space="preserve"> </v>
      </c>
      <c r="N2707" s="329" t="str">
        <f>IFERROR(VLOOKUP(F2707,Accesorio!A:C,3,),"")</f>
        <v/>
      </c>
    </row>
    <row r="2708" spans="1:14">
      <c r="A2708" s="103"/>
      <c r="B2708" s="104"/>
      <c r="C2708" s="105"/>
      <c r="D2708" s="106"/>
      <c r="E2708" s="222"/>
      <c r="F2708" s="225"/>
      <c r="G2708" s="107"/>
      <c r="H2708" s="107"/>
      <c r="I2708" s="107"/>
      <c r="J2708" s="108"/>
      <c r="K2708" s="109"/>
      <c r="L2708" s="110"/>
      <c r="M2708" s="328" t="str">
        <f>IFERROR(ROUNDUP(VLOOKUP(F2708,Accesorio!A:E,IF(L2708&gt;5,L2708-2,L2708),)*E2708/IF(L2708&gt;5,1.21,1),0)," ")</f>
        <v xml:space="preserve"> </v>
      </c>
      <c r="N2708" s="329" t="str">
        <f>IFERROR(VLOOKUP(F2708,Accesorio!A:C,3,),"")</f>
        <v/>
      </c>
    </row>
    <row r="2709" spans="1:14">
      <c r="A2709" s="103"/>
      <c r="B2709" s="104"/>
      <c r="C2709" s="105"/>
      <c r="D2709" s="106"/>
      <c r="E2709" s="222"/>
      <c r="F2709" s="225"/>
      <c r="G2709" s="107"/>
      <c r="H2709" s="107"/>
      <c r="I2709" s="107"/>
      <c r="J2709" s="108"/>
      <c r="K2709" s="109"/>
      <c r="L2709" s="110"/>
      <c r="M2709" s="328" t="str">
        <f>IFERROR(ROUNDUP(VLOOKUP(F2709,Accesorio!A:E,IF(L2709&gt;5,L2709-2,L2709),)*E2709/IF(L2709&gt;5,1.21,1),0)," ")</f>
        <v xml:space="preserve"> </v>
      </c>
      <c r="N2709" s="329" t="str">
        <f>IFERROR(VLOOKUP(F2709,Accesorio!A:C,3,),"")</f>
        <v/>
      </c>
    </row>
    <row r="2710" spans="1:14">
      <c r="A2710" s="103"/>
      <c r="B2710" s="104"/>
      <c r="C2710" s="105"/>
      <c r="D2710" s="106"/>
      <c r="E2710" s="222"/>
      <c r="F2710" s="225"/>
      <c r="G2710" s="107"/>
      <c r="H2710" s="107"/>
      <c r="I2710" s="107"/>
      <c r="J2710" s="108"/>
      <c r="K2710" s="109"/>
      <c r="L2710" s="110"/>
      <c r="M2710" s="328" t="str">
        <f>IFERROR(ROUNDUP(VLOOKUP(F2710,Accesorio!A:E,IF(L2710&gt;5,L2710-2,L2710),)*E2710/IF(L2710&gt;5,1.21,1),0)," ")</f>
        <v xml:space="preserve"> </v>
      </c>
      <c r="N2710" s="329" t="str">
        <f>IFERROR(VLOOKUP(F2710,Accesorio!A:C,3,),"")</f>
        <v/>
      </c>
    </row>
    <row r="2711" spans="1:14">
      <c r="A2711" s="103"/>
      <c r="B2711" s="104"/>
      <c r="C2711" s="105"/>
      <c r="D2711" s="106"/>
      <c r="E2711" s="222"/>
      <c r="F2711" s="225"/>
      <c r="G2711" s="107"/>
      <c r="H2711" s="107"/>
      <c r="I2711" s="107"/>
      <c r="J2711" s="108"/>
      <c r="K2711" s="109"/>
      <c r="L2711" s="110"/>
      <c r="M2711" s="328" t="str">
        <f>IFERROR(ROUNDUP(VLOOKUP(F2711,Accesorio!A:E,IF(L2711&gt;5,L2711-2,L2711),)*E2711/IF(L2711&gt;5,1.21,1),0)," ")</f>
        <v xml:space="preserve"> </v>
      </c>
      <c r="N2711" s="329" t="str">
        <f>IFERROR(VLOOKUP(F2711,Accesorio!A:C,3,),"")</f>
        <v/>
      </c>
    </row>
    <row r="2712" spans="1:14">
      <c r="A2712" s="103"/>
      <c r="B2712" s="104"/>
      <c r="C2712" s="105"/>
      <c r="D2712" s="106"/>
      <c r="E2712" s="222"/>
      <c r="F2712" s="225"/>
      <c r="G2712" s="107"/>
      <c r="H2712" s="107"/>
      <c r="I2712" s="107"/>
      <c r="J2712" s="108"/>
      <c r="K2712" s="109"/>
      <c r="L2712" s="110"/>
      <c r="M2712" s="328" t="str">
        <f>IFERROR(ROUNDUP(VLOOKUP(F2712,Accesorio!A:E,IF(L2712&gt;5,L2712-2,L2712),)*E2712/IF(L2712&gt;5,1.21,1),0)," ")</f>
        <v xml:space="preserve"> </v>
      </c>
      <c r="N2712" s="329" t="str">
        <f>IFERROR(VLOOKUP(F2712,Accesorio!A:C,3,),"")</f>
        <v/>
      </c>
    </row>
    <row r="2713" spans="1:14">
      <c r="A2713" s="103"/>
      <c r="B2713" s="104"/>
      <c r="C2713" s="105"/>
      <c r="D2713" s="106"/>
      <c r="E2713" s="222"/>
      <c r="F2713" s="225"/>
      <c r="G2713" s="107"/>
      <c r="H2713" s="107"/>
      <c r="I2713" s="107"/>
      <c r="J2713" s="108"/>
      <c r="K2713" s="109"/>
      <c r="L2713" s="110"/>
      <c r="M2713" s="328" t="str">
        <f>IFERROR(ROUNDUP(VLOOKUP(F2713,Accesorio!A:E,IF(L2713&gt;5,L2713-2,L2713),)*E2713/IF(L2713&gt;5,1.21,1),0)," ")</f>
        <v xml:space="preserve"> </v>
      </c>
      <c r="N2713" s="329" t="str">
        <f>IFERROR(VLOOKUP(F2713,Accesorio!A:C,3,),"")</f>
        <v/>
      </c>
    </row>
    <row r="2714" spans="1:14">
      <c r="A2714" s="103"/>
      <c r="B2714" s="104"/>
      <c r="C2714" s="105"/>
      <c r="D2714" s="106"/>
      <c r="E2714" s="222"/>
      <c r="F2714" s="225"/>
      <c r="G2714" s="107"/>
      <c r="H2714" s="107"/>
      <c r="I2714" s="107"/>
      <c r="J2714" s="108"/>
      <c r="K2714" s="109"/>
      <c r="L2714" s="110"/>
      <c r="M2714" s="328" t="str">
        <f>IFERROR(ROUNDUP(VLOOKUP(F2714,Accesorio!A:E,IF(L2714&gt;5,L2714-2,L2714),)*E2714/IF(L2714&gt;5,1.21,1),0)," ")</f>
        <v xml:space="preserve"> </v>
      </c>
      <c r="N2714" s="329" t="str">
        <f>IFERROR(VLOOKUP(F2714,Accesorio!A:C,3,),"")</f>
        <v/>
      </c>
    </row>
    <row r="2715" spans="1:14">
      <c r="A2715" s="103"/>
      <c r="B2715" s="104"/>
      <c r="C2715" s="105"/>
      <c r="D2715" s="106"/>
      <c r="E2715" s="222"/>
      <c r="F2715" s="225"/>
      <c r="G2715" s="107"/>
      <c r="H2715" s="107"/>
      <c r="I2715" s="107"/>
      <c r="J2715" s="108"/>
      <c r="K2715" s="109"/>
      <c r="L2715" s="110"/>
      <c r="M2715" s="328" t="str">
        <f>IFERROR(ROUNDUP(VLOOKUP(F2715,Accesorio!A:E,IF(L2715&gt;5,L2715-2,L2715),)*E2715/IF(L2715&gt;5,1.21,1),0)," ")</f>
        <v xml:space="preserve"> </v>
      </c>
      <c r="N2715" s="329" t="str">
        <f>IFERROR(VLOOKUP(F2715,Accesorio!A:C,3,),"")</f>
        <v/>
      </c>
    </row>
    <row r="2716" spans="1:14">
      <c r="A2716" s="103"/>
      <c r="B2716" s="271"/>
      <c r="C2716" s="105"/>
      <c r="D2716" s="106"/>
      <c r="E2716" s="222"/>
      <c r="F2716" s="225"/>
      <c r="G2716" s="107"/>
      <c r="H2716" s="107"/>
      <c r="I2716" s="107"/>
      <c r="J2716" s="108"/>
      <c r="K2716" s="109"/>
      <c r="L2716" s="110"/>
      <c r="M2716" s="328" t="str">
        <f>IFERROR(ROUNDUP(VLOOKUP(F2716,Accesorio!A:E,IF(L2716&gt;5,L2716-2,L2716),)*E2716/IF(L2716&gt;5,1.21,1),0)," ")</f>
        <v xml:space="preserve"> </v>
      </c>
      <c r="N2716" s="329" t="str">
        <f>IFERROR(VLOOKUP(F2716,Accesorio!A:C,3,),"")</f>
        <v/>
      </c>
    </row>
    <row r="2717" spans="1:14">
      <c r="A2717" s="103"/>
      <c r="B2717" s="271"/>
      <c r="C2717" s="105"/>
      <c r="D2717" s="106"/>
      <c r="E2717" s="222"/>
      <c r="F2717" s="225"/>
      <c r="G2717" s="107"/>
      <c r="H2717" s="107"/>
      <c r="I2717" s="107"/>
      <c r="J2717" s="108"/>
      <c r="K2717" s="109"/>
      <c r="L2717" s="110"/>
      <c r="M2717" s="328" t="str">
        <f>IFERROR(ROUNDUP(VLOOKUP(F2717,Accesorio!A:E,IF(L2717&gt;5,L2717-2,L2717),)*E2717/IF(L2717&gt;5,1.21,1),0)," ")</f>
        <v xml:space="preserve"> </v>
      </c>
      <c r="N2717" s="329" t="str">
        <f>IFERROR(VLOOKUP(F2717,Accesorio!A:C,3,),"")</f>
        <v/>
      </c>
    </row>
    <row r="2718" spans="1:14">
      <c r="A2718" s="103"/>
      <c r="B2718" s="271"/>
      <c r="C2718" s="105"/>
      <c r="D2718" s="106"/>
      <c r="E2718" s="222"/>
      <c r="F2718" s="225"/>
      <c r="G2718" s="107"/>
      <c r="H2718" s="107"/>
      <c r="I2718" s="107"/>
      <c r="J2718" s="108"/>
      <c r="K2718" s="109"/>
      <c r="L2718" s="110"/>
      <c r="M2718" s="328" t="str">
        <f>IFERROR(ROUNDUP(VLOOKUP(F2718,Accesorio!A:E,IF(L2718&gt;5,L2718-2,L2718),)*E2718/IF(L2718&gt;5,1.21,1),0)," ")</f>
        <v xml:space="preserve"> </v>
      </c>
      <c r="N2718" s="329" t="str">
        <f>IFERROR(VLOOKUP(F2718,Accesorio!A:C,3,),"")</f>
        <v/>
      </c>
    </row>
    <row r="2719" spans="1:14">
      <c r="A2719" s="103"/>
      <c r="B2719" s="271"/>
      <c r="C2719" s="105"/>
      <c r="D2719" s="106"/>
      <c r="E2719" s="222"/>
      <c r="F2719" s="225"/>
      <c r="G2719" s="107"/>
      <c r="H2719" s="107"/>
      <c r="I2719" s="107"/>
      <c r="J2719" s="108"/>
      <c r="K2719" s="109"/>
      <c r="L2719" s="110"/>
      <c r="M2719" s="328" t="str">
        <f>IFERROR(ROUNDUP(VLOOKUP(F2719,Accesorio!A:E,IF(L2719&gt;5,L2719-2,L2719),)*E2719/IF(L2719&gt;5,1.21,1),0)," ")</f>
        <v xml:space="preserve"> </v>
      </c>
      <c r="N2719" s="329" t="str">
        <f>IFERROR(VLOOKUP(F2719,Accesorio!A:C,3,),"")</f>
        <v/>
      </c>
    </row>
    <row r="2720" spans="1:14">
      <c r="A2720" s="103"/>
      <c r="B2720" s="271"/>
      <c r="C2720" s="105"/>
      <c r="D2720" s="106"/>
      <c r="E2720" s="222"/>
      <c r="F2720" s="225"/>
      <c r="G2720" s="107"/>
      <c r="H2720" s="107"/>
      <c r="I2720" s="107"/>
      <c r="J2720" s="108"/>
      <c r="K2720" s="109"/>
      <c r="L2720" s="110"/>
      <c r="M2720" s="328" t="str">
        <f>IFERROR(ROUNDUP(VLOOKUP(F2720,Accesorio!A:E,IF(L2720&gt;5,L2720-2,L2720),)*E2720/IF(L2720&gt;5,1.21,1),0)," ")</f>
        <v xml:space="preserve"> </v>
      </c>
      <c r="N2720" s="329" t="str">
        <f>IFERROR(VLOOKUP(F2720,Accesorio!A:C,3,),"")</f>
        <v/>
      </c>
    </row>
    <row r="2721" spans="1:14">
      <c r="A2721" s="103"/>
      <c r="B2721" s="271"/>
      <c r="C2721" s="105"/>
      <c r="D2721" s="106"/>
      <c r="E2721" s="222"/>
      <c r="F2721" s="225"/>
      <c r="G2721" s="107"/>
      <c r="H2721" s="107"/>
      <c r="I2721" s="107"/>
      <c r="J2721" s="108"/>
      <c r="K2721" s="109"/>
      <c r="L2721" s="110"/>
      <c r="M2721" s="328" t="str">
        <f>IFERROR(ROUNDUP(VLOOKUP(F2721,Accesorio!A:E,IF(L2721&gt;5,L2721-2,L2721),)*E2721/IF(L2721&gt;5,1.21,1),0)," ")</f>
        <v xml:space="preserve"> </v>
      </c>
      <c r="N2721" s="329" t="str">
        <f>IFERROR(VLOOKUP(F2721,Accesorio!A:C,3,),"")</f>
        <v/>
      </c>
    </row>
    <row r="2722" spans="1:14">
      <c r="A2722" s="103"/>
      <c r="B2722" s="271"/>
      <c r="C2722" s="105"/>
      <c r="D2722" s="106"/>
      <c r="E2722" s="222"/>
      <c r="F2722" s="225"/>
      <c r="G2722" s="107"/>
      <c r="H2722" s="107"/>
      <c r="I2722" s="107"/>
      <c r="J2722" s="108"/>
      <c r="K2722" s="109"/>
      <c r="L2722" s="110"/>
      <c r="M2722" s="328" t="str">
        <f>IFERROR(ROUNDUP(VLOOKUP(F2722,Accesorio!A:E,IF(L2722&gt;5,L2722-2,L2722),)*E2722/IF(L2722&gt;5,1.21,1),0)," ")</f>
        <v xml:space="preserve"> </v>
      </c>
      <c r="N2722" s="329" t="str">
        <f>IFERROR(VLOOKUP(F2722,Accesorio!A:C,3,),"")</f>
        <v/>
      </c>
    </row>
    <row r="2723" spans="1:14">
      <c r="A2723" s="103"/>
      <c r="B2723" s="271"/>
      <c r="C2723" s="105"/>
      <c r="D2723" s="106"/>
      <c r="E2723" s="222"/>
      <c r="F2723" s="225"/>
      <c r="G2723" s="107"/>
      <c r="H2723" s="107"/>
      <c r="I2723" s="107"/>
      <c r="J2723" s="108"/>
      <c r="K2723" s="109"/>
      <c r="L2723" s="110"/>
      <c r="M2723" s="328" t="str">
        <f>IFERROR(ROUNDUP(VLOOKUP(F2723,Accesorio!A:E,IF(L2723&gt;5,L2723-2,L2723),)*E2723/IF(L2723&gt;5,1.21,1),0)," ")</f>
        <v xml:space="preserve"> </v>
      </c>
      <c r="N2723" s="329" t="str">
        <f>IFERROR(VLOOKUP(F2723,Accesorio!A:C,3,),"")</f>
        <v/>
      </c>
    </row>
    <row r="2724" spans="1:14">
      <c r="A2724" s="103"/>
      <c r="B2724" s="271"/>
      <c r="C2724" s="105"/>
      <c r="D2724" s="106"/>
      <c r="E2724" s="222"/>
      <c r="F2724" s="225"/>
      <c r="G2724" s="107"/>
      <c r="H2724" s="107"/>
      <c r="I2724" s="107"/>
      <c r="J2724" s="108"/>
      <c r="K2724" s="109"/>
      <c r="L2724" s="110"/>
      <c r="M2724" s="328" t="str">
        <f>IFERROR(ROUNDUP(VLOOKUP(F2724,Accesorio!A:E,IF(L2724&gt;5,L2724-2,L2724),)*E2724/IF(L2724&gt;5,1.21,1),0)," ")</f>
        <v xml:space="preserve"> </v>
      </c>
      <c r="N2724" s="329" t="str">
        <f>IFERROR(VLOOKUP(F2724,Accesorio!A:C,3,),"")</f>
        <v/>
      </c>
    </row>
    <row r="2725" spans="1:14">
      <c r="A2725" s="103"/>
      <c r="B2725" s="271"/>
      <c r="C2725" s="105"/>
      <c r="D2725" s="106"/>
      <c r="E2725" s="222"/>
      <c r="F2725" s="225"/>
      <c r="G2725" s="107"/>
      <c r="H2725" s="107"/>
      <c r="I2725" s="107"/>
      <c r="J2725" s="108"/>
      <c r="K2725" s="109"/>
      <c r="L2725" s="110"/>
      <c r="M2725" s="328" t="str">
        <f>IFERROR(ROUNDUP(VLOOKUP(F2725,Accesorio!A:E,IF(L2725&gt;5,L2725-2,L2725),)*E2725/IF(L2725&gt;5,1.21,1),0)," ")</f>
        <v xml:space="preserve"> </v>
      </c>
      <c r="N2725" s="329" t="str">
        <f>IFERROR(VLOOKUP(F2725,Accesorio!A:C,3,),"")</f>
        <v/>
      </c>
    </row>
    <row r="2726" spans="1:14">
      <c r="A2726" s="103"/>
      <c r="B2726" s="271"/>
      <c r="C2726" s="105"/>
      <c r="D2726" s="106"/>
      <c r="E2726" s="222"/>
      <c r="F2726" s="225"/>
      <c r="G2726" s="107"/>
      <c r="H2726" s="107"/>
      <c r="I2726" s="107"/>
      <c r="J2726" s="108"/>
      <c r="K2726" s="109"/>
      <c r="L2726" s="110"/>
      <c r="M2726" s="328" t="str">
        <f>IFERROR(ROUNDUP(VLOOKUP(F2726,Accesorio!A:E,IF(L2726&gt;5,L2726-2,L2726),)*E2726/IF(L2726&gt;5,1.21,1),0)," ")</f>
        <v xml:space="preserve"> </v>
      </c>
      <c r="N2726" s="329" t="str">
        <f>IFERROR(VLOOKUP(F2726,Accesorio!A:C,3,),"")</f>
        <v/>
      </c>
    </row>
    <row r="2727" spans="1:14">
      <c r="A2727" s="103"/>
      <c r="B2727" s="271"/>
      <c r="C2727" s="105"/>
      <c r="D2727" s="106"/>
      <c r="E2727" s="222"/>
      <c r="F2727" s="225"/>
      <c r="G2727" s="107"/>
      <c r="H2727" s="107"/>
      <c r="I2727" s="107"/>
      <c r="J2727" s="108"/>
      <c r="K2727" s="109"/>
      <c r="L2727" s="110"/>
      <c r="M2727" s="328" t="str">
        <f>IFERROR(ROUNDUP(VLOOKUP(F2727,Accesorio!A:E,IF(L2727&gt;5,L2727-2,L2727),)*E2727/IF(L2727&gt;5,1.21,1),0)," ")</f>
        <v xml:space="preserve"> </v>
      </c>
      <c r="N2727" s="329" t="str">
        <f>IFERROR(VLOOKUP(F2727,Accesorio!A:C,3,),"")</f>
        <v/>
      </c>
    </row>
    <row r="2728" spans="1:14">
      <c r="A2728" s="103"/>
      <c r="B2728" s="271"/>
      <c r="C2728" s="105"/>
      <c r="D2728" s="106"/>
      <c r="E2728" s="222"/>
      <c r="F2728" s="225"/>
      <c r="G2728" s="107"/>
      <c r="H2728" s="107"/>
      <c r="I2728" s="107"/>
      <c r="J2728" s="108"/>
      <c r="K2728" s="109"/>
      <c r="L2728" s="110"/>
      <c r="M2728" s="328" t="str">
        <f>IFERROR(ROUNDUP(VLOOKUP(F2728,Accesorio!A:E,IF(L2728&gt;5,L2728-2,L2728),)*E2728/IF(L2728&gt;5,1.21,1),0)," ")</f>
        <v xml:space="preserve"> </v>
      </c>
      <c r="N2728" s="329" t="str">
        <f>IFERROR(VLOOKUP(F2728,Accesorio!A:C,3,),"")</f>
        <v/>
      </c>
    </row>
    <row r="2729" spans="1:14">
      <c r="A2729" s="103"/>
      <c r="B2729" s="104"/>
      <c r="C2729" s="105"/>
      <c r="D2729" s="106"/>
      <c r="E2729" s="222"/>
      <c r="F2729" s="225"/>
      <c r="G2729" s="107"/>
      <c r="H2729" s="107"/>
      <c r="I2729" s="107"/>
      <c r="J2729" s="108"/>
      <c r="K2729" s="109"/>
      <c r="L2729" s="110"/>
      <c r="M2729" s="328" t="str">
        <f>IFERROR(ROUNDUP(VLOOKUP(F2729,Accesorio!A:E,IF(L2729&gt;5,L2729-2,L2729),)*E2729/IF(L2729&gt;5,1.21,1),0)," ")</f>
        <v xml:space="preserve"> </v>
      </c>
      <c r="N2729" s="329" t="str">
        <f>IFERROR(VLOOKUP(F2729,Accesorio!A:C,3,),"")</f>
        <v/>
      </c>
    </row>
    <row r="2730" spans="1:14">
      <c r="A2730" s="103"/>
      <c r="B2730" s="104"/>
      <c r="C2730" s="105"/>
      <c r="D2730" s="106"/>
      <c r="E2730" s="222"/>
      <c r="F2730" s="225"/>
      <c r="G2730" s="107"/>
      <c r="H2730" s="107"/>
      <c r="I2730" s="107"/>
      <c r="J2730" s="108"/>
      <c r="K2730" s="109"/>
      <c r="L2730" s="110"/>
      <c r="M2730" s="328" t="str">
        <f>IFERROR(ROUNDUP(VLOOKUP(F2730,Accesorio!A:E,IF(L2730&gt;5,L2730-2,L2730),)*E2730/IF(L2730&gt;5,1.21,1),0)," ")</f>
        <v xml:space="preserve"> </v>
      </c>
      <c r="N2730" s="329" t="str">
        <f>IFERROR(VLOOKUP(F2730,Accesorio!A:C,3,),"")</f>
        <v/>
      </c>
    </row>
    <row r="2731" spans="1:14">
      <c r="A2731" s="103"/>
      <c r="B2731" s="104"/>
      <c r="C2731" s="105"/>
      <c r="D2731" s="106"/>
      <c r="E2731" s="222"/>
      <c r="F2731" s="225"/>
      <c r="G2731" s="107"/>
      <c r="H2731" s="107"/>
      <c r="I2731" s="107"/>
      <c r="J2731" s="108"/>
      <c r="K2731" s="109"/>
      <c r="L2731" s="110"/>
      <c r="M2731" s="328" t="str">
        <f>IFERROR(ROUNDUP(VLOOKUP(F2731,Accesorio!A:E,IF(L2731&gt;5,L2731-2,L2731),)*E2731/IF(L2731&gt;5,1.21,1),0)," ")</f>
        <v xml:space="preserve"> </v>
      </c>
      <c r="N2731" s="329" t="str">
        <f>IFERROR(VLOOKUP(F2731,Accesorio!A:C,3,),"")</f>
        <v/>
      </c>
    </row>
    <row r="2732" spans="1:14">
      <c r="A2732" s="103"/>
      <c r="B2732" s="104"/>
      <c r="C2732" s="105"/>
      <c r="D2732" s="106"/>
      <c r="E2732" s="222"/>
      <c r="F2732" s="225"/>
      <c r="G2732" s="107"/>
      <c r="H2732" s="107"/>
      <c r="I2732" s="107"/>
      <c r="J2732" s="108"/>
      <c r="K2732" s="109"/>
      <c r="L2732" s="110"/>
      <c r="M2732" s="328" t="str">
        <f>IFERROR(ROUNDUP(VLOOKUP(F2732,Accesorio!A:E,IF(L2732&gt;5,L2732-2,L2732),)*E2732/IF(L2732&gt;5,1.21,1),0)," ")</f>
        <v xml:space="preserve"> </v>
      </c>
      <c r="N2732" s="329" t="str">
        <f>IFERROR(VLOOKUP(F2732,Accesorio!A:C,3,),"")</f>
        <v/>
      </c>
    </row>
    <row r="2733" spans="1:14">
      <c r="A2733" s="103"/>
      <c r="B2733" s="104"/>
      <c r="C2733" s="111"/>
      <c r="D2733" s="106"/>
      <c r="E2733" s="222"/>
      <c r="F2733" s="225"/>
      <c r="G2733" s="107"/>
      <c r="H2733" s="107"/>
      <c r="I2733" s="107"/>
      <c r="J2733" s="108"/>
      <c r="K2733" s="109"/>
      <c r="L2733" s="110"/>
      <c r="M2733" s="328" t="str">
        <f>IFERROR(ROUNDUP(VLOOKUP(F2733,Accesorio!A:E,IF(L2733&gt;5,L2733-2,L2733),)*E2733/IF(L2733&gt;5,1.21,1),0)," ")</f>
        <v xml:space="preserve"> </v>
      </c>
      <c r="N2733" s="329" t="str">
        <f>IFERROR(VLOOKUP(F2733,Accesorio!A:C,3,),"")</f>
        <v/>
      </c>
    </row>
    <row r="2734" spans="1:14">
      <c r="A2734" s="103"/>
      <c r="B2734" s="104"/>
      <c r="C2734" s="105"/>
      <c r="D2734" s="106"/>
      <c r="E2734" s="222"/>
      <c r="F2734" s="225"/>
      <c r="G2734" s="107"/>
      <c r="H2734" s="107"/>
      <c r="I2734" s="107"/>
      <c r="J2734" s="108"/>
      <c r="K2734" s="109"/>
      <c r="L2734" s="110"/>
      <c r="M2734" s="328" t="str">
        <f>IFERROR(ROUNDUP(VLOOKUP(F2734,Accesorio!A:E,IF(L2734&gt;5,L2734-2,L2734),)*E2734/IF(L2734&gt;5,1.21,1),0)," ")</f>
        <v xml:space="preserve"> </v>
      </c>
      <c r="N2734" s="329" t="str">
        <f>IFERROR(VLOOKUP(F2734,Accesorio!A:C,3,),"")</f>
        <v/>
      </c>
    </row>
    <row r="2735" spans="1:14">
      <c r="A2735" s="103"/>
      <c r="B2735" s="104"/>
      <c r="C2735" s="105"/>
      <c r="D2735" s="106"/>
      <c r="E2735" s="222"/>
      <c r="F2735" s="225"/>
      <c r="G2735" s="107"/>
      <c r="H2735" s="107"/>
      <c r="I2735" s="107"/>
      <c r="J2735" s="108"/>
      <c r="K2735" s="109"/>
      <c r="L2735" s="110"/>
      <c r="M2735" s="328" t="str">
        <f>IFERROR(ROUNDUP(VLOOKUP(F2735,Accesorio!A:E,IF(L2735&gt;5,L2735-2,L2735),)*E2735/IF(L2735&gt;5,1.21,1),0)," ")</f>
        <v xml:space="preserve"> </v>
      </c>
      <c r="N2735" s="329" t="str">
        <f>IFERROR(VLOOKUP(F2735,Accesorio!A:C,3,),"")</f>
        <v/>
      </c>
    </row>
    <row r="2736" spans="1:14">
      <c r="A2736" s="103"/>
      <c r="B2736" s="104"/>
      <c r="C2736" s="105"/>
      <c r="D2736" s="106"/>
      <c r="E2736" s="222"/>
      <c r="F2736" s="225"/>
      <c r="G2736" s="107"/>
      <c r="H2736" s="107"/>
      <c r="I2736" s="107"/>
      <c r="J2736" s="108"/>
      <c r="K2736" s="109"/>
      <c r="L2736" s="110"/>
      <c r="M2736" s="328" t="str">
        <f>IFERROR(ROUNDUP(VLOOKUP(F2736,Accesorio!A:E,IF(L2736&gt;5,L2736-2,L2736),)*E2736/IF(L2736&gt;5,1.21,1),0)," ")</f>
        <v xml:space="preserve"> </v>
      </c>
      <c r="N2736" s="329" t="str">
        <f>IFERROR(VLOOKUP(F2736,Accesorio!A:C,3,),"")</f>
        <v/>
      </c>
    </row>
    <row r="2737" spans="1:14">
      <c r="A2737" s="103"/>
      <c r="B2737" s="104"/>
      <c r="C2737" s="105"/>
      <c r="D2737" s="106"/>
      <c r="E2737" s="222"/>
      <c r="F2737" s="225"/>
      <c r="G2737" s="107"/>
      <c r="H2737" s="107"/>
      <c r="I2737" s="107"/>
      <c r="J2737" s="108"/>
      <c r="K2737" s="109"/>
      <c r="L2737" s="110"/>
      <c r="M2737" s="328" t="str">
        <f>IFERROR(ROUNDUP(VLOOKUP(F2737,Accesorio!A:E,IF(L2737&gt;5,L2737-2,L2737),)*E2737/IF(L2737&gt;5,1.21,1),0)," ")</f>
        <v xml:space="preserve"> </v>
      </c>
      <c r="N2737" s="329" t="str">
        <f>IFERROR(VLOOKUP(F2737,Accesorio!A:C,3,),"")</f>
        <v/>
      </c>
    </row>
    <row r="2738" spans="1:14">
      <c r="A2738" s="103"/>
      <c r="B2738" s="104"/>
      <c r="C2738" s="105"/>
      <c r="D2738" s="106"/>
      <c r="E2738" s="222"/>
      <c r="F2738" s="225"/>
      <c r="G2738" s="107"/>
      <c r="H2738" s="107"/>
      <c r="I2738" s="107"/>
      <c r="J2738" s="108"/>
      <c r="K2738" s="109"/>
      <c r="L2738" s="110"/>
      <c r="M2738" s="328" t="str">
        <f>IFERROR(ROUNDUP(VLOOKUP(F2738,Accesorio!A:E,IF(L2738&gt;5,L2738-2,L2738),)*E2738/IF(L2738&gt;5,1.21,1),0)," ")</f>
        <v xml:space="preserve"> </v>
      </c>
      <c r="N2738" s="329" t="str">
        <f>IFERROR(VLOOKUP(F2738,Accesorio!A:C,3,),"")</f>
        <v/>
      </c>
    </row>
    <row r="2739" spans="1:14">
      <c r="A2739" s="103"/>
      <c r="B2739" s="104"/>
      <c r="C2739" s="105"/>
      <c r="D2739" s="106"/>
      <c r="E2739" s="222"/>
      <c r="F2739" s="225"/>
      <c r="G2739" s="107"/>
      <c r="H2739" s="107"/>
      <c r="I2739" s="107"/>
      <c r="J2739" s="108"/>
      <c r="K2739" s="109"/>
      <c r="L2739" s="110"/>
      <c r="M2739" s="328" t="str">
        <f>IFERROR(ROUNDUP(VLOOKUP(F2739,Accesorio!A:E,IF(L2739&gt;5,L2739-2,L2739),)*E2739/IF(L2739&gt;5,1.21,1),0)," ")</f>
        <v xml:space="preserve"> </v>
      </c>
      <c r="N2739" s="329" t="str">
        <f>IFERROR(VLOOKUP(F2739,Accesorio!A:C,3,),"")</f>
        <v/>
      </c>
    </row>
    <row r="2740" spans="1:14">
      <c r="A2740" s="103"/>
      <c r="B2740" s="104"/>
      <c r="C2740" s="105"/>
      <c r="D2740" s="106"/>
      <c r="E2740" s="222"/>
      <c r="F2740" s="225"/>
      <c r="G2740" s="107"/>
      <c r="H2740" s="107"/>
      <c r="I2740" s="107"/>
      <c r="J2740" s="108"/>
      <c r="K2740" s="109"/>
      <c r="L2740" s="110"/>
      <c r="M2740" s="328" t="str">
        <f>IFERROR(ROUNDUP(VLOOKUP(F2740,Accesorio!A:E,IF(L2740&gt;5,L2740-2,L2740),)*E2740/IF(L2740&gt;5,1.21,1),0)," ")</f>
        <v xml:space="preserve"> </v>
      </c>
      <c r="N2740" s="329" t="str">
        <f>IFERROR(VLOOKUP(F2740,Accesorio!A:C,3,),"")</f>
        <v/>
      </c>
    </row>
    <row r="2741" spans="1:14">
      <c r="A2741" s="103"/>
      <c r="B2741" s="104"/>
      <c r="C2741" s="105"/>
      <c r="D2741" s="106"/>
      <c r="E2741" s="222"/>
      <c r="F2741" s="225"/>
      <c r="G2741" s="107"/>
      <c r="H2741" s="107"/>
      <c r="I2741" s="107"/>
      <c r="J2741" s="108"/>
      <c r="K2741" s="109"/>
      <c r="L2741" s="110"/>
      <c r="M2741" s="328" t="str">
        <f>IFERROR(ROUNDUP(VLOOKUP(F2741,Accesorio!A:E,IF(L2741&gt;5,L2741-2,L2741),)*E2741/IF(L2741&gt;5,1.21,1),0)," ")</f>
        <v xml:space="preserve"> </v>
      </c>
      <c r="N2741" s="329" t="str">
        <f>IFERROR(VLOOKUP(F2741,Accesorio!A:C,3,),"")</f>
        <v/>
      </c>
    </row>
    <row r="2742" spans="1:14">
      <c r="A2742" s="103"/>
      <c r="B2742" s="104"/>
      <c r="C2742" s="105"/>
      <c r="D2742" s="106"/>
      <c r="E2742" s="222"/>
      <c r="F2742" s="225"/>
      <c r="G2742" s="107"/>
      <c r="H2742" s="107"/>
      <c r="I2742" s="107"/>
      <c r="J2742" s="108"/>
      <c r="K2742" s="109"/>
      <c r="L2742" s="110"/>
      <c r="M2742" s="328" t="str">
        <f>IFERROR(ROUNDUP(VLOOKUP(F2742,Accesorio!A:E,IF(L2742&gt;5,L2742-2,L2742),)*E2742/IF(L2742&gt;5,1.21,1),0)," ")</f>
        <v xml:space="preserve"> </v>
      </c>
      <c r="N2742" s="329" t="str">
        <f>IFERROR(VLOOKUP(F2742,Accesorio!A:C,3,),"")</f>
        <v/>
      </c>
    </row>
    <row r="2743" spans="1:14">
      <c r="A2743" s="103"/>
      <c r="B2743" s="104"/>
      <c r="C2743" s="105"/>
      <c r="D2743" s="106"/>
      <c r="E2743" s="222"/>
      <c r="F2743" s="225"/>
      <c r="G2743" s="107"/>
      <c r="H2743" s="107"/>
      <c r="I2743" s="107"/>
      <c r="J2743" s="108"/>
      <c r="K2743" s="109"/>
      <c r="L2743" s="110"/>
      <c r="M2743" s="328" t="str">
        <f>IFERROR(ROUNDUP(VLOOKUP(F2743,Accesorio!A:E,IF(L2743&gt;5,L2743-2,L2743),)*E2743/IF(L2743&gt;5,1.21,1),0)," ")</f>
        <v xml:space="preserve"> </v>
      </c>
      <c r="N2743" s="329" t="str">
        <f>IFERROR(VLOOKUP(F2743,Accesorio!A:C,3,),"")</f>
        <v/>
      </c>
    </row>
    <row r="2744" spans="1:14">
      <c r="A2744" s="103"/>
      <c r="B2744" s="104"/>
      <c r="C2744" s="105"/>
      <c r="D2744" s="106"/>
      <c r="E2744" s="222"/>
      <c r="F2744" s="225"/>
      <c r="G2744" s="107"/>
      <c r="H2744" s="107"/>
      <c r="I2744" s="107"/>
      <c r="J2744" s="108"/>
      <c r="K2744" s="109"/>
      <c r="L2744" s="110"/>
      <c r="M2744" s="328" t="str">
        <f>IFERROR(ROUNDUP(VLOOKUP(F2744,Accesorio!A:E,IF(L2744&gt;5,L2744-2,L2744),)*E2744/IF(L2744&gt;5,1.21,1),0)," ")</f>
        <v xml:space="preserve"> </v>
      </c>
      <c r="N2744" s="329" t="str">
        <f>IFERROR(VLOOKUP(F2744,Accesorio!A:C,3,),"")</f>
        <v/>
      </c>
    </row>
    <row r="2745" spans="1:14">
      <c r="A2745" s="103"/>
      <c r="B2745" s="104"/>
      <c r="C2745" s="105"/>
      <c r="D2745" s="106"/>
      <c r="E2745" s="222"/>
      <c r="F2745" s="225"/>
      <c r="G2745" s="107"/>
      <c r="H2745" s="107"/>
      <c r="I2745" s="107"/>
      <c r="J2745" s="108"/>
      <c r="K2745" s="109"/>
      <c r="L2745" s="110"/>
      <c r="M2745" s="328" t="str">
        <f>IFERROR(ROUNDUP(VLOOKUP(F2745,Accesorio!A:E,IF(L2745&gt;5,L2745-2,L2745),)*E2745/IF(L2745&gt;5,1.21,1),0)," ")</f>
        <v xml:space="preserve"> </v>
      </c>
      <c r="N2745" s="329" t="str">
        <f>IFERROR(VLOOKUP(F2745,Accesorio!A:C,3,),"")</f>
        <v/>
      </c>
    </row>
    <row r="2746" spans="1:14">
      <c r="A2746" s="103"/>
      <c r="B2746" s="104"/>
      <c r="C2746" s="105"/>
      <c r="D2746" s="106"/>
      <c r="E2746" s="222"/>
      <c r="F2746" s="225"/>
      <c r="G2746" s="107"/>
      <c r="H2746" s="107"/>
      <c r="I2746" s="107"/>
      <c r="J2746" s="108"/>
      <c r="K2746" s="109"/>
      <c r="L2746" s="110"/>
      <c r="M2746" s="328" t="str">
        <f>IFERROR(ROUNDUP(VLOOKUP(F2746,Accesorio!A:E,IF(L2746&gt;5,L2746-2,L2746),)*E2746/IF(L2746&gt;5,1.21,1),0)," ")</f>
        <v xml:space="preserve"> </v>
      </c>
      <c r="N2746" s="329" t="str">
        <f>IFERROR(VLOOKUP(F2746,Accesorio!A:C,3,),"")</f>
        <v/>
      </c>
    </row>
    <row r="2747" spans="1:14">
      <c r="A2747" s="103"/>
      <c r="B2747" s="104"/>
      <c r="C2747" s="105"/>
      <c r="D2747" s="106"/>
      <c r="E2747" s="222"/>
      <c r="F2747" s="225"/>
      <c r="G2747" s="107"/>
      <c r="H2747" s="107"/>
      <c r="I2747" s="107"/>
      <c r="J2747" s="108"/>
      <c r="K2747" s="109"/>
      <c r="L2747" s="110"/>
      <c r="M2747" s="328" t="str">
        <f>IFERROR(ROUNDUP(VLOOKUP(F2747,Accesorio!A:E,IF(L2747&gt;5,L2747-2,L2747),)*E2747/IF(L2747&gt;5,1.21,1),0)," ")</f>
        <v xml:space="preserve"> </v>
      </c>
      <c r="N2747" s="329" t="str">
        <f>IFERROR(VLOOKUP(F2747,Accesorio!A:C,3,),"")</f>
        <v/>
      </c>
    </row>
    <row r="2748" spans="1:14">
      <c r="A2748" s="103"/>
      <c r="B2748" s="104"/>
      <c r="C2748" s="105"/>
      <c r="D2748" s="106"/>
      <c r="E2748" s="222"/>
      <c r="F2748" s="225"/>
      <c r="G2748" s="107"/>
      <c r="H2748" s="107"/>
      <c r="I2748" s="107"/>
      <c r="J2748" s="108"/>
      <c r="K2748" s="109"/>
      <c r="L2748" s="110"/>
      <c r="M2748" s="328" t="str">
        <f>IFERROR(ROUNDUP(VLOOKUP(F2748,Accesorio!A:E,IF(L2748&gt;5,L2748-2,L2748),)*E2748/IF(L2748&gt;5,1.21,1),0)," ")</f>
        <v xml:space="preserve"> </v>
      </c>
      <c r="N2748" s="329" t="str">
        <f>IFERROR(VLOOKUP(F2748,Accesorio!A:C,3,),"")</f>
        <v/>
      </c>
    </row>
    <row r="2749" spans="1:14">
      <c r="A2749" s="103"/>
      <c r="B2749" s="104"/>
      <c r="C2749" s="105"/>
      <c r="D2749" s="106"/>
      <c r="E2749" s="222"/>
      <c r="F2749" s="225"/>
      <c r="G2749" s="107"/>
      <c r="H2749" s="107"/>
      <c r="I2749" s="107"/>
      <c r="J2749" s="108"/>
      <c r="K2749" s="109"/>
      <c r="L2749" s="110"/>
      <c r="M2749" s="328" t="str">
        <f>IFERROR(ROUNDUP(VLOOKUP(F2749,Accesorio!A:E,IF(L2749&gt;5,L2749-2,L2749),)*E2749/IF(L2749&gt;5,1.21,1),0)," ")</f>
        <v xml:space="preserve"> </v>
      </c>
      <c r="N2749" s="329" t="str">
        <f>IFERROR(VLOOKUP(F2749,Accesorio!A:C,3,),"")</f>
        <v/>
      </c>
    </row>
    <row r="2750" spans="1:14">
      <c r="A2750" s="103"/>
      <c r="B2750" s="104"/>
      <c r="C2750" s="105"/>
      <c r="D2750" s="106"/>
      <c r="E2750" s="222"/>
      <c r="F2750" s="225"/>
      <c r="G2750" s="107"/>
      <c r="H2750" s="107"/>
      <c r="I2750" s="107"/>
      <c r="J2750" s="108"/>
      <c r="K2750" s="109"/>
      <c r="L2750" s="110"/>
      <c r="M2750" s="328" t="str">
        <f>IFERROR(ROUNDUP(VLOOKUP(F2750,Accesorio!A:E,IF(L2750&gt;5,L2750-2,L2750),)*E2750/IF(L2750&gt;5,1.21,1),0)," ")</f>
        <v xml:space="preserve"> </v>
      </c>
      <c r="N2750" s="329" t="str">
        <f>IFERROR(VLOOKUP(F2750,Accesorio!A:C,3,),"")</f>
        <v/>
      </c>
    </row>
    <row r="2751" spans="1:14">
      <c r="A2751" s="103"/>
      <c r="B2751" s="104"/>
      <c r="C2751" s="105"/>
      <c r="D2751" s="106"/>
      <c r="E2751" s="222"/>
      <c r="F2751" s="225"/>
      <c r="G2751" s="107"/>
      <c r="H2751" s="107"/>
      <c r="I2751" s="107"/>
      <c r="J2751" s="108"/>
      <c r="K2751" s="109"/>
      <c r="L2751" s="110"/>
      <c r="M2751" s="328" t="str">
        <f>IFERROR(ROUNDUP(VLOOKUP(F2751,Accesorio!A:E,IF(L2751&gt;5,L2751-2,L2751),)*E2751/IF(L2751&gt;5,1.21,1),0)," ")</f>
        <v xml:space="preserve"> </v>
      </c>
      <c r="N2751" s="329" t="str">
        <f>IFERROR(VLOOKUP(F2751,Accesorio!A:C,3,),"")</f>
        <v/>
      </c>
    </row>
    <row r="2752" spans="1:14">
      <c r="A2752" s="103"/>
      <c r="B2752" s="104"/>
      <c r="C2752" s="105"/>
      <c r="D2752" s="106"/>
      <c r="E2752" s="222"/>
      <c r="F2752" s="225"/>
      <c r="G2752" s="107"/>
      <c r="H2752" s="107"/>
      <c r="I2752" s="107"/>
      <c r="J2752" s="108"/>
      <c r="K2752" s="109"/>
      <c r="L2752" s="110"/>
      <c r="M2752" s="328" t="str">
        <f>IFERROR(ROUNDUP(VLOOKUP(F2752,Accesorio!A:E,IF(L2752&gt;5,L2752-2,L2752),)*E2752/IF(L2752&gt;5,1.21,1),0)," ")</f>
        <v xml:space="preserve"> </v>
      </c>
      <c r="N2752" s="329" t="str">
        <f>IFERROR(VLOOKUP(F2752,Accesorio!A:C,3,),"")</f>
        <v/>
      </c>
    </row>
    <row r="2753" spans="1:14">
      <c r="A2753" s="103"/>
      <c r="B2753" s="104"/>
      <c r="C2753" s="105"/>
      <c r="D2753" s="106"/>
      <c r="E2753" s="222"/>
      <c r="F2753" s="225"/>
      <c r="G2753" s="107"/>
      <c r="H2753" s="107"/>
      <c r="I2753" s="107"/>
      <c r="J2753" s="108"/>
      <c r="K2753" s="109"/>
      <c r="L2753" s="110"/>
      <c r="M2753" s="328" t="str">
        <f>IFERROR(ROUNDUP(VLOOKUP(F2753,Accesorio!A:E,IF(L2753&gt;5,L2753-2,L2753),)*E2753/IF(L2753&gt;5,1.21,1),0)," ")</f>
        <v xml:space="preserve"> </v>
      </c>
      <c r="N2753" s="329" t="str">
        <f>IFERROR(VLOOKUP(F2753,Accesorio!A:C,3,),"")</f>
        <v/>
      </c>
    </row>
    <row r="2754" spans="1:14">
      <c r="A2754" s="103"/>
      <c r="B2754" s="104"/>
      <c r="C2754" s="105"/>
      <c r="D2754" s="106"/>
      <c r="E2754" s="222"/>
      <c r="F2754" s="225"/>
      <c r="G2754" s="107"/>
      <c r="H2754" s="107"/>
      <c r="I2754" s="107"/>
      <c r="J2754" s="108"/>
      <c r="K2754" s="109"/>
      <c r="L2754" s="110"/>
      <c r="M2754" s="328" t="str">
        <f>IFERROR(ROUNDUP(VLOOKUP(F2754,Accesorio!A:E,IF(L2754&gt;5,L2754-2,L2754),)*E2754/IF(L2754&gt;5,1.21,1),0)," ")</f>
        <v xml:space="preserve"> </v>
      </c>
      <c r="N2754" s="329" t="str">
        <f>IFERROR(VLOOKUP(F2754,Accesorio!A:C,3,),"")</f>
        <v/>
      </c>
    </row>
    <row r="2755" spans="1:14">
      <c r="A2755" s="103"/>
      <c r="B2755" s="104"/>
      <c r="C2755" s="105"/>
      <c r="D2755" s="106"/>
      <c r="E2755" s="222"/>
      <c r="F2755" s="225"/>
      <c r="G2755" s="107"/>
      <c r="H2755" s="107"/>
      <c r="I2755" s="107"/>
      <c r="J2755" s="108"/>
      <c r="K2755" s="109"/>
      <c r="L2755" s="110"/>
      <c r="M2755" s="328" t="str">
        <f>IFERROR(ROUNDUP(VLOOKUP(F2755,Accesorio!A:E,IF(L2755&gt;5,L2755-2,L2755),)*E2755/IF(L2755&gt;5,1.21,1),0)," ")</f>
        <v xml:space="preserve"> </v>
      </c>
      <c r="N2755" s="329" t="str">
        <f>IFERROR(VLOOKUP(F2755,Accesorio!A:C,3,),"")</f>
        <v/>
      </c>
    </row>
    <row r="2756" spans="1:14">
      <c r="A2756" s="103"/>
      <c r="B2756" s="104"/>
      <c r="C2756" s="105"/>
      <c r="D2756" s="106"/>
      <c r="E2756" s="222"/>
      <c r="F2756" s="225"/>
      <c r="G2756" s="107"/>
      <c r="H2756" s="107"/>
      <c r="I2756" s="107"/>
      <c r="J2756" s="108"/>
      <c r="K2756" s="109"/>
      <c r="L2756" s="110"/>
      <c r="M2756" s="328" t="str">
        <f>IFERROR(ROUNDUP(VLOOKUP(F2756,Accesorio!A:E,IF(L2756&gt;5,L2756-2,L2756),)*E2756/IF(L2756&gt;5,1.21,1),0)," ")</f>
        <v xml:space="preserve"> </v>
      </c>
      <c r="N2756" s="329" t="str">
        <f>IFERROR(VLOOKUP(F2756,Accesorio!A:C,3,),"")</f>
        <v/>
      </c>
    </row>
    <row r="2757" spans="1:14">
      <c r="A2757" s="103"/>
      <c r="B2757" s="104"/>
      <c r="C2757" s="105"/>
      <c r="D2757" s="106"/>
      <c r="E2757" s="222"/>
      <c r="F2757" s="225"/>
      <c r="G2757" s="107"/>
      <c r="H2757" s="107"/>
      <c r="I2757" s="107"/>
      <c r="J2757" s="108"/>
      <c r="K2757" s="109"/>
      <c r="L2757" s="110"/>
      <c r="M2757" s="328" t="str">
        <f>IFERROR(ROUNDUP(VLOOKUP(F2757,Accesorio!A:E,IF(L2757&gt;5,L2757-2,L2757),)*E2757/IF(L2757&gt;5,1.21,1),0)," ")</f>
        <v xml:space="preserve"> </v>
      </c>
      <c r="N2757" s="329" t="str">
        <f>IFERROR(VLOOKUP(F2757,Accesorio!A:C,3,),"")</f>
        <v/>
      </c>
    </row>
    <row r="2758" spans="1:14">
      <c r="A2758" s="103"/>
      <c r="B2758" s="104"/>
      <c r="C2758" s="105"/>
      <c r="D2758" s="106"/>
      <c r="E2758" s="222"/>
      <c r="F2758" s="225"/>
      <c r="G2758" s="107"/>
      <c r="H2758" s="107"/>
      <c r="I2758" s="107"/>
      <c r="J2758" s="108"/>
      <c r="K2758" s="109"/>
      <c r="L2758" s="110"/>
      <c r="M2758" s="328" t="str">
        <f>IFERROR(ROUNDUP(VLOOKUP(F2758,Accesorio!A:E,IF(L2758&gt;5,L2758-2,L2758),)*E2758/IF(L2758&gt;5,1.21,1),0)," ")</f>
        <v xml:space="preserve"> </v>
      </c>
      <c r="N2758" s="329" t="str">
        <f>IFERROR(VLOOKUP(F2758,Accesorio!A:C,3,),"")</f>
        <v/>
      </c>
    </row>
    <row r="2759" spans="1:14">
      <c r="A2759" s="103"/>
      <c r="B2759" s="104"/>
      <c r="C2759" s="105"/>
      <c r="D2759" s="106"/>
      <c r="E2759" s="222"/>
      <c r="F2759" s="225"/>
      <c r="G2759" s="107"/>
      <c r="H2759" s="107"/>
      <c r="I2759" s="107"/>
      <c r="J2759" s="108"/>
      <c r="K2759" s="109"/>
      <c r="L2759" s="110"/>
      <c r="M2759" s="328" t="str">
        <f>IFERROR(ROUNDUP(VLOOKUP(F2759,Accesorio!A:E,IF(L2759&gt;5,L2759-2,L2759),)*E2759/IF(L2759&gt;5,1.21,1),0)," ")</f>
        <v xml:space="preserve"> </v>
      </c>
      <c r="N2759" s="329" t="str">
        <f>IFERROR(VLOOKUP(F2759,Accesorio!A:C,3,),"")</f>
        <v/>
      </c>
    </row>
    <row r="2760" spans="1:14">
      <c r="A2760" s="103"/>
      <c r="B2760" s="104"/>
      <c r="C2760" s="105"/>
      <c r="D2760" s="106"/>
      <c r="E2760" s="222"/>
      <c r="F2760" s="225"/>
      <c r="G2760" s="107"/>
      <c r="H2760" s="107"/>
      <c r="I2760" s="107"/>
      <c r="J2760" s="108"/>
      <c r="K2760" s="109"/>
      <c r="L2760" s="110"/>
      <c r="M2760" s="328" t="str">
        <f>IFERROR(ROUNDUP(VLOOKUP(F2760,Accesorio!A:E,IF(L2760&gt;5,L2760-2,L2760),)*E2760/IF(L2760&gt;5,1.21,1),0)," ")</f>
        <v xml:space="preserve"> </v>
      </c>
      <c r="N2760" s="329" t="str">
        <f>IFERROR(VLOOKUP(F2760,Accesorio!A:C,3,),"")</f>
        <v/>
      </c>
    </row>
    <row r="2761" spans="1:14">
      <c r="A2761" s="103"/>
      <c r="B2761" s="104"/>
      <c r="C2761" s="105"/>
      <c r="D2761" s="106"/>
      <c r="E2761" s="222"/>
      <c r="F2761" s="225"/>
      <c r="G2761" s="107"/>
      <c r="H2761" s="107"/>
      <c r="I2761" s="107"/>
      <c r="J2761" s="108"/>
      <c r="K2761" s="109"/>
      <c r="L2761" s="110"/>
      <c r="M2761" s="328" t="str">
        <f>IFERROR(ROUNDUP(VLOOKUP(F2761,Accesorio!A:E,IF(L2761&gt;5,L2761-2,L2761),)*E2761/IF(L2761&gt;5,1.21,1),0)," ")</f>
        <v xml:space="preserve"> </v>
      </c>
      <c r="N2761" s="329" t="str">
        <f>IFERROR(VLOOKUP(F2761,Accesorio!A:C,3,),"")</f>
        <v/>
      </c>
    </row>
    <row r="2762" spans="1:14">
      <c r="A2762" s="103"/>
      <c r="B2762" s="104"/>
      <c r="C2762" s="105"/>
      <c r="D2762" s="106"/>
      <c r="E2762" s="222"/>
      <c r="F2762" s="225"/>
      <c r="G2762" s="107"/>
      <c r="H2762" s="107"/>
      <c r="I2762" s="107"/>
      <c r="J2762" s="108"/>
      <c r="K2762" s="109"/>
      <c r="L2762" s="110"/>
      <c r="M2762" s="328" t="str">
        <f>IFERROR(ROUNDUP(VLOOKUP(F2762,Accesorio!A:E,IF(L2762&gt;5,L2762-2,L2762),)*E2762/IF(L2762&gt;5,1.21,1),0)," ")</f>
        <v xml:space="preserve"> </v>
      </c>
      <c r="N2762" s="329" t="str">
        <f>IFERROR(VLOOKUP(F2762,Accesorio!A:C,3,),"")</f>
        <v/>
      </c>
    </row>
    <row r="2763" spans="1:14">
      <c r="A2763" s="103"/>
      <c r="B2763" s="104"/>
      <c r="C2763" s="105"/>
      <c r="D2763" s="106"/>
      <c r="E2763" s="222"/>
      <c r="F2763" s="225"/>
      <c r="G2763" s="107"/>
      <c r="H2763" s="107"/>
      <c r="I2763" s="107"/>
      <c r="J2763" s="108"/>
      <c r="K2763" s="109"/>
      <c r="L2763" s="110"/>
      <c r="M2763" s="328" t="str">
        <f>IFERROR(ROUNDUP(VLOOKUP(F2763,Accesorio!A:E,IF(L2763&gt;5,L2763-2,L2763),)*E2763/IF(L2763&gt;5,1.21,1),0)," ")</f>
        <v xml:space="preserve"> </v>
      </c>
      <c r="N2763" s="329" t="str">
        <f>IFERROR(VLOOKUP(F2763,Accesorio!A:C,3,),"")</f>
        <v/>
      </c>
    </row>
    <row r="2764" spans="1:14">
      <c r="A2764" s="103"/>
      <c r="B2764" s="104"/>
      <c r="C2764" s="105"/>
      <c r="D2764" s="106"/>
      <c r="E2764" s="222"/>
      <c r="F2764" s="225"/>
      <c r="G2764" s="107"/>
      <c r="H2764" s="107"/>
      <c r="I2764" s="107"/>
      <c r="J2764" s="108"/>
      <c r="K2764" s="109"/>
      <c r="L2764" s="110"/>
      <c r="M2764" s="328" t="str">
        <f>IFERROR(ROUNDUP(VLOOKUP(F2764,Accesorio!A:E,IF(L2764&gt;5,L2764-2,L2764),)*E2764/IF(L2764&gt;5,1.21,1),0)," ")</f>
        <v xml:space="preserve"> </v>
      </c>
      <c r="N2764" s="329" t="str">
        <f>IFERROR(VLOOKUP(F2764,Accesorio!A:C,3,),"")</f>
        <v/>
      </c>
    </row>
    <row r="2765" spans="1:14">
      <c r="A2765" s="103"/>
      <c r="B2765" s="104"/>
      <c r="C2765" s="105"/>
      <c r="D2765" s="106"/>
      <c r="E2765" s="222"/>
      <c r="F2765" s="225"/>
      <c r="G2765" s="107"/>
      <c r="H2765" s="107"/>
      <c r="I2765" s="107"/>
      <c r="J2765" s="108"/>
      <c r="K2765" s="109"/>
      <c r="L2765" s="110"/>
      <c r="M2765" s="328" t="str">
        <f>IFERROR(ROUNDUP(VLOOKUP(F2765,Accesorio!A:E,IF(L2765&gt;5,L2765-2,L2765),)*E2765/IF(L2765&gt;5,1.21,1),0)," ")</f>
        <v xml:space="preserve"> </v>
      </c>
      <c r="N2765" s="329" t="str">
        <f>IFERROR(VLOOKUP(F2765,Accesorio!A:C,3,),"")</f>
        <v/>
      </c>
    </row>
    <row r="2766" spans="1:14">
      <c r="A2766" s="103"/>
      <c r="B2766" s="104"/>
      <c r="C2766" s="105"/>
      <c r="D2766" s="106"/>
      <c r="E2766" s="222"/>
      <c r="F2766" s="225"/>
      <c r="G2766" s="107"/>
      <c r="H2766" s="107"/>
      <c r="I2766" s="107"/>
      <c r="J2766" s="108"/>
      <c r="K2766" s="109"/>
      <c r="L2766" s="110"/>
      <c r="M2766" s="328" t="str">
        <f>IFERROR(ROUNDUP(VLOOKUP(F2766,Accesorio!A:E,IF(L2766&gt;5,L2766-2,L2766),)*E2766/IF(L2766&gt;5,1.21,1),0)," ")</f>
        <v xml:space="preserve"> </v>
      </c>
      <c r="N2766" s="329" t="str">
        <f>IFERROR(VLOOKUP(F2766,Accesorio!A:C,3,),"")</f>
        <v/>
      </c>
    </row>
    <row r="2767" spans="1:14">
      <c r="A2767" s="103"/>
      <c r="B2767" s="104"/>
      <c r="C2767" s="105"/>
      <c r="D2767" s="106"/>
      <c r="E2767" s="222"/>
      <c r="F2767" s="225"/>
      <c r="G2767" s="107"/>
      <c r="H2767" s="107"/>
      <c r="I2767" s="107"/>
      <c r="J2767" s="108"/>
      <c r="K2767" s="109"/>
      <c r="L2767" s="110"/>
      <c r="M2767" s="328" t="str">
        <f>IFERROR(ROUNDUP(VLOOKUP(F2767,Accesorio!A:E,IF(L2767&gt;5,L2767-2,L2767),)*E2767/IF(L2767&gt;5,1.21,1),0)," ")</f>
        <v xml:space="preserve"> </v>
      </c>
      <c r="N2767" s="329" t="str">
        <f>IFERROR(VLOOKUP(F2767,Accesorio!A:C,3,),"")</f>
        <v/>
      </c>
    </row>
    <row r="2768" spans="1:14">
      <c r="A2768" s="103"/>
      <c r="B2768" s="104"/>
      <c r="C2768" s="105"/>
      <c r="D2768" s="106"/>
      <c r="E2768" s="222"/>
      <c r="F2768" s="225"/>
      <c r="G2768" s="107"/>
      <c r="H2768" s="107"/>
      <c r="I2768" s="107"/>
      <c r="J2768" s="108"/>
      <c r="K2768" s="109"/>
      <c r="L2768" s="110"/>
      <c r="M2768" s="328" t="str">
        <f>IFERROR(ROUNDUP(VLOOKUP(F2768,Accesorio!A:E,IF(L2768&gt;5,L2768-2,L2768),)*E2768/IF(L2768&gt;5,1.21,1),0)," ")</f>
        <v xml:space="preserve"> </v>
      </c>
      <c r="N2768" s="329" t="str">
        <f>IFERROR(VLOOKUP(F2768,Accesorio!A:C,3,),"")</f>
        <v/>
      </c>
    </row>
    <row r="2769" spans="1:14">
      <c r="A2769" s="103"/>
      <c r="B2769" s="104"/>
      <c r="C2769" s="105"/>
      <c r="D2769" s="106"/>
      <c r="E2769" s="222"/>
      <c r="F2769" s="225"/>
      <c r="G2769" s="107"/>
      <c r="H2769" s="107"/>
      <c r="I2769" s="107"/>
      <c r="J2769" s="108"/>
      <c r="K2769" s="109"/>
      <c r="L2769" s="110"/>
      <c r="M2769" s="328" t="str">
        <f>IFERROR(ROUNDUP(VLOOKUP(F2769,Accesorio!A:E,IF(L2769&gt;5,L2769-2,L2769),)*E2769/IF(L2769&gt;5,1.21,1),0)," ")</f>
        <v xml:space="preserve"> </v>
      </c>
      <c r="N2769" s="329" t="str">
        <f>IFERROR(VLOOKUP(F2769,Accesorio!A:C,3,),"")</f>
        <v/>
      </c>
    </row>
    <row r="2770" spans="1:14">
      <c r="A2770" s="103"/>
      <c r="B2770" s="104"/>
      <c r="C2770" s="105"/>
      <c r="D2770" s="106"/>
      <c r="E2770" s="222"/>
      <c r="F2770" s="225"/>
      <c r="G2770" s="107"/>
      <c r="H2770" s="107"/>
      <c r="I2770" s="107"/>
      <c r="J2770" s="108"/>
      <c r="K2770" s="109"/>
      <c r="L2770" s="110"/>
      <c r="M2770" s="328" t="str">
        <f>IFERROR(ROUNDUP(VLOOKUP(F2770,Accesorio!A:E,IF(L2770&gt;5,L2770-2,L2770),)*E2770/IF(L2770&gt;5,1.21,1),0)," ")</f>
        <v xml:space="preserve"> </v>
      </c>
      <c r="N2770" s="329" t="str">
        <f>IFERROR(VLOOKUP(F2770,Accesorio!A:C,3,),"")</f>
        <v/>
      </c>
    </row>
    <row r="2771" spans="1:14">
      <c r="A2771" s="103"/>
      <c r="B2771" s="104"/>
      <c r="C2771" s="105"/>
      <c r="D2771" s="106"/>
      <c r="E2771" s="222"/>
      <c r="F2771" s="225"/>
      <c r="G2771" s="107"/>
      <c r="H2771" s="107"/>
      <c r="I2771" s="107"/>
      <c r="J2771" s="108"/>
      <c r="K2771" s="109"/>
      <c r="L2771" s="110"/>
      <c r="M2771" s="328" t="str">
        <f>IFERROR(ROUNDUP(VLOOKUP(F2771,Accesorio!A:E,IF(L2771&gt;5,L2771-2,L2771),)*E2771/IF(L2771&gt;5,1.21,1),0)," ")</f>
        <v xml:space="preserve"> </v>
      </c>
      <c r="N2771" s="329" t="str">
        <f>IFERROR(VLOOKUP(F2771,Accesorio!A:C,3,),"")</f>
        <v/>
      </c>
    </row>
    <row r="2772" spans="1:14">
      <c r="A2772" s="103"/>
      <c r="B2772" s="104"/>
      <c r="C2772" s="105"/>
      <c r="D2772" s="106"/>
      <c r="E2772" s="222"/>
      <c r="F2772" s="225"/>
      <c r="G2772" s="107"/>
      <c r="H2772" s="107"/>
      <c r="I2772" s="107"/>
      <c r="J2772" s="108"/>
      <c r="K2772" s="109"/>
      <c r="L2772" s="110"/>
      <c r="M2772" s="328" t="str">
        <f>IFERROR(ROUNDUP(VLOOKUP(F2772,Accesorio!A:E,IF(L2772&gt;5,L2772-2,L2772),)*E2772/IF(L2772&gt;5,1.21,1),0)," ")</f>
        <v xml:space="preserve"> </v>
      </c>
      <c r="N2772" s="329" t="str">
        <f>IFERROR(VLOOKUP(F2772,Accesorio!A:C,3,),"")</f>
        <v/>
      </c>
    </row>
    <row r="2773" spans="1:14">
      <c r="A2773" s="103"/>
      <c r="B2773" s="104"/>
      <c r="C2773" s="105"/>
      <c r="D2773" s="106"/>
      <c r="E2773" s="222"/>
      <c r="F2773" s="225"/>
      <c r="G2773" s="107"/>
      <c r="H2773" s="107"/>
      <c r="I2773" s="107"/>
      <c r="J2773" s="108"/>
      <c r="K2773" s="109"/>
      <c r="L2773" s="110"/>
      <c r="M2773" s="328" t="str">
        <f>IFERROR(ROUNDUP(VLOOKUP(F2773,Accesorio!A:E,IF(L2773&gt;5,L2773-2,L2773),)*E2773/IF(L2773&gt;5,1.21,1),0)," ")</f>
        <v xml:space="preserve"> </v>
      </c>
      <c r="N2773" s="329" t="str">
        <f>IFERROR(VLOOKUP(F2773,Accesorio!A:C,3,),"")</f>
        <v/>
      </c>
    </row>
    <row r="2774" spans="1:14">
      <c r="A2774" s="103"/>
      <c r="B2774" s="104"/>
      <c r="C2774" s="105"/>
      <c r="D2774" s="106"/>
      <c r="E2774" s="222"/>
      <c r="F2774" s="225"/>
      <c r="G2774" s="107"/>
      <c r="H2774" s="107"/>
      <c r="I2774" s="107"/>
      <c r="J2774" s="108"/>
      <c r="K2774" s="109"/>
      <c r="L2774" s="110"/>
      <c r="M2774" s="328" t="str">
        <f>IFERROR(ROUNDUP(VLOOKUP(F2774,Accesorio!A:E,IF(L2774&gt;5,L2774-2,L2774),)*E2774/IF(L2774&gt;5,1.21,1),0)," ")</f>
        <v xml:space="preserve"> </v>
      </c>
      <c r="N2774" s="329" t="str">
        <f>IFERROR(VLOOKUP(F2774,Accesorio!A:C,3,),"")</f>
        <v/>
      </c>
    </row>
    <row r="2775" spans="1:14">
      <c r="A2775" s="103"/>
      <c r="B2775" s="104"/>
      <c r="C2775" s="105"/>
      <c r="D2775" s="106"/>
      <c r="E2775" s="222"/>
      <c r="F2775" s="225"/>
      <c r="G2775" s="107"/>
      <c r="H2775" s="107"/>
      <c r="I2775" s="107"/>
      <c r="J2775" s="108"/>
      <c r="K2775" s="109"/>
      <c r="L2775" s="110"/>
      <c r="M2775" s="328" t="str">
        <f>IFERROR(ROUNDUP(VLOOKUP(F2775,Accesorio!A:E,IF(L2775&gt;5,L2775-2,L2775),)*E2775/IF(L2775&gt;5,1.21,1),0)," ")</f>
        <v xml:space="preserve"> </v>
      </c>
      <c r="N2775" s="329" t="str">
        <f>IFERROR(VLOOKUP(F2775,Accesorio!A:C,3,),"")</f>
        <v/>
      </c>
    </row>
    <row r="2776" spans="1:14">
      <c r="A2776" s="103"/>
      <c r="B2776" s="104"/>
      <c r="C2776" s="105"/>
      <c r="D2776" s="106"/>
      <c r="E2776" s="222"/>
      <c r="F2776" s="225"/>
      <c r="G2776" s="107"/>
      <c r="H2776" s="107"/>
      <c r="I2776" s="107"/>
      <c r="J2776" s="108"/>
      <c r="K2776" s="109"/>
      <c r="L2776" s="110"/>
      <c r="M2776" s="328" t="str">
        <f>IFERROR(ROUNDUP(VLOOKUP(F2776,Accesorio!A:E,IF(L2776&gt;5,L2776-2,L2776),)*E2776/IF(L2776&gt;5,1.21,1),0)," ")</f>
        <v xml:space="preserve"> </v>
      </c>
      <c r="N2776" s="329" t="str">
        <f>IFERROR(VLOOKUP(F2776,Accesorio!A:C,3,),"")</f>
        <v/>
      </c>
    </row>
    <row r="2777" spans="1:14">
      <c r="A2777" s="103"/>
      <c r="B2777" s="104"/>
      <c r="C2777" s="105"/>
      <c r="D2777" s="106"/>
      <c r="E2777" s="222"/>
      <c r="F2777" s="225"/>
      <c r="G2777" s="107"/>
      <c r="H2777" s="107"/>
      <c r="I2777" s="107"/>
      <c r="J2777" s="108"/>
      <c r="K2777" s="109"/>
      <c r="L2777" s="110"/>
      <c r="M2777" s="328" t="str">
        <f>IFERROR(ROUNDUP(VLOOKUP(F2777,Accesorio!A:E,IF(L2777&gt;5,L2777-2,L2777),)*E2777/IF(L2777&gt;5,1.21,1),0)," ")</f>
        <v xml:space="preserve"> </v>
      </c>
      <c r="N2777" s="329" t="str">
        <f>IFERROR(VLOOKUP(F2777,Accesorio!A:C,3,),"")</f>
        <v/>
      </c>
    </row>
    <row r="2778" spans="1:14">
      <c r="A2778" s="103"/>
      <c r="B2778" s="104"/>
      <c r="C2778" s="105"/>
      <c r="D2778" s="106"/>
      <c r="E2778" s="222"/>
      <c r="F2778" s="225"/>
      <c r="G2778" s="107"/>
      <c r="H2778" s="107"/>
      <c r="I2778" s="107"/>
      <c r="J2778" s="108"/>
      <c r="K2778" s="109"/>
      <c r="L2778" s="110"/>
      <c r="M2778" s="328" t="str">
        <f>IFERROR(ROUNDUP(VLOOKUP(F2778,Accesorio!A:E,IF(L2778&gt;5,L2778-2,L2778),)*E2778/IF(L2778&gt;5,1.21,1),0)," ")</f>
        <v xml:space="preserve"> </v>
      </c>
      <c r="N2778" s="329" t="str">
        <f>IFERROR(VLOOKUP(F2778,Accesorio!A:C,3,),"")</f>
        <v/>
      </c>
    </row>
    <row r="2779" spans="1:14">
      <c r="A2779" s="103"/>
      <c r="B2779" s="104"/>
      <c r="C2779" s="105"/>
      <c r="D2779" s="106"/>
      <c r="E2779" s="222"/>
      <c r="F2779" s="225"/>
      <c r="G2779" s="107"/>
      <c r="H2779" s="107"/>
      <c r="I2779" s="107"/>
      <c r="J2779" s="108"/>
      <c r="K2779" s="109"/>
      <c r="L2779" s="110"/>
      <c r="M2779" s="328" t="str">
        <f>IFERROR(ROUNDUP(VLOOKUP(F2779,Accesorio!A:E,IF(L2779&gt;5,L2779-2,L2779),)*E2779/IF(L2779&gt;5,1.21,1),0)," ")</f>
        <v xml:space="preserve"> </v>
      </c>
      <c r="N2779" s="329" t="str">
        <f>IFERROR(VLOOKUP(F2779,Accesorio!A:C,3,),"")</f>
        <v/>
      </c>
    </row>
    <row r="2780" spans="1:14">
      <c r="A2780" s="103"/>
      <c r="B2780" s="104"/>
      <c r="C2780" s="105"/>
      <c r="D2780" s="106"/>
      <c r="E2780" s="222"/>
      <c r="F2780" s="225"/>
      <c r="G2780" s="107"/>
      <c r="H2780" s="107"/>
      <c r="I2780" s="107"/>
      <c r="J2780" s="108"/>
      <c r="K2780" s="109"/>
      <c r="L2780" s="110"/>
      <c r="M2780" s="328" t="str">
        <f>IFERROR(ROUNDUP(VLOOKUP(F2780,Accesorio!A:E,IF(L2780&gt;5,L2780-2,L2780),)*E2780/IF(L2780&gt;5,1.21,1),0)," ")</f>
        <v xml:space="preserve"> </v>
      </c>
      <c r="N2780" s="329" t="str">
        <f>IFERROR(VLOOKUP(F2780,Accesorio!A:C,3,),"")</f>
        <v/>
      </c>
    </row>
    <row r="2781" spans="1:14">
      <c r="A2781" s="103"/>
      <c r="B2781" s="104"/>
      <c r="C2781" s="105"/>
      <c r="D2781" s="106"/>
      <c r="E2781" s="222"/>
      <c r="F2781" s="225"/>
      <c r="G2781" s="107"/>
      <c r="H2781" s="107"/>
      <c r="I2781" s="107"/>
      <c r="J2781" s="108"/>
      <c r="K2781" s="109"/>
      <c r="L2781" s="110"/>
      <c r="M2781" s="328" t="str">
        <f>IFERROR(ROUNDUP(VLOOKUP(F2781,Accesorio!A:E,IF(L2781&gt;5,L2781-2,L2781),)*E2781/IF(L2781&gt;5,1.21,1),0)," ")</f>
        <v xml:space="preserve"> </v>
      </c>
      <c r="N2781" s="329" t="str">
        <f>IFERROR(VLOOKUP(F2781,Accesorio!A:C,3,),"")</f>
        <v/>
      </c>
    </row>
    <row r="2782" spans="1:14">
      <c r="A2782" s="103"/>
      <c r="B2782" s="104"/>
      <c r="C2782" s="105"/>
      <c r="D2782" s="106"/>
      <c r="E2782" s="222"/>
      <c r="F2782" s="225"/>
      <c r="G2782" s="107"/>
      <c r="H2782" s="107"/>
      <c r="I2782" s="107"/>
      <c r="J2782" s="108"/>
      <c r="K2782" s="109"/>
      <c r="L2782" s="110"/>
      <c r="M2782" s="328" t="str">
        <f>IFERROR(ROUNDUP(VLOOKUP(F2782,Accesorio!A:E,IF(L2782&gt;5,L2782-2,L2782),)*E2782/IF(L2782&gt;5,1.21,1),0)," ")</f>
        <v xml:space="preserve"> </v>
      </c>
      <c r="N2782" s="329" t="str">
        <f>IFERROR(VLOOKUP(F2782,Accesorio!A:C,3,),"")</f>
        <v/>
      </c>
    </row>
    <row r="2783" spans="1:14">
      <c r="A2783" s="103"/>
      <c r="B2783" s="104"/>
      <c r="C2783" s="105"/>
      <c r="D2783" s="106"/>
      <c r="E2783" s="222"/>
      <c r="F2783" s="225"/>
      <c r="G2783" s="107"/>
      <c r="H2783" s="107"/>
      <c r="I2783" s="107"/>
      <c r="J2783" s="108"/>
      <c r="K2783" s="109"/>
      <c r="L2783" s="110"/>
      <c r="M2783" s="328" t="str">
        <f>IFERROR(ROUNDUP(VLOOKUP(F2783,Accesorio!A:E,IF(L2783&gt;5,L2783-2,L2783),)*E2783/IF(L2783&gt;5,1.21,1),0)," ")</f>
        <v xml:space="preserve"> </v>
      </c>
      <c r="N2783" s="329" t="str">
        <f>IFERROR(VLOOKUP(F2783,Accesorio!A:C,3,),"")</f>
        <v/>
      </c>
    </row>
    <row r="2784" spans="1:14">
      <c r="A2784" s="103"/>
      <c r="B2784" s="104"/>
      <c r="C2784" s="105"/>
      <c r="D2784" s="106"/>
      <c r="E2784" s="222"/>
      <c r="F2784" s="225"/>
      <c r="G2784" s="107"/>
      <c r="H2784" s="107"/>
      <c r="I2784" s="107"/>
      <c r="J2784" s="108"/>
      <c r="K2784" s="109"/>
      <c r="L2784" s="110"/>
      <c r="M2784" s="328" t="str">
        <f>IFERROR(ROUNDUP(VLOOKUP(F2784,Accesorio!A:E,IF(L2784&gt;5,L2784-2,L2784),)*E2784/IF(L2784&gt;5,1.21,1),0)," ")</f>
        <v xml:space="preserve"> </v>
      </c>
      <c r="N2784" s="329" t="str">
        <f>IFERROR(VLOOKUP(F2784,Accesorio!A:C,3,),"")</f>
        <v/>
      </c>
    </row>
    <row r="2785" spans="1:14">
      <c r="A2785" s="103"/>
      <c r="B2785" s="104"/>
      <c r="C2785" s="105"/>
      <c r="D2785" s="106"/>
      <c r="E2785" s="222"/>
      <c r="F2785" s="225"/>
      <c r="G2785" s="107"/>
      <c r="H2785" s="107"/>
      <c r="I2785" s="107"/>
      <c r="J2785" s="108"/>
      <c r="K2785" s="109"/>
      <c r="L2785" s="110"/>
      <c r="M2785" s="328" t="str">
        <f>IFERROR(ROUNDUP(VLOOKUP(F2785,Accesorio!A:E,IF(L2785&gt;5,L2785-2,L2785),)*E2785/IF(L2785&gt;5,1.21,1),0)," ")</f>
        <v xml:space="preserve"> </v>
      </c>
      <c r="N2785" s="329" t="str">
        <f>IFERROR(VLOOKUP(F2785,Accesorio!A:C,3,),"")</f>
        <v/>
      </c>
    </row>
    <row r="2786" spans="1:14">
      <c r="A2786" s="103"/>
      <c r="B2786" s="104"/>
      <c r="C2786" s="105"/>
      <c r="D2786" s="106"/>
      <c r="E2786" s="222"/>
      <c r="F2786" s="225"/>
      <c r="G2786" s="107"/>
      <c r="H2786" s="107"/>
      <c r="I2786" s="107"/>
      <c r="J2786" s="108"/>
      <c r="K2786" s="109"/>
      <c r="L2786" s="110"/>
      <c r="M2786" s="328" t="str">
        <f>IFERROR(ROUNDUP(VLOOKUP(F2786,Accesorio!A:E,IF(L2786&gt;5,L2786-2,L2786),)*E2786/IF(L2786&gt;5,1.21,1),0)," ")</f>
        <v xml:space="preserve"> </v>
      </c>
      <c r="N2786" s="329" t="str">
        <f>IFERROR(VLOOKUP(F2786,Accesorio!A:C,3,),"")</f>
        <v/>
      </c>
    </row>
    <row r="2787" spans="1:14">
      <c r="A2787" s="103"/>
      <c r="B2787" s="104"/>
      <c r="C2787" s="105"/>
      <c r="D2787" s="106"/>
      <c r="E2787" s="222"/>
      <c r="F2787" s="225"/>
      <c r="G2787" s="107"/>
      <c r="H2787" s="107"/>
      <c r="I2787" s="107"/>
      <c r="J2787" s="108"/>
      <c r="K2787" s="109"/>
      <c r="L2787" s="110"/>
      <c r="M2787" s="328" t="str">
        <f>IFERROR(ROUNDUP(VLOOKUP(F2787,Accesorio!A:E,IF(L2787&gt;5,L2787-2,L2787),)*E2787/IF(L2787&gt;5,1.21,1),0)," ")</f>
        <v xml:space="preserve"> </v>
      </c>
      <c r="N2787" s="329" t="str">
        <f>IFERROR(VLOOKUP(F2787,Accesorio!A:C,3,),"")</f>
        <v/>
      </c>
    </row>
    <row r="2788" spans="1:14">
      <c r="A2788" s="103"/>
      <c r="B2788" s="104"/>
      <c r="C2788" s="105"/>
      <c r="D2788" s="106"/>
      <c r="E2788" s="222"/>
      <c r="F2788" s="225"/>
      <c r="G2788" s="107"/>
      <c r="H2788" s="107"/>
      <c r="I2788" s="107"/>
      <c r="J2788" s="108"/>
      <c r="K2788" s="109"/>
      <c r="L2788" s="110"/>
      <c r="M2788" s="328" t="str">
        <f>IFERROR(ROUNDUP(VLOOKUP(F2788,Accesorio!A:E,IF(L2788&gt;5,L2788-2,L2788),)*E2788/IF(L2788&gt;5,1.21,1),0)," ")</f>
        <v xml:space="preserve"> </v>
      </c>
      <c r="N2788" s="329" t="str">
        <f>IFERROR(VLOOKUP(F2788,Accesorio!A:C,3,),"")</f>
        <v/>
      </c>
    </row>
    <row r="2789" spans="1:14">
      <c r="A2789" s="103"/>
      <c r="B2789" s="104"/>
      <c r="C2789" s="105"/>
      <c r="D2789" s="106"/>
      <c r="E2789" s="222"/>
      <c r="F2789" s="225"/>
      <c r="G2789" s="107"/>
      <c r="H2789" s="107"/>
      <c r="I2789" s="107"/>
      <c r="J2789" s="108"/>
      <c r="K2789" s="109"/>
      <c r="L2789" s="110"/>
      <c r="M2789" s="328" t="str">
        <f>IFERROR(ROUNDUP(VLOOKUP(F2789,Accesorio!A:E,IF(L2789&gt;5,L2789-2,L2789),)*E2789/IF(L2789&gt;5,1.21,1),0)," ")</f>
        <v xml:space="preserve"> </v>
      </c>
      <c r="N2789" s="329" t="str">
        <f>IFERROR(VLOOKUP(F2789,Accesorio!A:C,3,),"")</f>
        <v/>
      </c>
    </row>
    <row r="2790" spans="1:14">
      <c r="A2790" s="103"/>
      <c r="B2790" s="104"/>
      <c r="C2790" s="105"/>
      <c r="D2790" s="106"/>
      <c r="E2790" s="222"/>
      <c r="F2790" s="225"/>
      <c r="G2790" s="107"/>
      <c r="H2790" s="107"/>
      <c r="I2790" s="107"/>
      <c r="J2790" s="108"/>
      <c r="K2790" s="109"/>
      <c r="L2790" s="110"/>
      <c r="M2790" s="328" t="str">
        <f>IFERROR(ROUNDUP(VLOOKUP(F2790,Accesorio!A:E,IF(L2790&gt;5,L2790-2,L2790),)*E2790/IF(L2790&gt;5,1.21,1),0)," ")</f>
        <v xml:space="preserve"> </v>
      </c>
      <c r="N2790" s="329" t="str">
        <f>IFERROR(VLOOKUP(F2790,Accesorio!A:C,3,),"")</f>
        <v/>
      </c>
    </row>
    <row r="2791" spans="1:14">
      <c r="A2791" s="103"/>
      <c r="B2791" s="104"/>
      <c r="C2791" s="105"/>
      <c r="D2791" s="106"/>
      <c r="E2791" s="222"/>
      <c r="F2791" s="225"/>
      <c r="G2791" s="107"/>
      <c r="H2791" s="107"/>
      <c r="I2791" s="107"/>
      <c r="J2791" s="108"/>
      <c r="K2791" s="109"/>
      <c r="L2791" s="110"/>
      <c r="M2791" s="328" t="str">
        <f>IFERROR(ROUNDUP(VLOOKUP(F2791,Accesorio!A:E,IF(L2791&gt;5,L2791-2,L2791),)*E2791/IF(L2791&gt;5,1.21,1),0)," ")</f>
        <v xml:space="preserve"> </v>
      </c>
      <c r="N2791" s="329" t="str">
        <f>IFERROR(VLOOKUP(F2791,Accesorio!A:C,3,),"")</f>
        <v/>
      </c>
    </row>
    <row r="2792" spans="1:14">
      <c r="A2792" s="103"/>
      <c r="B2792" s="104"/>
      <c r="C2792" s="105"/>
      <c r="D2792" s="106"/>
      <c r="E2792" s="222"/>
      <c r="F2792" s="225"/>
      <c r="G2792" s="107"/>
      <c r="H2792" s="107"/>
      <c r="I2792" s="107"/>
      <c r="J2792" s="108"/>
      <c r="K2792" s="109"/>
      <c r="L2792" s="110"/>
      <c r="M2792" s="328" t="str">
        <f>IFERROR(ROUNDUP(VLOOKUP(F2792,Accesorio!A:E,IF(L2792&gt;5,L2792-2,L2792),)*E2792/IF(L2792&gt;5,1.21,1),0)," ")</f>
        <v xml:space="preserve"> </v>
      </c>
      <c r="N2792" s="329" t="str">
        <f>IFERROR(VLOOKUP(F2792,Accesorio!A:C,3,),"")</f>
        <v/>
      </c>
    </row>
    <row r="2793" spans="1:14">
      <c r="A2793" s="103"/>
      <c r="B2793" s="104"/>
      <c r="C2793" s="105"/>
      <c r="D2793" s="106"/>
      <c r="E2793" s="222"/>
      <c r="F2793" s="225"/>
      <c r="G2793" s="107"/>
      <c r="H2793" s="107"/>
      <c r="I2793" s="107"/>
      <c r="J2793" s="108"/>
      <c r="K2793" s="109"/>
      <c r="L2793" s="110"/>
      <c r="M2793" s="328" t="str">
        <f>IFERROR(ROUNDUP(VLOOKUP(F2793,Accesorio!A:E,IF(L2793&gt;5,L2793-2,L2793),)*E2793/IF(L2793&gt;5,1.21,1),0)," ")</f>
        <v xml:space="preserve"> </v>
      </c>
      <c r="N2793" s="329" t="str">
        <f>IFERROR(VLOOKUP(F2793,Accesorio!A:C,3,),"")</f>
        <v/>
      </c>
    </row>
    <row r="2794" spans="1:14">
      <c r="A2794" s="103"/>
      <c r="B2794" s="104"/>
      <c r="C2794" s="105"/>
      <c r="D2794" s="106"/>
      <c r="E2794" s="222"/>
      <c r="F2794" s="225"/>
      <c r="G2794" s="107"/>
      <c r="H2794" s="107"/>
      <c r="I2794" s="107"/>
      <c r="J2794" s="108"/>
      <c r="K2794" s="109"/>
      <c r="L2794" s="110"/>
      <c r="M2794" s="328" t="str">
        <f>IFERROR(ROUNDUP(VLOOKUP(F2794,Accesorio!A:E,IF(L2794&gt;5,L2794-2,L2794),)*E2794/IF(L2794&gt;5,1.21,1),0)," ")</f>
        <v xml:space="preserve"> </v>
      </c>
      <c r="N2794" s="329" t="str">
        <f>IFERROR(VLOOKUP(F2794,Accesorio!A:C,3,),"")</f>
        <v/>
      </c>
    </row>
    <row r="2795" spans="1:14">
      <c r="A2795" s="103"/>
      <c r="B2795" s="104"/>
      <c r="C2795" s="105"/>
      <c r="D2795" s="106"/>
      <c r="E2795" s="222"/>
      <c r="F2795" s="225"/>
      <c r="G2795" s="107"/>
      <c r="H2795" s="107"/>
      <c r="I2795" s="107"/>
      <c r="J2795" s="108"/>
      <c r="K2795" s="109"/>
      <c r="L2795" s="110"/>
      <c r="M2795" s="328" t="str">
        <f>IFERROR(ROUNDUP(VLOOKUP(F2795,Accesorio!A:E,IF(L2795&gt;5,L2795-2,L2795),)*E2795/IF(L2795&gt;5,1.21,1),0)," ")</f>
        <v xml:space="preserve"> </v>
      </c>
      <c r="N2795" s="329" t="str">
        <f>IFERROR(VLOOKUP(F2795,Accesorio!A:C,3,),"")</f>
        <v/>
      </c>
    </row>
    <row r="2796" spans="1:14">
      <c r="A2796" s="103"/>
      <c r="B2796" s="104"/>
      <c r="C2796" s="105"/>
      <c r="D2796" s="106"/>
      <c r="E2796" s="222"/>
      <c r="F2796" s="225"/>
      <c r="G2796" s="107"/>
      <c r="H2796" s="107"/>
      <c r="I2796" s="107"/>
      <c r="J2796" s="108"/>
      <c r="K2796" s="109"/>
      <c r="L2796" s="110"/>
      <c r="M2796" s="328" t="str">
        <f>IFERROR(ROUNDUP(VLOOKUP(F2796,Accesorio!A:E,IF(L2796&gt;5,L2796-2,L2796),)*E2796/IF(L2796&gt;5,1.21,1),0)," ")</f>
        <v xml:space="preserve"> </v>
      </c>
      <c r="N2796" s="329" t="str">
        <f>IFERROR(VLOOKUP(F2796,Accesorio!A:C,3,),"")</f>
        <v/>
      </c>
    </row>
    <row r="2797" spans="1:14">
      <c r="A2797" s="103"/>
      <c r="B2797" s="104"/>
      <c r="C2797" s="105"/>
      <c r="D2797" s="106"/>
      <c r="E2797" s="222"/>
      <c r="F2797" s="225"/>
      <c r="G2797" s="107"/>
      <c r="H2797" s="107"/>
      <c r="I2797" s="107"/>
      <c r="J2797" s="108"/>
      <c r="K2797" s="109"/>
      <c r="L2797" s="110"/>
      <c r="M2797" s="328" t="str">
        <f>IFERROR(ROUNDUP(VLOOKUP(F2797,Accesorio!A:E,IF(L2797&gt;5,L2797-2,L2797),)*E2797/IF(L2797&gt;5,1.21,1),0)," ")</f>
        <v xml:space="preserve"> </v>
      </c>
      <c r="N2797" s="329" t="str">
        <f>IFERROR(VLOOKUP(F2797,Accesorio!A:C,3,),"")</f>
        <v/>
      </c>
    </row>
    <row r="2798" spans="1:14">
      <c r="A2798" s="103"/>
      <c r="B2798" s="104"/>
      <c r="C2798" s="105"/>
      <c r="D2798" s="106"/>
      <c r="E2798" s="222"/>
      <c r="F2798" s="225"/>
      <c r="G2798" s="107"/>
      <c r="H2798" s="107"/>
      <c r="I2798" s="107"/>
      <c r="J2798" s="108"/>
      <c r="K2798" s="109"/>
      <c r="L2798" s="110"/>
      <c r="M2798" s="328" t="str">
        <f>IFERROR(ROUNDUP(VLOOKUP(F2798,Accesorio!A:E,IF(L2798&gt;5,L2798-2,L2798),)*E2798/IF(L2798&gt;5,1.21,1),0)," ")</f>
        <v xml:space="preserve"> </v>
      </c>
      <c r="N2798" s="329" t="str">
        <f>IFERROR(VLOOKUP(F2798,Accesorio!A:C,3,),"")</f>
        <v/>
      </c>
    </row>
    <row r="2799" spans="1:14">
      <c r="A2799" s="103"/>
      <c r="B2799" s="104"/>
      <c r="C2799" s="105"/>
      <c r="D2799" s="106"/>
      <c r="E2799" s="222"/>
      <c r="F2799" s="225"/>
      <c r="G2799" s="107"/>
      <c r="H2799" s="107"/>
      <c r="I2799" s="107"/>
      <c r="J2799" s="108"/>
      <c r="K2799" s="109"/>
      <c r="L2799" s="110"/>
      <c r="M2799" s="328" t="str">
        <f>IFERROR(ROUNDUP(VLOOKUP(F2799,Accesorio!A:E,IF(L2799&gt;5,L2799-2,L2799),)*E2799/IF(L2799&gt;5,1.21,1),0)," ")</f>
        <v xml:space="preserve"> </v>
      </c>
      <c r="N2799" s="329" t="str">
        <f>IFERROR(VLOOKUP(F2799,Accesorio!A:C,3,),"")</f>
        <v/>
      </c>
    </row>
    <row r="2800" spans="1:14">
      <c r="A2800" s="103"/>
      <c r="B2800" s="104"/>
      <c r="C2800" s="105"/>
      <c r="D2800" s="106"/>
      <c r="E2800" s="222"/>
      <c r="F2800" s="225"/>
      <c r="G2800" s="107"/>
      <c r="H2800" s="107"/>
      <c r="I2800" s="107"/>
      <c r="J2800" s="108"/>
      <c r="K2800" s="109"/>
      <c r="L2800" s="110"/>
      <c r="M2800" s="328" t="str">
        <f>IFERROR(ROUNDUP(VLOOKUP(F2800,Accesorio!A:E,IF(L2800&gt;5,L2800-2,L2800),)*E2800/IF(L2800&gt;5,1.21,1),0)," ")</f>
        <v xml:space="preserve"> </v>
      </c>
      <c r="N2800" s="329" t="str">
        <f>IFERROR(VLOOKUP(F2800,Accesorio!A:C,3,),"")</f>
        <v/>
      </c>
    </row>
    <row r="2801" spans="1:14">
      <c r="A2801" s="103"/>
      <c r="B2801" s="104"/>
      <c r="C2801" s="105"/>
      <c r="D2801" s="106"/>
      <c r="E2801" s="222"/>
      <c r="F2801" s="225"/>
      <c r="G2801" s="107"/>
      <c r="H2801" s="107"/>
      <c r="I2801" s="107"/>
      <c r="J2801" s="108"/>
      <c r="K2801" s="109"/>
      <c r="L2801" s="110"/>
      <c r="M2801" s="328" t="str">
        <f>IFERROR(ROUNDUP(VLOOKUP(F2801,Accesorio!A:E,IF(L2801&gt;5,L2801-2,L2801),)*E2801/IF(L2801&gt;5,1.21,1),0)," ")</f>
        <v xml:space="preserve"> </v>
      </c>
      <c r="N2801" s="329" t="str">
        <f>IFERROR(VLOOKUP(F2801,Accesorio!A:C,3,),"")</f>
        <v/>
      </c>
    </row>
    <row r="2802" spans="1:14">
      <c r="A2802" s="103"/>
      <c r="B2802" s="104"/>
      <c r="C2802" s="105"/>
      <c r="D2802" s="106"/>
      <c r="E2802" s="222"/>
      <c r="F2802" s="225"/>
      <c r="G2802" s="107"/>
      <c r="H2802" s="107"/>
      <c r="I2802" s="107"/>
      <c r="J2802" s="108"/>
      <c r="K2802" s="109"/>
      <c r="L2802" s="110"/>
      <c r="M2802" s="328" t="str">
        <f>IFERROR(ROUNDUP(VLOOKUP(F2802,Accesorio!A:E,IF(L2802&gt;5,L2802-2,L2802),)*E2802/IF(L2802&gt;5,1.21,1),0)," ")</f>
        <v xml:space="preserve"> </v>
      </c>
      <c r="N2802" s="329" t="str">
        <f>IFERROR(VLOOKUP(F2802,Accesorio!A:C,3,),"")</f>
        <v/>
      </c>
    </row>
    <row r="2803" spans="1:14">
      <c r="A2803" s="103"/>
      <c r="B2803" s="104"/>
      <c r="C2803" s="105"/>
      <c r="D2803" s="106"/>
      <c r="E2803" s="222"/>
      <c r="F2803" s="225"/>
      <c r="G2803" s="107"/>
      <c r="H2803" s="107"/>
      <c r="I2803" s="107"/>
      <c r="J2803" s="108"/>
      <c r="K2803" s="109"/>
      <c r="L2803" s="110"/>
      <c r="M2803" s="328" t="str">
        <f>IFERROR(ROUNDUP(VLOOKUP(F2803,Accesorio!A:E,IF(L2803&gt;5,L2803-2,L2803),)*E2803/IF(L2803&gt;5,1.21,1),0)," ")</f>
        <v xml:space="preserve"> </v>
      </c>
      <c r="N2803" s="329" t="str">
        <f>IFERROR(VLOOKUP(F2803,Accesorio!A:C,3,),"")</f>
        <v/>
      </c>
    </row>
    <row r="2804" spans="1:14">
      <c r="A2804" s="103"/>
      <c r="B2804" s="104"/>
      <c r="C2804" s="105"/>
      <c r="D2804" s="106"/>
      <c r="E2804" s="222"/>
      <c r="F2804" s="225"/>
      <c r="G2804" s="107"/>
      <c r="H2804" s="107"/>
      <c r="I2804" s="107"/>
      <c r="J2804" s="108"/>
      <c r="K2804" s="109"/>
      <c r="L2804" s="110"/>
      <c r="M2804" s="328" t="str">
        <f>IFERROR(ROUNDUP(VLOOKUP(F2804,Accesorio!A:E,IF(L2804&gt;5,L2804-2,L2804),)*E2804/IF(L2804&gt;5,1.21,1),0)," ")</f>
        <v xml:space="preserve"> </v>
      </c>
      <c r="N2804" s="329" t="str">
        <f>IFERROR(VLOOKUP(F2804,Accesorio!A:C,3,),"")</f>
        <v/>
      </c>
    </row>
    <row r="2805" spans="1:14">
      <c r="A2805" s="103"/>
      <c r="B2805" s="104"/>
      <c r="C2805" s="105"/>
      <c r="D2805" s="106"/>
      <c r="E2805" s="222"/>
      <c r="F2805" s="225"/>
      <c r="G2805" s="107"/>
      <c r="H2805" s="107"/>
      <c r="I2805" s="107"/>
      <c r="J2805" s="108"/>
      <c r="K2805" s="109"/>
      <c r="L2805" s="110"/>
      <c r="M2805" s="328" t="str">
        <f>IFERROR(ROUNDUP(VLOOKUP(F2805,Accesorio!A:E,IF(L2805&gt;5,L2805-2,L2805),)*E2805/IF(L2805&gt;5,1.21,1),0)," ")</f>
        <v xml:space="preserve"> </v>
      </c>
      <c r="N2805" s="329" t="str">
        <f>IFERROR(VLOOKUP(F2805,Accesorio!A:C,3,),"")</f>
        <v/>
      </c>
    </row>
    <row r="2806" spans="1:14">
      <c r="A2806" s="103"/>
      <c r="B2806" s="104"/>
      <c r="C2806" s="105"/>
      <c r="D2806" s="106"/>
      <c r="E2806" s="222"/>
      <c r="F2806" s="225"/>
      <c r="G2806" s="107"/>
      <c r="H2806" s="107"/>
      <c r="I2806" s="107"/>
      <c r="J2806" s="108"/>
      <c r="K2806" s="109"/>
      <c r="L2806" s="110"/>
      <c r="M2806" s="328" t="str">
        <f>IFERROR(ROUNDUP(VLOOKUP(F2806,Accesorio!A:E,IF(L2806&gt;5,L2806-2,L2806),)*E2806/IF(L2806&gt;5,1.21,1),0)," ")</f>
        <v xml:space="preserve"> </v>
      </c>
      <c r="N2806" s="329" t="str">
        <f>IFERROR(VLOOKUP(F2806,Accesorio!A:C,3,),"")</f>
        <v/>
      </c>
    </row>
    <row r="2807" spans="1:14">
      <c r="A2807" s="103"/>
      <c r="B2807" s="104"/>
      <c r="C2807" s="105"/>
      <c r="D2807" s="106"/>
      <c r="E2807" s="222"/>
      <c r="F2807" s="225"/>
      <c r="G2807" s="107"/>
      <c r="H2807" s="107"/>
      <c r="I2807" s="107"/>
      <c r="J2807" s="108"/>
      <c r="K2807" s="109"/>
      <c r="L2807" s="110"/>
      <c r="M2807" s="328" t="str">
        <f>IFERROR(ROUNDUP(VLOOKUP(F2807,Accesorio!A:E,IF(L2807&gt;5,L2807-2,L2807),)*E2807/IF(L2807&gt;5,1.21,1),0)," ")</f>
        <v xml:space="preserve"> </v>
      </c>
      <c r="N2807" s="329" t="str">
        <f>IFERROR(VLOOKUP(F2807,Accesorio!A:C,3,),"")</f>
        <v/>
      </c>
    </row>
    <row r="2808" spans="1:14">
      <c r="A2808" s="103"/>
      <c r="B2808" s="104"/>
      <c r="C2808" s="105"/>
      <c r="D2808" s="106"/>
      <c r="E2808" s="222"/>
      <c r="F2808" s="225"/>
      <c r="G2808" s="107"/>
      <c r="H2808" s="107"/>
      <c r="I2808" s="107"/>
      <c r="J2808" s="108"/>
      <c r="K2808" s="109"/>
      <c r="L2808" s="110"/>
      <c r="M2808" s="328" t="str">
        <f>IFERROR(ROUNDUP(VLOOKUP(F2808,Accesorio!A:E,IF(L2808&gt;5,L2808-2,L2808),)*E2808/IF(L2808&gt;5,1.21,1),0)," ")</f>
        <v xml:space="preserve"> </v>
      </c>
      <c r="N2808" s="329" t="str">
        <f>IFERROR(VLOOKUP(F2808,Accesorio!A:C,3,),"")</f>
        <v/>
      </c>
    </row>
    <row r="2809" spans="1:14">
      <c r="A2809" s="103"/>
      <c r="B2809" s="104"/>
      <c r="C2809" s="105"/>
      <c r="D2809" s="106"/>
      <c r="E2809" s="222"/>
      <c r="F2809" s="225"/>
      <c r="G2809" s="107"/>
      <c r="H2809" s="107"/>
      <c r="I2809" s="107"/>
      <c r="J2809" s="108"/>
      <c r="K2809" s="109"/>
      <c r="L2809" s="110"/>
      <c r="M2809" s="328" t="str">
        <f>IFERROR(ROUNDUP(VLOOKUP(F2809,Accesorio!A:E,IF(L2809&gt;5,L2809-2,L2809),)*E2809/IF(L2809&gt;5,1.21,1),0)," ")</f>
        <v xml:space="preserve"> </v>
      </c>
      <c r="N2809" s="329" t="str">
        <f>IFERROR(VLOOKUP(F2809,Accesorio!A:C,3,),"")</f>
        <v/>
      </c>
    </row>
    <row r="2810" spans="1:14">
      <c r="A2810" s="103"/>
      <c r="B2810" s="104"/>
      <c r="C2810" s="105"/>
      <c r="D2810" s="106"/>
      <c r="E2810" s="222"/>
      <c r="F2810" s="225"/>
      <c r="G2810" s="107"/>
      <c r="H2810" s="107"/>
      <c r="I2810" s="107"/>
      <c r="J2810" s="108"/>
      <c r="K2810" s="109"/>
      <c r="L2810" s="110"/>
      <c r="M2810" s="328" t="str">
        <f>IFERROR(ROUNDUP(VLOOKUP(F2810,Accesorio!A:E,IF(L2810&gt;5,L2810-2,L2810),)*E2810/IF(L2810&gt;5,1.21,1),0)," ")</f>
        <v xml:space="preserve"> </v>
      </c>
      <c r="N2810" s="329" t="str">
        <f>IFERROR(VLOOKUP(F2810,Accesorio!A:C,3,),"")</f>
        <v/>
      </c>
    </row>
    <row r="2811" spans="1:14">
      <c r="A2811" s="103"/>
      <c r="B2811" s="104"/>
      <c r="C2811" s="105"/>
      <c r="D2811" s="106"/>
      <c r="E2811" s="222"/>
      <c r="F2811" s="225"/>
      <c r="G2811" s="107"/>
      <c r="H2811" s="107"/>
      <c r="I2811" s="107"/>
      <c r="J2811" s="108"/>
      <c r="K2811" s="109"/>
      <c r="L2811" s="110"/>
      <c r="M2811" s="328" t="str">
        <f>IFERROR(ROUNDUP(VLOOKUP(F2811,Accesorio!A:E,IF(L2811&gt;5,L2811-2,L2811),)*E2811/IF(L2811&gt;5,1.21,1),0)," ")</f>
        <v xml:space="preserve"> </v>
      </c>
      <c r="N2811" s="329" t="str">
        <f>IFERROR(VLOOKUP(F2811,Accesorio!A:C,3,),"")</f>
        <v/>
      </c>
    </row>
    <row r="2812" spans="1:14">
      <c r="A2812" s="103"/>
      <c r="B2812" s="104"/>
      <c r="C2812" s="105"/>
      <c r="D2812" s="106"/>
      <c r="E2812" s="222"/>
      <c r="F2812" s="225"/>
      <c r="G2812" s="107"/>
      <c r="H2812" s="107"/>
      <c r="I2812" s="107"/>
      <c r="J2812" s="108"/>
      <c r="K2812" s="109"/>
      <c r="L2812" s="110"/>
      <c r="M2812" s="328" t="str">
        <f>IFERROR(ROUNDUP(VLOOKUP(F2812,Accesorio!A:E,IF(L2812&gt;5,L2812-2,L2812),)*E2812/IF(L2812&gt;5,1.21,1),0)," ")</f>
        <v xml:space="preserve"> </v>
      </c>
      <c r="N2812" s="329" t="str">
        <f>IFERROR(VLOOKUP(F2812,Accesorio!A:C,3,),"")</f>
        <v/>
      </c>
    </row>
    <row r="2813" spans="1:14">
      <c r="A2813" s="103"/>
      <c r="B2813" s="104"/>
      <c r="C2813" s="105"/>
      <c r="D2813" s="106"/>
      <c r="E2813" s="222"/>
      <c r="F2813" s="225"/>
      <c r="G2813" s="107"/>
      <c r="H2813" s="107"/>
      <c r="I2813" s="107"/>
      <c r="J2813" s="108"/>
      <c r="K2813" s="109"/>
      <c r="L2813" s="110"/>
      <c r="M2813" s="328" t="str">
        <f>IFERROR(ROUNDUP(VLOOKUP(F2813,Accesorio!A:E,IF(L2813&gt;5,L2813-2,L2813),)*E2813/IF(L2813&gt;5,1.21,1),0)," ")</f>
        <v xml:space="preserve"> </v>
      </c>
      <c r="N2813" s="329" t="str">
        <f>IFERROR(VLOOKUP(F2813,Accesorio!A:C,3,),"")</f>
        <v/>
      </c>
    </row>
    <row r="2814" spans="1:14">
      <c r="A2814" s="103"/>
      <c r="B2814" s="104"/>
      <c r="C2814" s="105"/>
      <c r="D2814" s="106"/>
      <c r="E2814" s="222"/>
      <c r="F2814" s="225"/>
      <c r="G2814" s="107"/>
      <c r="H2814" s="107"/>
      <c r="I2814" s="107"/>
      <c r="J2814" s="108"/>
      <c r="K2814" s="109"/>
      <c r="L2814" s="110"/>
      <c r="M2814" s="328" t="str">
        <f>IFERROR(ROUNDUP(VLOOKUP(F2814,Accesorio!A:E,IF(L2814&gt;5,L2814-2,L2814),)*E2814/IF(L2814&gt;5,1.21,1),0)," ")</f>
        <v xml:space="preserve"> </v>
      </c>
      <c r="N2814" s="329" t="str">
        <f>IFERROR(VLOOKUP(F2814,Accesorio!A:C,3,),"")</f>
        <v/>
      </c>
    </row>
    <row r="2815" spans="1:14">
      <c r="A2815" s="103"/>
      <c r="B2815" s="104"/>
      <c r="C2815" s="105"/>
      <c r="D2815" s="106"/>
      <c r="E2815" s="222"/>
      <c r="F2815" s="225"/>
      <c r="G2815" s="107"/>
      <c r="H2815" s="107"/>
      <c r="I2815" s="107"/>
      <c r="J2815" s="108"/>
      <c r="K2815" s="109"/>
      <c r="L2815" s="110"/>
      <c r="M2815" s="328" t="str">
        <f>IFERROR(ROUNDUP(VLOOKUP(F2815,Accesorio!A:E,IF(L2815&gt;5,L2815-2,L2815),)*E2815/IF(L2815&gt;5,1.21,1),0)," ")</f>
        <v xml:space="preserve"> </v>
      </c>
      <c r="N2815" s="329" t="str">
        <f>IFERROR(VLOOKUP(F2815,Accesorio!A:C,3,),"")</f>
        <v/>
      </c>
    </row>
    <row r="2816" spans="1:14">
      <c r="A2816" s="103"/>
      <c r="B2816" s="104"/>
      <c r="C2816" s="105"/>
      <c r="D2816" s="106"/>
      <c r="E2816" s="222"/>
      <c r="F2816" s="225"/>
      <c r="G2816" s="107"/>
      <c r="H2816" s="107"/>
      <c r="I2816" s="107"/>
      <c r="J2816" s="108"/>
      <c r="K2816" s="109"/>
      <c r="L2816" s="110"/>
      <c r="M2816" s="328" t="str">
        <f>IFERROR(ROUNDUP(VLOOKUP(F2816,Accesorio!A:E,IF(L2816&gt;5,L2816-2,L2816),)*E2816/IF(L2816&gt;5,1.21,1),0)," ")</f>
        <v xml:space="preserve"> </v>
      </c>
      <c r="N2816" s="329" t="str">
        <f>IFERROR(VLOOKUP(F2816,Accesorio!A:C,3,),"")</f>
        <v/>
      </c>
    </row>
    <row r="2817" spans="1:14">
      <c r="A2817" s="103"/>
      <c r="B2817" s="104"/>
      <c r="C2817" s="105"/>
      <c r="D2817" s="106"/>
      <c r="E2817" s="222"/>
      <c r="F2817" s="225"/>
      <c r="G2817" s="107"/>
      <c r="H2817" s="107"/>
      <c r="I2817" s="107"/>
      <c r="J2817" s="108"/>
      <c r="K2817" s="109"/>
      <c r="L2817" s="110"/>
      <c r="M2817" s="328" t="str">
        <f>IFERROR(ROUNDUP(VLOOKUP(F2817,Accesorio!A:E,IF(L2817&gt;5,L2817-2,L2817),)*E2817/IF(L2817&gt;5,1.21,1),0)," ")</f>
        <v xml:space="preserve"> </v>
      </c>
      <c r="N2817" s="329" t="str">
        <f>IFERROR(VLOOKUP(F2817,Accesorio!A:C,3,),"")</f>
        <v/>
      </c>
    </row>
    <row r="2818" spans="1:14">
      <c r="A2818" s="103"/>
      <c r="B2818" s="104"/>
      <c r="C2818" s="105"/>
      <c r="D2818" s="106"/>
      <c r="E2818" s="222"/>
      <c r="F2818" s="225"/>
      <c r="G2818" s="107"/>
      <c r="H2818" s="107"/>
      <c r="I2818" s="107"/>
      <c r="J2818" s="108"/>
      <c r="K2818" s="109"/>
      <c r="L2818" s="110"/>
      <c r="M2818" s="328" t="str">
        <f>IFERROR(ROUNDUP(VLOOKUP(F2818,Accesorio!A:E,IF(L2818&gt;5,L2818-2,L2818),)*E2818/IF(L2818&gt;5,1.21,1),0)," ")</f>
        <v xml:space="preserve"> </v>
      </c>
      <c r="N2818" s="329" t="str">
        <f>IFERROR(VLOOKUP(F2818,Accesorio!A:C,3,),"")</f>
        <v/>
      </c>
    </row>
    <row r="2819" spans="1:14">
      <c r="A2819" s="103"/>
      <c r="B2819" s="104"/>
      <c r="C2819" s="105"/>
      <c r="D2819" s="106"/>
      <c r="E2819" s="222"/>
      <c r="F2819" s="225"/>
      <c r="G2819" s="107"/>
      <c r="H2819" s="107"/>
      <c r="I2819" s="107"/>
      <c r="J2819" s="108"/>
      <c r="K2819" s="109"/>
      <c r="L2819" s="110"/>
      <c r="M2819" s="328" t="str">
        <f>IFERROR(ROUNDUP(VLOOKUP(F2819,Accesorio!A:E,IF(L2819&gt;5,L2819-2,L2819),)*E2819/IF(L2819&gt;5,1.21,1),0)," ")</f>
        <v xml:space="preserve"> </v>
      </c>
      <c r="N2819" s="329" t="str">
        <f>IFERROR(VLOOKUP(F2819,Accesorio!A:C,3,),"")</f>
        <v/>
      </c>
    </row>
    <row r="2820" spans="1:14">
      <c r="A2820" s="103"/>
      <c r="B2820" s="104"/>
      <c r="C2820" s="105"/>
      <c r="D2820" s="106"/>
      <c r="E2820" s="222"/>
      <c r="F2820" s="225"/>
      <c r="G2820" s="107"/>
      <c r="H2820" s="107"/>
      <c r="I2820" s="107"/>
      <c r="J2820" s="108"/>
      <c r="K2820" s="109"/>
      <c r="L2820" s="110"/>
      <c r="M2820" s="328" t="str">
        <f>IFERROR(ROUNDUP(VLOOKUP(F2820,Accesorio!A:E,IF(L2820&gt;5,L2820-2,L2820),)*E2820/IF(L2820&gt;5,1.21,1),0)," ")</f>
        <v xml:space="preserve"> </v>
      </c>
      <c r="N2820" s="329" t="str">
        <f>IFERROR(VLOOKUP(F2820,Accesorio!A:C,3,),"")</f>
        <v/>
      </c>
    </row>
    <row r="2821" spans="1:14">
      <c r="A2821" s="103"/>
      <c r="B2821" s="104"/>
      <c r="C2821" s="105"/>
      <c r="D2821" s="106"/>
      <c r="E2821" s="222"/>
      <c r="F2821" s="225"/>
      <c r="G2821" s="107"/>
      <c r="H2821" s="107"/>
      <c r="I2821" s="107"/>
      <c r="J2821" s="108"/>
      <c r="K2821" s="109"/>
      <c r="L2821" s="110"/>
      <c r="M2821" s="328" t="str">
        <f>IFERROR(ROUNDUP(VLOOKUP(F2821,Accesorio!A:E,IF(L2821&gt;5,L2821-2,L2821),)*E2821/IF(L2821&gt;5,1.21,1),0)," ")</f>
        <v xml:space="preserve"> </v>
      </c>
      <c r="N2821" s="329" t="str">
        <f>IFERROR(VLOOKUP(F2821,Accesorio!A:C,3,),"")</f>
        <v/>
      </c>
    </row>
    <row r="2822" spans="1:14">
      <c r="A2822" s="103"/>
      <c r="B2822" s="104"/>
      <c r="C2822" s="105"/>
      <c r="D2822" s="106"/>
      <c r="E2822" s="222"/>
      <c r="F2822" s="225"/>
      <c r="G2822" s="107"/>
      <c r="H2822" s="107"/>
      <c r="I2822" s="107"/>
      <c r="J2822" s="108"/>
      <c r="K2822" s="109"/>
      <c r="L2822" s="110"/>
      <c r="M2822" s="328" t="str">
        <f>IFERROR(ROUNDUP(VLOOKUP(F2822,Accesorio!A:E,IF(L2822&gt;5,L2822-2,L2822),)*E2822/IF(L2822&gt;5,1.21,1),0)," ")</f>
        <v xml:space="preserve"> </v>
      </c>
      <c r="N2822" s="329" t="str">
        <f>IFERROR(VLOOKUP(F2822,Accesorio!A:C,3,),"")</f>
        <v/>
      </c>
    </row>
    <row r="2823" spans="1:14">
      <c r="A2823" s="103"/>
      <c r="B2823" s="104"/>
      <c r="C2823" s="105"/>
      <c r="D2823" s="106"/>
      <c r="E2823" s="222"/>
      <c r="F2823" s="225"/>
      <c r="G2823" s="107"/>
      <c r="H2823" s="107"/>
      <c r="I2823" s="107"/>
      <c r="J2823" s="108"/>
      <c r="K2823" s="109"/>
      <c r="L2823" s="110"/>
      <c r="M2823" s="328" t="str">
        <f>IFERROR(ROUNDUP(VLOOKUP(F2823,Accesorio!A:E,IF(L2823&gt;5,L2823-2,L2823),)*E2823/IF(L2823&gt;5,1.21,1),0)," ")</f>
        <v xml:space="preserve"> </v>
      </c>
      <c r="N2823" s="329" t="str">
        <f>IFERROR(VLOOKUP(F2823,Accesorio!A:C,3,),"")</f>
        <v/>
      </c>
    </row>
    <row r="2824" spans="1:14">
      <c r="A2824" s="103"/>
      <c r="B2824" s="104"/>
      <c r="C2824" s="105"/>
      <c r="D2824" s="106"/>
      <c r="E2824" s="222"/>
      <c r="F2824" s="225"/>
      <c r="G2824" s="107"/>
      <c r="H2824" s="107"/>
      <c r="I2824" s="107"/>
      <c r="J2824" s="108"/>
      <c r="K2824" s="109"/>
      <c r="L2824" s="110"/>
      <c r="M2824" s="328" t="str">
        <f>IFERROR(ROUNDUP(VLOOKUP(F2824,Accesorio!A:E,IF(L2824&gt;5,L2824-2,L2824),)*E2824/IF(L2824&gt;5,1.21,1),0)," ")</f>
        <v xml:space="preserve"> </v>
      </c>
      <c r="N2824" s="329" t="str">
        <f>IFERROR(VLOOKUP(F2824,Accesorio!A:C,3,),"")</f>
        <v/>
      </c>
    </row>
    <row r="2825" spans="1:14">
      <c r="A2825" s="103"/>
      <c r="B2825" s="104"/>
      <c r="C2825" s="105"/>
      <c r="D2825" s="106"/>
      <c r="E2825" s="222"/>
      <c r="F2825" s="225"/>
      <c r="G2825" s="107"/>
      <c r="H2825" s="107"/>
      <c r="I2825" s="107"/>
      <c r="J2825" s="108"/>
      <c r="K2825" s="109"/>
      <c r="L2825" s="110"/>
      <c r="M2825" s="328" t="str">
        <f>IFERROR(ROUNDUP(VLOOKUP(F2825,Accesorio!A:E,IF(L2825&gt;5,L2825-2,L2825),)*E2825/IF(L2825&gt;5,1.21,1),0)," ")</f>
        <v xml:space="preserve"> </v>
      </c>
      <c r="N2825" s="329" t="str">
        <f>IFERROR(VLOOKUP(F2825,Accesorio!A:C,3,),"")</f>
        <v/>
      </c>
    </row>
    <row r="2826" spans="1:14">
      <c r="A2826" s="103"/>
      <c r="B2826" s="104"/>
      <c r="C2826" s="105"/>
      <c r="D2826" s="106"/>
      <c r="E2826" s="222"/>
      <c r="F2826" s="225"/>
      <c r="G2826" s="107"/>
      <c r="H2826" s="107"/>
      <c r="I2826" s="107"/>
      <c r="J2826" s="108"/>
      <c r="K2826" s="109"/>
      <c r="L2826" s="110"/>
      <c r="M2826" s="328" t="str">
        <f>IFERROR(ROUNDUP(VLOOKUP(F2826,Accesorio!A:E,IF(L2826&gt;5,L2826-2,L2826),)*E2826/IF(L2826&gt;5,1.21,1),0)," ")</f>
        <v xml:space="preserve"> </v>
      </c>
      <c r="N2826" s="329" t="str">
        <f>IFERROR(VLOOKUP(F2826,Accesorio!A:C,3,),"")</f>
        <v/>
      </c>
    </row>
    <row r="2827" spans="1:14">
      <c r="A2827" s="103"/>
      <c r="B2827" s="104"/>
      <c r="C2827" s="105"/>
      <c r="D2827" s="106"/>
      <c r="E2827" s="222"/>
      <c r="F2827" s="225"/>
      <c r="G2827" s="107"/>
      <c r="H2827" s="107"/>
      <c r="I2827" s="107"/>
      <c r="J2827" s="108"/>
      <c r="K2827" s="109"/>
      <c r="L2827" s="110"/>
      <c r="M2827" s="328" t="str">
        <f>IFERROR(ROUNDUP(VLOOKUP(F2827,Accesorio!A:E,IF(L2827&gt;5,L2827-2,L2827),)*E2827/IF(L2827&gt;5,1.21,1),0)," ")</f>
        <v xml:space="preserve"> </v>
      </c>
      <c r="N2827" s="329" t="str">
        <f>IFERROR(VLOOKUP(F2827,Accesorio!A:C,3,),"")</f>
        <v/>
      </c>
    </row>
    <row r="2828" spans="1:14">
      <c r="A2828" s="103"/>
      <c r="B2828" s="104"/>
      <c r="C2828" s="105"/>
      <c r="D2828" s="106"/>
      <c r="E2828" s="222"/>
      <c r="F2828" s="225"/>
      <c r="G2828" s="107"/>
      <c r="H2828" s="107"/>
      <c r="I2828" s="107"/>
      <c r="J2828" s="108"/>
      <c r="K2828" s="109"/>
      <c r="L2828" s="110"/>
      <c r="M2828" s="328" t="str">
        <f>IFERROR(ROUNDUP(VLOOKUP(F2828,Accesorio!A:E,IF(L2828&gt;5,L2828-2,L2828),)*E2828/IF(L2828&gt;5,1.21,1),0)," ")</f>
        <v xml:space="preserve"> </v>
      </c>
      <c r="N2828" s="329" t="str">
        <f>IFERROR(VLOOKUP(F2828,Accesorio!A:C,3,),"")</f>
        <v/>
      </c>
    </row>
    <row r="2829" spans="1:14">
      <c r="A2829" s="103"/>
      <c r="B2829" s="104"/>
      <c r="C2829" s="105"/>
      <c r="D2829" s="106"/>
      <c r="E2829" s="222"/>
      <c r="F2829" s="225"/>
      <c r="G2829" s="107"/>
      <c r="H2829" s="107"/>
      <c r="I2829" s="107"/>
      <c r="J2829" s="108"/>
      <c r="K2829" s="109"/>
      <c r="L2829" s="110"/>
      <c r="M2829" s="328" t="str">
        <f>IFERROR(ROUNDUP(VLOOKUP(F2829,Accesorio!A:E,IF(L2829&gt;5,L2829-2,L2829),)*E2829/IF(L2829&gt;5,1.21,1),0)," ")</f>
        <v xml:space="preserve"> </v>
      </c>
      <c r="N2829" s="329" t="str">
        <f>IFERROR(VLOOKUP(F2829,Accesorio!A:C,3,),"")</f>
        <v/>
      </c>
    </row>
    <row r="2830" spans="1:14">
      <c r="A2830" s="103"/>
      <c r="B2830" s="104"/>
      <c r="C2830" s="105"/>
      <c r="D2830" s="106"/>
      <c r="E2830" s="222"/>
      <c r="F2830" s="225"/>
      <c r="G2830" s="107"/>
      <c r="H2830" s="107"/>
      <c r="I2830" s="107"/>
      <c r="J2830" s="108"/>
      <c r="K2830" s="109"/>
      <c r="L2830" s="110"/>
      <c r="M2830" s="328" t="str">
        <f>IFERROR(ROUNDUP(VLOOKUP(F2830,Accesorio!A:E,IF(L2830&gt;5,L2830-2,L2830),)*E2830/IF(L2830&gt;5,1.21,1),0)," ")</f>
        <v xml:space="preserve"> </v>
      </c>
      <c r="N2830" s="329" t="str">
        <f>IFERROR(VLOOKUP(F2830,Accesorio!A:C,3,),"")</f>
        <v/>
      </c>
    </row>
    <row r="2831" spans="1:14">
      <c r="A2831" s="103"/>
      <c r="B2831" s="104"/>
      <c r="C2831" s="105"/>
      <c r="D2831" s="106"/>
      <c r="E2831" s="222"/>
      <c r="F2831" s="225"/>
      <c r="G2831" s="107"/>
      <c r="H2831" s="107"/>
      <c r="I2831" s="107"/>
      <c r="J2831" s="108"/>
      <c r="K2831" s="109"/>
      <c r="L2831" s="110"/>
      <c r="M2831" s="328" t="str">
        <f>IFERROR(ROUNDUP(VLOOKUP(F2831,Accesorio!A:E,IF(L2831&gt;5,L2831-2,L2831),)*E2831/IF(L2831&gt;5,1.21,1),0)," ")</f>
        <v xml:space="preserve"> </v>
      </c>
      <c r="N2831" s="329" t="str">
        <f>IFERROR(VLOOKUP(F2831,Accesorio!A:C,3,),"")</f>
        <v/>
      </c>
    </row>
    <row r="2832" spans="1:14">
      <c r="A2832" s="103"/>
      <c r="B2832" s="104"/>
      <c r="C2832" s="105"/>
      <c r="D2832" s="106"/>
      <c r="E2832" s="222"/>
      <c r="F2832" s="225"/>
      <c r="G2832" s="107"/>
      <c r="H2832" s="107"/>
      <c r="I2832" s="107"/>
      <c r="J2832" s="108"/>
      <c r="K2832" s="109"/>
      <c r="L2832" s="110"/>
      <c r="M2832" s="328" t="str">
        <f>IFERROR(ROUNDUP(VLOOKUP(F2832,Accesorio!A:E,IF(L2832&gt;5,L2832-2,L2832),)*E2832/IF(L2832&gt;5,1.21,1),0)," ")</f>
        <v xml:space="preserve"> </v>
      </c>
      <c r="N2832" s="329" t="str">
        <f>IFERROR(VLOOKUP(F2832,Accesorio!A:C,3,),"")</f>
        <v/>
      </c>
    </row>
    <row r="2833" spans="1:14">
      <c r="A2833" s="103"/>
      <c r="B2833" s="104"/>
      <c r="C2833" s="105"/>
      <c r="D2833" s="106"/>
      <c r="E2833" s="222"/>
      <c r="F2833" s="225"/>
      <c r="G2833" s="107"/>
      <c r="H2833" s="107"/>
      <c r="I2833" s="107"/>
      <c r="J2833" s="108"/>
      <c r="K2833" s="109"/>
      <c r="L2833" s="110"/>
      <c r="M2833" s="328" t="str">
        <f>IFERROR(ROUNDUP(VLOOKUP(F2833,Accesorio!A:E,IF(L2833&gt;5,L2833-2,L2833),)*E2833/IF(L2833&gt;5,1.21,1),0)," ")</f>
        <v xml:space="preserve"> </v>
      </c>
      <c r="N2833" s="329" t="str">
        <f>IFERROR(VLOOKUP(F2833,Accesorio!A:C,3,),"")</f>
        <v/>
      </c>
    </row>
    <row r="2834" spans="1:14">
      <c r="A2834" s="103"/>
      <c r="B2834" s="104"/>
      <c r="C2834" s="105"/>
      <c r="D2834" s="106"/>
      <c r="E2834" s="222"/>
      <c r="F2834" s="225"/>
      <c r="G2834" s="107"/>
      <c r="H2834" s="107"/>
      <c r="I2834" s="107"/>
      <c r="J2834" s="108"/>
      <c r="K2834" s="109"/>
      <c r="L2834" s="110"/>
      <c r="M2834" s="328" t="str">
        <f>IFERROR(ROUNDUP(VLOOKUP(F2834,Accesorio!A:E,IF(L2834&gt;5,L2834-2,L2834),)*E2834/IF(L2834&gt;5,1.21,1),0)," ")</f>
        <v xml:space="preserve"> </v>
      </c>
      <c r="N2834" s="329" t="str">
        <f>IFERROR(VLOOKUP(F2834,Accesorio!A:C,3,),"")</f>
        <v/>
      </c>
    </row>
    <row r="2835" spans="1:14">
      <c r="A2835" s="103"/>
      <c r="B2835" s="104"/>
      <c r="C2835" s="105"/>
      <c r="D2835" s="106"/>
      <c r="E2835" s="222"/>
      <c r="F2835" s="225"/>
      <c r="G2835" s="107"/>
      <c r="H2835" s="107"/>
      <c r="I2835" s="107"/>
      <c r="J2835" s="108"/>
      <c r="K2835" s="109"/>
      <c r="L2835" s="110"/>
      <c r="M2835" s="328" t="str">
        <f>IFERROR(ROUNDUP(VLOOKUP(F2835,Accesorio!A:E,IF(L2835&gt;5,L2835-2,L2835),)*E2835/IF(L2835&gt;5,1.21,1),0)," ")</f>
        <v xml:space="preserve"> </v>
      </c>
      <c r="N2835" s="329" t="str">
        <f>IFERROR(VLOOKUP(F2835,Accesorio!A:C,3,),"")</f>
        <v/>
      </c>
    </row>
    <row r="2836" spans="1:14">
      <c r="A2836" s="103"/>
      <c r="B2836" s="104"/>
      <c r="C2836" s="105"/>
      <c r="D2836" s="106"/>
      <c r="E2836" s="222"/>
      <c r="F2836" s="225"/>
      <c r="G2836" s="107"/>
      <c r="H2836" s="107"/>
      <c r="I2836" s="107"/>
      <c r="J2836" s="108"/>
      <c r="K2836" s="109"/>
      <c r="L2836" s="110"/>
      <c r="M2836" s="328" t="str">
        <f>IFERROR(ROUNDUP(VLOOKUP(F2836,Accesorio!A:E,IF(L2836&gt;5,L2836-2,L2836),)*E2836/IF(L2836&gt;5,1.21,1),0)," ")</f>
        <v xml:space="preserve"> </v>
      </c>
      <c r="N2836" s="329" t="str">
        <f>IFERROR(VLOOKUP(F2836,Accesorio!A:C,3,),"")</f>
        <v/>
      </c>
    </row>
    <row r="2837" spans="1:14">
      <c r="A2837" s="103"/>
      <c r="B2837" s="104"/>
      <c r="C2837" s="105"/>
      <c r="D2837" s="106"/>
      <c r="E2837" s="222"/>
      <c r="F2837" s="225"/>
      <c r="G2837" s="107"/>
      <c r="H2837" s="107"/>
      <c r="I2837" s="107"/>
      <c r="J2837" s="108"/>
      <c r="K2837" s="109"/>
      <c r="L2837" s="110"/>
      <c r="M2837" s="328" t="str">
        <f>IFERROR(ROUNDUP(VLOOKUP(F2837,Accesorio!A:E,IF(L2837&gt;5,L2837-2,L2837),)*E2837/IF(L2837&gt;5,1.21,1),0)," ")</f>
        <v xml:space="preserve"> </v>
      </c>
      <c r="N2837" s="329" t="str">
        <f>IFERROR(VLOOKUP(F2837,Accesorio!A:C,3,),"")</f>
        <v/>
      </c>
    </row>
    <row r="2838" spans="1:14">
      <c r="A2838" s="103"/>
      <c r="B2838" s="104"/>
      <c r="C2838" s="105"/>
      <c r="D2838" s="106"/>
      <c r="E2838" s="222"/>
      <c r="F2838" s="225"/>
      <c r="G2838" s="107"/>
      <c r="H2838" s="107"/>
      <c r="I2838" s="107"/>
      <c r="J2838" s="108"/>
      <c r="K2838" s="109"/>
      <c r="L2838" s="110"/>
      <c r="M2838" s="328" t="str">
        <f>IFERROR(ROUNDUP(VLOOKUP(F2838,Accesorio!A:E,IF(L2838&gt;5,L2838-2,L2838),)*E2838/IF(L2838&gt;5,1.21,1),0)," ")</f>
        <v xml:space="preserve"> </v>
      </c>
      <c r="N2838" s="329" t="str">
        <f>IFERROR(VLOOKUP(F2838,Accesorio!A:C,3,),"")</f>
        <v/>
      </c>
    </row>
    <row r="2839" spans="1:14">
      <c r="A2839" s="103"/>
      <c r="B2839" s="104"/>
      <c r="C2839" s="105"/>
      <c r="D2839" s="106"/>
      <c r="E2839" s="222"/>
      <c r="F2839" s="225"/>
      <c r="G2839" s="107"/>
      <c r="H2839" s="107"/>
      <c r="I2839" s="107"/>
      <c r="J2839" s="108"/>
      <c r="K2839" s="109"/>
      <c r="L2839" s="110"/>
      <c r="M2839" s="328" t="str">
        <f>IFERROR(ROUNDUP(VLOOKUP(F2839,Accesorio!A:E,IF(L2839&gt;5,L2839-2,L2839),)*E2839/IF(L2839&gt;5,1.21,1),0)," ")</f>
        <v xml:space="preserve"> </v>
      </c>
      <c r="N2839" s="329" t="str">
        <f>IFERROR(VLOOKUP(F2839,Accesorio!A:C,3,),"")</f>
        <v/>
      </c>
    </row>
    <row r="2840" spans="1:14">
      <c r="A2840" s="103"/>
      <c r="B2840" s="104"/>
      <c r="C2840" s="105"/>
      <c r="D2840" s="106"/>
      <c r="E2840" s="222"/>
      <c r="F2840" s="225"/>
      <c r="G2840" s="107"/>
      <c r="H2840" s="107"/>
      <c r="I2840" s="107"/>
      <c r="J2840" s="108"/>
      <c r="K2840" s="109"/>
      <c r="L2840" s="110"/>
      <c r="M2840" s="328" t="str">
        <f>IFERROR(ROUNDUP(VLOOKUP(F2840,Accesorio!A:E,IF(L2840&gt;5,L2840-2,L2840),)*E2840/IF(L2840&gt;5,1.21,1),0)," ")</f>
        <v xml:space="preserve"> </v>
      </c>
      <c r="N2840" s="329" t="str">
        <f>IFERROR(VLOOKUP(F2840,Accesorio!A:C,3,),"")</f>
        <v/>
      </c>
    </row>
    <row r="2841" spans="1:14">
      <c r="A2841" s="103"/>
      <c r="B2841" s="104"/>
      <c r="C2841" s="105"/>
      <c r="D2841" s="106"/>
      <c r="E2841" s="222"/>
      <c r="F2841" s="225"/>
      <c r="G2841" s="107"/>
      <c r="H2841" s="107"/>
      <c r="I2841" s="107"/>
      <c r="J2841" s="108"/>
      <c r="K2841" s="109"/>
      <c r="L2841" s="110"/>
      <c r="M2841" s="328" t="str">
        <f>IFERROR(ROUNDUP(VLOOKUP(F2841,Accesorio!A:E,IF(L2841&gt;5,L2841-2,L2841),)*E2841/IF(L2841&gt;5,1.21,1),0)," ")</f>
        <v xml:space="preserve"> </v>
      </c>
      <c r="N2841" s="329" t="str">
        <f>IFERROR(VLOOKUP(F2841,Accesorio!A:C,3,),"")</f>
        <v/>
      </c>
    </row>
    <row r="2842" spans="1:14">
      <c r="A2842" s="103"/>
      <c r="B2842" s="104"/>
      <c r="C2842" s="105"/>
      <c r="D2842" s="106"/>
      <c r="E2842" s="222"/>
      <c r="F2842" s="225"/>
      <c r="G2842" s="107"/>
      <c r="H2842" s="107"/>
      <c r="I2842" s="107"/>
      <c r="J2842" s="108"/>
      <c r="K2842" s="109"/>
      <c r="L2842" s="110"/>
      <c r="M2842" s="328" t="str">
        <f>IFERROR(ROUNDUP(VLOOKUP(F2842,Accesorio!A:E,IF(L2842&gt;5,L2842-2,L2842),)*E2842/IF(L2842&gt;5,1.21,1),0)," ")</f>
        <v xml:space="preserve"> </v>
      </c>
      <c r="N2842" s="329" t="str">
        <f>IFERROR(VLOOKUP(F2842,Accesorio!A:C,3,),"")</f>
        <v/>
      </c>
    </row>
    <row r="2843" spans="1:14">
      <c r="A2843" s="103"/>
      <c r="B2843" s="104"/>
      <c r="C2843" s="105"/>
      <c r="D2843" s="106"/>
      <c r="E2843" s="222"/>
      <c r="F2843" s="225"/>
      <c r="G2843" s="107"/>
      <c r="H2843" s="107"/>
      <c r="I2843" s="107"/>
      <c r="J2843" s="108"/>
      <c r="K2843" s="109"/>
      <c r="L2843" s="110"/>
      <c r="M2843" s="328" t="str">
        <f>IFERROR(ROUNDUP(VLOOKUP(F2843,Accesorio!A:E,IF(L2843&gt;5,L2843-2,L2843),)*E2843/IF(L2843&gt;5,1.21,1),0)," ")</f>
        <v xml:space="preserve"> </v>
      </c>
      <c r="N2843" s="329" t="str">
        <f>IFERROR(VLOOKUP(F2843,Accesorio!A:C,3,),"")</f>
        <v/>
      </c>
    </row>
    <row r="2844" spans="1:14">
      <c r="A2844" s="103"/>
      <c r="B2844" s="104"/>
      <c r="C2844" s="105"/>
      <c r="D2844" s="106"/>
      <c r="E2844" s="222"/>
      <c r="F2844" s="225"/>
      <c r="G2844" s="107"/>
      <c r="H2844" s="107"/>
      <c r="I2844" s="107"/>
      <c r="J2844" s="108"/>
      <c r="K2844" s="109"/>
      <c r="L2844" s="110"/>
      <c r="M2844" s="328" t="str">
        <f>IFERROR(ROUNDUP(VLOOKUP(F2844,Accesorio!A:E,IF(L2844&gt;5,L2844-2,L2844),)*E2844/IF(L2844&gt;5,1.21,1),0)," ")</f>
        <v xml:space="preserve"> </v>
      </c>
      <c r="N2844" s="329" t="str">
        <f>IFERROR(VLOOKUP(F2844,Accesorio!A:C,3,),"")</f>
        <v/>
      </c>
    </row>
    <row r="2845" spans="1:14">
      <c r="A2845" s="103"/>
      <c r="B2845" s="104"/>
      <c r="C2845" s="105"/>
      <c r="D2845" s="106"/>
      <c r="E2845" s="222"/>
      <c r="F2845" s="225"/>
      <c r="G2845" s="107"/>
      <c r="H2845" s="107"/>
      <c r="I2845" s="107"/>
      <c r="J2845" s="108"/>
      <c r="K2845" s="109"/>
      <c r="L2845" s="110"/>
      <c r="M2845" s="328" t="str">
        <f>IFERROR(ROUNDUP(VLOOKUP(F2845,Accesorio!A:E,IF(L2845&gt;5,L2845-2,L2845),)*E2845/IF(L2845&gt;5,1.21,1),0)," ")</f>
        <v xml:space="preserve"> </v>
      </c>
      <c r="N2845" s="329" t="str">
        <f>IFERROR(VLOOKUP(F2845,Accesorio!A:C,3,),"")</f>
        <v/>
      </c>
    </row>
    <row r="2846" spans="1:14">
      <c r="A2846" s="103"/>
      <c r="B2846" s="104"/>
      <c r="C2846" s="105"/>
      <c r="D2846" s="106"/>
      <c r="E2846" s="222"/>
      <c r="F2846" s="225"/>
      <c r="G2846" s="107"/>
      <c r="H2846" s="107"/>
      <c r="I2846" s="107"/>
      <c r="J2846" s="108"/>
      <c r="K2846" s="109"/>
      <c r="L2846" s="110"/>
      <c r="M2846" s="328" t="str">
        <f>IFERROR(ROUNDUP(VLOOKUP(F2846,Accesorio!A:E,IF(L2846&gt;5,L2846-2,L2846),)*E2846/IF(L2846&gt;5,1.21,1),0)," ")</f>
        <v xml:space="preserve"> </v>
      </c>
      <c r="N2846" s="329" t="str">
        <f>IFERROR(VLOOKUP(F2846,Accesorio!A:C,3,),"")</f>
        <v/>
      </c>
    </row>
    <row r="2847" spans="1:14">
      <c r="A2847" s="103"/>
      <c r="B2847" s="104"/>
      <c r="C2847" s="105"/>
      <c r="D2847" s="106"/>
      <c r="E2847" s="222"/>
      <c r="F2847" s="225"/>
      <c r="G2847" s="107"/>
      <c r="H2847" s="107"/>
      <c r="I2847" s="107"/>
      <c r="J2847" s="108"/>
      <c r="K2847" s="109"/>
      <c r="L2847" s="110"/>
      <c r="M2847" s="328" t="str">
        <f>IFERROR(ROUNDUP(VLOOKUP(F2847,Accesorio!A:E,IF(L2847&gt;5,L2847-2,L2847),)*E2847/IF(L2847&gt;5,1.21,1),0)," ")</f>
        <v xml:space="preserve"> </v>
      </c>
      <c r="N2847" s="329" t="str">
        <f>IFERROR(VLOOKUP(F2847,Accesorio!A:C,3,),"")</f>
        <v/>
      </c>
    </row>
    <row r="2848" spans="1:14">
      <c r="A2848" s="103"/>
      <c r="B2848" s="104"/>
      <c r="C2848" s="105"/>
      <c r="D2848" s="106"/>
      <c r="E2848" s="222"/>
      <c r="F2848" s="225"/>
      <c r="G2848" s="107"/>
      <c r="H2848" s="107"/>
      <c r="I2848" s="107"/>
      <c r="J2848" s="108"/>
      <c r="K2848" s="109"/>
      <c r="L2848" s="110"/>
      <c r="M2848" s="328" t="str">
        <f>IFERROR(ROUNDUP(VLOOKUP(F2848,Accesorio!A:E,IF(L2848&gt;5,L2848-2,L2848),)*E2848/IF(L2848&gt;5,1.21,1),0)," ")</f>
        <v xml:space="preserve"> </v>
      </c>
      <c r="N2848" s="329" t="str">
        <f>IFERROR(VLOOKUP(F2848,Accesorio!A:C,3,),"")</f>
        <v/>
      </c>
    </row>
    <row r="2849" spans="1:14">
      <c r="A2849" s="103"/>
      <c r="B2849" s="104"/>
      <c r="C2849" s="105"/>
      <c r="D2849" s="106"/>
      <c r="E2849" s="222"/>
      <c r="F2849" s="225"/>
      <c r="G2849" s="107"/>
      <c r="H2849" s="107"/>
      <c r="I2849" s="107"/>
      <c r="J2849" s="108"/>
      <c r="K2849" s="109"/>
      <c r="L2849" s="110"/>
      <c r="M2849" s="328" t="str">
        <f>IFERROR(ROUNDUP(VLOOKUP(F2849,Accesorio!A:E,IF(L2849&gt;5,L2849-2,L2849),)*E2849/IF(L2849&gt;5,1.21,1),0)," ")</f>
        <v xml:space="preserve"> </v>
      </c>
      <c r="N2849" s="329" t="str">
        <f>IFERROR(VLOOKUP(F2849,Accesorio!A:C,3,),"")</f>
        <v/>
      </c>
    </row>
    <row r="2850" spans="1:14">
      <c r="A2850" s="103"/>
      <c r="B2850" s="104"/>
      <c r="C2850" s="105"/>
      <c r="D2850" s="106"/>
      <c r="E2850" s="222"/>
      <c r="F2850" s="225"/>
      <c r="G2850" s="107"/>
      <c r="H2850" s="107"/>
      <c r="I2850" s="107"/>
      <c r="J2850" s="108"/>
      <c r="K2850" s="109"/>
      <c r="L2850" s="110"/>
      <c r="M2850" s="328" t="str">
        <f>IFERROR(ROUNDUP(VLOOKUP(F2850,Accesorio!A:E,IF(L2850&gt;5,L2850-2,L2850),)*E2850/IF(L2850&gt;5,1.21,1),0)," ")</f>
        <v xml:space="preserve"> </v>
      </c>
      <c r="N2850" s="329" t="str">
        <f>IFERROR(VLOOKUP(F2850,Accesorio!A:C,3,),"")</f>
        <v/>
      </c>
    </row>
    <row r="2851" spans="1:14">
      <c r="A2851" s="103"/>
      <c r="B2851" s="104"/>
      <c r="C2851" s="105"/>
      <c r="D2851" s="106"/>
      <c r="E2851" s="222"/>
      <c r="F2851" s="225"/>
      <c r="G2851" s="107"/>
      <c r="H2851" s="107"/>
      <c r="I2851" s="107"/>
      <c r="J2851" s="108"/>
      <c r="K2851" s="109"/>
      <c r="L2851" s="110"/>
      <c r="M2851" s="328" t="str">
        <f>IFERROR(ROUNDUP(VLOOKUP(F2851,Accesorio!A:E,IF(L2851&gt;5,L2851-2,L2851),)*E2851/IF(L2851&gt;5,1.21,1),0)," ")</f>
        <v xml:space="preserve"> </v>
      </c>
      <c r="N2851" s="329" t="str">
        <f>IFERROR(VLOOKUP(F2851,Accesorio!A:C,3,),"")</f>
        <v/>
      </c>
    </row>
    <row r="2852" spans="1:14">
      <c r="A2852" s="103"/>
      <c r="B2852" s="104"/>
      <c r="C2852" s="105"/>
      <c r="D2852" s="106"/>
      <c r="E2852" s="222"/>
      <c r="F2852" s="225"/>
      <c r="G2852" s="107"/>
      <c r="H2852" s="107"/>
      <c r="I2852" s="107"/>
      <c r="J2852" s="108"/>
      <c r="K2852" s="109"/>
      <c r="L2852" s="110"/>
      <c r="M2852" s="328" t="str">
        <f>IFERROR(ROUNDUP(VLOOKUP(F2852,Accesorio!A:E,IF(L2852&gt;5,L2852-2,L2852),)*E2852/IF(L2852&gt;5,1.21,1),0)," ")</f>
        <v xml:space="preserve"> </v>
      </c>
      <c r="N2852" s="329" t="str">
        <f>IFERROR(VLOOKUP(F2852,Accesorio!A:C,3,),"")</f>
        <v/>
      </c>
    </row>
    <row r="2853" spans="1:14">
      <c r="A2853" s="103"/>
      <c r="B2853" s="104"/>
      <c r="C2853" s="105"/>
      <c r="D2853" s="106"/>
      <c r="E2853" s="222"/>
      <c r="F2853" s="225"/>
      <c r="G2853" s="107"/>
      <c r="H2853" s="107"/>
      <c r="I2853" s="107"/>
      <c r="J2853" s="108"/>
      <c r="K2853" s="109"/>
      <c r="L2853" s="110"/>
      <c r="M2853" s="328" t="str">
        <f>IFERROR(ROUNDUP(VLOOKUP(F2853,Accesorio!A:E,IF(L2853&gt;5,L2853-2,L2853),)*E2853/IF(L2853&gt;5,1.21,1),0)," ")</f>
        <v xml:space="preserve"> </v>
      </c>
      <c r="N2853" s="329" t="str">
        <f>IFERROR(VLOOKUP(F2853,Accesorio!A:C,3,),"")</f>
        <v/>
      </c>
    </row>
    <row r="2854" spans="1:14">
      <c r="A2854" s="103"/>
      <c r="B2854" s="104"/>
      <c r="C2854" s="105"/>
      <c r="D2854" s="106"/>
      <c r="E2854" s="222"/>
      <c r="F2854" s="225"/>
      <c r="G2854" s="107"/>
      <c r="H2854" s="107"/>
      <c r="I2854" s="107"/>
      <c r="J2854" s="108"/>
      <c r="K2854" s="109"/>
      <c r="L2854" s="110"/>
      <c r="M2854" s="328" t="str">
        <f>IFERROR(ROUNDUP(VLOOKUP(F2854,Accesorio!A:E,IF(L2854&gt;5,L2854-2,L2854),)*E2854/IF(L2854&gt;5,1.21,1),0)," ")</f>
        <v xml:space="preserve"> </v>
      </c>
      <c r="N2854" s="329" t="str">
        <f>IFERROR(VLOOKUP(F2854,Accesorio!A:C,3,),"")</f>
        <v/>
      </c>
    </row>
    <row r="2855" spans="1:14">
      <c r="A2855" s="103"/>
      <c r="B2855" s="104"/>
      <c r="C2855" s="105"/>
      <c r="D2855" s="106"/>
      <c r="E2855" s="222"/>
      <c r="F2855" s="225"/>
      <c r="G2855" s="107"/>
      <c r="H2855" s="107"/>
      <c r="I2855" s="107"/>
      <c r="J2855" s="108"/>
      <c r="K2855" s="109"/>
      <c r="L2855" s="110"/>
      <c r="M2855" s="328" t="str">
        <f>IFERROR(ROUNDUP(VLOOKUP(F2855,Accesorio!A:E,IF(L2855&gt;5,L2855-2,L2855),)*E2855/IF(L2855&gt;5,1.21,1),0)," ")</f>
        <v xml:space="preserve"> </v>
      </c>
      <c r="N2855" s="329" t="str">
        <f>IFERROR(VLOOKUP(F2855,Accesorio!A:C,3,),"")</f>
        <v/>
      </c>
    </row>
    <row r="2856" spans="1:14">
      <c r="A2856" s="103"/>
      <c r="B2856" s="104"/>
      <c r="C2856" s="105"/>
      <c r="D2856" s="106"/>
      <c r="E2856" s="222"/>
      <c r="F2856" s="225"/>
      <c r="G2856" s="107"/>
      <c r="H2856" s="107"/>
      <c r="I2856" s="107"/>
      <c r="J2856" s="108"/>
      <c r="K2856" s="109"/>
      <c r="L2856" s="110"/>
      <c r="M2856" s="328" t="str">
        <f>IFERROR(ROUNDUP(VLOOKUP(F2856,Accesorio!A:E,IF(L2856&gt;5,L2856-2,L2856),)*E2856/IF(L2856&gt;5,1.21,1),0)," ")</f>
        <v xml:space="preserve"> </v>
      </c>
      <c r="N2856" s="329" t="str">
        <f>IFERROR(VLOOKUP(F2856,Accesorio!A:C,3,),"")</f>
        <v/>
      </c>
    </row>
    <row r="2857" spans="1:14">
      <c r="A2857" s="103"/>
      <c r="B2857" s="104"/>
      <c r="C2857" s="105"/>
      <c r="D2857" s="106"/>
      <c r="E2857" s="222"/>
      <c r="F2857" s="225"/>
      <c r="G2857" s="107"/>
      <c r="H2857" s="107"/>
      <c r="I2857" s="107"/>
      <c r="J2857" s="108"/>
      <c r="K2857" s="109"/>
      <c r="L2857" s="110"/>
      <c r="M2857" s="328" t="str">
        <f>IFERROR(ROUNDUP(VLOOKUP(F2857,Accesorio!A:E,IF(L2857&gt;5,L2857-2,L2857),)*E2857/IF(L2857&gt;5,1.21,1),0)," ")</f>
        <v xml:space="preserve"> </v>
      </c>
      <c r="N2857" s="329" t="str">
        <f>IFERROR(VLOOKUP(F2857,Accesorio!A:C,3,),"")</f>
        <v/>
      </c>
    </row>
    <row r="2858" spans="1:14">
      <c r="A2858" s="103"/>
      <c r="B2858" s="104"/>
      <c r="C2858" s="105"/>
      <c r="D2858" s="106"/>
      <c r="E2858" s="222"/>
      <c r="F2858" s="225"/>
      <c r="G2858" s="107"/>
      <c r="H2858" s="107"/>
      <c r="I2858" s="107"/>
      <c r="J2858" s="108"/>
      <c r="K2858" s="109"/>
      <c r="L2858" s="110"/>
      <c r="M2858" s="328" t="str">
        <f>IFERROR(ROUNDUP(VLOOKUP(F2858,Accesorio!A:E,IF(L2858&gt;5,L2858-2,L2858),)*E2858/IF(L2858&gt;5,1.21,1),0)," ")</f>
        <v xml:space="preserve"> </v>
      </c>
      <c r="N2858" s="329" t="str">
        <f>IFERROR(VLOOKUP(F2858,Accesorio!A:C,3,),"")</f>
        <v/>
      </c>
    </row>
    <row r="2859" spans="1:14">
      <c r="A2859" s="103"/>
      <c r="B2859" s="104"/>
      <c r="C2859" s="105"/>
      <c r="D2859" s="106"/>
      <c r="E2859" s="222"/>
      <c r="F2859" s="225"/>
      <c r="G2859" s="107"/>
      <c r="H2859" s="107"/>
      <c r="I2859" s="107"/>
      <c r="J2859" s="108"/>
      <c r="K2859" s="109"/>
      <c r="L2859" s="110"/>
      <c r="M2859" s="328" t="str">
        <f>IFERROR(ROUNDUP(VLOOKUP(F2859,Accesorio!A:E,IF(L2859&gt;5,L2859-2,L2859),)*E2859/IF(L2859&gt;5,1.21,1),0)," ")</f>
        <v xml:space="preserve"> </v>
      </c>
      <c r="N2859" s="329" t="str">
        <f>IFERROR(VLOOKUP(F2859,Accesorio!A:C,3,),"")</f>
        <v/>
      </c>
    </row>
    <row r="2860" spans="1:14">
      <c r="A2860" s="103"/>
      <c r="B2860" s="104"/>
      <c r="C2860" s="105"/>
      <c r="D2860" s="106"/>
      <c r="E2860" s="222"/>
      <c r="F2860" s="225"/>
      <c r="G2860" s="107"/>
      <c r="H2860" s="107"/>
      <c r="I2860" s="107"/>
      <c r="J2860" s="108"/>
      <c r="K2860" s="109"/>
      <c r="L2860" s="110"/>
      <c r="M2860" s="328" t="str">
        <f>IFERROR(ROUNDUP(VLOOKUP(F2860,Accesorio!A:E,IF(L2860&gt;5,L2860-2,L2860),)*E2860/IF(L2860&gt;5,1.21,1),0)," ")</f>
        <v xml:space="preserve"> </v>
      </c>
      <c r="N2860" s="329" t="str">
        <f>IFERROR(VLOOKUP(F2860,Accesorio!A:C,3,),"")</f>
        <v/>
      </c>
    </row>
    <row r="2861" spans="1:14">
      <c r="A2861" s="103"/>
      <c r="B2861" s="104"/>
      <c r="C2861" s="105"/>
      <c r="D2861" s="106"/>
      <c r="E2861" s="222"/>
      <c r="F2861" s="225"/>
      <c r="G2861" s="107"/>
      <c r="H2861" s="107"/>
      <c r="I2861" s="107"/>
      <c r="J2861" s="108"/>
      <c r="K2861" s="109"/>
      <c r="L2861" s="110"/>
      <c r="M2861" s="328" t="str">
        <f>IFERROR(ROUNDUP(VLOOKUP(F2861,Accesorio!A:E,IF(L2861&gt;5,L2861-2,L2861),)*E2861/IF(L2861&gt;5,1.21,1),0)," ")</f>
        <v xml:space="preserve"> </v>
      </c>
      <c r="N2861" s="329" t="str">
        <f>IFERROR(VLOOKUP(F2861,Accesorio!A:C,3,),"")</f>
        <v/>
      </c>
    </row>
    <row r="2862" spans="1:14">
      <c r="A2862" s="103"/>
      <c r="B2862" s="104"/>
      <c r="C2862" s="105"/>
      <c r="D2862" s="106"/>
      <c r="E2862" s="222"/>
      <c r="F2862" s="225"/>
      <c r="G2862" s="107"/>
      <c r="H2862" s="107"/>
      <c r="I2862" s="107"/>
      <c r="J2862" s="108"/>
      <c r="K2862" s="109"/>
      <c r="L2862" s="110"/>
      <c r="M2862" s="328" t="str">
        <f>IFERROR(ROUNDUP(VLOOKUP(F2862,Accesorio!A:E,IF(L2862&gt;5,L2862-2,L2862),)*E2862/IF(L2862&gt;5,1.21,1),0)," ")</f>
        <v xml:space="preserve"> </v>
      </c>
      <c r="N2862" s="329" t="str">
        <f>IFERROR(VLOOKUP(F2862,Accesorio!A:C,3,),"")</f>
        <v/>
      </c>
    </row>
    <row r="2863" spans="1:14">
      <c r="A2863" s="103"/>
      <c r="B2863" s="104"/>
      <c r="C2863" s="105"/>
      <c r="D2863" s="106"/>
      <c r="E2863" s="222"/>
      <c r="F2863" s="225"/>
      <c r="G2863" s="107"/>
      <c r="H2863" s="107"/>
      <c r="I2863" s="107"/>
      <c r="J2863" s="108"/>
      <c r="K2863" s="109"/>
      <c r="L2863" s="110"/>
      <c r="M2863" s="328" t="str">
        <f>IFERROR(ROUNDUP(VLOOKUP(F2863,Accesorio!A:E,IF(L2863&gt;5,L2863-2,L2863),)*E2863/IF(L2863&gt;5,1.21,1),0)," ")</f>
        <v xml:space="preserve"> </v>
      </c>
      <c r="N2863" s="329" t="str">
        <f>IFERROR(VLOOKUP(F2863,Accesorio!A:C,3,),"")</f>
        <v/>
      </c>
    </row>
    <row r="2864" spans="1:14">
      <c r="A2864" s="103"/>
      <c r="B2864" s="104"/>
      <c r="C2864" s="105"/>
      <c r="D2864" s="106"/>
      <c r="E2864" s="222"/>
      <c r="F2864" s="225"/>
      <c r="G2864" s="107"/>
      <c r="H2864" s="107"/>
      <c r="I2864" s="107"/>
      <c r="J2864" s="108"/>
      <c r="K2864" s="109"/>
      <c r="L2864" s="110"/>
      <c r="M2864" s="328" t="str">
        <f>IFERROR(ROUNDUP(VLOOKUP(F2864,Accesorio!A:E,IF(L2864&gt;5,L2864-2,L2864),)*E2864/IF(L2864&gt;5,1.21,1),0)," ")</f>
        <v xml:space="preserve"> </v>
      </c>
      <c r="N2864" s="329" t="str">
        <f>IFERROR(VLOOKUP(F2864,Accesorio!A:C,3,),"")</f>
        <v/>
      </c>
    </row>
    <row r="2865" spans="1:14">
      <c r="A2865" s="103"/>
      <c r="B2865" s="104"/>
      <c r="C2865" s="105"/>
      <c r="D2865" s="106"/>
      <c r="E2865" s="222"/>
      <c r="F2865" s="225"/>
      <c r="G2865" s="107"/>
      <c r="H2865" s="107"/>
      <c r="I2865" s="107"/>
      <c r="J2865" s="108"/>
      <c r="K2865" s="109"/>
      <c r="L2865" s="110"/>
      <c r="M2865" s="328" t="str">
        <f>IFERROR(ROUNDUP(VLOOKUP(F2865,Accesorio!A:E,IF(L2865&gt;5,L2865-2,L2865),)*E2865/IF(L2865&gt;5,1.21,1),0)," ")</f>
        <v xml:space="preserve"> </v>
      </c>
      <c r="N2865" s="329" t="str">
        <f>IFERROR(VLOOKUP(F2865,Accesorio!A:C,3,),"")</f>
        <v/>
      </c>
    </row>
    <row r="2866" spans="1:14">
      <c r="A2866" s="103"/>
      <c r="B2866" s="104"/>
      <c r="C2866" s="105"/>
      <c r="D2866" s="106"/>
      <c r="E2866" s="222"/>
      <c r="F2866" s="225"/>
      <c r="G2866" s="107"/>
      <c r="H2866" s="107"/>
      <c r="I2866" s="107"/>
      <c r="J2866" s="108"/>
      <c r="K2866" s="109"/>
      <c r="L2866" s="110"/>
      <c r="M2866" s="328" t="str">
        <f>IFERROR(ROUNDUP(VLOOKUP(F2866,Accesorio!A:E,IF(L2866&gt;5,L2866-2,L2866),)*E2866/IF(L2866&gt;5,1.21,1),0)," ")</f>
        <v xml:space="preserve"> </v>
      </c>
      <c r="N2866" s="329" t="str">
        <f>IFERROR(VLOOKUP(F2866,Accesorio!A:C,3,),"")</f>
        <v/>
      </c>
    </row>
    <row r="2867" spans="1:14">
      <c r="A2867" s="103"/>
      <c r="B2867" s="104"/>
      <c r="C2867" s="105"/>
      <c r="D2867" s="106"/>
      <c r="E2867" s="222"/>
      <c r="F2867" s="225"/>
      <c r="G2867" s="107"/>
      <c r="H2867" s="107"/>
      <c r="I2867" s="107"/>
      <c r="J2867" s="108"/>
      <c r="K2867" s="109"/>
      <c r="L2867" s="110"/>
      <c r="M2867" s="328" t="str">
        <f>IFERROR(ROUNDUP(VLOOKUP(F2867,Accesorio!A:E,IF(L2867&gt;5,L2867-2,L2867),)*E2867/IF(L2867&gt;5,1.21,1),0)," ")</f>
        <v xml:space="preserve"> </v>
      </c>
      <c r="N2867" s="329" t="str">
        <f>IFERROR(VLOOKUP(F2867,Accesorio!A:C,3,),"")</f>
        <v/>
      </c>
    </row>
    <row r="2868" spans="1:14">
      <c r="A2868" s="103"/>
      <c r="B2868" s="104"/>
      <c r="C2868" s="105"/>
      <c r="D2868" s="106"/>
      <c r="E2868" s="222"/>
      <c r="F2868" s="225"/>
      <c r="G2868" s="107"/>
      <c r="H2868" s="107"/>
      <c r="I2868" s="107"/>
      <c r="J2868" s="108"/>
      <c r="K2868" s="109"/>
      <c r="L2868" s="110"/>
      <c r="M2868" s="328" t="str">
        <f>IFERROR(ROUNDUP(VLOOKUP(F2868,Accesorio!A:E,IF(L2868&gt;5,L2868-2,L2868),)*E2868/IF(L2868&gt;5,1.21,1),0)," ")</f>
        <v xml:space="preserve"> </v>
      </c>
      <c r="N2868" s="329" t="str">
        <f>IFERROR(VLOOKUP(F2868,Accesorio!A:C,3,),"")</f>
        <v/>
      </c>
    </row>
    <row r="2869" spans="1:14">
      <c r="A2869" s="103"/>
      <c r="B2869" s="104"/>
      <c r="C2869" s="105"/>
      <c r="D2869" s="106"/>
      <c r="E2869" s="222"/>
      <c r="F2869" s="225"/>
      <c r="G2869" s="107"/>
      <c r="H2869" s="107"/>
      <c r="I2869" s="107"/>
      <c r="J2869" s="108"/>
      <c r="K2869" s="109"/>
      <c r="L2869" s="110"/>
      <c r="M2869" s="328" t="str">
        <f>IFERROR(ROUNDUP(VLOOKUP(F2869,Accesorio!A:E,IF(L2869&gt;5,L2869-2,L2869),)*E2869/IF(L2869&gt;5,1.21,1),0)," ")</f>
        <v xml:space="preserve"> </v>
      </c>
      <c r="N2869" s="329" t="str">
        <f>IFERROR(VLOOKUP(F2869,Accesorio!A:C,3,),"")</f>
        <v/>
      </c>
    </row>
    <row r="2870" spans="1:14">
      <c r="A2870" s="103"/>
      <c r="B2870" s="104"/>
      <c r="C2870" s="105"/>
      <c r="D2870" s="106"/>
      <c r="E2870" s="222"/>
      <c r="F2870" s="225"/>
      <c r="G2870" s="107"/>
      <c r="H2870" s="107"/>
      <c r="I2870" s="107"/>
      <c r="J2870" s="108"/>
      <c r="K2870" s="109"/>
      <c r="L2870" s="110"/>
      <c r="M2870" s="328" t="str">
        <f>IFERROR(ROUNDUP(VLOOKUP(F2870,Accesorio!A:E,IF(L2870&gt;5,L2870-2,L2870),)*E2870/IF(L2870&gt;5,1.21,1),0)," ")</f>
        <v xml:space="preserve"> </v>
      </c>
      <c r="N2870" s="329" t="str">
        <f>IFERROR(VLOOKUP(F2870,Accesorio!A:C,3,),"")</f>
        <v/>
      </c>
    </row>
    <row r="2871" spans="1:14">
      <c r="A2871" s="103"/>
      <c r="B2871" s="104"/>
      <c r="C2871" s="105"/>
      <c r="D2871" s="106"/>
      <c r="E2871" s="222"/>
      <c r="F2871" s="225"/>
      <c r="G2871" s="107"/>
      <c r="H2871" s="107"/>
      <c r="I2871" s="107"/>
      <c r="J2871" s="108"/>
      <c r="K2871" s="109"/>
      <c r="L2871" s="110"/>
      <c r="M2871" s="328" t="str">
        <f>IFERROR(ROUNDUP(VLOOKUP(F2871,Accesorio!A:E,IF(L2871&gt;5,L2871-2,L2871),)*E2871/IF(L2871&gt;5,1.21,1),0)," ")</f>
        <v xml:space="preserve"> </v>
      </c>
      <c r="N2871" s="329" t="str">
        <f>IFERROR(VLOOKUP(F2871,Accesorio!A:C,3,),"")</f>
        <v/>
      </c>
    </row>
    <row r="2872" spans="1:14">
      <c r="A2872" s="103"/>
      <c r="B2872" s="104"/>
      <c r="C2872" s="105"/>
      <c r="D2872" s="106"/>
      <c r="E2872" s="222"/>
      <c r="F2872" s="225"/>
      <c r="G2872" s="107"/>
      <c r="H2872" s="107"/>
      <c r="I2872" s="107"/>
      <c r="J2872" s="108"/>
      <c r="K2872" s="109"/>
      <c r="L2872" s="110"/>
      <c r="M2872" s="328" t="str">
        <f>IFERROR(ROUNDUP(VLOOKUP(F2872,Accesorio!A:E,IF(L2872&gt;5,L2872-2,L2872),)*E2872/IF(L2872&gt;5,1.21,1),0)," ")</f>
        <v xml:space="preserve"> </v>
      </c>
      <c r="N2872" s="329" t="str">
        <f>IFERROR(VLOOKUP(F2872,Accesorio!A:C,3,),"")</f>
        <v/>
      </c>
    </row>
    <row r="2873" spans="1:14">
      <c r="A2873" s="103"/>
      <c r="B2873" s="104"/>
      <c r="C2873" s="105"/>
      <c r="D2873" s="106"/>
      <c r="E2873" s="222"/>
      <c r="F2873" s="225"/>
      <c r="G2873" s="107"/>
      <c r="H2873" s="107"/>
      <c r="I2873" s="107"/>
      <c r="J2873" s="108"/>
      <c r="K2873" s="109"/>
      <c r="L2873" s="110"/>
      <c r="M2873" s="328" t="str">
        <f>IFERROR(ROUNDUP(VLOOKUP(F2873,Accesorio!A:E,IF(L2873&gt;5,L2873-2,L2873),)*E2873/IF(L2873&gt;5,1.21,1),0)," ")</f>
        <v xml:space="preserve"> </v>
      </c>
      <c r="N2873" s="329" t="str">
        <f>IFERROR(VLOOKUP(F2873,Accesorio!A:C,3,),"")</f>
        <v/>
      </c>
    </row>
    <row r="2874" spans="1:14">
      <c r="A2874" s="103"/>
      <c r="B2874" s="104"/>
      <c r="C2874" s="105"/>
      <c r="D2874" s="106"/>
      <c r="E2874" s="222"/>
      <c r="F2874" s="225"/>
      <c r="G2874" s="107"/>
      <c r="H2874" s="107"/>
      <c r="I2874" s="107"/>
      <c r="J2874" s="108"/>
      <c r="K2874" s="109"/>
      <c r="L2874" s="110"/>
      <c r="M2874" s="328" t="str">
        <f>IFERROR(ROUNDUP(VLOOKUP(F2874,Accesorio!A:E,IF(L2874&gt;5,L2874-2,L2874),)*E2874/IF(L2874&gt;5,1.21,1),0)," ")</f>
        <v xml:space="preserve"> </v>
      </c>
      <c r="N2874" s="329" t="str">
        <f>IFERROR(VLOOKUP(F2874,Accesorio!A:C,3,),"")</f>
        <v/>
      </c>
    </row>
    <row r="2875" spans="1:14">
      <c r="A2875" s="103"/>
      <c r="B2875" s="104"/>
      <c r="C2875" s="105"/>
      <c r="D2875" s="106"/>
      <c r="E2875" s="222"/>
      <c r="F2875" s="225"/>
      <c r="G2875" s="107"/>
      <c r="H2875" s="107"/>
      <c r="I2875" s="107"/>
      <c r="J2875" s="108"/>
      <c r="K2875" s="109"/>
      <c r="L2875" s="110"/>
      <c r="M2875" s="328" t="str">
        <f>IFERROR(ROUNDUP(VLOOKUP(F2875,Accesorio!A:E,IF(L2875&gt;5,L2875-2,L2875),)*E2875/IF(L2875&gt;5,1.21,1),0)," ")</f>
        <v xml:space="preserve"> </v>
      </c>
      <c r="N2875" s="329" t="str">
        <f>IFERROR(VLOOKUP(F2875,Accesorio!A:C,3,),"")</f>
        <v/>
      </c>
    </row>
    <row r="2876" spans="1:14">
      <c r="A2876" s="103"/>
      <c r="B2876" s="104"/>
      <c r="C2876" s="105"/>
      <c r="D2876" s="106"/>
      <c r="E2876" s="222"/>
      <c r="F2876" s="225"/>
      <c r="G2876" s="107"/>
      <c r="H2876" s="107"/>
      <c r="I2876" s="107"/>
      <c r="J2876" s="108"/>
      <c r="K2876" s="109"/>
      <c r="L2876" s="110"/>
      <c r="M2876" s="328" t="str">
        <f>IFERROR(ROUNDUP(VLOOKUP(F2876,Accesorio!A:E,IF(L2876&gt;5,L2876-2,L2876),)*E2876/IF(L2876&gt;5,1.21,1),0)," ")</f>
        <v xml:space="preserve"> </v>
      </c>
      <c r="N2876" s="329" t="str">
        <f>IFERROR(VLOOKUP(F2876,Accesorio!A:C,3,),"")</f>
        <v/>
      </c>
    </row>
    <row r="2877" spans="1:14">
      <c r="A2877" s="103"/>
      <c r="B2877" s="104"/>
      <c r="C2877" s="105"/>
      <c r="D2877" s="106"/>
      <c r="E2877" s="222"/>
      <c r="F2877" s="225"/>
      <c r="G2877" s="107"/>
      <c r="H2877" s="107"/>
      <c r="I2877" s="107"/>
      <c r="J2877" s="108"/>
      <c r="K2877" s="109"/>
      <c r="L2877" s="110"/>
      <c r="M2877" s="328" t="str">
        <f>IFERROR(ROUNDUP(VLOOKUP(F2877,Accesorio!A:E,IF(L2877&gt;5,L2877-2,L2877),)*E2877/IF(L2877&gt;5,1.21,1),0)," ")</f>
        <v xml:space="preserve"> </v>
      </c>
      <c r="N2877" s="329" t="str">
        <f>IFERROR(VLOOKUP(F2877,Accesorio!A:C,3,),"")</f>
        <v/>
      </c>
    </row>
    <row r="2878" spans="1:14">
      <c r="A2878" s="103"/>
      <c r="B2878" s="104"/>
      <c r="C2878" s="105"/>
      <c r="D2878" s="106"/>
      <c r="E2878" s="222"/>
      <c r="F2878" s="225"/>
      <c r="G2878" s="107"/>
      <c r="H2878" s="107"/>
      <c r="I2878" s="107"/>
      <c r="J2878" s="108"/>
      <c r="K2878" s="109"/>
      <c r="L2878" s="110"/>
      <c r="M2878" s="328" t="str">
        <f>IFERROR(ROUNDUP(VLOOKUP(F2878,Accesorio!A:E,IF(L2878&gt;5,L2878-2,L2878),)*E2878/IF(L2878&gt;5,1.21,1),0)," ")</f>
        <v xml:space="preserve"> </v>
      </c>
      <c r="N2878" s="329" t="str">
        <f>IFERROR(VLOOKUP(F2878,Accesorio!A:C,3,),"")</f>
        <v/>
      </c>
    </row>
    <row r="2879" spans="1:14">
      <c r="A2879" s="103"/>
      <c r="B2879" s="104"/>
      <c r="C2879" s="105"/>
      <c r="D2879" s="106"/>
      <c r="E2879" s="222"/>
      <c r="F2879" s="225"/>
      <c r="G2879" s="107"/>
      <c r="H2879" s="107"/>
      <c r="I2879" s="107"/>
      <c r="J2879" s="108"/>
      <c r="K2879" s="109"/>
      <c r="L2879" s="110"/>
      <c r="M2879" s="328" t="str">
        <f>IFERROR(ROUNDUP(VLOOKUP(F2879,Accesorio!A:E,IF(L2879&gt;5,L2879-2,L2879),)*E2879/IF(L2879&gt;5,1.21,1),0)," ")</f>
        <v xml:space="preserve"> </v>
      </c>
      <c r="N2879" s="329" t="str">
        <f>IFERROR(VLOOKUP(F2879,Accesorio!A:C,3,),"")</f>
        <v/>
      </c>
    </row>
    <row r="2880" spans="1:14">
      <c r="A2880" s="103"/>
      <c r="B2880" s="104"/>
      <c r="C2880" s="105"/>
      <c r="D2880" s="106"/>
      <c r="E2880" s="222"/>
      <c r="F2880" s="225"/>
      <c r="G2880" s="107"/>
      <c r="H2880" s="107"/>
      <c r="I2880" s="107"/>
      <c r="J2880" s="108"/>
      <c r="K2880" s="109"/>
      <c r="L2880" s="110"/>
      <c r="M2880" s="328" t="str">
        <f>IFERROR(ROUNDUP(VLOOKUP(F2880,Accesorio!A:E,IF(L2880&gt;5,L2880-2,L2880),)*E2880/IF(L2880&gt;5,1.21,1),0)," ")</f>
        <v xml:space="preserve"> </v>
      </c>
      <c r="N2880" s="329" t="str">
        <f>IFERROR(VLOOKUP(F2880,Accesorio!A:C,3,),"")</f>
        <v/>
      </c>
    </row>
    <row r="2881" spans="1:14">
      <c r="A2881" s="103"/>
      <c r="B2881" s="104"/>
      <c r="C2881" s="105"/>
      <c r="D2881" s="106"/>
      <c r="E2881" s="222"/>
      <c r="F2881" s="225"/>
      <c r="G2881" s="107"/>
      <c r="H2881" s="107"/>
      <c r="I2881" s="107"/>
      <c r="J2881" s="108"/>
      <c r="K2881" s="109"/>
      <c r="L2881" s="110"/>
      <c r="M2881" s="328" t="str">
        <f>IFERROR(ROUNDUP(VLOOKUP(F2881,Accesorio!A:E,IF(L2881&gt;5,L2881-2,L2881),)*E2881/IF(L2881&gt;5,1.21,1),0)," ")</f>
        <v xml:space="preserve"> </v>
      </c>
      <c r="N2881" s="329" t="str">
        <f>IFERROR(VLOOKUP(F2881,Accesorio!A:C,3,),"")</f>
        <v/>
      </c>
    </row>
    <row r="2882" spans="1:14">
      <c r="A2882" s="103"/>
      <c r="B2882" s="104"/>
      <c r="C2882" s="105"/>
      <c r="D2882" s="106"/>
      <c r="E2882" s="222"/>
      <c r="F2882" s="225"/>
      <c r="G2882" s="107"/>
      <c r="H2882" s="107"/>
      <c r="I2882" s="107"/>
      <c r="J2882" s="108"/>
      <c r="K2882" s="109"/>
      <c r="L2882" s="110"/>
      <c r="M2882" s="328" t="str">
        <f>IFERROR(ROUNDUP(VLOOKUP(F2882,Accesorio!A:E,IF(L2882&gt;5,L2882-2,L2882),)*E2882/IF(L2882&gt;5,1.21,1),0)," ")</f>
        <v xml:space="preserve"> </v>
      </c>
      <c r="N2882" s="329" t="str">
        <f>IFERROR(VLOOKUP(F2882,Accesorio!A:C,3,),"")</f>
        <v/>
      </c>
    </row>
    <row r="2883" spans="1:14">
      <c r="A2883" s="103"/>
      <c r="B2883" s="104"/>
      <c r="C2883" s="105"/>
      <c r="D2883" s="106"/>
      <c r="E2883" s="222"/>
      <c r="F2883" s="225"/>
      <c r="G2883" s="107"/>
      <c r="H2883" s="107"/>
      <c r="I2883" s="107"/>
      <c r="J2883" s="108"/>
      <c r="K2883" s="109"/>
      <c r="L2883" s="110"/>
      <c r="M2883" s="328" t="str">
        <f>IFERROR(ROUNDUP(VLOOKUP(F2883,Accesorio!A:E,IF(L2883&gt;5,L2883-2,L2883),)*E2883/IF(L2883&gt;5,1.21,1),0)," ")</f>
        <v xml:space="preserve"> </v>
      </c>
      <c r="N2883" s="329" t="str">
        <f>IFERROR(VLOOKUP(F2883,Accesorio!A:C,3,),"")</f>
        <v/>
      </c>
    </row>
    <row r="2884" spans="1:14">
      <c r="A2884" s="103"/>
      <c r="B2884" s="104"/>
      <c r="C2884" s="105"/>
      <c r="D2884" s="106"/>
      <c r="E2884" s="222"/>
      <c r="F2884" s="225"/>
      <c r="G2884" s="107"/>
      <c r="H2884" s="107"/>
      <c r="I2884" s="107"/>
      <c r="J2884" s="108"/>
      <c r="K2884" s="109"/>
      <c r="L2884" s="110"/>
      <c r="M2884" s="328" t="str">
        <f>IFERROR(ROUNDUP(VLOOKUP(F2884,Accesorio!A:E,IF(L2884&gt;5,L2884-2,L2884),)*E2884/IF(L2884&gt;5,1.21,1),0)," ")</f>
        <v xml:space="preserve"> </v>
      </c>
      <c r="N2884" s="329" t="str">
        <f>IFERROR(VLOOKUP(F2884,Accesorio!A:C,3,),"")</f>
        <v/>
      </c>
    </row>
    <row r="2885" spans="1:14">
      <c r="A2885" s="103"/>
      <c r="B2885" s="104"/>
      <c r="C2885" s="105"/>
      <c r="D2885" s="106"/>
      <c r="E2885" s="222"/>
      <c r="F2885" s="225"/>
      <c r="G2885" s="107"/>
      <c r="H2885" s="107"/>
      <c r="I2885" s="107"/>
      <c r="J2885" s="108"/>
      <c r="K2885" s="109"/>
      <c r="L2885" s="110"/>
      <c r="M2885" s="328" t="str">
        <f>IFERROR(ROUNDUP(VLOOKUP(F2885,Accesorio!A:E,IF(L2885&gt;5,L2885-2,L2885),)*E2885/IF(L2885&gt;5,1.21,1),0)," ")</f>
        <v xml:space="preserve"> </v>
      </c>
      <c r="N2885" s="329" t="str">
        <f>IFERROR(VLOOKUP(F2885,Accesorio!A:C,3,),"")</f>
        <v/>
      </c>
    </row>
    <row r="2886" spans="1:14">
      <c r="A2886" s="103"/>
      <c r="B2886" s="104"/>
      <c r="C2886" s="105"/>
      <c r="D2886" s="106"/>
      <c r="E2886" s="222"/>
      <c r="F2886" s="225"/>
      <c r="G2886" s="107"/>
      <c r="H2886" s="107"/>
      <c r="I2886" s="107"/>
      <c r="J2886" s="108"/>
      <c r="K2886" s="109"/>
      <c r="L2886" s="110"/>
      <c r="M2886" s="328" t="str">
        <f>IFERROR(ROUNDUP(VLOOKUP(F2886,Accesorio!A:E,IF(L2886&gt;5,L2886-2,L2886),)*E2886/IF(L2886&gt;5,1.21,1),0)," ")</f>
        <v xml:space="preserve"> </v>
      </c>
      <c r="N2886" s="329" t="str">
        <f>IFERROR(VLOOKUP(F2886,Accesorio!A:C,3,),"")</f>
        <v/>
      </c>
    </row>
    <row r="2887" spans="1:14">
      <c r="A2887" s="103"/>
      <c r="B2887" s="104"/>
      <c r="C2887" s="105"/>
      <c r="D2887" s="106"/>
      <c r="E2887" s="222"/>
      <c r="F2887" s="225"/>
      <c r="G2887" s="107"/>
      <c r="H2887" s="107"/>
      <c r="I2887" s="107"/>
      <c r="J2887" s="108"/>
      <c r="K2887" s="109"/>
      <c r="L2887" s="110"/>
      <c r="M2887" s="328" t="str">
        <f>IFERROR(ROUNDUP(VLOOKUP(F2887,Accesorio!A:E,IF(L2887&gt;5,L2887-2,L2887),)*E2887/IF(L2887&gt;5,1.21,1),0)," ")</f>
        <v xml:space="preserve"> </v>
      </c>
      <c r="N2887" s="329" t="str">
        <f>IFERROR(VLOOKUP(F2887,Accesorio!A:C,3,),"")</f>
        <v/>
      </c>
    </row>
    <row r="2888" spans="1:14">
      <c r="A2888" s="103"/>
      <c r="B2888" s="104"/>
      <c r="C2888" s="105"/>
      <c r="D2888" s="106"/>
      <c r="E2888" s="222"/>
      <c r="F2888" s="225"/>
      <c r="G2888" s="107"/>
      <c r="H2888" s="107"/>
      <c r="I2888" s="107"/>
      <c r="J2888" s="108"/>
      <c r="K2888" s="109"/>
      <c r="L2888" s="110"/>
      <c r="M2888" s="328" t="str">
        <f>IFERROR(ROUNDUP(VLOOKUP(F2888,Accesorio!A:E,IF(L2888&gt;5,L2888-2,L2888),)*E2888/IF(L2888&gt;5,1.21,1),0)," ")</f>
        <v xml:space="preserve"> </v>
      </c>
      <c r="N2888" s="329" t="str">
        <f>IFERROR(VLOOKUP(F2888,Accesorio!A:C,3,),"")</f>
        <v/>
      </c>
    </row>
    <row r="2889" spans="1:14">
      <c r="A2889" s="103"/>
      <c r="B2889" s="104"/>
      <c r="C2889" s="105"/>
      <c r="D2889" s="106"/>
      <c r="E2889" s="222"/>
      <c r="F2889" s="225"/>
      <c r="G2889" s="107"/>
      <c r="H2889" s="107"/>
      <c r="I2889" s="107"/>
      <c r="J2889" s="108"/>
      <c r="K2889" s="109"/>
      <c r="L2889" s="110"/>
      <c r="M2889" s="328" t="str">
        <f>IFERROR(ROUNDUP(VLOOKUP(F2889,Accesorio!A:E,IF(L2889&gt;5,L2889-2,L2889),)*E2889/IF(L2889&gt;5,1.21,1),0)," ")</f>
        <v xml:space="preserve"> </v>
      </c>
      <c r="N2889" s="329" t="str">
        <f>IFERROR(VLOOKUP(F2889,Accesorio!A:C,3,),"")</f>
        <v/>
      </c>
    </row>
    <row r="2890" spans="1:14">
      <c r="A2890" s="103"/>
      <c r="B2890" s="104"/>
      <c r="C2890" s="105"/>
      <c r="D2890" s="106"/>
      <c r="E2890" s="222"/>
      <c r="F2890" s="225"/>
      <c r="G2890" s="107"/>
      <c r="H2890" s="107"/>
      <c r="I2890" s="107"/>
      <c r="J2890" s="108"/>
      <c r="K2890" s="109"/>
      <c r="L2890" s="110"/>
      <c r="M2890" s="328" t="str">
        <f>IFERROR(ROUNDUP(VLOOKUP(F2890,Accesorio!A:E,IF(L2890&gt;5,L2890-2,L2890),)*E2890/IF(L2890&gt;5,1.21,1),0)," ")</f>
        <v xml:space="preserve"> </v>
      </c>
      <c r="N2890" s="329" t="str">
        <f>IFERROR(VLOOKUP(F2890,Accesorio!A:C,3,),"")</f>
        <v/>
      </c>
    </row>
    <row r="2891" spans="1:14">
      <c r="A2891" s="103"/>
      <c r="B2891" s="104"/>
      <c r="C2891" s="105"/>
      <c r="D2891" s="106"/>
      <c r="E2891" s="222"/>
      <c r="F2891" s="225"/>
      <c r="G2891" s="107"/>
      <c r="H2891" s="107"/>
      <c r="I2891" s="107"/>
      <c r="J2891" s="108"/>
      <c r="K2891" s="109"/>
      <c r="L2891" s="110"/>
      <c r="M2891" s="328" t="str">
        <f>IFERROR(ROUNDUP(VLOOKUP(F2891,Accesorio!A:E,IF(L2891&gt;5,L2891-2,L2891),)*E2891/IF(L2891&gt;5,1.21,1),0)," ")</f>
        <v xml:space="preserve"> </v>
      </c>
      <c r="N2891" s="329" t="str">
        <f>IFERROR(VLOOKUP(F2891,Accesorio!A:C,3,),"")</f>
        <v/>
      </c>
    </row>
    <row r="2892" spans="1:14">
      <c r="A2892" s="103"/>
      <c r="B2892" s="104"/>
      <c r="C2892" s="105"/>
      <c r="D2892" s="106"/>
      <c r="E2892" s="222"/>
      <c r="F2892" s="225"/>
      <c r="G2892" s="107"/>
      <c r="H2892" s="107"/>
      <c r="I2892" s="107"/>
      <c r="J2892" s="108"/>
      <c r="K2892" s="109"/>
      <c r="L2892" s="110"/>
      <c r="M2892" s="328" t="str">
        <f>IFERROR(ROUNDUP(VLOOKUP(F2892,Accesorio!A:E,IF(L2892&gt;5,L2892-2,L2892),)*E2892/IF(L2892&gt;5,1.21,1),0)," ")</f>
        <v xml:space="preserve"> </v>
      </c>
      <c r="N2892" s="329" t="str">
        <f>IFERROR(VLOOKUP(F2892,Accesorio!A:C,3,),"")</f>
        <v/>
      </c>
    </row>
    <row r="2893" spans="1:14">
      <c r="A2893" s="103"/>
      <c r="B2893" s="104"/>
      <c r="C2893" s="105"/>
      <c r="D2893" s="106"/>
      <c r="E2893" s="222"/>
      <c r="F2893" s="225"/>
      <c r="G2893" s="107"/>
      <c r="H2893" s="107"/>
      <c r="I2893" s="107"/>
      <c r="J2893" s="108"/>
      <c r="K2893" s="109"/>
      <c r="L2893" s="110"/>
      <c r="M2893" s="328" t="str">
        <f>IFERROR(ROUNDUP(VLOOKUP(F2893,Accesorio!A:E,IF(L2893&gt;5,L2893-2,L2893),)*E2893/IF(L2893&gt;5,1.21,1),0)," ")</f>
        <v xml:space="preserve"> </v>
      </c>
      <c r="N2893" s="329" t="str">
        <f>IFERROR(VLOOKUP(F2893,Accesorio!A:C,3,),"")</f>
        <v/>
      </c>
    </row>
    <row r="2894" spans="1:14">
      <c r="A2894" s="103"/>
      <c r="B2894" s="104"/>
      <c r="C2894" s="105"/>
      <c r="D2894" s="106"/>
      <c r="E2894" s="222"/>
      <c r="F2894" s="225"/>
      <c r="G2894" s="107"/>
      <c r="H2894" s="107"/>
      <c r="I2894" s="107"/>
      <c r="J2894" s="108"/>
      <c r="K2894" s="109"/>
      <c r="L2894" s="110"/>
      <c r="M2894" s="328" t="str">
        <f>IFERROR(ROUNDUP(VLOOKUP(F2894,Accesorio!A:E,IF(L2894&gt;5,L2894-2,L2894),)*E2894/IF(L2894&gt;5,1.21,1),0)," ")</f>
        <v xml:space="preserve"> </v>
      </c>
      <c r="N2894" s="329" t="str">
        <f>IFERROR(VLOOKUP(F2894,Accesorio!A:C,3,),"")</f>
        <v/>
      </c>
    </row>
    <row r="2895" spans="1:14">
      <c r="A2895" s="103"/>
      <c r="B2895" s="104"/>
      <c r="C2895" s="105"/>
      <c r="D2895" s="106"/>
      <c r="E2895" s="222"/>
      <c r="F2895" s="225"/>
      <c r="G2895" s="107"/>
      <c r="H2895" s="107"/>
      <c r="I2895" s="107"/>
      <c r="J2895" s="108"/>
      <c r="K2895" s="109"/>
      <c r="L2895" s="110"/>
      <c r="M2895" s="328" t="str">
        <f>IFERROR(ROUNDUP(VLOOKUP(F2895,Accesorio!A:E,IF(L2895&gt;5,L2895-2,L2895),)*E2895/IF(L2895&gt;5,1.21,1),0)," ")</f>
        <v xml:space="preserve"> </v>
      </c>
      <c r="N2895" s="329" t="str">
        <f>IFERROR(VLOOKUP(F2895,Accesorio!A:C,3,),"")</f>
        <v/>
      </c>
    </row>
    <row r="2896" spans="1:14">
      <c r="A2896" s="103"/>
      <c r="B2896" s="104"/>
      <c r="C2896" s="105"/>
      <c r="D2896" s="106"/>
      <c r="E2896" s="222"/>
      <c r="F2896" s="225"/>
      <c r="G2896" s="107"/>
      <c r="H2896" s="107"/>
      <c r="I2896" s="107"/>
      <c r="J2896" s="108"/>
      <c r="K2896" s="109"/>
      <c r="L2896" s="110"/>
      <c r="M2896" s="328" t="str">
        <f>IFERROR(ROUNDUP(VLOOKUP(F2896,Accesorio!A:E,IF(L2896&gt;5,L2896-2,L2896),)*E2896/IF(L2896&gt;5,1.21,1),0)," ")</f>
        <v xml:space="preserve"> </v>
      </c>
      <c r="N2896" s="329" t="str">
        <f>IFERROR(VLOOKUP(F2896,Accesorio!A:C,3,),"")</f>
        <v/>
      </c>
    </row>
    <row r="2897" spans="1:14">
      <c r="A2897" s="103"/>
      <c r="B2897" s="104"/>
      <c r="C2897" s="105"/>
      <c r="D2897" s="106"/>
      <c r="E2897" s="222"/>
      <c r="F2897" s="225"/>
      <c r="G2897" s="107"/>
      <c r="H2897" s="107"/>
      <c r="I2897" s="107"/>
      <c r="J2897" s="108"/>
      <c r="K2897" s="109"/>
      <c r="L2897" s="110"/>
      <c r="M2897" s="328" t="str">
        <f>IFERROR(ROUNDUP(VLOOKUP(F2897,Accesorio!A:E,IF(L2897&gt;5,L2897-2,L2897),)*E2897/IF(L2897&gt;5,1.21,1),0)," ")</f>
        <v xml:space="preserve"> </v>
      </c>
      <c r="N2897" s="329" t="str">
        <f>IFERROR(VLOOKUP(F2897,Accesorio!A:C,3,),"")</f>
        <v/>
      </c>
    </row>
    <row r="2898" spans="1:14">
      <c r="A2898" s="103"/>
      <c r="B2898" s="104"/>
      <c r="C2898" s="105"/>
      <c r="D2898" s="106"/>
      <c r="E2898" s="222"/>
      <c r="F2898" s="225"/>
      <c r="G2898" s="107"/>
      <c r="H2898" s="107"/>
      <c r="I2898" s="107"/>
      <c r="J2898" s="108"/>
      <c r="K2898" s="109"/>
      <c r="L2898" s="110"/>
      <c r="M2898" s="328" t="str">
        <f>IFERROR(ROUNDUP(VLOOKUP(F2898,Accesorio!A:E,IF(L2898&gt;5,L2898-2,L2898),)*E2898/IF(L2898&gt;5,1.21,1),0)," ")</f>
        <v xml:space="preserve"> </v>
      </c>
      <c r="N2898" s="329" t="str">
        <f>IFERROR(VLOOKUP(F2898,Accesorio!A:C,3,),"")</f>
        <v/>
      </c>
    </row>
    <row r="2899" spans="1:14">
      <c r="A2899" s="103"/>
      <c r="B2899" s="104"/>
      <c r="C2899" s="105"/>
      <c r="D2899" s="106"/>
      <c r="E2899" s="222"/>
      <c r="F2899" s="225"/>
      <c r="G2899" s="107"/>
      <c r="H2899" s="107"/>
      <c r="I2899" s="107"/>
      <c r="J2899" s="108"/>
      <c r="K2899" s="109"/>
      <c r="L2899" s="110"/>
      <c r="M2899" s="328" t="str">
        <f>IFERROR(ROUNDUP(VLOOKUP(F2899,Accesorio!A:E,IF(L2899&gt;5,L2899-2,L2899),)*E2899/IF(L2899&gt;5,1.21,1),0)," ")</f>
        <v xml:space="preserve"> </v>
      </c>
      <c r="N2899" s="329" t="str">
        <f>IFERROR(VLOOKUP(F2899,Accesorio!A:C,3,),"")</f>
        <v/>
      </c>
    </row>
    <row r="2900" spans="1:14">
      <c r="A2900" s="103"/>
      <c r="B2900" s="104"/>
      <c r="C2900" s="105"/>
      <c r="D2900" s="106"/>
      <c r="E2900" s="222"/>
      <c r="F2900" s="225"/>
      <c r="G2900" s="107"/>
      <c r="H2900" s="107"/>
      <c r="I2900" s="107"/>
      <c r="J2900" s="108"/>
      <c r="K2900" s="109"/>
      <c r="L2900" s="110"/>
      <c r="M2900" s="328" t="str">
        <f>IFERROR(ROUNDUP(VLOOKUP(F2900,Accesorio!A:E,IF(L2900&gt;5,L2900-2,L2900),)*E2900/IF(L2900&gt;5,1.21,1),0)," ")</f>
        <v xml:space="preserve"> </v>
      </c>
      <c r="N2900" s="329" t="str">
        <f>IFERROR(VLOOKUP(F2900,Accesorio!A:C,3,),"")</f>
        <v/>
      </c>
    </row>
    <row r="2901" spans="1:14">
      <c r="A2901" s="103"/>
      <c r="B2901" s="104"/>
      <c r="C2901" s="105"/>
      <c r="D2901" s="106"/>
      <c r="E2901" s="222"/>
      <c r="F2901" s="225"/>
      <c r="G2901" s="107"/>
      <c r="H2901" s="107"/>
      <c r="I2901" s="107"/>
      <c r="J2901" s="108"/>
      <c r="K2901" s="109"/>
      <c r="L2901" s="110"/>
      <c r="M2901" s="328" t="str">
        <f>IFERROR(ROUNDUP(VLOOKUP(F2901,Accesorio!A:E,IF(L2901&gt;5,L2901-2,L2901),)*E2901/IF(L2901&gt;5,1.21,1),0)," ")</f>
        <v xml:space="preserve"> </v>
      </c>
      <c r="N2901" s="329" t="str">
        <f>IFERROR(VLOOKUP(F2901,Accesorio!A:C,3,),"")</f>
        <v/>
      </c>
    </row>
    <row r="2902" spans="1:14">
      <c r="A2902" s="103"/>
      <c r="B2902" s="104"/>
      <c r="C2902" s="105"/>
      <c r="D2902" s="106"/>
      <c r="E2902" s="222"/>
      <c r="F2902" s="225"/>
      <c r="G2902" s="107"/>
      <c r="H2902" s="107"/>
      <c r="I2902" s="107"/>
      <c r="J2902" s="108"/>
      <c r="K2902" s="109"/>
      <c r="L2902" s="110"/>
      <c r="M2902" s="328" t="str">
        <f>IFERROR(ROUNDUP(VLOOKUP(F2902,Accesorio!A:E,IF(L2902&gt;5,L2902-2,L2902),)*E2902/IF(L2902&gt;5,1.21,1),0)," ")</f>
        <v xml:space="preserve"> </v>
      </c>
      <c r="N2902" s="329" t="str">
        <f>IFERROR(VLOOKUP(F2902,Accesorio!A:C,3,),"")</f>
        <v/>
      </c>
    </row>
    <row r="2903" spans="1:14">
      <c r="A2903" s="103"/>
      <c r="B2903" s="104"/>
      <c r="C2903" s="105"/>
      <c r="D2903" s="106"/>
      <c r="E2903" s="222"/>
      <c r="F2903" s="225"/>
      <c r="G2903" s="107"/>
      <c r="H2903" s="107"/>
      <c r="I2903" s="107"/>
      <c r="J2903" s="108"/>
      <c r="K2903" s="109"/>
      <c r="L2903" s="110"/>
      <c r="M2903" s="328" t="str">
        <f>IFERROR(ROUNDUP(VLOOKUP(F2903,Accesorio!A:E,IF(L2903&gt;5,L2903-2,L2903),)*E2903/IF(L2903&gt;5,1.21,1),0)," ")</f>
        <v xml:space="preserve"> </v>
      </c>
      <c r="N2903" s="329" t="str">
        <f>IFERROR(VLOOKUP(F2903,Accesorio!A:C,3,),"")</f>
        <v/>
      </c>
    </row>
    <row r="2904" spans="1:14">
      <c r="A2904" s="103"/>
      <c r="B2904" s="104"/>
      <c r="C2904" s="105"/>
      <c r="D2904" s="106"/>
      <c r="E2904" s="222"/>
      <c r="F2904" s="225"/>
      <c r="G2904" s="107"/>
      <c r="H2904" s="107"/>
      <c r="I2904" s="107"/>
      <c r="J2904" s="108"/>
      <c r="K2904" s="109"/>
      <c r="L2904" s="110"/>
      <c r="M2904" s="328" t="str">
        <f>IFERROR(ROUNDUP(VLOOKUP(F2904,Accesorio!A:E,IF(L2904&gt;5,L2904-2,L2904),)*E2904/IF(L2904&gt;5,1.21,1),0)," ")</f>
        <v xml:space="preserve"> </v>
      </c>
      <c r="N2904" s="329" t="str">
        <f>IFERROR(VLOOKUP(F2904,Accesorio!A:C,3,),"")</f>
        <v/>
      </c>
    </row>
    <row r="2905" spans="1:14">
      <c r="A2905" s="103"/>
      <c r="B2905" s="104"/>
      <c r="C2905" s="105"/>
      <c r="D2905" s="106"/>
      <c r="E2905" s="222"/>
      <c r="F2905" s="225"/>
      <c r="G2905" s="107"/>
      <c r="H2905" s="107"/>
      <c r="I2905" s="107"/>
      <c r="J2905" s="108"/>
      <c r="K2905" s="109"/>
      <c r="L2905" s="110"/>
      <c r="M2905" s="328" t="str">
        <f>IFERROR(ROUNDUP(VLOOKUP(F2905,Accesorio!A:E,IF(L2905&gt;5,L2905-2,L2905),)*E2905/IF(L2905&gt;5,1.21,1),0)," ")</f>
        <v xml:space="preserve"> </v>
      </c>
      <c r="N2905" s="329" t="str">
        <f>IFERROR(VLOOKUP(F2905,Accesorio!A:C,3,),"")</f>
        <v/>
      </c>
    </row>
    <row r="2906" spans="1:14">
      <c r="A2906" s="103"/>
      <c r="B2906" s="104"/>
      <c r="C2906" s="105"/>
      <c r="D2906" s="106"/>
      <c r="E2906" s="222"/>
      <c r="F2906" s="225"/>
      <c r="G2906" s="107"/>
      <c r="H2906" s="107"/>
      <c r="I2906" s="107"/>
      <c r="J2906" s="108"/>
      <c r="K2906" s="109"/>
      <c r="L2906" s="110"/>
      <c r="M2906" s="328" t="str">
        <f>IFERROR(ROUNDUP(VLOOKUP(F2906,Accesorio!A:E,IF(L2906&gt;5,L2906-2,L2906),)*E2906/IF(L2906&gt;5,1.21,1),0)," ")</f>
        <v xml:space="preserve"> </v>
      </c>
      <c r="N2906" s="329" t="str">
        <f>IFERROR(VLOOKUP(F2906,Accesorio!A:C,3,),"")</f>
        <v/>
      </c>
    </row>
    <row r="2907" spans="1:14">
      <c r="A2907" s="103"/>
      <c r="B2907" s="104"/>
      <c r="C2907" s="105"/>
      <c r="D2907" s="106"/>
      <c r="E2907" s="222"/>
      <c r="F2907" s="225"/>
      <c r="G2907" s="107"/>
      <c r="H2907" s="107"/>
      <c r="I2907" s="107"/>
      <c r="J2907" s="108"/>
      <c r="K2907" s="109"/>
      <c r="L2907" s="110"/>
      <c r="M2907" s="328" t="str">
        <f>IFERROR(ROUNDUP(VLOOKUP(F2907,Accesorio!A:E,IF(L2907&gt;5,L2907-2,L2907),)*E2907/IF(L2907&gt;5,1.21,1),0)," ")</f>
        <v xml:space="preserve"> </v>
      </c>
      <c r="N2907" s="329" t="str">
        <f>IFERROR(VLOOKUP(F2907,Accesorio!A:C,3,),"")</f>
        <v/>
      </c>
    </row>
    <row r="2908" spans="1:14">
      <c r="A2908" s="103"/>
      <c r="B2908" s="104"/>
      <c r="C2908" s="105"/>
      <c r="D2908" s="106"/>
      <c r="E2908" s="222"/>
      <c r="F2908" s="225"/>
      <c r="G2908" s="107"/>
      <c r="H2908" s="107"/>
      <c r="I2908" s="107"/>
      <c r="J2908" s="108"/>
      <c r="K2908" s="109"/>
      <c r="L2908" s="110"/>
      <c r="M2908" s="328" t="str">
        <f>IFERROR(ROUNDUP(VLOOKUP(F2908,Accesorio!A:E,IF(L2908&gt;5,L2908-2,L2908),)*E2908/IF(L2908&gt;5,1.21,1),0)," ")</f>
        <v xml:space="preserve"> </v>
      </c>
      <c r="N2908" s="329" t="str">
        <f>IFERROR(VLOOKUP(F2908,Accesorio!A:C,3,),"")</f>
        <v/>
      </c>
    </row>
    <row r="2909" spans="1:14">
      <c r="A2909" s="103"/>
      <c r="B2909" s="104"/>
      <c r="C2909" s="105"/>
      <c r="D2909" s="106"/>
      <c r="E2909" s="222"/>
      <c r="F2909" s="225"/>
      <c r="G2909" s="107"/>
      <c r="H2909" s="107"/>
      <c r="I2909" s="107"/>
      <c r="J2909" s="108"/>
      <c r="K2909" s="109"/>
      <c r="L2909" s="110"/>
      <c r="M2909" s="328" t="str">
        <f>IFERROR(ROUNDUP(VLOOKUP(F2909,Accesorio!A:E,IF(L2909&gt;5,L2909-2,L2909),)*E2909/IF(L2909&gt;5,1.21,1),0)," ")</f>
        <v xml:space="preserve"> </v>
      </c>
      <c r="N2909" s="329" t="str">
        <f>IFERROR(VLOOKUP(F2909,Accesorio!A:C,3,),"")</f>
        <v/>
      </c>
    </row>
    <row r="2910" spans="1:14">
      <c r="A2910" s="103"/>
      <c r="B2910" s="104"/>
      <c r="C2910" s="105"/>
      <c r="D2910" s="106"/>
      <c r="E2910" s="222"/>
      <c r="F2910" s="225"/>
      <c r="G2910" s="107"/>
      <c r="H2910" s="107"/>
      <c r="I2910" s="107"/>
      <c r="J2910" s="108"/>
      <c r="K2910" s="109"/>
      <c r="L2910" s="110"/>
      <c r="M2910" s="328" t="str">
        <f>IFERROR(ROUNDUP(VLOOKUP(F2910,Accesorio!A:E,IF(L2910&gt;5,L2910-2,L2910),)*E2910/IF(L2910&gt;5,1.21,1),0)," ")</f>
        <v xml:space="preserve"> </v>
      </c>
      <c r="N2910" s="329" t="str">
        <f>IFERROR(VLOOKUP(F2910,Accesorio!A:C,3,),"")</f>
        <v/>
      </c>
    </row>
    <row r="2911" spans="1:14">
      <c r="A2911" s="103"/>
      <c r="B2911" s="104"/>
      <c r="C2911" s="105"/>
      <c r="D2911" s="106"/>
      <c r="E2911" s="222"/>
      <c r="F2911" s="225"/>
      <c r="G2911" s="107"/>
      <c r="H2911" s="107"/>
      <c r="I2911" s="107"/>
      <c r="J2911" s="108"/>
      <c r="K2911" s="109"/>
      <c r="L2911" s="110"/>
      <c r="M2911" s="328" t="str">
        <f>IFERROR(ROUNDUP(VLOOKUP(F2911,Accesorio!A:E,IF(L2911&gt;5,L2911-2,L2911),)*E2911/IF(L2911&gt;5,1.21,1),0)," ")</f>
        <v xml:space="preserve"> </v>
      </c>
      <c r="N2911" s="329" t="str">
        <f>IFERROR(VLOOKUP(F2911,Accesorio!A:C,3,),"")</f>
        <v/>
      </c>
    </row>
    <row r="2912" spans="1:14">
      <c r="A2912" s="103"/>
      <c r="B2912" s="104"/>
      <c r="C2912" s="105"/>
      <c r="D2912" s="106"/>
      <c r="E2912" s="222"/>
      <c r="F2912" s="225"/>
      <c r="G2912" s="107"/>
      <c r="H2912" s="107"/>
      <c r="I2912" s="107"/>
      <c r="J2912" s="108"/>
      <c r="K2912" s="109"/>
      <c r="L2912" s="110"/>
      <c r="M2912" s="328" t="str">
        <f>IFERROR(ROUNDUP(VLOOKUP(F2912,Accesorio!A:E,IF(L2912&gt;5,L2912-2,L2912),)*E2912/IF(L2912&gt;5,1.21,1),0)," ")</f>
        <v xml:space="preserve"> </v>
      </c>
      <c r="N2912" s="329" t="str">
        <f>IFERROR(VLOOKUP(F2912,Accesorio!A:C,3,),"")</f>
        <v/>
      </c>
    </row>
    <row r="2913" spans="1:14">
      <c r="A2913" s="103"/>
      <c r="B2913" s="104"/>
      <c r="C2913" s="105"/>
      <c r="D2913" s="106"/>
      <c r="E2913" s="222"/>
      <c r="F2913" s="225"/>
      <c r="G2913" s="107"/>
      <c r="H2913" s="107"/>
      <c r="I2913" s="107"/>
      <c r="J2913" s="108"/>
      <c r="K2913" s="109"/>
      <c r="L2913" s="110"/>
      <c r="M2913" s="328" t="str">
        <f>IFERROR(ROUNDUP(VLOOKUP(F2913,Accesorio!A:E,IF(L2913&gt;5,L2913-2,L2913),)*E2913/IF(L2913&gt;5,1.21,1),0)," ")</f>
        <v xml:space="preserve"> </v>
      </c>
      <c r="N2913" s="329" t="str">
        <f>IFERROR(VLOOKUP(F2913,Accesorio!A:C,3,),"")</f>
        <v/>
      </c>
    </row>
    <row r="2914" spans="1:14">
      <c r="A2914" s="103"/>
      <c r="B2914" s="104"/>
      <c r="C2914" s="105"/>
      <c r="D2914" s="106"/>
      <c r="E2914" s="222"/>
      <c r="F2914" s="225"/>
      <c r="G2914" s="107"/>
      <c r="H2914" s="107"/>
      <c r="I2914" s="107"/>
      <c r="J2914" s="108"/>
      <c r="K2914" s="109"/>
      <c r="L2914" s="110"/>
      <c r="M2914" s="328" t="str">
        <f>IFERROR(ROUNDUP(VLOOKUP(F2914,Accesorio!A:E,IF(L2914&gt;5,L2914-2,L2914),)*E2914/IF(L2914&gt;5,1.21,1),0)," ")</f>
        <v xml:space="preserve"> </v>
      </c>
      <c r="N2914" s="329" t="str">
        <f>IFERROR(VLOOKUP(F2914,Accesorio!A:C,3,),"")</f>
        <v/>
      </c>
    </row>
    <row r="2915" spans="1:14">
      <c r="A2915" s="103"/>
      <c r="B2915" s="104"/>
      <c r="C2915" s="105"/>
      <c r="D2915" s="106"/>
      <c r="E2915" s="222"/>
      <c r="F2915" s="225"/>
      <c r="G2915" s="107"/>
      <c r="H2915" s="107"/>
      <c r="I2915" s="107"/>
      <c r="J2915" s="108"/>
      <c r="K2915" s="109"/>
      <c r="L2915" s="110"/>
      <c r="M2915" s="328" t="str">
        <f>IFERROR(ROUNDUP(VLOOKUP(F2915,Accesorio!A:E,IF(L2915&gt;5,L2915-2,L2915),)*E2915/IF(L2915&gt;5,1.21,1),0)," ")</f>
        <v xml:space="preserve"> </v>
      </c>
      <c r="N2915" s="329" t="str">
        <f>IFERROR(VLOOKUP(F2915,Accesorio!A:C,3,),"")</f>
        <v/>
      </c>
    </row>
    <row r="2916" spans="1:14">
      <c r="A2916" s="103"/>
      <c r="B2916" s="104"/>
      <c r="C2916" s="105"/>
      <c r="D2916" s="106"/>
      <c r="E2916" s="222"/>
      <c r="F2916" s="225"/>
      <c r="G2916" s="107"/>
      <c r="H2916" s="107"/>
      <c r="I2916" s="107"/>
      <c r="J2916" s="108"/>
      <c r="K2916" s="109"/>
      <c r="L2916" s="110"/>
      <c r="M2916" s="328" t="str">
        <f>IFERROR(ROUNDUP(VLOOKUP(F2916,Accesorio!A:E,IF(L2916&gt;5,L2916-2,L2916),)*E2916/IF(L2916&gt;5,1.21,1),0)," ")</f>
        <v xml:space="preserve"> </v>
      </c>
      <c r="N2916" s="329" t="str">
        <f>IFERROR(VLOOKUP(F2916,Accesorio!A:C,3,),"")</f>
        <v/>
      </c>
    </row>
    <row r="2917" spans="1:14">
      <c r="A2917" s="103"/>
      <c r="B2917" s="104"/>
      <c r="C2917" s="105"/>
      <c r="D2917" s="106"/>
      <c r="E2917" s="222"/>
      <c r="F2917" s="225"/>
      <c r="G2917" s="107"/>
      <c r="H2917" s="107"/>
      <c r="I2917" s="107"/>
      <c r="J2917" s="108"/>
      <c r="K2917" s="109"/>
      <c r="L2917" s="110"/>
      <c r="M2917" s="328" t="str">
        <f>IFERROR(ROUNDUP(VLOOKUP(F2917,Accesorio!A:E,IF(L2917&gt;5,L2917-2,L2917),)*E2917/IF(L2917&gt;5,1.21,1),0)," ")</f>
        <v xml:space="preserve"> </v>
      </c>
      <c r="N2917" s="329" t="str">
        <f>IFERROR(VLOOKUP(F2917,Accesorio!A:C,3,),"")</f>
        <v/>
      </c>
    </row>
    <row r="2918" spans="1:14">
      <c r="A2918" s="103"/>
      <c r="B2918" s="104"/>
      <c r="C2918" s="105"/>
      <c r="D2918" s="106"/>
      <c r="E2918" s="222"/>
      <c r="F2918" s="225"/>
      <c r="G2918" s="107"/>
      <c r="H2918" s="107"/>
      <c r="I2918" s="107"/>
      <c r="J2918" s="108"/>
      <c r="K2918" s="109"/>
      <c r="L2918" s="110"/>
      <c r="M2918" s="328" t="str">
        <f>IFERROR(ROUNDUP(VLOOKUP(F2918,Accesorio!A:E,IF(L2918&gt;5,L2918-2,L2918),)*E2918/IF(L2918&gt;5,1.21,1),0)," ")</f>
        <v xml:space="preserve"> </v>
      </c>
      <c r="N2918" s="329" t="str">
        <f>IFERROR(VLOOKUP(F2918,Accesorio!A:C,3,),"")</f>
        <v/>
      </c>
    </row>
    <row r="2919" spans="1:14">
      <c r="A2919" s="103"/>
      <c r="B2919" s="104"/>
      <c r="C2919" s="105"/>
      <c r="D2919" s="106"/>
      <c r="E2919" s="222"/>
      <c r="F2919" s="225"/>
      <c r="G2919" s="107"/>
      <c r="H2919" s="107"/>
      <c r="I2919" s="107"/>
      <c r="J2919" s="108"/>
      <c r="K2919" s="109"/>
      <c r="L2919" s="110"/>
      <c r="M2919" s="328" t="str">
        <f>IFERROR(ROUNDUP(VLOOKUP(F2919,Accesorio!A:E,IF(L2919&gt;5,L2919-2,L2919),)*E2919/IF(L2919&gt;5,1.21,1),0)," ")</f>
        <v xml:space="preserve"> </v>
      </c>
      <c r="N2919" s="329" t="str">
        <f>IFERROR(VLOOKUP(F2919,Accesorio!A:C,3,),"")</f>
        <v/>
      </c>
    </row>
    <row r="2920" spans="1:14">
      <c r="A2920" s="103"/>
      <c r="B2920" s="104"/>
      <c r="C2920" s="105"/>
      <c r="D2920" s="106"/>
      <c r="E2920" s="222"/>
      <c r="F2920" s="225"/>
      <c r="G2920" s="107"/>
      <c r="H2920" s="107"/>
      <c r="I2920" s="107"/>
      <c r="J2920" s="108"/>
      <c r="K2920" s="109"/>
      <c r="L2920" s="110"/>
      <c r="M2920" s="328" t="str">
        <f>IFERROR(ROUNDUP(VLOOKUP(F2920,Accesorio!A:E,IF(L2920&gt;5,L2920-2,L2920),)*E2920/IF(L2920&gt;5,1.21,1),0)," ")</f>
        <v xml:space="preserve"> </v>
      </c>
      <c r="N2920" s="329" t="str">
        <f>IFERROR(VLOOKUP(F2920,Accesorio!A:C,3,),"")</f>
        <v/>
      </c>
    </row>
    <row r="2921" spans="1:14">
      <c r="A2921" s="103"/>
      <c r="B2921" s="104"/>
      <c r="C2921" s="105"/>
      <c r="D2921" s="106"/>
      <c r="E2921" s="222"/>
      <c r="F2921" s="225"/>
      <c r="G2921" s="107"/>
      <c r="H2921" s="107"/>
      <c r="I2921" s="107"/>
      <c r="J2921" s="108"/>
      <c r="K2921" s="109"/>
      <c r="L2921" s="110"/>
      <c r="M2921" s="328" t="str">
        <f>IFERROR(ROUNDUP(VLOOKUP(F2921,Accesorio!A:E,IF(L2921&gt;5,L2921-2,L2921),)*E2921/IF(L2921&gt;5,1.21,1),0)," ")</f>
        <v xml:space="preserve"> </v>
      </c>
      <c r="N2921" s="329" t="str">
        <f>IFERROR(VLOOKUP(F2921,Accesorio!A:C,3,),"")</f>
        <v/>
      </c>
    </row>
    <row r="2922" spans="1:14">
      <c r="A2922" s="103"/>
      <c r="B2922" s="104"/>
      <c r="C2922" s="105"/>
      <c r="D2922" s="106"/>
      <c r="E2922" s="222"/>
      <c r="F2922" s="225"/>
      <c r="G2922" s="107"/>
      <c r="H2922" s="107"/>
      <c r="I2922" s="107"/>
      <c r="J2922" s="108"/>
      <c r="K2922" s="109"/>
      <c r="L2922" s="110"/>
      <c r="M2922" s="328" t="str">
        <f>IFERROR(ROUNDUP(VLOOKUP(F2922,Accesorio!A:E,IF(L2922&gt;5,L2922-2,L2922),)*E2922/IF(L2922&gt;5,1.21,1),0)," ")</f>
        <v xml:space="preserve"> </v>
      </c>
      <c r="N2922" s="329" t="str">
        <f>IFERROR(VLOOKUP(F2922,Accesorio!A:C,3,),"")</f>
        <v/>
      </c>
    </row>
    <row r="2923" spans="1:14">
      <c r="A2923" s="103"/>
      <c r="B2923" s="104"/>
      <c r="C2923" s="105"/>
      <c r="D2923" s="106"/>
      <c r="E2923" s="222"/>
      <c r="F2923" s="225"/>
      <c r="G2923" s="107"/>
      <c r="H2923" s="107"/>
      <c r="I2923" s="107"/>
      <c r="J2923" s="108"/>
      <c r="K2923" s="109"/>
      <c r="L2923" s="110"/>
      <c r="M2923" s="328" t="str">
        <f>IFERROR(ROUNDUP(VLOOKUP(F2923,Accesorio!A:E,IF(L2923&gt;5,L2923-2,L2923),)*E2923/IF(L2923&gt;5,1.21,1),0)," ")</f>
        <v xml:space="preserve"> </v>
      </c>
      <c r="N2923" s="329" t="str">
        <f>IFERROR(VLOOKUP(F2923,Accesorio!A:C,3,),"")</f>
        <v/>
      </c>
    </row>
    <row r="2924" spans="1:14">
      <c r="A2924" s="103"/>
      <c r="B2924" s="104"/>
      <c r="C2924" s="105"/>
      <c r="D2924" s="106"/>
      <c r="E2924" s="222"/>
      <c r="F2924" s="225"/>
      <c r="G2924" s="107"/>
      <c r="H2924" s="107"/>
      <c r="I2924" s="107"/>
      <c r="J2924" s="108"/>
      <c r="K2924" s="109"/>
      <c r="L2924" s="110"/>
      <c r="M2924" s="328" t="str">
        <f>IFERROR(ROUNDUP(VLOOKUP(F2924,Accesorio!A:E,IF(L2924&gt;5,L2924-2,L2924),)*E2924/IF(L2924&gt;5,1.21,1),0)," ")</f>
        <v xml:space="preserve"> </v>
      </c>
      <c r="N2924" s="329" t="str">
        <f>IFERROR(VLOOKUP(F2924,Accesorio!A:C,3,),"")</f>
        <v/>
      </c>
    </row>
    <row r="2925" spans="1:14">
      <c r="A2925" s="103"/>
      <c r="B2925" s="104"/>
      <c r="C2925" s="105"/>
      <c r="D2925" s="106"/>
      <c r="E2925" s="222"/>
      <c r="F2925" s="225"/>
      <c r="G2925" s="107"/>
      <c r="H2925" s="107"/>
      <c r="I2925" s="107"/>
      <c r="J2925" s="108"/>
      <c r="K2925" s="109"/>
      <c r="L2925" s="110"/>
      <c r="M2925" s="328" t="str">
        <f>IFERROR(ROUNDUP(VLOOKUP(F2925,Accesorio!A:E,IF(L2925&gt;5,L2925-2,L2925),)*E2925/IF(L2925&gt;5,1.21,1),0)," ")</f>
        <v xml:space="preserve"> </v>
      </c>
      <c r="N2925" s="329" t="str">
        <f>IFERROR(VLOOKUP(F2925,Accesorio!A:C,3,),"")</f>
        <v/>
      </c>
    </row>
    <row r="2926" spans="1:14">
      <c r="A2926" s="103"/>
      <c r="B2926" s="104"/>
      <c r="C2926" s="105"/>
      <c r="D2926" s="106"/>
      <c r="E2926" s="222"/>
      <c r="F2926" s="225"/>
      <c r="G2926" s="107"/>
      <c r="H2926" s="107"/>
      <c r="I2926" s="107"/>
      <c r="J2926" s="108"/>
      <c r="K2926" s="109"/>
      <c r="L2926" s="110"/>
      <c r="M2926" s="328" t="str">
        <f>IFERROR(ROUNDUP(VLOOKUP(F2926,Accesorio!A:E,IF(L2926&gt;5,L2926-2,L2926),)*E2926/IF(L2926&gt;5,1.21,1),0)," ")</f>
        <v xml:space="preserve"> </v>
      </c>
      <c r="N2926" s="329" t="str">
        <f>IFERROR(VLOOKUP(F2926,Accesorio!A:C,3,),"")</f>
        <v/>
      </c>
    </row>
    <row r="2927" spans="1:14">
      <c r="A2927" s="103"/>
      <c r="B2927" s="104"/>
      <c r="C2927" s="105"/>
      <c r="D2927" s="106"/>
      <c r="E2927" s="222"/>
      <c r="F2927" s="225"/>
      <c r="G2927" s="107"/>
      <c r="H2927" s="107"/>
      <c r="I2927" s="107"/>
      <c r="J2927" s="108"/>
      <c r="K2927" s="109"/>
      <c r="L2927" s="110"/>
      <c r="M2927" s="328" t="str">
        <f>IFERROR(ROUNDUP(VLOOKUP(F2927,Accesorio!A:E,IF(L2927&gt;5,L2927-2,L2927),)*E2927/IF(L2927&gt;5,1.21,1),0)," ")</f>
        <v xml:space="preserve"> </v>
      </c>
      <c r="N2927" s="329" t="str">
        <f>IFERROR(VLOOKUP(F2927,Accesorio!A:C,3,),"")</f>
        <v/>
      </c>
    </row>
    <row r="2928" spans="1:14">
      <c r="A2928" s="103"/>
      <c r="B2928" s="104"/>
      <c r="C2928" s="105"/>
      <c r="D2928" s="106"/>
      <c r="E2928" s="222"/>
      <c r="F2928" s="225"/>
      <c r="G2928" s="107"/>
      <c r="H2928" s="107"/>
      <c r="I2928" s="107"/>
      <c r="J2928" s="108"/>
      <c r="K2928" s="109"/>
      <c r="L2928" s="110"/>
      <c r="M2928" s="328" t="str">
        <f>IFERROR(ROUNDUP(VLOOKUP(F2928,Accesorio!A:E,IF(L2928&gt;5,L2928-2,L2928),)*E2928/IF(L2928&gt;5,1.21,1),0)," ")</f>
        <v xml:space="preserve"> </v>
      </c>
      <c r="N2928" s="329" t="str">
        <f>IFERROR(VLOOKUP(F2928,Accesorio!A:C,3,),"")</f>
        <v/>
      </c>
    </row>
    <row r="2929" spans="1:14">
      <c r="A2929" s="103"/>
      <c r="B2929" s="104"/>
      <c r="C2929" s="105"/>
      <c r="D2929" s="106"/>
      <c r="E2929" s="222"/>
      <c r="F2929" s="225"/>
      <c r="G2929" s="107"/>
      <c r="H2929" s="107"/>
      <c r="I2929" s="107"/>
      <c r="J2929" s="108"/>
      <c r="K2929" s="109"/>
      <c r="L2929" s="110"/>
      <c r="M2929" s="328" t="str">
        <f>IFERROR(ROUNDUP(VLOOKUP(F2929,Accesorio!A:E,IF(L2929&gt;5,L2929-2,L2929),)*E2929/IF(L2929&gt;5,1.21,1),0)," ")</f>
        <v xml:space="preserve"> </v>
      </c>
      <c r="N2929" s="329" t="str">
        <f>IFERROR(VLOOKUP(F2929,Accesorio!A:C,3,),"")</f>
        <v/>
      </c>
    </row>
    <row r="2930" spans="1:14">
      <c r="A2930" s="103"/>
      <c r="B2930" s="104"/>
      <c r="C2930" s="105"/>
      <c r="D2930" s="106"/>
      <c r="E2930" s="222"/>
      <c r="F2930" s="225"/>
      <c r="G2930" s="107"/>
      <c r="H2930" s="107"/>
      <c r="I2930" s="107"/>
      <c r="J2930" s="108"/>
      <c r="K2930" s="109"/>
      <c r="L2930" s="110"/>
      <c r="M2930" s="328" t="str">
        <f>IFERROR(ROUNDUP(VLOOKUP(F2930,Accesorio!A:E,IF(L2930&gt;5,L2930-2,L2930),)*E2930/IF(L2930&gt;5,1.21,1),0)," ")</f>
        <v xml:space="preserve"> </v>
      </c>
      <c r="N2930" s="329" t="str">
        <f>IFERROR(VLOOKUP(F2930,Accesorio!A:C,3,),"")</f>
        <v/>
      </c>
    </row>
    <row r="2931" spans="1:14">
      <c r="A2931" s="103"/>
      <c r="B2931" s="104"/>
      <c r="C2931" s="105"/>
      <c r="D2931" s="106"/>
      <c r="E2931" s="222"/>
      <c r="F2931" s="225"/>
      <c r="G2931" s="107"/>
      <c r="H2931" s="107"/>
      <c r="I2931" s="107"/>
      <c r="J2931" s="108"/>
      <c r="K2931" s="109"/>
      <c r="L2931" s="110"/>
      <c r="M2931" s="328" t="str">
        <f>IFERROR(ROUNDUP(VLOOKUP(F2931,Accesorio!A:E,IF(L2931&gt;5,L2931-2,L2931),)*E2931/IF(L2931&gt;5,1.21,1),0)," ")</f>
        <v xml:space="preserve"> </v>
      </c>
      <c r="N2931" s="329" t="str">
        <f>IFERROR(VLOOKUP(F2931,Accesorio!A:C,3,),"")</f>
        <v/>
      </c>
    </row>
    <row r="2932" spans="1:14">
      <c r="A2932" s="103"/>
      <c r="B2932" s="104"/>
      <c r="C2932" s="105"/>
      <c r="D2932" s="106"/>
      <c r="E2932" s="222"/>
      <c r="F2932" s="225"/>
      <c r="G2932" s="107"/>
      <c r="H2932" s="107"/>
      <c r="I2932" s="107"/>
      <c r="J2932" s="108"/>
      <c r="K2932" s="109"/>
      <c r="L2932" s="110"/>
      <c r="M2932" s="328" t="str">
        <f>IFERROR(ROUNDUP(VLOOKUP(F2932,Accesorio!A:E,IF(L2932&gt;5,L2932-2,L2932),)*E2932/IF(L2932&gt;5,1.21,1),0)," ")</f>
        <v xml:space="preserve"> </v>
      </c>
      <c r="N2932" s="329" t="str">
        <f>IFERROR(VLOOKUP(F2932,Accesorio!A:C,3,),"")</f>
        <v/>
      </c>
    </row>
    <row r="2933" spans="1:14">
      <c r="A2933" s="103"/>
      <c r="B2933" s="104"/>
      <c r="C2933" s="105"/>
      <c r="D2933" s="106"/>
      <c r="E2933" s="222"/>
      <c r="F2933" s="225"/>
      <c r="G2933" s="107"/>
      <c r="H2933" s="107"/>
      <c r="I2933" s="107"/>
      <c r="J2933" s="108"/>
      <c r="K2933" s="109"/>
      <c r="L2933" s="110"/>
      <c r="M2933" s="328" t="str">
        <f>IFERROR(ROUNDUP(VLOOKUP(F2933,Accesorio!A:E,IF(L2933&gt;5,L2933-2,L2933),)*E2933/IF(L2933&gt;5,1.21,1),0)," ")</f>
        <v xml:space="preserve"> </v>
      </c>
      <c r="N2933" s="329" t="str">
        <f>IFERROR(VLOOKUP(F2933,Accesorio!A:C,3,),"")</f>
        <v/>
      </c>
    </row>
    <row r="2934" spans="1:14">
      <c r="A2934" s="103"/>
      <c r="B2934" s="104"/>
      <c r="C2934" s="105"/>
      <c r="D2934" s="106"/>
      <c r="E2934" s="222"/>
      <c r="F2934" s="225"/>
      <c r="G2934" s="107"/>
      <c r="H2934" s="107"/>
      <c r="I2934" s="107"/>
      <c r="J2934" s="108"/>
      <c r="K2934" s="109"/>
      <c r="L2934" s="110"/>
      <c r="M2934" s="328" t="str">
        <f>IFERROR(ROUNDUP(VLOOKUP(F2934,Accesorio!A:E,IF(L2934&gt;5,L2934-2,L2934),)*E2934/IF(L2934&gt;5,1.21,1),0)," ")</f>
        <v xml:space="preserve"> </v>
      </c>
      <c r="N2934" s="329" t="str">
        <f>IFERROR(VLOOKUP(F2934,Accesorio!A:C,3,),"")</f>
        <v/>
      </c>
    </row>
    <row r="2935" spans="1:14">
      <c r="A2935" s="103"/>
      <c r="B2935" s="104"/>
      <c r="C2935" s="105"/>
      <c r="D2935" s="106"/>
      <c r="E2935" s="222"/>
      <c r="F2935" s="225"/>
      <c r="G2935" s="107"/>
      <c r="H2935" s="107"/>
      <c r="I2935" s="107"/>
      <c r="J2935" s="108"/>
      <c r="K2935" s="109"/>
      <c r="L2935" s="110"/>
      <c r="M2935" s="328" t="str">
        <f>IFERROR(ROUNDUP(VLOOKUP(F2935,Accesorio!A:E,IF(L2935&gt;5,L2935-2,L2935),)*E2935/IF(L2935&gt;5,1.21,1),0)," ")</f>
        <v xml:space="preserve"> </v>
      </c>
      <c r="N2935" s="329" t="str">
        <f>IFERROR(VLOOKUP(F2935,Accesorio!A:C,3,),"")</f>
        <v/>
      </c>
    </row>
    <row r="2936" spans="1:14">
      <c r="A2936" s="103"/>
      <c r="B2936" s="104"/>
      <c r="C2936" s="105"/>
      <c r="D2936" s="106"/>
      <c r="E2936" s="222"/>
      <c r="F2936" s="225"/>
      <c r="G2936" s="107"/>
      <c r="H2936" s="107"/>
      <c r="I2936" s="107"/>
      <c r="J2936" s="108"/>
      <c r="K2936" s="109"/>
      <c r="L2936" s="110"/>
      <c r="M2936" s="328" t="str">
        <f>IFERROR(ROUNDUP(VLOOKUP(F2936,Accesorio!A:E,IF(L2936&gt;5,L2936-2,L2936),)*E2936/IF(L2936&gt;5,1.21,1),0)," ")</f>
        <v xml:space="preserve"> </v>
      </c>
      <c r="N2936" s="329" t="str">
        <f>IFERROR(VLOOKUP(F2936,Accesorio!A:C,3,),"")</f>
        <v/>
      </c>
    </row>
    <row r="2937" spans="1:14">
      <c r="A2937" s="103"/>
      <c r="B2937" s="104"/>
      <c r="C2937" s="105"/>
      <c r="D2937" s="106"/>
      <c r="E2937" s="222"/>
      <c r="F2937" s="225"/>
      <c r="G2937" s="107"/>
      <c r="H2937" s="107"/>
      <c r="I2937" s="107"/>
      <c r="J2937" s="108"/>
      <c r="K2937" s="109"/>
      <c r="L2937" s="110"/>
      <c r="M2937" s="328" t="str">
        <f>IFERROR(ROUNDUP(VLOOKUP(F2937,Accesorio!A:E,IF(L2937&gt;5,L2937-2,L2937),)*E2937/IF(L2937&gt;5,1.21,1),0)," ")</f>
        <v xml:space="preserve"> </v>
      </c>
      <c r="N2937" s="329" t="str">
        <f>IFERROR(VLOOKUP(F2937,Accesorio!A:C,3,),"")</f>
        <v/>
      </c>
    </row>
    <row r="2938" spans="1:14">
      <c r="A2938" s="103"/>
      <c r="B2938" s="104"/>
      <c r="C2938" s="105"/>
      <c r="D2938" s="106"/>
      <c r="E2938" s="222"/>
      <c r="F2938" s="225"/>
      <c r="G2938" s="107"/>
      <c r="H2938" s="107"/>
      <c r="I2938" s="107"/>
      <c r="J2938" s="108"/>
      <c r="K2938" s="109"/>
      <c r="L2938" s="110"/>
      <c r="M2938" s="328" t="str">
        <f>IFERROR(ROUNDUP(VLOOKUP(F2938,Accesorio!A:E,IF(L2938&gt;5,L2938-2,L2938),)*E2938/IF(L2938&gt;5,1.21,1),0)," ")</f>
        <v xml:space="preserve"> </v>
      </c>
      <c r="N2938" s="329" t="str">
        <f>IFERROR(VLOOKUP(F2938,Accesorio!A:C,3,),"")</f>
        <v/>
      </c>
    </row>
    <row r="2939" spans="1:14">
      <c r="A2939" s="103"/>
      <c r="B2939" s="104"/>
      <c r="C2939" s="105"/>
      <c r="D2939" s="106"/>
      <c r="E2939" s="222"/>
      <c r="F2939" s="225"/>
      <c r="G2939" s="107"/>
      <c r="H2939" s="107"/>
      <c r="I2939" s="107"/>
      <c r="J2939" s="108"/>
      <c r="K2939" s="109"/>
      <c r="L2939" s="110"/>
      <c r="M2939" s="328" t="str">
        <f>IFERROR(ROUNDUP(VLOOKUP(F2939,Accesorio!A:E,IF(L2939&gt;5,L2939-2,L2939),)*E2939/IF(L2939&gt;5,1.21,1),0)," ")</f>
        <v xml:space="preserve"> </v>
      </c>
      <c r="N2939" s="329" t="str">
        <f>IFERROR(VLOOKUP(F2939,Accesorio!A:C,3,),"")</f>
        <v/>
      </c>
    </row>
    <row r="2940" spans="1:14">
      <c r="A2940" s="103"/>
      <c r="B2940" s="104"/>
      <c r="C2940" s="105"/>
      <c r="D2940" s="106"/>
      <c r="E2940" s="222"/>
      <c r="F2940" s="225"/>
      <c r="G2940" s="107"/>
      <c r="H2940" s="107"/>
      <c r="I2940" s="107"/>
      <c r="J2940" s="108"/>
      <c r="K2940" s="109"/>
      <c r="L2940" s="110"/>
      <c r="M2940" s="328" t="str">
        <f>IFERROR(ROUNDUP(VLOOKUP(F2940,Accesorio!A:E,IF(L2940&gt;5,L2940-2,L2940),)*E2940/IF(L2940&gt;5,1.21,1),0)," ")</f>
        <v xml:space="preserve"> </v>
      </c>
      <c r="N2940" s="329" t="str">
        <f>IFERROR(VLOOKUP(F2940,Accesorio!A:C,3,),"")</f>
        <v/>
      </c>
    </row>
    <row r="2941" spans="1:14">
      <c r="A2941" s="103"/>
      <c r="B2941" s="104"/>
      <c r="C2941" s="105"/>
      <c r="D2941" s="106"/>
      <c r="E2941" s="222"/>
      <c r="F2941" s="225"/>
      <c r="G2941" s="107"/>
      <c r="H2941" s="107"/>
      <c r="I2941" s="107"/>
      <c r="J2941" s="108"/>
      <c r="K2941" s="109"/>
      <c r="L2941" s="110"/>
      <c r="M2941" s="328" t="str">
        <f>IFERROR(ROUNDUP(VLOOKUP(F2941,Accesorio!A:E,IF(L2941&gt;5,L2941-2,L2941),)*E2941/IF(L2941&gt;5,1.21,1),0)," ")</f>
        <v xml:space="preserve"> </v>
      </c>
      <c r="N2941" s="329" t="str">
        <f>IFERROR(VLOOKUP(F2941,Accesorio!A:C,3,),"")</f>
        <v/>
      </c>
    </row>
    <row r="2942" spans="1:14">
      <c r="A2942" s="103"/>
      <c r="B2942" s="104"/>
      <c r="C2942" s="105"/>
      <c r="D2942" s="106"/>
      <c r="E2942" s="222"/>
      <c r="F2942" s="225"/>
      <c r="G2942" s="107"/>
      <c r="H2942" s="107"/>
      <c r="I2942" s="107"/>
      <c r="J2942" s="108"/>
      <c r="K2942" s="109"/>
      <c r="L2942" s="110"/>
      <c r="M2942" s="328" t="str">
        <f>IFERROR(ROUNDUP(VLOOKUP(F2942,Accesorio!A:E,IF(L2942&gt;5,L2942-2,L2942),)*E2942/IF(L2942&gt;5,1.21,1),0)," ")</f>
        <v xml:space="preserve"> </v>
      </c>
      <c r="N2942" s="329" t="str">
        <f>IFERROR(VLOOKUP(F2942,Accesorio!A:C,3,),"")</f>
        <v/>
      </c>
    </row>
    <row r="2943" spans="1:14">
      <c r="A2943" s="103"/>
      <c r="B2943" s="104"/>
      <c r="C2943" s="105"/>
      <c r="D2943" s="106"/>
      <c r="E2943" s="222"/>
      <c r="F2943" s="225"/>
      <c r="G2943" s="107"/>
      <c r="H2943" s="107"/>
      <c r="I2943" s="107"/>
      <c r="J2943" s="108"/>
      <c r="K2943" s="109"/>
      <c r="L2943" s="110"/>
      <c r="M2943" s="328" t="str">
        <f>IFERROR(ROUNDUP(VLOOKUP(F2943,Accesorio!A:E,IF(L2943&gt;5,L2943-2,L2943),)*E2943/IF(L2943&gt;5,1.21,1),0)," ")</f>
        <v xml:space="preserve"> </v>
      </c>
      <c r="N2943" s="329" t="str">
        <f>IFERROR(VLOOKUP(F2943,Accesorio!A:C,3,),"")</f>
        <v/>
      </c>
    </row>
    <row r="2944" spans="1:14">
      <c r="A2944" s="103"/>
      <c r="B2944" s="104"/>
      <c r="C2944" s="105"/>
      <c r="D2944" s="106"/>
      <c r="E2944" s="222"/>
      <c r="F2944" s="225"/>
      <c r="G2944" s="107"/>
      <c r="H2944" s="107"/>
      <c r="I2944" s="107"/>
      <c r="J2944" s="108"/>
      <c r="K2944" s="109"/>
      <c r="L2944" s="110"/>
      <c r="M2944" s="328" t="str">
        <f>IFERROR(ROUNDUP(VLOOKUP(F2944,Accesorio!A:E,IF(L2944&gt;5,L2944-2,L2944),)*E2944/IF(L2944&gt;5,1.21,1),0)," ")</f>
        <v xml:space="preserve"> </v>
      </c>
      <c r="N2944" s="329" t="str">
        <f>IFERROR(VLOOKUP(F2944,Accesorio!A:C,3,),"")</f>
        <v/>
      </c>
    </row>
    <row r="2945" spans="1:14">
      <c r="A2945" s="103"/>
      <c r="B2945" s="104"/>
      <c r="C2945" s="105"/>
      <c r="D2945" s="106"/>
      <c r="E2945" s="222"/>
      <c r="F2945" s="225"/>
      <c r="G2945" s="107"/>
      <c r="H2945" s="107"/>
      <c r="I2945" s="107"/>
      <c r="J2945" s="108"/>
      <c r="K2945" s="109"/>
      <c r="L2945" s="110"/>
      <c r="M2945" s="328" t="str">
        <f>IFERROR(ROUNDUP(VLOOKUP(F2945,Accesorio!A:E,IF(L2945&gt;5,L2945-2,L2945),)*E2945/IF(L2945&gt;5,1.21,1),0)," ")</f>
        <v xml:space="preserve"> </v>
      </c>
      <c r="N2945" s="329" t="str">
        <f>IFERROR(VLOOKUP(F2945,Accesorio!A:C,3,),"")</f>
        <v/>
      </c>
    </row>
    <row r="2946" spans="1:14">
      <c r="A2946" s="103"/>
      <c r="B2946" s="104"/>
      <c r="C2946" s="105"/>
      <c r="D2946" s="106"/>
      <c r="E2946" s="222"/>
      <c r="F2946" s="225"/>
      <c r="G2946" s="107"/>
      <c r="H2946" s="107"/>
      <c r="I2946" s="107"/>
      <c r="J2946" s="108"/>
      <c r="K2946" s="109"/>
      <c r="L2946" s="110"/>
      <c r="M2946" s="328" t="str">
        <f>IFERROR(ROUNDUP(VLOOKUP(F2946,Accesorio!A:E,IF(L2946&gt;5,L2946-2,L2946),)*E2946/IF(L2946&gt;5,1.21,1),0)," ")</f>
        <v xml:space="preserve"> </v>
      </c>
      <c r="N2946" s="329" t="str">
        <f>IFERROR(VLOOKUP(F2946,Accesorio!A:C,3,),"")</f>
        <v/>
      </c>
    </row>
    <row r="2947" spans="1:14">
      <c r="A2947" s="103"/>
      <c r="B2947" s="104"/>
      <c r="C2947" s="105"/>
      <c r="D2947" s="106"/>
      <c r="E2947" s="222"/>
      <c r="F2947" s="225"/>
      <c r="G2947" s="107"/>
      <c r="H2947" s="107"/>
      <c r="I2947" s="107"/>
      <c r="J2947" s="108"/>
      <c r="K2947" s="109"/>
      <c r="L2947" s="110"/>
      <c r="M2947" s="328" t="str">
        <f>IFERROR(ROUNDUP(VLOOKUP(F2947,Accesorio!A:E,IF(L2947&gt;5,L2947-2,L2947),)*E2947/IF(L2947&gt;5,1.21,1),0)," ")</f>
        <v xml:space="preserve"> </v>
      </c>
      <c r="N2947" s="329" t="str">
        <f>IFERROR(VLOOKUP(F2947,Accesorio!A:C,3,),"")</f>
        <v/>
      </c>
    </row>
    <row r="2948" spans="1:14">
      <c r="A2948" s="103"/>
      <c r="B2948" s="104"/>
      <c r="C2948" s="105"/>
      <c r="D2948" s="106"/>
      <c r="E2948" s="222"/>
      <c r="F2948" s="225"/>
      <c r="G2948" s="107"/>
      <c r="H2948" s="107"/>
      <c r="I2948" s="107"/>
      <c r="J2948" s="108"/>
      <c r="K2948" s="109"/>
      <c r="L2948" s="110"/>
      <c r="M2948" s="328" t="str">
        <f>IFERROR(ROUNDUP(VLOOKUP(F2948,Accesorio!A:E,IF(L2948&gt;5,L2948-2,L2948),)*E2948/IF(L2948&gt;5,1.21,1),0)," ")</f>
        <v xml:space="preserve"> </v>
      </c>
      <c r="N2948" s="329" t="str">
        <f>IFERROR(VLOOKUP(F2948,Accesorio!A:C,3,),"")</f>
        <v/>
      </c>
    </row>
    <row r="2949" spans="1:14">
      <c r="A2949" s="103"/>
      <c r="B2949" s="104"/>
      <c r="C2949" s="105"/>
      <c r="D2949" s="106"/>
      <c r="E2949" s="222"/>
      <c r="F2949" s="225"/>
      <c r="G2949" s="107"/>
      <c r="H2949" s="107"/>
      <c r="I2949" s="107"/>
      <c r="J2949" s="108"/>
      <c r="K2949" s="109"/>
      <c r="L2949" s="110"/>
      <c r="M2949" s="328" t="str">
        <f>IFERROR(ROUNDUP(VLOOKUP(F2949,Accesorio!A:E,IF(L2949&gt;5,L2949-2,L2949),)*E2949/IF(L2949&gt;5,1.21,1),0)," ")</f>
        <v xml:space="preserve"> </v>
      </c>
      <c r="N2949" s="329" t="str">
        <f>IFERROR(VLOOKUP(F2949,Accesorio!A:C,3,),"")</f>
        <v/>
      </c>
    </row>
    <row r="2950" spans="1:14">
      <c r="A2950" s="103"/>
      <c r="B2950" s="104"/>
      <c r="C2950" s="105"/>
      <c r="D2950" s="106"/>
      <c r="E2950" s="222"/>
      <c r="F2950" s="225"/>
      <c r="G2950" s="107"/>
      <c r="H2950" s="107"/>
      <c r="I2950" s="107"/>
      <c r="J2950" s="108"/>
      <c r="K2950" s="109"/>
      <c r="L2950" s="110"/>
      <c r="M2950" s="328" t="str">
        <f>IFERROR(ROUNDUP(VLOOKUP(F2950,Accesorio!A:E,IF(L2950&gt;5,L2950-2,L2950),)*E2950/IF(L2950&gt;5,1.21,1),0)," ")</f>
        <v xml:space="preserve"> </v>
      </c>
      <c r="N2950" s="329" t="str">
        <f>IFERROR(VLOOKUP(F2950,Accesorio!A:C,3,),"")</f>
        <v/>
      </c>
    </row>
    <row r="2951" spans="1:14">
      <c r="A2951" s="103"/>
      <c r="B2951" s="104"/>
      <c r="C2951" s="105"/>
      <c r="D2951" s="106"/>
      <c r="E2951" s="222"/>
      <c r="F2951" s="225"/>
      <c r="G2951" s="107"/>
      <c r="H2951" s="107"/>
      <c r="I2951" s="107"/>
      <c r="J2951" s="108"/>
      <c r="K2951" s="109"/>
      <c r="L2951" s="110"/>
      <c r="M2951" s="328" t="str">
        <f>IFERROR(ROUNDUP(VLOOKUP(F2951,Accesorio!A:E,IF(L2951&gt;5,L2951-2,L2951),)*E2951/IF(L2951&gt;5,1.21,1),0)," ")</f>
        <v xml:space="preserve"> </v>
      </c>
      <c r="N2951" s="329" t="str">
        <f>IFERROR(VLOOKUP(F2951,Accesorio!A:C,3,),"")</f>
        <v/>
      </c>
    </row>
    <row r="2952" spans="1:14">
      <c r="A2952" s="103"/>
      <c r="B2952" s="104"/>
      <c r="C2952" s="105"/>
      <c r="D2952" s="106"/>
      <c r="E2952" s="222"/>
      <c r="F2952" s="225"/>
      <c r="G2952" s="107"/>
      <c r="H2952" s="107"/>
      <c r="I2952" s="107"/>
      <c r="J2952" s="108"/>
      <c r="K2952" s="109"/>
      <c r="L2952" s="110"/>
      <c r="M2952" s="328" t="str">
        <f>IFERROR(ROUNDUP(VLOOKUP(F2952,Accesorio!A:E,IF(L2952&gt;5,L2952-2,L2952),)*E2952/IF(L2952&gt;5,1.21,1),0)," ")</f>
        <v xml:space="preserve"> </v>
      </c>
      <c r="N2952" s="329" t="str">
        <f>IFERROR(VLOOKUP(F2952,Accesorio!A:C,3,),"")</f>
        <v/>
      </c>
    </row>
    <row r="2953" spans="1:14">
      <c r="A2953" s="103"/>
      <c r="B2953" s="104"/>
      <c r="C2953" s="105"/>
      <c r="D2953" s="106"/>
      <c r="E2953" s="222"/>
      <c r="F2953" s="225"/>
      <c r="G2953" s="107"/>
      <c r="H2953" s="107"/>
      <c r="I2953" s="107"/>
      <c r="J2953" s="108"/>
      <c r="K2953" s="109"/>
      <c r="L2953" s="110"/>
      <c r="M2953" s="328" t="str">
        <f>IFERROR(ROUNDUP(VLOOKUP(F2953,Accesorio!A:E,IF(L2953&gt;5,L2953-2,L2953),)*E2953/IF(L2953&gt;5,1.21,1),0)," ")</f>
        <v xml:space="preserve"> </v>
      </c>
      <c r="N2953" s="329" t="str">
        <f>IFERROR(VLOOKUP(F2953,Accesorio!A:C,3,),"")</f>
        <v/>
      </c>
    </row>
    <row r="2954" spans="1:14">
      <c r="A2954" s="103"/>
      <c r="B2954" s="104"/>
      <c r="C2954" s="105"/>
      <c r="D2954" s="106"/>
      <c r="E2954" s="222"/>
      <c r="F2954" s="225"/>
      <c r="G2954" s="107"/>
      <c r="H2954" s="107"/>
      <c r="I2954" s="107"/>
      <c r="J2954" s="108"/>
      <c r="K2954" s="109"/>
      <c r="L2954" s="110"/>
      <c r="M2954" s="328" t="str">
        <f>IFERROR(ROUNDUP(VLOOKUP(F2954,Accesorio!A:E,IF(L2954&gt;5,L2954-2,L2954),)*E2954/IF(L2954&gt;5,1.21,1),0)," ")</f>
        <v xml:space="preserve"> </v>
      </c>
      <c r="N2954" s="329" t="str">
        <f>IFERROR(VLOOKUP(F2954,Accesorio!A:C,3,),"")</f>
        <v/>
      </c>
    </row>
    <row r="2955" spans="1:14">
      <c r="A2955" s="103"/>
      <c r="B2955" s="104"/>
      <c r="C2955" s="105"/>
      <c r="D2955" s="106"/>
      <c r="E2955" s="222"/>
      <c r="F2955" s="225"/>
      <c r="G2955" s="107"/>
      <c r="H2955" s="107"/>
      <c r="I2955" s="107"/>
      <c r="J2955" s="108"/>
      <c r="K2955" s="109"/>
      <c r="L2955" s="110"/>
      <c r="M2955" s="328" t="str">
        <f>IFERROR(ROUNDUP(VLOOKUP(F2955,Accesorio!A:E,IF(L2955&gt;5,L2955-2,L2955),)*E2955/IF(L2955&gt;5,1.21,1),0)," ")</f>
        <v xml:space="preserve"> </v>
      </c>
      <c r="N2955" s="329" t="str">
        <f>IFERROR(VLOOKUP(F2955,Accesorio!A:C,3,),"")</f>
        <v/>
      </c>
    </row>
    <row r="2956" spans="1:14">
      <c r="A2956" s="103"/>
      <c r="B2956" s="104"/>
      <c r="C2956" s="105"/>
      <c r="D2956" s="106"/>
      <c r="E2956" s="222"/>
      <c r="F2956" s="225"/>
      <c r="G2956" s="107"/>
      <c r="H2956" s="107"/>
      <c r="I2956" s="107"/>
      <c r="J2956" s="108"/>
      <c r="K2956" s="109"/>
      <c r="L2956" s="110"/>
      <c r="M2956" s="328" t="str">
        <f>IFERROR(ROUNDUP(VLOOKUP(F2956,Accesorio!A:E,IF(L2956&gt;5,L2956-2,L2956),)*E2956/IF(L2956&gt;5,1.21,1),0)," ")</f>
        <v xml:space="preserve"> </v>
      </c>
      <c r="N2956" s="329" t="str">
        <f>IFERROR(VLOOKUP(F2956,Accesorio!A:C,3,),"")</f>
        <v/>
      </c>
    </row>
    <row r="2957" spans="1:14">
      <c r="A2957" s="103"/>
      <c r="B2957" s="104"/>
      <c r="C2957" s="105"/>
      <c r="D2957" s="106"/>
      <c r="E2957" s="222"/>
      <c r="F2957" s="225"/>
      <c r="G2957" s="107"/>
      <c r="H2957" s="107"/>
      <c r="I2957" s="107"/>
      <c r="J2957" s="108"/>
      <c r="K2957" s="109"/>
      <c r="L2957" s="110"/>
      <c r="M2957" s="328" t="str">
        <f>IFERROR(ROUNDUP(VLOOKUP(F2957,Accesorio!A:E,IF(L2957&gt;5,L2957-2,L2957),)*E2957/IF(L2957&gt;5,1.21,1),0)," ")</f>
        <v xml:space="preserve"> </v>
      </c>
      <c r="N2957" s="329" t="str">
        <f>IFERROR(VLOOKUP(F2957,Accesorio!A:C,3,),"")</f>
        <v/>
      </c>
    </row>
    <row r="2958" spans="1:14">
      <c r="A2958" s="103"/>
      <c r="B2958" s="104"/>
      <c r="C2958" s="105"/>
      <c r="D2958" s="106"/>
      <c r="E2958" s="222"/>
      <c r="F2958" s="225"/>
      <c r="G2958" s="107"/>
      <c r="H2958" s="107"/>
      <c r="I2958" s="107"/>
      <c r="J2958" s="108"/>
      <c r="K2958" s="109"/>
      <c r="L2958" s="110"/>
      <c r="M2958" s="328" t="str">
        <f>IFERROR(ROUNDUP(VLOOKUP(F2958,Accesorio!A:E,IF(L2958&gt;5,L2958-2,L2958),)*E2958/IF(L2958&gt;5,1.21,1),0)," ")</f>
        <v xml:space="preserve"> </v>
      </c>
      <c r="N2958" s="329" t="str">
        <f>IFERROR(VLOOKUP(F2958,Accesorio!A:C,3,),"")</f>
        <v/>
      </c>
    </row>
    <row r="2959" spans="1:14">
      <c r="A2959" s="103"/>
      <c r="B2959" s="104"/>
      <c r="C2959" s="105"/>
      <c r="D2959" s="106"/>
      <c r="E2959" s="222"/>
      <c r="F2959" s="225"/>
      <c r="G2959" s="107"/>
      <c r="H2959" s="107"/>
      <c r="I2959" s="107"/>
      <c r="J2959" s="108"/>
      <c r="K2959" s="109"/>
      <c r="L2959" s="110"/>
      <c r="M2959" s="328" t="str">
        <f>IFERROR(ROUNDUP(VLOOKUP(F2959,Accesorio!A:E,IF(L2959&gt;5,L2959-2,L2959),)*E2959/IF(L2959&gt;5,1.21,1),0)," ")</f>
        <v xml:space="preserve"> </v>
      </c>
      <c r="N2959" s="329" t="str">
        <f>IFERROR(VLOOKUP(F2959,Accesorio!A:C,3,),"")</f>
        <v/>
      </c>
    </row>
    <row r="2960" spans="1:14">
      <c r="A2960" s="103"/>
      <c r="B2960" s="104"/>
      <c r="C2960" s="105"/>
      <c r="D2960" s="106"/>
      <c r="E2960" s="222"/>
      <c r="F2960" s="225"/>
      <c r="G2960" s="107"/>
      <c r="H2960" s="107"/>
      <c r="I2960" s="107"/>
      <c r="J2960" s="108"/>
      <c r="K2960" s="109"/>
      <c r="L2960" s="110"/>
      <c r="M2960" s="328" t="str">
        <f>IFERROR(ROUNDUP(VLOOKUP(F2960,Accesorio!A:E,IF(L2960&gt;5,L2960-2,L2960),)*E2960/IF(L2960&gt;5,1.21,1),0)," ")</f>
        <v xml:space="preserve"> </v>
      </c>
      <c r="N2960" s="329" t="str">
        <f>IFERROR(VLOOKUP(F2960,Accesorio!A:C,3,),"")</f>
        <v/>
      </c>
    </row>
    <row r="2961" spans="1:14">
      <c r="A2961" s="103"/>
      <c r="B2961" s="104"/>
      <c r="C2961" s="105"/>
      <c r="D2961" s="106"/>
      <c r="E2961" s="222"/>
      <c r="F2961" s="225"/>
      <c r="G2961" s="107"/>
      <c r="H2961" s="107"/>
      <c r="I2961" s="107"/>
      <c r="J2961" s="108"/>
      <c r="K2961" s="109"/>
      <c r="L2961" s="110"/>
      <c r="M2961" s="328" t="str">
        <f>IFERROR(ROUNDUP(VLOOKUP(F2961,Accesorio!A:E,IF(L2961&gt;5,L2961-2,L2961),)*E2961/IF(L2961&gt;5,1.21,1),0)," ")</f>
        <v xml:space="preserve"> </v>
      </c>
      <c r="N2961" s="329" t="str">
        <f>IFERROR(VLOOKUP(F2961,Accesorio!A:C,3,),"")</f>
        <v/>
      </c>
    </row>
    <row r="2962" spans="1:14">
      <c r="A2962" s="103"/>
      <c r="B2962" s="104"/>
      <c r="C2962" s="105"/>
      <c r="D2962" s="106"/>
      <c r="E2962" s="222"/>
      <c r="F2962" s="225"/>
      <c r="G2962" s="107"/>
      <c r="H2962" s="107"/>
      <c r="I2962" s="107"/>
      <c r="J2962" s="108"/>
      <c r="K2962" s="109"/>
      <c r="L2962" s="110"/>
      <c r="M2962" s="328" t="str">
        <f>IFERROR(ROUNDUP(VLOOKUP(F2962,Accesorio!A:E,IF(L2962&gt;5,L2962-2,L2962),)*E2962/IF(L2962&gt;5,1.21,1),0)," ")</f>
        <v xml:space="preserve"> </v>
      </c>
      <c r="N2962" s="329" t="str">
        <f>IFERROR(VLOOKUP(F2962,Accesorio!A:C,3,),"")</f>
        <v/>
      </c>
    </row>
    <row r="2963" spans="1:14">
      <c r="A2963" s="103"/>
      <c r="B2963" s="104"/>
      <c r="C2963" s="105"/>
      <c r="D2963" s="106"/>
      <c r="E2963" s="222"/>
      <c r="F2963" s="225"/>
      <c r="G2963" s="107"/>
      <c r="H2963" s="107"/>
      <c r="I2963" s="107"/>
      <c r="J2963" s="108"/>
      <c r="K2963" s="109"/>
      <c r="L2963" s="110"/>
      <c r="M2963" s="328" t="str">
        <f>IFERROR(ROUNDUP(VLOOKUP(F2963,Accesorio!A:E,IF(L2963&gt;5,L2963-2,L2963),)*E2963/IF(L2963&gt;5,1.21,1),0)," ")</f>
        <v xml:space="preserve"> </v>
      </c>
      <c r="N2963" s="329" t="str">
        <f>IFERROR(VLOOKUP(F2963,Accesorio!A:C,3,),"")</f>
        <v/>
      </c>
    </row>
    <row r="2964" spans="1:14">
      <c r="A2964" s="103"/>
      <c r="B2964" s="104"/>
      <c r="C2964" s="105"/>
      <c r="D2964" s="106"/>
      <c r="E2964" s="222"/>
      <c r="F2964" s="225"/>
      <c r="G2964" s="107"/>
      <c r="H2964" s="107"/>
      <c r="I2964" s="107"/>
      <c r="J2964" s="108"/>
      <c r="K2964" s="109"/>
      <c r="L2964" s="110"/>
      <c r="M2964" s="328" t="str">
        <f>IFERROR(ROUNDUP(VLOOKUP(F2964,Accesorio!A:E,IF(L2964&gt;5,L2964-2,L2964),)*E2964/IF(L2964&gt;5,1.21,1),0)," ")</f>
        <v xml:space="preserve"> </v>
      </c>
      <c r="N2964" s="329" t="str">
        <f>IFERROR(VLOOKUP(F2964,Accesorio!A:C,3,),"")</f>
        <v/>
      </c>
    </row>
    <row r="2965" spans="1:14">
      <c r="A2965" s="103"/>
      <c r="B2965" s="104"/>
      <c r="C2965" s="105"/>
      <c r="D2965" s="106"/>
      <c r="E2965" s="222"/>
      <c r="F2965" s="225"/>
      <c r="G2965" s="107"/>
      <c r="H2965" s="107"/>
      <c r="I2965" s="107"/>
      <c r="J2965" s="108"/>
      <c r="K2965" s="109"/>
      <c r="L2965" s="110"/>
      <c r="M2965" s="328" t="str">
        <f>IFERROR(ROUNDUP(VLOOKUP(F2965,Accesorio!A:E,IF(L2965&gt;5,L2965-2,L2965),)*E2965/IF(L2965&gt;5,1.21,1),0)," ")</f>
        <v xml:space="preserve"> </v>
      </c>
      <c r="N2965" s="329" t="str">
        <f>IFERROR(VLOOKUP(F2965,Accesorio!A:C,3,),"")</f>
        <v/>
      </c>
    </row>
    <row r="2966" spans="1:14">
      <c r="A2966" s="103"/>
      <c r="B2966" s="104"/>
      <c r="C2966" s="105"/>
      <c r="D2966" s="106"/>
      <c r="E2966" s="222"/>
      <c r="F2966" s="225"/>
      <c r="G2966" s="107"/>
      <c r="H2966" s="107"/>
      <c r="I2966" s="107"/>
      <c r="J2966" s="108"/>
      <c r="K2966" s="109"/>
      <c r="L2966" s="110"/>
      <c r="M2966" s="328" t="str">
        <f>IFERROR(ROUNDUP(VLOOKUP(F2966,Accesorio!A:E,IF(L2966&gt;5,L2966-2,L2966),)*E2966/IF(L2966&gt;5,1.21,1),0)," ")</f>
        <v xml:space="preserve"> </v>
      </c>
      <c r="N2966" s="329" t="str">
        <f>IFERROR(VLOOKUP(F2966,Accesorio!A:C,3,),"")</f>
        <v/>
      </c>
    </row>
    <row r="2967" spans="1:14">
      <c r="A2967" s="103"/>
      <c r="B2967" s="104"/>
      <c r="C2967" s="105"/>
      <c r="D2967" s="106"/>
      <c r="E2967" s="222"/>
      <c r="F2967" s="225"/>
      <c r="G2967" s="107"/>
      <c r="H2967" s="107"/>
      <c r="I2967" s="107"/>
      <c r="J2967" s="108"/>
      <c r="K2967" s="109"/>
      <c r="L2967" s="110"/>
      <c r="M2967" s="328" t="str">
        <f>IFERROR(ROUNDUP(VLOOKUP(F2967,Accesorio!A:E,IF(L2967&gt;5,L2967-2,L2967),)*E2967/IF(L2967&gt;5,1.21,1),0)," ")</f>
        <v xml:space="preserve"> </v>
      </c>
      <c r="N2967" s="329" t="str">
        <f>IFERROR(VLOOKUP(F2967,Accesorio!A:C,3,),"")</f>
        <v/>
      </c>
    </row>
    <row r="2968" spans="1:14">
      <c r="A2968" s="103"/>
      <c r="B2968" s="104"/>
      <c r="C2968" s="105"/>
      <c r="D2968" s="106"/>
      <c r="E2968" s="222"/>
      <c r="F2968" s="225"/>
      <c r="G2968" s="107"/>
      <c r="H2968" s="107"/>
      <c r="I2968" s="107"/>
      <c r="J2968" s="108"/>
      <c r="K2968" s="109"/>
      <c r="L2968" s="110"/>
      <c r="M2968" s="328" t="str">
        <f>IFERROR(ROUNDUP(VLOOKUP(F2968,Accesorio!A:E,IF(L2968&gt;5,L2968-2,L2968),)*E2968/IF(L2968&gt;5,1.21,1),0)," ")</f>
        <v xml:space="preserve"> </v>
      </c>
      <c r="N2968" s="329" t="str">
        <f>IFERROR(VLOOKUP(F2968,Accesorio!A:C,3,),"")</f>
        <v/>
      </c>
    </row>
    <row r="2969" spans="1:14">
      <c r="A2969" s="103"/>
      <c r="B2969" s="104"/>
      <c r="C2969" s="105"/>
      <c r="D2969" s="106"/>
      <c r="E2969" s="222"/>
      <c r="F2969" s="225"/>
      <c r="G2969" s="107"/>
      <c r="H2969" s="107"/>
      <c r="I2969" s="107"/>
      <c r="J2969" s="108"/>
      <c r="K2969" s="109"/>
      <c r="L2969" s="110"/>
      <c r="M2969" s="328" t="str">
        <f>IFERROR(ROUNDUP(VLOOKUP(F2969,Accesorio!A:E,IF(L2969&gt;5,L2969-2,L2969),)*E2969/IF(L2969&gt;5,1.21,1),0)," ")</f>
        <v xml:space="preserve"> </v>
      </c>
      <c r="N2969" s="329" t="str">
        <f>IFERROR(VLOOKUP(F2969,Accesorio!A:C,3,),"")</f>
        <v/>
      </c>
    </row>
    <row r="2970" spans="1:14">
      <c r="A2970" s="103"/>
      <c r="B2970" s="104"/>
      <c r="C2970" s="105"/>
      <c r="D2970" s="106"/>
      <c r="E2970" s="222"/>
      <c r="F2970" s="225"/>
      <c r="G2970" s="107"/>
      <c r="H2970" s="107"/>
      <c r="I2970" s="107"/>
      <c r="J2970" s="108"/>
      <c r="K2970" s="109"/>
      <c r="L2970" s="110"/>
      <c r="M2970" s="328" t="str">
        <f>IFERROR(ROUNDUP(VLOOKUP(F2970,Accesorio!A:E,IF(L2970&gt;5,L2970-2,L2970),)*E2970/IF(L2970&gt;5,1.21,1),0)," ")</f>
        <v xml:space="preserve"> </v>
      </c>
      <c r="N2970" s="329" t="str">
        <f>IFERROR(VLOOKUP(F2970,Accesorio!A:C,3,),"")</f>
        <v/>
      </c>
    </row>
    <row r="2971" spans="1:14">
      <c r="A2971" s="103"/>
      <c r="B2971" s="104"/>
      <c r="C2971" s="105"/>
      <c r="D2971" s="106"/>
      <c r="E2971" s="222"/>
      <c r="F2971" s="225"/>
      <c r="G2971" s="107"/>
      <c r="H2971" s="107"/>
      <c r="I2971" s="107"/>
      <c r="J2971" s="108"/>
      <c r="K2971" s="109"/>
      <c r="L2971" s="110"/>
      <c r="M2971" s="328" t="str">
        <f>IFERROR(ROUNDUP(VLOOKUP(F2971,Accesorio!A:E,IF(L2971&gt;5,L2971-2,L2971),)*E2971/IF(L2971&gt;5,1.21,1),0)," ")</f>
        <v xml:space="preserve"> </v>
      </c>
      <c r="N2971" s="329" t="str">
        <f>IFERROR(VLOOKUP(F2971,Accesorio!A:C,3,),"")</f>
        <v/>
      </c>
    </row>
    <row r="2972" spans="1:14">
      <c r="A2972" s="103"/>
      <c r="B2972" s="104"/>
      <c r="C2972" s="105"/>
      <c r="D2972" s="106"/>
      <c r="E2972" s="222"/>
      <c r="F2972" s="225"/>
      <c r="G2972" s="107"/>
      <c r="H2972" s="107"/>
      <c r="I2972" s="107"/>
      <c r="J2972" s="108"/>
      <c r="K2972" s="109"/>
      <c r="L2972" s="110"/>
      <c r="M2972" s="328" t="str">
        <f>IFERROR(ROUNDUP(VLOOKUP(F2972,Accesorio!A:E,IF(L2972&gt;5,L2972-2,L2972),)*E2972/IF(L2972&gt;5,1.21,1),0)," ")</f>
        <v xml:space="preserve"> </v>
      </c>
      <c r="N2972" s="329" t="str">
        <f>IFERROR(VLOOKUP(F2972,Accesorio!A:C,3,),"")</f>
        <v/>
      </c>
    </row>
    <row r="2973" spans="1:14">
      <c r="A2973" s="103"/>
      <c r="B2973" s="104"/>
      <c r="C2973" s="105"/>
      <c r="D2973" s="106"/>
      <c r="E2973" s="222"/>
      <c r="F2973" s="225"/>
      <c r="G2973" s="107"/>
      <c r="H2973" s="107"/>
      <c r="I2973" s="107"/>
      <c r="J2973" s="108"/>
      <c r="K2973" s="109"/>
      <c r="L2973" s="110"/>
      <c r="M2973" s="328" t="str">
        <f>IFERROR(ROUNDUP(VLOOKUP(F2973,Accesorio!A:E,IF(L2973&gt;5,L2973-2,L2973),)*E2973/IF(L2973&gt;5,1.21,1),0)," ")</f>
        <v xml:space="preserve"> </v>
      </c>
      <c r="N2973" s="329" t="str">
        <f>IFERROR(VLOOKUP(F2973,Accesorio!A:C,3,),"")</f>
        <v/>
      </c>
    </row>
    <row r="2974" spans="1:14">
      <c r="A2974" s="103"/>
      <c r="B2974" s="104"/>
      <c r="C2974" s="105"/>
      <c r="D2974" s="106"/>
      <c r="E2974" s="222"/>
      <c r="F2974" s="225"/>
      <c r="G2974" s="107"/>
      <c r="H2974" s="107"/>
      <c r="I2974" s="107"/>
      <c r="J2974" s="108"/>
      <c r="K2974" s="109"/>
      <c r="L2974" s="110"/>
      <c r="M2974" s="328" t="str">
        <f>IFERROR(ROUNDUP(VLOOKUP(F2974,Accesorio!A:E,IF(L2974&gt;5,L2974-2,L2974),)*E2974/IF(L2974&gt;5,1.21,1),0)," ")</f>
        <v xml:space="preserve"> </v>
      </c>
      <c r="N2974" s="329" t="str">
        <f>IFERROR(VLOOKUP(F2974,Accesorio!A:C,3,),"")</f>
        <v/>
      </c>
    </row>
    <row r="2975" spans="1:14">
      <c r="A2975" s="103"/>
      <c r="B2975" s="104"/>
      <c r="C2975" s="105"/>
      <c r="D2975" s="106"/>
      <c r="E2975" s="222"/>
      <c r="F2975" s="225"/>
      <c r="G2975" s="107"/>
      <c r="H2975" s="107"/>
      <c r="I2975" s="107"/>
      <c r="J2975" s="108"/>
      <c r="K2975" s="109"/>
      <c r="L2975" s="110"/>
      <c r="M2975" s="328" t="str">
        <f>IFERROR(ROUNDUP(VLOOKUP(F2975,Accesorio!A:E,IF(L2975&gt;5,L2975-2,L2975),)*E2975/IF(L2975&gt;5,1.21,1),0)," ")</f>
        <v xml:space="preserve"> </v>
      </c>
      <c r="N2975" s="329" t="str">
        <f>IFERROR(VLOOKUP(F2975,Accesorio!A:C,3,),"")</f>
        <v/>
      </c>
    </row>
    <row r="2976" spans="1:14">
      <c r="A2976" s="103"/>
      <c r="B2976" s="104"/>
      <c r="C2976" s="105"/>
      <c r="D2976" s="106"/>
      <c r="E2976" s="222"/>
      <c r="F2976" s="225"/>
      <c r="G2976" s="107"/>
      <c r="H2976" s="107"/>
      <c r="I2976" s="107"/>
      <c r="J2976" s="108"/>
      <c r="K2976" s="109"/>
      <c r="L2976" s="110"/>
      <c r="M2976" s="328" t="str">
        <f>IFERROR(ROUNDUP(VLOOKUP(F2976,Accesorio!A:E,IF(L2976&gt;5,L2976-2,L2976),)*E2976/IF(L2976&gt;5,1.21,1),0)," ")</f>
        <v xml:space="preserve"> </v>
      </c>
      <c r="N2976" s="329" t="str">
        <f>IFERROR(VLOOKUP(F2976,Accesorio!A:C,3,),"")</f>
        <v/>
      </c>
    </row>
    <row r="2977" spans="1:14">
      <c r="A2977" s="103"/>
      <c r="B2977" s="104"/>
      <c r="C2977" s="105"/>
      <c r="D2977" s="106"/>
      <c r="E2977" s="222"/>
      <c r="F2977" s="225"/>
      <c r="G2977" s="107"/>
      <c r="H2977" s="107"/>
      <c r="I2977" s="107"/>
      <c r="J2977" s="108"/>
      <c r="K2977" s="109"/>
      <c r="L2977" s="110"/>
      <c r="M2977" s="328" t="str">
        <f>IFERROR(ROUNDUP(VLOOKUP(F2977,Accesorio!A:E,IF(L2977&gt;5,L2977-2,L2977),)*E2977/IF(L2977&gt;5,1.21,1),0)," ")</f>
        <v xml:space="preserve"> </v>
      </c>
      <c r="N2977" s="329" t="str">
        <f>IFERROR(VLOOKUP(F2977,Accesorio!A:C,3,),"")</f>
        <v/>
      </c>
    </row>
    <row r="2978" spans="1:14">
      <c r="A2978" s="103"/>
      <c r="B2978" s="104"/>
      <c r="C2978" s="105"/>
      <c r="D2978" s="106"/>
      <c r="E2978" s="222"/>
      <c r="F2978" s="225"/>
      <c r="G2978" s="107"/>
      <c r="H2978" s="107"/>
      <c r="I2978" s="107"/>
      <c r="J2978" s="108"/>
      <c r="K2978" s="109"/>
      <c r="L2978" s="110"/>
      <c r="M2978" s="328" t="str">
        <f>IFERROR(ROUNDUP(VLOOKUP(F2978,Accesorio!A:E,IF(L2978&gt;5,L2978-2,L2978),)*E2978/IF(L2978&gt;5,1.21,1),0)," ")</f>
        <v xml:space="preserve"> </v>
      </c>
      <c r="N2978" s="329" t="str">
        <f>IFERROR(VLOOKUP(F2978,Accesorio!A:C,3,),"")</f>
        <v/>
      </c>
    </row>
    <row r="2979" spans="1:14">
      <c r="A2979" s="103"/>
      <c r="B2979" s="104"/>
      <c r="C2979" s="105"/>
      <c r="D2979" s="106"/>
      <c r="E2979" s="222"/>
      <c r="F2979" s="225"/>
      <c r="G2979" s="107"/>
      <c r="H2979" s="107"/>
      <c r="I2979" s="107"/>
      <c r="J2979" s="108"/>
      <c r="K2979" s="109"/>
      <c r="L2979" s="110"/>
      <c r="M2979" s="328" t="str">
        <f>IFERROR(ROUNDUP(VLOOKUP(F2979,Accesorio!A:E,IF(L2979&gt;5,L2979-2,L2979),)*E2979/IF(L2979&gt;5,1.21,1),0)," ")</f>
        <v xml:space="preserve"> </v>
      </c>
      <c r="N2979" s="329" t="str">
        <f>IFERROR(VLOOKUP(F2979,Accesorio!A:C,3,),"")</f>
        <v/>
      </c>
    </row>
    <row r="2980" spans="1:14">
      <c r="A2980" s="103"/>
      <c r="B2980" s="104"/>
      <c r="C2980" s="105"/>
      <c r="D2980" s="106"/>
      <c r="E2980" s="222"/>
      <c r="F2980" s="225"/>
      <c r="G2980" s="107"/>
      <c r="H2980" s="107"/>
      <c r="I2980" s="107"/>
      <c r="J2980" s="108"/>
      <c r="K2980" s="109"/>
      <c r="L2980" s="110"/>
      <c r="M2980" s="328" t="str">
        <f>IFERROR(ROUNDUP(VLOOKUP(F2980,Accesorio!A:E,IF(L2980&gt;5,L2980-2,L2980),)*E2980/IF(L2980&gt;5,1.21,1),0)," ")</f>
        <v xml:space="preserve"> </v>
      </c>
      <c r="N2980" s="329" t="str">
        <f>IFERROR(VLOOKUP(F2980,Accesorio!A:C,3,),"")</f>
        <v/>
      </c>
    </row>
    <row r="2981" spans="1:14">
      <c r="A2981" s="103"/>
      <c r="B2981" s="104"/>
      <c r="C2981" s="105"/>
      <c r="D2981" s="106"/>
      <c r="E2981" s="222"/>
      <c r="F2981" s="225"/>
      <c r="G2981" s="107"/>
      <c r="H2981" s="107"/>
      <c r="I2981" s="107"/>
      <c r="J2981" s="108"/>
      <c r="K2981" s="109"/>
      <c r="L2981" s="110"/>
      <c r="M2981" s="328" t="str">
        <f>IFERROR(ROUNDUP(VLOOKUP(F2981,Accesorio!A:E,IF(L2981&gt;5,L2981-2,L2981),)*E2981/IF(L2981&gt;5,1.21,1),0)," ")</f>
        <v xml:space="preserve"> </v>
      </c>
      <c r="N2981" s="329" t="str">
        <f>IFERROR(VLOOKUP(F2981,Accesorio!A:C,3,),"")</f>
        <v/>
      </c>
    </row>
    <row r="2982" spans="1:14">
      <c r="A2982" s="103"/>
      <c r="B2982" s="104"/>
      <c r="C2982" s="105"/>
      <c r="D2982" s="106"/>
      <c r="E2982" s="222"/>
      <c r="F2982" s="225"/>
      <c r="G2982" s="107"/>
      <c r="H2982" s="107"/>
      <c r="I2982" s="107"/>
      <c r="J2982" s="108"/>
      <c r="K2982" s="109"/>
      <c r="L2982" s="110"/>
      <c r="M2982" s="328" t="str">
        <f>IFERROR(ROUNDUP(VLOOKUP(F2982,Accesorio!A:E,IF(L2982&gt;5,L2982-2,L2982),)*E2982/IF(L2982&gt;5,1.21,1),0)," ")</f>
        <v xml:space="preserve"> </v>
      </c>
      <c r="N2982" s="329" t="str">
        <f>IFERROR(VLOOKUP(F2982,Accesorio!A:C,3,),"")</f>
        <v/>
      </c>
    </row>
    <row r="2983" spans="1:14">
      <c r="A2983" s="103"/>
      <c r="B2983" s="104"/>
      <c r="C2983" s="105"/>
      <c r="D2983" s="106"/>
      <c r="E2983" s="222"/>
      <c r="F2983" s="225"/>
      <c r="G2983" s="107"/>
      <c r="H2983" s="107"/>
      <c r="I2983" s="107"/>
      <c r="J2983" s="108"/>
      <c r="K2983" s="109"/>
      <c r="L2983" s="110"/>
      <c r="M2983" s="328" t="str">
        <f>IFERROR(ROUNDUP(VLOOKUP(F2983,Accesorio!A:E,IF(L2983&gt;5,L2983-2,L2983),)*E2983/IF(L2983&gt;5,1.21,1),0)," ")</f>
        <v xml:space="preserve"> </v>
      </c>
      <c r="N2983" s="329" t="str">
        <f>IFERROR(VLOOKUP(F2983,Accesorio!A:C,3,),"")</f>
        <v/>
      </c>
    </row>
    <row r="2984" spans="1:14">
      <c r="A2984" s="103"/>
      <c r="B2984" s="104"/>
      <c r="C2984" s="105"/>
      <c r="D2984" s="106"/>
      <c r="E2984" s="222"/>
      <c r="F2984" s="225"/>
      <c r="G2984" s="107"/>
      <c r="H2984" s="107"/>
      <c r="I2984" s="107"/>
      <c r="J2984" s="108"/>
      <c r="K2984" s="109"/>
      <c r="L2984" s="110"/>
      <c r="M2984" s="328" t="str">
        <f>IFERROR(ROUNDUP(VLOOKUP(F2984,Accesorio!A:E,IF(L2984&gt;5,L2984-2,L2984),)*E2984/IF(L2984&gt;5,1.21,1),0)," ")</f>
        <v xml:space="preserve"> </v>
      </c>
      <c r="N2984" s="329" t="str">
        <f>IFERROR(VLOOKUP(F2984,Accesorio!A:C,3,),"")</f>
        <v/>
      </c>
    </row>
    <row r="2985" spans="1:14">
      <c r="A2985" s="103"/>
      <c r="B2985" s="104"/>
      <c r="C2985" s="105"/>
      <c r="D2985" s="106"/>
      <c r="E2985" s="222"/>
      <c r="F2985" s="225"/>
      <c r="G2985" s="107"/>
      <c r="H2985" s="107"/>
      <c r="I2985" s="107"/>
      <c r="J2985" s="108"/>
      <c r="K2985" s="109"/>
      <c r="L2985" s="110"/>
      <c r="M2985" s="328" t="str">
        <f>IFERROR(ROUNDUP(VLOOKUP(F2985,Accesorio!A:E,IF(L2985&gt;5,L2985-2,L2985),)*E2985/IF(L2985&gt;5,1.21,1),0)," ")</f>
        <v xml:space="preserve"> </v>
      </c>
      <c r="N2985" s="329" t="str">
        <f>IFERROR(VLOOKUP(F2985,Accesorio!A:C,3,),"")</f>
        <v/>
      </c>
    </row>
    <row r="2986" spans="1:14">
      <c r="A2986" s="103"/>
      <c r="B2986" s="104"/>
      <c r="C2986" s="105"/>
      <c r="D2986" s="106"/>
      <c r="E2986" s="222"/>
      <c r="F2986" s="225"/>
      <c r="G2986" s="107"/>
      <c r="H2986" s="107"/>
      <c r="I2986" s="107"/>
      <c r="J2986" s="108"/>
      <c r="K2986" s="109"/>
      <c r="L2986" s="110"/>
      <c r="M2986" s="328" t="str">
        <f>IFERROR(ROUNDUP(VLOOKUP(F2986,Accesorio!A:E,IF(L2986&gt;5,L2986-2,L2986),)*E2986/IF(L2986&gt;5,1.21,1),0)," ")</f>
        <v xml:space="preserve"> </v>
      </c>
      <c r="N2986" s="329" t="str">
        <f>IFERROR(VLOOKUP(F2986,Accesorio!A:C,3,),"")</f>
        <v/>
      </c>
    </row>
    <row r="2987" spans="1:14">
      <c r="A2987" s="103"/>
      <c r="B2987" s="104"/>
      <c r="C2987" s="105"/>
      <c r="D2987" s="106"/>
      <c r="E2987" s="222"/>
      <c r="F2987" s="225"/>
      <c r="G2987" s="107"/>
      <c r="H2987" s="107"/>
      <c r="I2987" s="107"/>
      <c r="J2987" s="108"/>
      <c r="K2987" s="109"/>
      <c r="L2987" s="110"/>
      <c r="M2987" s="328" t="str">
        <f>IFERROR(ROUNDUP(VLOOKUP(F2987,Accesorio!A:E,IF(L2987&gt;5,L2987-2,L2987),)*E2987/IF(L2987&gt;5,1.21,1),0)," ")</f>
        <v xml:space="preserve"> </v>
      </c>
      <c r="N2987" s="329" t="str">
        <f>IFERROR(VLOOKUP(F2987,Accesorio!A:C,3,),"")</f>
        <v/>
      </c>
    </row>
    <row r="2988" spans="1:14">
      <c r="A2988" s="103"/>
      <c r="B2988" s="104"/>
      <c r="C2988" s="105"/>
      <c r="D2988" s="106"/>
      <c r="E2988" s="222"/>
      <c r="F2988" s="225"/>
      <c r="G2988" s="107"/>
      <c r="H2988" s="107"/>
      <c r="I2988" s="107"/>
      <c r="J2988" s="108"/>
      <c r="K2988" s="109"/>
      <c r="L2988" s="110"/>
      <c r="M2988" s="328" t="str">
        <f>IFERROR(ROUNDUP(VLOOKUP(F2988,Accesorio!A:E,IF(L2988&gt;5,L2988-2,L2988),)*E2988/IF(L2988&gt;5,1.21,1),0)," ")</f>
        <v xml:space="preserve"> </v>
      </c>
      <c r="N2988" s="329" t="str">
        <f>IFERROR(VLOOKUP(F2988,Accesorio!A:C,3,),"")</f>
        <v/>
      </c>
    </row>
    <row r="2989" spans="1:14">
      <c r="A2989" s="103"/>
      <c r="B2989" s="104"/>
      <c r="C2989" s="105"/>
      <c r="D2989" s="106"/>
      <c r="E2989" s="222"/>
      <c r="F2989" s="225"/>
      <c r="G2989" s="107"/>
      <c r="H2989" s="107"/>
      <c r="I2989" s="107"/>
      <c r="J2989" s="108"/>
      <c r="K2989" s="109"/>
      <c r="L2989" s="110"/>
      <c r="M2989" s="328" t="str">
        <f>IFERROR(ROUNDUP(VLOOKUP(F2989,Accesorio!A:E,IF(L2989&gt;5,L2989-2,L2989),)*E2989/IF(L2989&gt;5,1.21,1),0)," ")</f>
        <v xml:space="preserve"> </v>
      </c>
      <c r="N2989" s="329" t="str">
        <f>IFERROR(VLOOKUP(F2989,Accesorio!A:C,3,),"")</f>
        <v/>
      </c>
    </row>
    <row r="2990" spans="1:14">
      <c r="A2990" s="103"/>
      <c r="B2990" s="104"/>
      <c r="C2990" s="105"/>
      <c r="D2990" s="106"/>
      <c r="E2990" s="222"/>
      <c r="F2990" s="225"/>
      <c r="G2990" s="107"/>
      <c r="H2990" s="107"/>
      <c r="I2990" s="107"/>
      <c r="J2990" s="108"/>
      <c r="K2990" s="109"/>
      <c r="L2990" s="110"/>
      <c r="M2990" s="328" t="str">
        <f>IFERROR(ROUNDUP(VLOOKUP(F2990,Accesorio!A:E,IF(L2990&gt;5,L2990-2,L2990),)*E2990/IF(L2990&gt;5,1.21,1),0)," ")</f>
        <v xml:space="preserve"> </v>
      </c>
      <c r="N2990" s="329" t="str">
        <f>IFERROR(VLOOKUP(F2990,Accesorio!A:C,3,),"")</f>
        <v/>
      </c>
    </row>
    <row r="2991" spans="1:14">
      <c r="A2991" s="103"/>
      <c r="B2991" s="104"/>
      <c r="C2991" s="105"/>
      <c r="D2991" s="106"/>
      <c r="E2991" s="222"/>
      <c r="F2991" s="225"/>
      <c r="G2991" s="107"/>
      <c r="H2991" s="107"/>
      <c r="I2991" s="107"/>
      <c r="J2991" s="108"/>
      <c r="K2991" s="109"/>
      <c r="L2991" s="110"/>
      <c r="M2991" s="328" t="str">
        <f>IFERROR(ROUNDUP(VLOOKUP(F2991,Accesorio!A:E,IF(L2991&gt;5,L2991-2,L2991),)*E2991/IF(L2991&gt;5,1.21,1),0)," ")</f>
        <v xml:space="preserve"> </v>
      </c>
      <c r="N2991" s="329" t="str">
        <f>IFERROR(VLOOKUP(F2991,Accesorio!A:C,3,),"")</f>
        <v/>
      </c>
    </row>
    <row r="2992" spans="1:14">
      <c r="A2992" s="103"/>
      <c r="B2992" s="104"/>
      <c r="C2992" s="105"/>
      <c r="D2992" s="106"/>
      <c r="E2992" s="222"/>
      <c r="F2992" s="225"/>
      <c r="G2992" s="107"/>
      <c r="H2992" s="107"/>
      <c r="I2992" s="107"/>
      <c r="J2992" s="108"/>
      <c r="K2992" s="109"/>
      <c r="L2992" s="110"/>
      <c r="M2992" s="328" t="str">
        <f>IFERROR(ROUNDUP(VLOOKUP(F2992,Accesorio!A:E,IF(L2992&gt;5,L2992-2,L2992),)*E2992/IF(L2992&gt;5,1.21,1),0)," ")</f>
        <v xml:space="preserve"> </v>
      </c>
      <c r="N2992" s="329" t="str">
        <f>IFERROR(VLOOKUP(F2992,Accesorio!A:C,3,),"")</f>
        <v/>
      </c>
    </row>
    <row r="2993" spans="1:14">
      <c r="A2993" s="103"/>
      <c r="B2993" s="104"/>
      <c r="C2993" s="105"/>
      <c r="D2993" s="106"/>
      <c r="E2993" s="222"/>
      <c r="F2993" s="225"/>
      <c r="G2993" s="107"/>
      <c r="H2993" s="107"/>
      <c r="I2993" s="107"/>
      <c r="J2993" s="108"/>
      <c r="K2993" s="109"/>
      <c r="L2993" s="110"/>
      <c r="M2993" s="328" t="str">
        <f>IFERROR(ROUNDUP(VLOOKUP(F2993,Accesorio!A:E,IF(L2993&gt;5,L2993-2,L2993),)*E2993/IF(L2993&gt;5,1.21,1),0)," ")</f>
        <v xml:space="preserve"> </v>
      </c>
      <c r="N2993" s="329" t="str">
        <f>IFERROR(VLOOKUP(F2993,Accesorio!A:C,3,),"")</f>
        <v/>
      </c>
    </row>
    <row r="2994" spans="1:14">
      <c r="A2994" s="103"/>
      <c r="B2994" s="104"/>
      <c r="C2994" s="105"/>
      <c r="D2994" s="106"/>
      <c r="E2994" s="222"/>
      <c r="F2994" s="225"/>
      <c r="G2994" s="107"/>
      <c r="H2994" s="107"/>
      <c r="I2994" s="107"/>
      <c r="J2994" s="108"/>
      <c r="K2994" s="109"/>
      <c r="L2994" s="110"/>
      <c r="M2994" s="328" t="str">
        <f>IFERROR(ROUNDUP(VLOOKUP(F2994,Accesorio!A:E,IF(L2994&gt;5,L2994-2,L2994),)*E2994/IF(L2994&gt;5,1.21,1),0)," ")</f>
        <v xml:space="preserve"> </v>
      </c>
      <c r="N2994" s="329" t="str">
        <f>IFERROR(VLOOKUP(F2994,Accesorio!A:C,3,),"")</f>
        <v/>
      </c>
    </row>
    <row r="2995" spans="1:14">
      <c r="A2995" s="103"/>
      <c r="B2995" s="104"/>
      <c r="C2995" s="105"/>
      <c r="D2995" s="106"/>
      <c r="E2995" s="222"/>
      <c r="F2995" s="225"/>
      <c r="G2995" s="107"/>
      <c r="H2995" s="107"/>
      <c r="I2995" s="107"/>
      <c r="J2995" s="108"/>
      <c r="K2995" s="109"/>
      <c r="L2995" s="110"/>
      <c r="M2995" s="328" t="str">
        <f>IFERROR(ROUNDUP(VLOOKUP(F2995,Accesorio!A:E,IF(L2995&gt;5,L2995-2,L2995),)*E2995/IF(L2995&gt;5,1.21,1),0)," ")</f>
        <v xml:space="preserve"> </v>
      </c>
      <c r="N2995" s="329" t="str">
        <f>IFERROR(VLOOKUP(F2995,Accesorio!A:C,3,),"")</f>
        <v/>
      </c>
    </row>
    <row r="2996" spans="1:14">
      <c r="A2996" s="103"/>
      <c r="B2996" s="104"/>
      <c r="C2996" s="105"/>
      <c r="D2996" s="106"/>
      <c r="E2996" s="222"/>
      <c r="F2996" s="225"/>
      <c r="G2996" s="107"/>
      <c r="H2996" s="107"/>
      <c r="I2996" s="107"/>
      <c r="J2996" s="108"/>
      <c r="K2996" s="109"/>
      <c r="L2996" s="110"/>
      <c r="M2996" s="328" t="str">
        <f>IFERROR(ROUNDUP(VLOOKUP(F2996,Accesorio!A:E,IF(L2996&gt;5,L2996-2,L2996),)*E2996/IF(L2996&gt;5,1.21,1),0)," ")</f>
        <v xml:space="preserve"> </v>
      </c>
      <c r="N2996" s="329" t="str">
        <f>IFERROR(VLOOKUP(F2996,Accesorio!A:C,3,),"")</f>
        <v/>
      </c>
    </row>
    <row r="2997" spans="1:14">
      <c r="A2997" s="103"/>
      <c r="B2997" s="104"/>
      <c r="C2997" s="105"/>
      <c r="D2997" s="106"/>
      <c r="E2997" s="222"/>
      <c r="F2997" s="225"/>
      <c r="G2997" s="107"/>
      <c r="H2997" s="107"/>
      <c r="I2997" s="107"/>
      <c r="J2997" s="108"/>
      <c r="K2997" s="109"/>
      <c r="L2997" s="110"/>
      <c r="M2997" s="328" t="str">
        <f>IFERROR(ROUNDUP(VLOOKUP(F2997,Accesorio!A:E,IF(L2997&gt;5,L2997-2,L2997),)*E2997/IF(L2997&gt;5,1.21,1),0)," ")</f>
        <v xml:space="preserve"> </v>
      </c>
      <c r="N2997" s="329" t="str">
        <f>IFERROR(VLOOKUP(F2997,Accesorio!A:C,3,),"")</f>
        <v/>
      </c>
    </row>
    <row r="2998" spans="1:14">
      <c r="A2998" s="103"/>
      <c r="B2998" s="104"/>
      <c r="C2998" s="105"/>
      <c r="D2998" s="106"/>
      <c r="E2998" s="222"/>
      <c r="F2998" s="225"/>
      <c r="G2998" s="107"/>
      <c r="H2998" s="107"/>
      <c r="I2998" s="107"/>
      <c r="J2998" s="108"/>
      <c r="K2998" s="109"/>
      <c r="L2998" s="110"/>
      <c r="M2998" s="328" t="str">
        <f>IFERROR(ROUNDUP(VLOOKUP(F2998,Accesorio!A:E,IF(L2998&gt;5,L2998-2,L2998),)*E2998/IF(L2998&gt;5,1.21,1),0)," ")</f>
        <v xml:space="preserve"> </v>
      </c>
      <c r="N2998" s="329" t="str">
        <f>IFERROR(VLOOKUP(F2998,Accesorio!A:C,3,),"")</f>
        <v/>
      </c>
    </row>
    <row r="2999" spans="1:14">
      <c r="A2999" s="103"/>
      <c r="B2999" s="104"/>
      <c r="C2999" s="105"/>
      <c r="D2999" s="106"/>
      <c r="E2999" s="222"/>
      <c r="F2999" s="225"/>
      <c r="G2999" s="107"/>
      <c r="H2999" s="107"/>
      <c r="I2999" s="107"/>
      <c r="J2999" s="108"/>
      <c r="K2999" s="109"/>
      <c r="L2999" s="110"/>
      <c r="M2999" s="328" t="str">
        <f>IFERROR(ROUNDUP(VLOOKUP(F2999,Accesorio!A:E,IF(L2999&gt;5,L2999-2,L2999),)*E2999/IF(L2999&gt;5,1.21,1),0)," ")</f>
        <v xml:space="preserve"> </v>
      </c>
      <c r="N2999" s="329" t="str">
        <f>IFERROR(VLOOKUP(F2999,Accesorio!A:C,3,),"")</f>
        <v/>
      </c>
    </row>
    <row r="3000" spans="1:14">
      <c r="A3000" s="103"/>
      <c r="B3000" s="104"/>
      <c r="C3000" s="105"/>
      <c r="D3000" s="106"/>
      <c r="E3000" s="222"/>
      <c r="F3000" s="225"/>
      <c r="G3000" s="107"/>
      <c r="H3000" s="107"/>
      <c r="I3000" s="107"/>
      <c r="J3000" s="108"/>
      <c r="K3000" s="109"/>
      <c r="L3000" s="110"/>
      <c r="M3000" s="328" t="str">
        <f>IFERROR(ROUNDUP(VLOOKUP(F3000,Accesorio!A:E,IF(L3000&gt;5,L3000-2,L3000),)*E3000/IF(L3000&gt;5,1.21,1),0)," ")</f>
        <v xml:space="preserve"> </v>
      </c>
      <c r="N3000" s="329" t="str">
        <f>IFERROR(VLOOKUP(F3000,Accesorio!A:C,3,),"")</f>
        <v/>
      </c>
    </row>
    <row r="3001" spans="1:14">
      <c r="A3001" s="103"/>
      <c r="B3001" s="104"/>
      <c r="C3001" s="105"/>
      <c r="D3001" s="106"/>
      <c r="E3001" s="222"/>
      <c r="F3001" s="225"/>
      <c r="G3001" s="107"/>
      <c r="H3001" s="107"/>
      <c r="I3001" s="107"/>
      <c r="J3001" s="108"/>
      <c r="K3001" s="109"/>
      <c r="L3001" s="110"/>
      <c r="M3001" s="328" t="str">
        <f>IFERROR(ROUNDUP(VLOOKUP(F3001,Accesorio!A:E,IF(L3001&gt;5,L3001-2,L3001),)*E3001/IF(L3001&gt;5,1.21,1),0)," ")</f>
        <v xml:space="preserve"> </v>
      </c>
      <c r="N3001" s="329" t="str">
        <f>IFERROR(VLOOKUP(F3001,Accesorio!A:C,3,),"")</f>
        <v/>
      </c>
    </row>
    <row r="3002" spans="1:14">
      <c r="A3002" s="103"/>
      <c r="B3002" s="104"/>
      <c r="C3002" s="105"/>
      <c r="D3002" s="106"/>
      <c r="E3002" s="222"/>
      <c r="F3002" s="225"/>
      <c r="G3002" s="107"/>
      <c r="H3002" s="107"/>
      <c r="I3002" s="107"/>
      <c r="J3002" s="108"/>
      <c r="K3002" s="109"/>
      <c r="L3002" s="110"/>
      <c r="M3002" s="328" t="str">
        <f>IFERROR(ROUNDUP(VLOOKUP(F3002,Accesorio!A:E,IF(L3002&gt;5,L3002-2,L3002),)*E3002/IF(L3002&gt;5,1.21,1),0)," ")</f>
        <v xml:space="preserve"> </v>
      </c>
      <c r="N3002" s="329" t="str">
        <f>IFERROR(VLOOKUP(F3002,Accesorio!A:C,3,),"")</f>
        <v/>
      </c>
    </row>
    <row r="3003" spans="1:14">
      <c r="A3003" s="103"/>
      <c r="B3003" s="104"/>
      <c r="C3003" s="105"/>
      <c r="D3003" s="106"/>
      <c r="E3003" s="222"/>
      <c r="F3003" s="225"/>
      <c r="G3003" s="107"/>
      <c r="H3003" s="107"/>
      <c r="I3003" s="107"/>
      <c r="J3003" s="108"/>
      <c r="K3003" s="109"/>
      <c r="L3003" s="110"/>
      <c r="M3003" s="328" t="str">
        <f>IFERROR(ROUNDUP(VLOOKUP(F3003,Accesorio!A:E,IF(L3003&gt;5,L3003-2,L3003),)*E3003/IF(L3003&gt;5,1.21,1),0)," ")</f>
        <v xml:space="preserve"> </v>
      </c>
      <c r="N3003" s="329" t="str">
        <f>IFERROR(VLOOKUP(F3003,Accesorio!A:C,3,),"")</f>
        <v/>
      </c>
    </row>
    <row r="3004" spans="1:14">
      <c r="A3004" s="103"/>
      <c r="B3004" s="104"/>
      <c r="C3004" s="105"/>
      <c r="D3004" s="106"/>
      <c r="E3004" s="222"/>
      <c r="F3004" s="225"/>
      <c r="G3004" s="107"/>
      <c r="H3004" s="107"/>
      <c r="I3004" s="107"/>
      <c r="J3004" s="108"/>
      <c r="K3004" s="109"/>
      <c r="L3004" s="110"/>
      <c r="M3004" s="328" t="str">
        <f>IFERROR(ROUNDUP(VLOOKUP(F3004,Accesorio!A:E,IF(L3004&gt;5,L3004-2,L3004),)*E3004/IF(L3004&gt;5,1.21,1),0)," ")</f>
        <v xml:space="preserve"> </v>
      </c>
      <c r="N3004" s="329" t="str">
        <f>IFERROR(VLOOKUP(F3004,Accesorio!A:C,3,),"")</f>
        <v/>
      </c>
    </row>
    <row r="3005" spans="1:14">
      <c r="A3005" s="103"/>
      <c r="B3005" s="104"/>
      <c r="C3005" s="105"/>
      <c r="D3005" s="106"/>
      <c r="E3005" s="222"/>
      <c r="F3005" s="225"/>
      <c r="G3005" s="107"/>
      <c r="H3005" s="107"/>
      <c r="I3005" s="107"/>
      <c r="J3005" s="108"/>
      <c r="K3005" s="109"/>
      <c r="L3005" s="110"/>
      <c r="M3005" s="328" t="str">
        <f>IFERROR(ROUNDUP(VLOOKUP(F3005,Accesorio!A:E,IF(L3005&gt;5,L3005-2,L3005),)*E3005/IF(L3005&gt;5,1.21,1),0)," ")</f>
        <v xml:space="preserve"> </v>
      </c>
      <c r="N3005" s="329" t="str">
        <f>IFERROR(VLOOKUP(F3005,Accesorio!A:C,3,),"")</f>
        <v/>
      </c>
    </row>
    <row r="3006" spans="1:14">
      <c r="A3006" s="103"/>
      <c r="B3006" s="104"/>
      <c r="C3006" s="105"/>
      <c r="D3006" s="106"/>
      <c r="E3006" s="222"/>
      <c r="F3006" s="225"/>
      <c r="G3006" s="107"/>
      <c r="H3006" s="107"/>
      <c r="I3006" s="107"/>
      <c r="J3006" s="108"/>
      <c r="K3006" s="109"/>
      <c r="L3006" s="110"/>
      <c r="M3006" s="328" t="str">
        <f>IFERROR(ROUNDUP(VLOOKUP(F3006,Accesorio!A:E,IF(L3006&gt;5,L3006-2,L3006),)*E3006/IF(L3006&gt;5,1.21,1),0)," ")</f>
        <v xml:space="preserve"> </v>
      </c>
      <c r="N3006" s="329" t="str">
        <f>IFERROR(VLOOKUP(F3006,Accesorio!A:C,3,),"")</f>
        <v/>
      </c>
    </row>
    <row r="3007" spans="1:14">
      <c r="A3007" s="103"/>
      <c r="B3007" s="104"/>
      <c r="C3007" s="105"/>
      <c r="D3007" s="106"/>
      <c r="E3007" s="222"/>
      <c r="F3007" s="225"/>
      <c r="G3007" s="107"/>
      <c r="H3007" s="107"/>
      <c r="I3007" s="107"/>
      <c r="J3007" s="108"/>
      <c r="K3007" s="109"/>
      <c r="L3007" s="110"/>
      <c r="M3007" s="328" t="str">
        <f>IFERROR(ROUNDUP(VLOOKUP(F3007,Accesorio!A:E,IF(L3007&gt;5,L3007-2,L3007),)*E3007/IF(L3007&gt;5,1.21,1),0)," ")</f>
        <v xml:space="preserve"> </v>
      </c>
      <c r="N3007" s="329" t="str">
        <f>IFERROR(VLOOKUP(F3007,Accesorio!A:C,3,),"")</f>
        <v/>
      </c>
    </row>
    <row r="3008" spans="1:14">
      <c r="A3008" s="103"/>
      <c r="B3008" s="104"/>
      <c r="C3008" s="105"/>
      <c r="D3008" s="106"/>
      <c r="E3008" s="222"/>
      <c r="F3008" s="225"/>
      <c r="G3008" s="107"/>
      <c r="H3008" s="107"/>
      <c r="I3008" s="107"/>
      <c r="J3008" s="108"/>
      <c r="K3008" s="109"/>
      <c r="L3008" s="110"/>
      <c r="M3008" s="328" t="str">
        <f>IFERROR(ROUNDUP(VLOOKUP(F3008,Accesorio!A:E,IF(L3008&gt;5,L3008-2,L3008),)*E3008/IF(L3008&gt;5,1.21,1),0)," ")</f>
        <v xml:space="preserve"> </v>
      </c>
      <c r="N3008" s="329" t="str">
        <f>IFERROR(VLOOKUP(F3008,Accesorio!A:C,3,),"")</f>
        <v/>
      </c>
    </row>
    <row r="3009" spans="1:14">
      <c r="A3009" s="103"/>
      <c r="B3009" s="104"/>
      <c r="C3009" s="105"/>
      <c r="D3009" s="106"/>
      <c r="E3009" s="222"/>
      <c r="F3009" s="225"/>
      <c r="G3009" s="107"/>
      <c r="H3009" s="107"/>
      <c r="I3009" s="107"/>
      <c r="J3009" s="108"/>
      <c r="K3009" s="109"/>
      <c r="L3009" s="110"/>
      <c r="M3009" s="328" t="str">
        <f>IFERROR(ROUNDUP(VLOOKUP(F3009,Accesorio!A:E,IF(L3009&gt;5,L3009-2,L3009),)*E3009/IF(L3009&gt;5,1.21,1),0)," ")</f>
        <v xml:space="preserve"> </v>
      </c>
      <c r="N3009" s="329" t="str">
        <f>IFERROR(VLOOKUP(F3009,Accesorio!A:C,3,),"")</f>
        <v/>
      </c>
    </row>
    <row r="3010" spans="1:14">
      <c r="A3010" s="103"/>
      <c r="B3010" s="104"/>
      <c r="C3010" s="105"/>
      <c r="D3010" s="106"/>
      <c r="E3010" s="222"/>
      <c r="F3010" s="225"/>
      <c r="G3010" s="107"/>
      <c r="H3010" s="107"/>
      <c r="I3010" s="107"/>
      <c r="J3010" s="108"/>
      <c r="K3010" s="109"/>
      <c r="L3010" s="110"/>
      <c r="M3010" s="328" t="str">
        <f>IFERROR(ROUNDUP(VLOOKUP(F3010,Accesorio!A:E,IF(L3010&gt;5,L3010-2,L3010),)*E3010/IF(L3010&gt;5,1.21,1),0)," ")</f>
        <v xml:space="preserve"> </v>
      </c>
      <c r="N3010" s="329" t="str">
        <f>IFERROR(VLOOKUP(F3010,Accesorio!A:C,3,),"")</f>
        <v/>
      </c>
    </row>
    <row r="3011" spans="1:14">
      <c r="A3011" s="103"/>
      <c r="B3011" s="104"/>
      <c r="C3011" s="105"/>
      <c r="D3011" s="106"/>
      <c r="E3011" s="222"/>
      <c r="F3011" s="225"/>
      <c r="G3011" s="107"/>
      <c r="H3011" s="107"/>
      <c r="I3011" s="107"/>
      <c r="J3011" s="108"/>
      <c r="K3011" s="109"/>
      <c r="L3011" s="110"/>
      <c r="M3011" s="328" t="str">
        <f>IFERROR(ROUNDUP(VLOOKUP(F3011,Accesorio!A:E,IF(L3011&gt;5,L3011-2,L3011),)*E3011/IF(L3011&gt;5,1.21,1),0)," ")</f>
        <v xml:space="preserve"> </v>
      </c>
      <c r="N3011" s="329" t="str">
        <f>IFERROR(VLOOKUP(F3011,Accesorio!A:C,3,),"")</f>
        <v/>
      </c>
    </row>
    <row r="3012" spans="1:14">
      <c r="A3012" s="103"/>
      <c r="B3012" s="104"/>
      <c r="C3012" s="105"/>
      <c r="D3012" s="106"/>
      <c r="E3012" s="222"/>
      <c r="F3012" s="225"/>
      <c r="G3012" s="107"/>
      <c r="H3012" s="107"/>
      <c r="I3012" s="107"/>
      <c r="J3012" s="108"/>
      <c r="K3012" s="109"/>
      <c r="L3012" s="110"/>
      <c r="M3012" s="328" t="str">
        <f>IFERROR(ROUNDUP(VLOOKUP(F3012,Accesorio!A:E,IF(L3012&gt;5,L3012-2,L3012),)*E3012/IF(L3012&gt;5,1.21,1),0)," ")</f>
        <v xml:space="preserve"> </v>
      </c>
      <c r="N3012" s="329" t="str">
        <f>IFERROR(VLOOKUP(F3012,Accesorio!A:C,3,),"")</f>
        <v/>
      </c>
    </row>
    <row r="3013" spans="1:14">
      <c r="A3013" s="103"/>
      <c r="B3013" s="104"/>
      <c r="C3013" s="105"/>
      <c r="D3013" s="106"/>
      <c r="E3013" s="222"/>
      <c r="F3013" s="225"/>
      <c r="G3013" s="107"/>
      <c r="H3013" s="107"/>
      <c r="I3013" s="107"/>
      <c r="J3013" s="108"/>
      <c r="K3013" s="109"/>
      <c r="L3013" s="110"/>
      <c r="M3013" s="328" t="str">
        <f>IFERROR(ROUNDUP(VLOOKUP(F3013,Accesorio!A:E,IF(L3013&gt;5,L3013-2,L3013),)*E3013/IF(L3013&gt;5,1.21,1),0)," ")</f>
        <v xml:space="preserve"> </v>
      </c>
      <c r="N3013" s="329" t="str">
        <f>IFERROR(VLOOKUP(F3013,Accesorio!A:C,3,),"")</f>
        <v/>
      </c>
    </row>
    <row r="3014" spans="1:14">
      <c r="A3014" s="103"/>
      <c r="B3014" s="104"/>
      <c r="C3014" s="105"/>
      <c r="D3014" s="106"/>
      <c r="E3014" s="222"/>
      <c r="F3014" s="225"/>
      <c r="G3014" s="107"/>
      <c r="H3014" s="107"/>
      <c r="I3014" s="107"/>
      <c r="J3014" s="108"/>
      <c r="K3014" s="109"/>
      <c r="L3014" s="110"/>
      <c r="M3014" s="328" t="str">
        <f>IFERROR(ROUNDUP(VLOOKUP(F3014,Accesorio!A:E,IF(L3014&gt;5,L3014-2,L3014),)*E3014/IF(L3014&gt;5,1.21,1),0)," ")</f>
        <v xml:space="preserve"> </v>
      </c>
      <c r="N3014" s="329" t="str">
        <f>IFERROR(VLOOKUP(F3014,Accesorio!A:C,3,),"")</f>
        <v/>
      </c>
    </row>
    <row r="3015" spans="1:14">
      <c r="A3015" s="103"/>
      <c r="B3015" s="104"/>
      <c r="C3015" s="105"/>
      <c r="D3015" s="106"/>
      <c r="E3015" s="222"/>
      <c r="F3015" s="225"/>
      <c r="G3015" s="107"/>
      <c r="H3015" s="107"/>
      <c r="I3015" s="107"/>
      <c r="J3015" s="108"/>
      <c r="K3015" s="109"/>
      <c r="L3015" s="110"/>
      <c r="M3015" s="328" t="str">
        <f>IFERROR(ROUNDUP(VLOOKUP(F3015,Accesorio!A:E,IF(L3015&gt;5,L3015-2,L3015),)*E3015/IF(L3015&gt;5,1.21,1),0)," ")</f>
        <v xml:space="preserve"> </v>
      </c>
      <c r="N3015" s="329" t="str">
        <f>IFERROR(VLOOKUP(F3015,Accesorio!A:C,3,),"")</f>
        <v/>
      </c>
    </row>
    <row r="3016" spans="1:14">
      <c r="A3016" s="103"/>
      <c r="B3016" s="104"/>
      <c r="C3016" s="105"/>
      <c r="D3016" s="106"/>
      <c r="E3016" s="222"/>
      <c r="F3016" s="225"/>
      <c r="G3016" s="107"/>
      <c r="H3016" s="107"/>
      <c r="I3016" s="107"/>
      <c r="J3016" s="108"/>
      <c r="K3016" s="109"/>
      <c r="L3016" s="110"/>
      <c r="M3016" s="328" t="str">
        <f>IFERROR(ROUNDUP(VLOOKUP(F3016,Accesorio!A:E,IF(L3016&gt;5,L3016-2,L3016),)*E3016/IF(L3016&gt;5,1.21,1),0)," ")</f>
        <v xml:space="preserve"> </v>
      </c>
      <c r="N3016" s="329" t="str">
        <f>IFERROR(VLOOKUP(F3016,Accesorio!A:C,3,),"")</f>
        <v/>
      </c>
    </row>
    <row r="3017" spans="1:14">
      <c r="A3017" s="103"/>
      <c r="B3017" s="104"/>
      <c r="C3017" s="105"/>
      <c r="D3017" s="106"/>
      <c r="E3017" s="222"/>
      <c r="F3017" s="225"/>
      <c r="G3017" s="107"/>
      <c r="H3017" s="107"/>
      <c r="I3017" s="107"/>
      <c r="J3017" s="108"/>
      <c r="K3017" s="109"/>
      <c r="L3017" s="110"/>
      <c r="M3017" s="328" t="str">
        <f>IFERROR(ROUNDUP(VLOOKUP(F3017,Accesorio!A:E,IF(L3017&gt;5,L3017-2,L3017),)*E3017/IF(L3017&gt;5,1.21,1),0)," ")</f>
        <v xml:space="preserve"> </v>
      </c>
      <c r="N3017" s="329" t="str">
        <f>IFERROR(VLOOKUP(F3017,Accesorio!A:C,3,),"")</f>
        <v/>
      </c>
    </row>
    <row r="3018" spans="1:14">
      <c r="A3018" s="103"/>
      <c r="B3018" s="104"/>
      <c r="C3018" s="105"/>
      <c r="D3018" s="106"/>
      <c r="E3018" s="222"/>
      <c r="F3018" s="225"/>
      <c r="G3018" s="107"/>
      <c r="H3018" s="107"/>
      <c r="I3018" s="107"/>
      <c r="J3018" s="108"/>
      <c r="K3018" s="109"/>
      <c r="L3018" s="110"/>
      <c r="M3018" s="328" t="str">
        <f>IFERROR(ROUNDUP(VLOOKUP(F3018,Accesorio!A:E,IF(L3018&gt;5,L3018-2,L3018),)*E3018/IF(L3018&gt;5,1.21,1),0)," ")</f>
        <v xml:space="preserve"> </v>
      </c>
      <c r="N3018" s="329" t="str">
        <f>IFERROR(VLOOKUP(F3018,Accesorio!A:C,3,),"")</f>
        <v/>
      </c>
    </row>
    <row r="3019" spans="1:14">
      <c r="A3019" s="103"/>
      <c r="B3019" s="104"/>
      <c r="C3019" s="105"/>
      <c r="D3019" s="106"/>
      <c r="E3019" s="222"/>
      <c r="F3019" s="225"/>
      <c r="G3019" s="107"/>
      <c r="H3019" s="107"/>
      <c r="I3019" s="107"/>
      <c r="J3019" s="108"/>
      <c r="K3019" s="109"/>
      <c r="L3019" s="110"/>
      <c r="M3019" s="328" t="str">
        <f>IFERROR(ROUNDUP(VLOOKUP(F3019,Accesorio!A:E,IF(L3019&gt;5,L3019-2,L3019),)*E3019/IF(L3019&gt;5,1.21,1),0)," ")</f>
        <v xml:space="preserve"> </v>
      </c>
      <c r="N3019" s="329" t="str">
        <f>IFERROR(VLOOKUP(F3019,Accesorio!A:C,3,),"")</f>
        <v/>
      </c>
    </row>
    <row r="3020" spans="1:14">
      <c r="A3020" s="103"/>
      <c r="B3020" s="104"/>
      <c r="C3020" s="105"/>
      <c r="D3020" s="106"/>
      <c r="E3020" s="222"/>
      <c r="F3020" s="225"/>
      <c r="G3020" s="107"/>
      <c r="H3020" s="107"/>
      <c r="I3020" s="107"/>
      <c r="J3020" s="108"/>
      <c r="K3020" s="109"/>
      <c r="L3020" s="110"/>
      <c r="M3020" s="328" t="str">
        <f>IFERROR(ROUNDUP(VLOOKUP(F3020,Accesorio!A:E,IF(L3020&gt;5,L3020-2,L3020),)*E3020/IF(L3020&gt;5,1.21,1),0)," ")</f>
        <v xml:space="preserve"> </v>
      </c>
      <c r="N3020" s="329" t="str">
        <f>IFERROR(VLOOKUP(F3020,Accesorio!A:C,3,),"")</f>
        <v/>
      </c>
    </row>
    <row r="3021" spans="1:14">
      <c r="A3021" s="103"/>
      <c r="B3021" s="104"/>
      <c r="C3021" s="105"/>
      <c r="D3021" s="106"/>
      <c r="E3021" s="222"/>
      <c r="F3021" s="225"/>
      <c r="G3021" s="107"/>
      <c r="H3021" s="107"/>
      <c r="I3021" s="107"/>
      <c r="J3021" s="108"/>
      <c r="K3021" s="109"/>
      <c r="L3021" s="110"/>
      <c r="M3021" s="328" t="str">
        <f>IFERROR(ROUNDUP(VLOOKUP(F3021,Accesorio!A:E,IF(L3021&gt;5,L3021-2,L3021),)*E3021/IF(L3021&gt;5,1.21,1),0)," ")</f>
        <v xml:space="preserve"> </v>
      </c>
      <c r="N3021" s="329" t="str">
        <f>IFERROR(VLOOKUP(F3021,Accesorio!A:C,3,),"")</f>
        <v/>
      </c>
    </row>
    <row r="3022" spans="1:14">
      <c r="A3022" s="103"/>
      <c r="B3022" s="104"/>
      <c r="C3022" s="105"/>
      <c r="D3022" s="106"/>
      <c r="E3022" s="222"/>
      <c r="F3022" s="225"/>
      <c r="G3022" s="107"/>
      <c r="H3022" s="107"/>
      <c r="I3022" s="107"/>
      <c r="J3022" s="108"/>
      <c r="K3022" s="109"/>
      <c r="L3022" s="110"/>
      <c r="M3022" s="328" t="str">
        <f>IFERROR(ROUNDUP(VLOOKUP(F3022,Accesorio!A:E,IF(L3022&gt;5,L3022-2,L3022),)*E3022/IF(L3022&gt;5,1.21,1),0)," ")</f>
        <v xml:space="preserve"> </v>
      </c>
      <c r="N3022" s="329" t="str">
        <f>IFERROR(VLOOKUP(F3022,Accesorio!A:C,3,),"")</f>
        <v/>
      </c>
    </row>
    <row r="3023" spans="1:14">
      <c r="A3023" s="103"/>
      <c r="B3023" s="104"/>
      <c r="C3023" s="105"/>
      <c r="D3023" s="106"/>
      <c r="E3023" s="222"/>
      <c r="F3023" s="225"/>
      <c r="G3023" s="107"/>
      <c r="H3023" s="107"/>
      <c r="I3023" s="107"/>
      <c r="J3023" s="108"/>
      <c r="K3023" s="109"/>
      <c r="L3023" s="110"/>
      <c r="M3023" s="328" t="str">
        <f>IFERROR(ROUNDUP(VLOOKUP(F3023,Accesorio!A:E,IF(L3023&gt;5,L3023-2,L3023),)*E3023/IF(L3023&gt;5,1.21,1),0)," ")</f>
        <v xml:space="preserve"> </v>
      </c>
      <c r="N3023" s="329" t="str">
        <f>IFERROR(VLOOKUP(F3023,Accesorio!A:C,3,),"")</f>
        <v/>
      </c>
    </row>
    <row r="3024" spans="1:14">
      <c r="A3024" s="103"/>
      <c r="B3024" s="104"/>
      <c r="C3024" s="105"/>
      <c r="D3024" s="106"/>
      <c r="E3024" s="222"/>
      <c r="F3024" s="225"/>
      <c r="G3024" s="107"/>
      <c r="H3024" s="107"/>
      <c r="I3024" s="107"/>
      <c r="J3024" s="108"/>
      <c r="K3024" s="109"/>
      <c r="L3024" s="110"/>
      <c r="M3024" s="328" t="str">
        <f>IFERROR(ROUNDUP(VLOOKUP(F3024,Accesorio!A:E,IF(L3024&gt;5,L3024-2,L3024),)*E3024/IF(L3024&gt;5,1.21,1),0)," ")</f>
        <v xml:space="preserve"> </v>
      </c>
      <c r="N3024" s="329" t="str">
        <f>IFERROR(VLOOKUP(F3024,Accesorio!A:C,3,),"")</f>
        <v/>
      </c>
    </row>
    <row r="3025" spans="1:14">
      <c r="A3025" s="103"/>
      <c r="B3025" s="104"/>
      <c r="C3025" s="105"/>
      <c r="D3025" s="106"/>
      <c r="E3025" s="222"/>
      <c r="F3025" s="225"/>
      <c r="G3025" s="107"/>
      <c r="H3025" s="107"/>
      <c r="I3025" s="107"/>
      <c r="J3025" s="108"/>
      <c r="K3025" s="109"/>
      <c r="L3025" s="110"/>
      <c r="M3025" s="328" t="str">
        <f>IFERROR(ROUNDUP(VLOOKUP(F3025,Accesorio!A:E,IF(L3025&gt;5,L3025-2,L3025),)*E3025/IF(L3025&gt;5,1.21,1),0)," ")</f>
        <v xml:space="preserve"> </v>
      </c>
      <c r="N3025" s="329" t="str">
        <f>IFERROR(VLOOKUP(F3025,Accesorio!A:C,3,),"")</f>
        <v/>
      </c>
    </row>
    <row r="3026" spans="1:14">
      <c r="A3026" s="103"/>
      <c r="B3026" s="104"/>
      <c r="C3026" s="105"/>
      <c r="D3026" s="106"/>
      <c r="E3026" s="222"/>
      <c r="F3026" s="225"/>
      <c r="G3026" s="107"/>
      <c r="H3026" s="107"/>
      <c r="I3026" s="107"/>
      <c r="J3026" s="108"/>
      <c r="K3026" s="109"/>
      <c r="L3026" s="110"/>
      <c r="M3026" s="328" t="str">
        <f>IFERROR(ROUNDUP(VLOOKUP(F3026,Accesorio!A:E,IF(L3026&gt;5,L3026-2,L3026),)*E3026/IF(L3026&gt;5,1.21,1),0)," ")</f>
        <v xml:space="preserve"> </v>
      </c>
      <c r="N3026" s="329" t="str">
        <f>IFERROR(VLOOKUP(F3026,Accesorio!A:C,3,),"")</f>
        <v/>
      </c>
    </row>
    <row r="3027" spans="1:14">
      <c r="A3027" s="103"/>
      <c r="B3027" s="104"/>
      <c r="C3027" s="105"/>
      <c r="D3027" s="106"/>
      <c r="E3027" s="222"/>
      <c r="F3027" s="225"/>
      <c r="G3027" s="107"/>
      <c r="H3027" s="107"/>
      <c r="I3027" s="107"/>
      <c r="J3027" s="108"/>
      <c r="K3027" s="109"/>
      <c r="L3027" s="110"/>
      <c r="M3027" s="328" t="str">
        <f>IFERROR(ROUNDUP(VLOOKUP(F3027,Accesorio!A:E,IF(L3027&gt;5,L3027-2,L3027),)*E3027/IF(L3027&gt;5,1.21,1),0)," ")</f>
        <v xml:space="preserve"> </v>
      </c>
      <c r="N3027" s="329" t="str">
        <f>IFERROR(VLOOKUP(F3027,Accesorio!A:C,3,),"")</f>
        <v/>
      </c>
    </row>
    <row r="3028" spans="1:14">
      <c r="A3028" s="103"/>
      <c r="B3028" s="104"/>
      <c r="C3028" s="105"/>
      <c r="D3028" s="106"/>
      <c r="E3028" s="222"/>
      <c r="F3028" s="225"/>
      <c r="G3028" s="107"/>
      <c r="H3028" s="107"/>
      <c r="I3028" s="107"/>
      <c r="J3028" s="108"/>
      <c r="K3028" s="109"/>
      <c r="L3028" s="110"/>
      <c r="M3028" s="328" t="str">
        <f>IFERROR(ROUNDUP(VLOOKUP(F3028,Accesorio!A:E,IF(L3028&gt;5,L3028-2,L3028),)*E3028/IF(L3028&gt;5,1.21,1),0)," ")</f>
        <v xml:space="preserve"> </v>
      </c>
      <c r="N3028" s="329" t="str">
        <f>IFERROR(VLOOKUP(F3028,Accesorio!A:C,3,),"")</f>
        <v/>
      </c>
    </row>
    <row r="3029" spans="1:14">
      <c r="A3029" s="103"/>
      <c r="B3029" s="104"/>
      <c r="C3029" s="105"/>
      <c r="D3029" s="106"/>
      <c r="E3029" s="222"/>
      <c r="F3029" s="225"/>
      <c r="G3029" s="107"/>
      <c r="H3029" s="107"/>
      <c r="I3029" s="107"/>
      <c r="J3029" s="108"/>
      <c r="K3029" s="109"/>
      <c r="L3029" s="110"/>
      <c r="M3029" s="328" t="str">
        <f>IFERROR(ROUNDUP(VLOOKUP(F3029,Accesorio!A:E,IF(L3029&gt;5,L3029-2,L3029),)*E3029/IF(L3029&gt;5,1.21,1),0)," ")</f>
        <v xml:space="preserve"> </v>
      </c>
      <c r="N3029" s="329" t="str">
        <f>IFERROR(VLOOKUP(F3029,Accesorio!A:C,3,),"")</f>
        <v/>
      </c>
    </row>
    <row r="3030" spans="1:14">
      <c r="A3030" s="103"/>
      <c r="B3030" s="104"/>
      <c r="C3030" s="105"/>
      <c r="D3030" s="106"/>
      <c r="E3030" s="222"/>
      <c r="F3030" s="225"/>
      <c r="G3030" s="107"/>
      <c r="H3030" s="107"/>
      <c r="I3030" s="107"/>
      <c r="J3030" s="108"/>
      <c r="K3030" s="109"/>
      <c r="L3030" s="110"/>
      <c r="M3030" s="328" t="str">
        <f>IFERROR(ROUNDUP(VLOOKUP(F3030,Accesorio!A:E,IF(L3030&gt;5,L3030-2,L3030),)*E3030/IF(L3030&gt;5,1.21,1),0)," ")</f>
        <v xml:space="preserve"> </v>
      </c>
      <c r="N3030" s="329" t="str">
        <f>IFERROR(VLOOKUP(F3030,Accesorio!A:C,3,),"")</f>
        <v/>
      </c>
    </row>
    <row r="3031" spans="1:14">
      <c r="A3031" s="103"/>
      <c r="B3031" s="104"/>
      <c r="C3031" s="105"/>
      <c r="D3031" s="106"/>
      <c r="E3031" s="222"/>
      <c r="F3031" s="225"/>
      <c r="G3031" s="107"/>
      <c r="H3031" s="107"/>
      <c r="I3031" s="107"/>
      <c r="J3031" s="108"/>
      <c r="K3031" s="109"/>
      <c r="L3031" s="110"/>
      <c r="M3031" s="328" t="str">
        <f>IFERROR(ROUNDUP(VLOOKUP(F3031,Accesorio!A:E,IF(L3031&gt;5,L3031-2,L3031),)*E3031/IF(L3031&gt;5,1.21,1),0)," ")</f>
        <v xml:space="preserve"> </v>
      </c>
      <c r="N3031" s="329" t="str">
        <f>IFERROR(VLOOKUP(F3031,Accesorio!A:C,3,),"")</f>
        <v/>
      </c>
    </row>
    <row r="3032" spans="1:14">
      <c r="A3032" s="103"/>
      <c r="B3032" s="104"/>
      <c r="C3032" s="105"/>
      <c r="D3032" s="106"/>
      <c r="E3032" s="222"/>
      <c r="F3032" s="225"/>
      <c r="G3032" s="107"/>
      <c r="H3032" s="107"/>
      <c r="I3032" s="107"/>
      <c r="J3032" s="108"/>
      <c r="K3032" s="109"/>
      <c r="L3032" s="110"/>
      <c r="M3032" s="328" t="str">
        <f>IFERROR(ROUNDUP(VLOOKUP(F3032,Accesorio!A:E,IF(L3032&gt;5,L3032-2,L3032),)*E3032/IF(L3032&gt;5,1.21,1),0)," ")</f>
        <v xml:space="preserve"> </v>
      </c>
      <c r="N3032" s="329" t="str">
        <f>IFERROR(VLOOKUP(F3032,Accesorio!A:C,3,),"")</f>
        <v/>
      </c>
    </row>
    <row r="3033" spans="1:14">
      <c r="A3033" s="103"/>
      <c r="B3033" s="104"/>
      <c r="C3033" s="105"/>
      <c r="D3033" s="106"/>
      <c r="E3033" s="222"/>
      <c r="F3033" s="225"/>
      <c r="G3033" s="107"/>
      <c r="H3033" s="107"/>
      <c r="I3033" s="107"/>
      <c r="J3033" s="108"/>
      <c r="K3033" s="109"/>
      <c r="L3033" s="110"/>
      <c r="M3033" s="328" t="str">
        <f>IFERROR(ROUNDUP(VLOOKUP(F3033,Accesorio!A:E,IF(L3033&gt;5,L3033-2,L3033),)*E3033/IF(L3033&gt;5,1.21,1),0)," ")</f>
        <v xml:space="preserve"> </v>
      </c>
      <c r="N3033" s="329" t="str">
        <f>IFERROR(VLOOKUP(F3033,Accesorio!A:C,3,),"")</f>
        <v/>
      </c>
    </row>
    <row r="3034" spans="1:14">
      <c r="A3034" s="103"/>
      <c r="B3034" s="104"/>
      <c r="C3034" s="105"/>
      <c r="D3034" s="106"/>
      <c r="E3034" s="222"/>
      <c r="F3034" s="225"/>
      <c r="G3034" s="107"/>
      <c r="H3034" s="107"/>
      <c r="I3034" s="107"/>
      <c r="J3034" s="108"/>
      <c r="K3034" s="109"/>
      <c r="L3034" s="110"/>
      <c r="M3034" s="328" t="str">
        <f>IFERROR(ROUNDUP(VLOOKUP(F3034,Accesorio!A:E,IF(L3034&gt;5,L3034-2,L3034),)*E3034/IF(L3034&gt;5,1.21,1),0)," ")</f>
        <v xml:space="preserve"> </v>
      </c>
      <c r="N3034" s="329" t="str">
        <f>IFERROR(VLOOKUP(F3034,Accesorio!A:C,3,),"")</f>
        <v/>
      </c>
    </row>
    <row r="3035" spans="1:14">
      <c r="A3035" s="103"/>
      <c r="B3035" s="104"/>
      <c r="C3035" s="105"/>
      <c r="D3035" s="106"/>
      <c r="E3035" s="222"/>
      <c r="F3035" s="225"/>
      <c r="G3035" s="107"/>
      <c r="H3035" s="107"/>
      <c r="I3035" s="107"/>
      <c r="J3035" s="108"/>
      <c r="K3035" s="109"/>
      <c r="L3035" s="110"/>
      <c r="M3035" s="328" t="str">
        <f>IFERROR(ROUNDUP(VLOOKUP(F3035,Accesorio!A:E,IF(L3035&gt;5,L3035-2,L3035),)*E3035/IF(L3035&gt;5,1.21,1),0)," ")</f>
        <v xml:space="preserve"> </v>
      </c>
      <c r="N3035" s="329" t="str">
        <f>IFERROR(VLOOKUP(F3035,Accesorio!A:C,3,),"")</f>
        <v/>
      </c>
    </row>
    <row r="3036" spans="1:14">
      <c r="A3036" s="103"/>
      <c r="B3036" s="104"/>
      <c r="C3036" s="105"/>
      <c r="D3036" s="106"/>
      <c r="E3036" s="222"/>
      <c r="F3036" s="225"/>
      <c r="G3036" s="107"/>
      <c r="H3036" s="107"/>
      <c r="I3036" s="107"/>
      <c r="J3036" s="108"/>
      <c r="K3036" s="109"/>
      <c r="L3036" s="110"/>
      <c r="M3036" s="328" t="str">
        <f>IFERROR(ROUNDUP(VLOOKUP(F3036,Accesorio!A:E,IF(L3036&gt;5,L3036-2,L3036),)*E3036/IF(L3036&gt;5,1.21,1),0)," ")</f>
        <v xml:space="preserve"> </v>
      </c>
      <c r="N3036" s="329" t="str">
        <f>IFERROR(VLOOKUP(F3036,Accesorio!A:C,3,),"")</f>
        <v/>
      </c>
    </row>
    <row r="3037" spans="1:14">
      <c r="A3037" s="103"/>
      <c r="B3037" s="104"/>
      <c r="C3037" s="105"/>
      <c r="D3037" s="106"/>
      <c r="E3037" s="222"/>
      <c r="F3037" s="225"/>
      <c r="G3037" s="107"/>
      <c r="H3037" s="107"/>
      <c r="I3037" s="107"/>
      <c r="J3037" s="108"/>
      <c r="K3037" s="109"/>
      <c r="L3037" s="110"/>
      <c r="M3037" s="328" t="str">
        <f>IFERROR(ROUNDUP(VLOOKUP(F3037,Accesorio!A:E,IF(L3037&gt;5,L3037-2,L3037),)*E3037/IF(L3037&gt;5,1.21,1),0)," ")</f>
        <v xml:space="preserve"> </v>
      </c>
      <c r="N3037" s="329" t="str">
        <f>IFERROR(VLOOKUP(F3037,Accesorio!A:C,3,),"")</f>
        <v/>
      </c>
    </row>
    <row r="3038" spans="1:14">
      <c r="A3038" s="103"/>
      <c r="B3038" s="104"/>
      <c r="C3038" s="105"/>
      <c r="D3038" s="106"/>
      <c r="E3038" s="222"/>
      <c r="F3038" s="225"/>
      <c r="G3038" s="107"/>
      <c r="H3038" s="107"/>
      <c r="I3038" s="107"/>
      <c r="J3038" s="108"/>
      <c r="K3038" s="109"/>
      <c r="L3038" s="110"/>
      <c r="M3038" s="328" t="str">
        <f>IFERROR(ROUNDUP(VLOOKUP(F3038,Accesorio!A:E,IF(L3038&gt;5,L3038-2,L3038),)*E3038/IF(L3038&gt;5,1.21,1),0)," ")</f>
        <v xml:space="preserve"> </v>
      </c>
      <c r="N3038" s="329" t="str">
        <f>IFERROR(VLOOKUP(F3038,Accesorio!A:C,3,),"")</f>
        <v/>
      </c>
    </row>
    <row r="3039" spans="1:14">
      <c r="A3039" s="103"/>
      <c r="B3039" s="104"/>
      <c r="C3039" s="105"/>
      <c r="D3039" s="106"/>
      <c r="E3039" s="222"/>
      <c r="F3039" s="225"/>
      <c r="G3039" s="107"/>
      <c r="H3039" s="107"/>
      <c r="I3039" s="107"/>
      <c r="J3039" s="108"/>
      <c r="K3039" s="109"/>
      <c r="L3039" s="110"/>
      <c r="M3039" s="328" t="str">
        <f>IFERROR(ROUNDUP(VLOOKUP(F3039,Accesorio!A:E,IF(L3039&gt;5,L3039-2,L3039),)*E3039/IF(L3039&gt;5,1.21,1),0)," ")</f>
        <v xml:space="preserve"> </v>
      </c>
      <c r="N3039" s="329" t="str">
        <f>IFERROR(VLOOKUP(F3039,Accesorio!A:C,3,),"")</f>
        <v/>
      </c>
    </row>
    <row r="3040" spans="1:14">
      <c r="A3040" s="103"/>
      <c r="B3040" s="104"/>
      <c r="C3040" s="105"/>
      <c r="D3040" s="106"/>
      <c r="E3040" s="222"/>
      <c r="F3040" s="225"/>
      <c r="G3040" s="107"/>
      <c r="H3040" s="107"/>
      <c r="I3040" s="107"/>
      <c r="J3040" s="108"/>
      <c r="K3040" s="109"/>
      <c r="L3040" s="110"/>
      <c r="M3040" s="328" t="str">
        <f>IFERROR(ROUNDUP(VLOOKUP(F3040,Accesorio!A:E,IF(L3040&gt;5,L3040-2,L3040),)*E3040/IF(L3040&gt;5,1.21,1),0)," ")</f>
        <v xml:space="preserve"> </v>
      </c>
      <c r="N3040" s="329" t="str">
        <f>IFERROR(VLOOKUP(F3040,Accesorio!A:C,3,),"")</f>
        <v/>
      </c>
    </row>
    <row r="3041" spans="1:14">
      <c r="A3041" s="103"/>
      <c r="B3041" s="104"/>
      <c r="C3041" s="105"/>
      <c r="D3041" s="106"/>
      <c r="E3041" s="222"/>
      <c r="F3041" s="225"/>
      <c r="G3041" s="107"/>
      <c r="H3041" s="107"/>
      <c r="I3041" s="107"/>
      <c r="J3041" s="108"/>
      <c r="K3041" s="109"/>
      <c r="L3041" s="110"/>
      <c r="M3041" s="328" t="str">
        <f>IFERROR(ROUNDUP(VLOOKUP(F3041,Accesorio!A:E,IF(L3041&gt;5,L3041-2,L3041),)*E3041/IF(L3041&gt;5,1.21,1),0)," ")</f>
        <v xml:space="preserve"> </v>
      </c>
      <c r="N3041" s="329" t="str">
        <f>IFERROR(VLOOKUP(F3041,Accesorio!A:C,3,),"")</f>
        <v/>
      </c>
    </row>
    <row r="3042" spans="1:14">
      <c r="A3042" s="103"/>
      <c r="B3042" s="104"/>
      <c r="C3042" s="105"/>
      <c r="D3042" s="106"/>
      <c r="E3042" s="222"/>
      <c r="F3042" s="225"/>
      <c r="G3042" s="107"/>
      <c r="H3042" s="107"/>
      <c r="I3042" s="107"/>
      <c r="J3042" s="108"/>
      <c r="K3042" s="109"/>
      <c r="L3042" s="110"/>
      <c r="M3042" s="328" t="str">
        <f>IFERROR(ROUNDUP(VLOOKUP(F3042,Accesorio!A:E,IF(L3042&gt;5,L3042-2,L3042),)*E3042/IF(L3042&gt;5,1.21,1),0)," ")</f>
        <v xml:space="preserve"> </v>
      </c>
      <c r="N3042" s="329" t="str">
        <f>IFERROR(VLOOKUP(F3042,Accesorio!A:C,3,),"")</f>
        <v/>
      </c>
    </row>
    <row r="3043" spans="1:14">
      <c r="A3043" s="103"/>
      <c r="B3043" s="104"/>
      <c r="C3043" s="105"/>
      <c r="D3043" s="106"/>
      <c r="E3043" s="222"/>
      <c r="F3043" s="225"/>
      <c r="G3043" s="107"/>
      <c r="H3043" s="107"/>
      <c r="I3043" s="107"/>
      <c r="J3043" s="108"/>
      <c r="K3043" s="109"/>
      <c r="L3043" s="110"/>
      <c r="M3043" s="328" t="str">
        <f>IFERROR(ROUNDUP(VLOOKUP(F3043,Accesorio!A:E,IF(L3043&gt;5,L3043-2,L3043),)*E3043/IF(L3043&gt;5,1.21,1),0)," ")</f>
        <v xml:space="preserve"> </v>
      </c>
      <c r="N3043" s="329" t="str">
        <f>IFERROR(VLOOKUP(F3043,Accesorio!A:C,3,),"")</f>
        <v/>
      </c>
    </row>
    <row r="3044" spans="1:14">
      <c r="A3044" s="103"/>
      <c r="B3044" s="104"/>
      <c r="C3044" s="105"/>
      <c r="D3044" s="106"/>
      <c r="E3044" s="222"/>
      <c r="F3044" s="225"/>
      <c r="G3044" s="107"/>
      <c r="H3044" s="107"/>
      <c r="I3044" s="107"/>
      <c r="J3044" s="108"/>
      <c r="K3044" s="109"/>
      <c r="L3044" s="110"/>
      <c r="M3044" s="328" t="str">
        <f>IFERROR(ROUNDUP(VLOOKUP(F3044,Accesorio!A:E,IF(L3044&gt;5,L3044-2,L3044),)*E3044/IF(L3044&gt;5,1.21,1),0)," ")</f>
        <v xml:space="preserve"> </v>
      </c>
      <c r="N3044" s="329" t="str">
        <f>IFERROR(VLOOKUP(F3044,Accesorio!A:C,3,),"")</f>
        <v/>
      </c>
    </row>
    <row r="3045" spans="1:14">
      <c r="A3045" s="103"/>
      <c r="B3045" s="104"/>
      <c r="C3045" s="105"/>
      <c r="D3045" s="106"/>
      <c r="E3045" s="222"/>
      <c r="F3045" s="225"/>
      <c r="G3045" s="107"/>
      <c r="H3045" s="107"/>
      <c r="I3045" s="107"/>
      <c r="J3045" s="108"/>
      <c r="K3045" s="109"/>
      <c r="L3045" s="110"/>
      <c r="M3045" s="328" t="str">
        <f>IFERROR(ROUNDUP(VLOOKUP(F3045,Accesorio!A:E,IF(L3045&gt;5,L3045-2,L3045),)*E3045/IF(L3045&gt;5,1.21,1),0)," ")</f>
        <v xml:space="preserve"> </v>
      </c>
      <c r="N3045" s="329" t="str">
        <f>IFERROR(VLOOKUP(F3045,Accesorio!A:C,3,),"")</f>
        <v/>
      </c>
    </row>
    <row r="3046" spans="1:14">
      <c r="A3046" s="103"/>
      <c r="B3046" s="104"/>
      <c r="C3046" s="105"/>
      <c r="D3046" s="106"/>
      <c r="E3046" s="222"/>
      <c r="F3046" s="225"/>
      <c r="G3046" s="107"/>
      <c r="H3046" s="107"/>
      <c r="I3046" s="107"/>
      <c r="J3046" s="108"/>
      <c r="K3046" s="109"/>
      <c r="L3046" s="110"/>
      <c r="M3046" s="328" t="str">
        <f>IFERROR(ROUNDUP(VLOOKUP(F3046,Accesorio!A:E,IF(L3046&gt;5,L3046-2,L3046),)*E3046/IF(L3046&gt;5,1.21,1),0)," ")</f>
        <v xml:space="preserve"> </v>
      </c>
      <c r="N3046" s="329" t="str">
        <f>IFERROR(VLOOKUP(F3046,Accesorio!A:C,3,),"")</f>
        <v/>
      </c>
    </row>
    <row r="3047" spans="1:14">
      <c r="A3047" s="103"/>
      <c r="B3047" s="104"/>
      <c r="C3047" s="105"/>
      <c r="D3047" s="106"/>
      <c r="E3047" s="222"/>
      <c r="F3047" s="225"/>
      <c r="G3047" s="107"/>
      <c r="H3047" s="107"/>
      <c r="I3047" s="107"/>
      <c r="J3047" s="108"/>
      <c r="K3047" s="109"/>
      <c r="L3047" s="110"/>
      <c r="M3047" s="328" t="str">
        <f>IFERROR(ROUNDUP(VLOOKUP(F3047,Accesorio!A:E,IF(L3047&gt;5,L3047-2,L3047),)*E3047/IF(L3047&gt;5,1.21,1),0)," ")</f>
        <v xml:space="preserve"> </v>
      </c>
      <c r="N3047" s="329" t="str">
        <f>IFERROR(VLOOKUP(F3047,Accesorio!A:C,3,),"")</f>
        <v/>
      </c>
    </row>
    <row r="3048" spans="1:14">
      <c r="A3048" s="103"/>
      <c r="B3048" s="104"/>
      <c r="C3048" s="105"/>
      <c r="D3048" s="106"/>
      <c r="E3048" s="222"/>
      <c r="F3048" s="225"/>
      <c r="G3048" s="107"/>
      <c r="H3048" s="107"/>
      <c r="I3048" s="107"/>
      <c r="J3048" s="108"/>
      <c r="K3048" s="109"/>
      <c r="L3048" s="110"/>
      <c r="M3048" s="328" t="str">
        <f>IFERROR(ROUNDUP(VLOOKUP(F3048,Accesorio!A:E,IF(L3048&gt;5,L3048-2,L3048),)*E3048/IF(L3048&gt;5,1.21,1),0)," ")</f>
        <v xml:space="preserve"> </v>
      </c>
      <c r="N3048" s="329" t="str">
        <f>IFERROR(VLOOKUP(F3048,Accesorio!A:C,3,),"")</f>
        <v/>
      </c>
    </row>
    <row r="3049" spans="1:14">
      <c r="A3049" s="103"/>
      <c r="B3049" s="104"/>
      <c r="C3049" s="105"/>
      <c r="D3049" s="106"/>
      <c r="E3049" s="222"/>
      <c r="F3049" s="225"/>
      <c r="G3049" s="107"/>
      <c r="H3049" s="107"/>
      <c r="I3049" s="107"/>
      <c r="J3049" s="108"/>
      <c r="K3049" s="109"/>
      <c r="L3049" s="110"/>
      <c r="M3049" s="328" t="str">
        <f>IFERROR(ROUNDUP(VLOOKUP(F3049,Accesorio!A:E,IF(L3049&gt;5,L3049-2,L3049),)*E3049/IF(L3049&gt;5,1.21,1),0)," ")</f>
        <v xml:space="preserve"> </v>
      </c>
      <c r="N3049" s="329" t="str">
        <f>IFERROR(VLOOKUP(F3049,Accesorio!A:C,3,),"")</f>
        <v/>
      </c>
    </row>
    <row r="3050" spans="1:14">
      <c r="A3050" s="103"/>
      <c r="B3050" s="104"/>
      <c r="C3050" s="105"/>
      <c r="D3050" s="106"/>
      <c r="E3050" s="222"/>
      <c r="F3050" s="225"/>
      <c r="G3050" s="107"/>
      <c r="H3050" s="107"/>
      <c r="I3050" s="107"/>
      <c r="J3050" s="108"/>
      <c r="K3050" s="109"/>
      <c r="L3050" s="110"/>
      <c r="M3050" s="328" t="str">
        <f>IFERROR(ROUNDUP(VLOOKUP(F3050,Accesorio!A:E,IF(L3050&gt;5,L3050-2,L3050),)*E3050/IF(L3050&gt;5,1.21,1),0)," ")</f>
        <v xml:space="preserve"> </v>
      </c>
      <c r="N3050" s="329" t="str">
        <f>IFERROR(VLOOKUP(F3050,Accesorio!A:C,3,),"")</f>
        <v/>
      </c>
    </row>
    <row r="3051" spans="1:14">
      <c r="A3051" s="103"/>
      <c r="B3051" s="104"/>
      <c r="C3051" s="105"/>
      <c r="D3051" s="106"/>
      <c r="E3051" s="222"/>
      <c r="F3051" s="225"/>
      <c r="G3051" s="107"/>
      <c r="H3051" s="107"/>
      <c r="I3051" s="107"/>
      <c r="J3051" s="108"/>
      <c r="K3051" s="109"/>
      <c r="L3051" s="110"/>
      <c r="M3051" s="328" t="str">
        <f>IFERROR(ROUNDUP(VLOOKUP(F3051,Accesorio!A:E,IF(L3051&gt;5,L3051-2,L3051),)*E3051/IF(L3051&gt;5,1.21,1),0)," ")</f>
        <v xml:space="preserve"> </v>
      </c>
      <c r="N3051" s="329" t="str">
        <f>IFERROR(VLOOKUP(F3051,Accesorio!A:C,3,),"")</f>
        <v/>
      </c>
    </row>
    <row r="3052" spans="1:14">
      <c r="A3052" s="103"/>
      <c r="B3052" s="104"/>
      <c r="C3052" s="105"/>
      <c r="D3052" s="106"/>
      <c r="E3052" s="222"/>
      <c r="F3052" s="225"/>
      <c r="G3052" s="107"/>
      <c r="H3052" s="107"/>
      <c r="I3052" s="107"/>
      <c r="J3052" s="108"/>
      <c r="K3052" s="109"/>
      <c r="L3052" s="110"/>
      <c r="M3052" s="328" t="str">
        <f>IFERROR(ROUNDUP(VLOOKUP(F3052,Accesorio!A:E,IF(L3052&gt;5,L3052-2,L3052),)*E3052/IF(L3052&gt;5,1.21,1),0)," ")</f>
        <v xml:space="preserve"> </v>
      </c>
      <c r="N3052" s="329" t="str">
        <f>IFERROR(VLOOKUP(F3052,Accesorio!A:C,3,),"")</f>
        <v/>
      </c>
    </row>
    <row r="3053" spans="1:14">
      <c r="A3053" s="103"/>
      <c r="B3053" s="104"/>
      <c r="C3053" s="105"/>
      <c r="D3053" s="106"/>
      <c r="E3053" s="222"/>
      <c r="F3053" s="225"/>
      <c r="G3053" s="107"/>
      <c r="H3053" s="107"/>
      <c r="I3053" s="107"/>
      <c r="J3053" s="108"/>
      <c r="K3053" s="109"/>
      <c r="L3053" s="110"/>
      <c r="M3053" s="328" t="str">
        <f>IFERROR(ROUNDUP(VLOOKUP(F3053,Accesorio!A:E,IF(L3053&gt;5,L3053-2,L3053),)*E3053/IF(L3053&gt;5,1.21,1),0)," ")</f>
        <v xml:space="preserve"> </v>
      </c>
      <c r="N3053" s="329" t="str">
        <f>IFERROR(VLOOKUP(F3053,Accesorio!A:C,3,),"")</f>
        <v/>
      </c>
    </row>
    <row r="3054" spans="1:14">
      <c r="A3054" s="103"/>
      <c r="B3054" s="104"/>
      <c r="C3054" s="105"/>
      <c r="D3054" s="106"/>
      <c r="E3054" s="222"/>
      <c r="F3054" s="225"/>
      <c r="G3054" s="107"/>
      <c r="H3054" s="107"/>
      <c r="I3054" s="107"/>
      <c r="J3054" s="108"/>
      <c r="K3054" s="109"/>
      <c r="L3054" s="110"/>
      <c r="M3054" s="328" t="str">
        <f>IFERROR(ROUNDUP(VLOOKUP(F3054,Accesorio!A:E,IF(L3054&gt;5,L3054-2,L3054),)*E3054/IF(L3054&gt;5,1.21,1),0)," ")</f>
        <v xml:space="preserve"> </v>
      </c>
      <c r="N3054" s="329" t="str">
        <f>IFERROR(VLOOKUP(F3054,Accesorio!A:C,3,),"")</f>
        <v/>
      </c>
    </row>
    <row r="3055" spans="1:14">
      <c r="A3055" s="103"/>
      <c r="B3055" s="104"/>
      <c r="C3055" s="105"/>
      <c r="D3055" s="106"/>
      <c r="E3055" s="222"/>
      <c r="F3055" s="225"/>
      <c r="G3055" s="107"/>
      <c r="H3055" s="107"/>
      <c r="I3055" s="107"/>
      <c r="J3055" s="108"/>
      <c r="K3055" s="109"/>
      <c r="L3055" s="110"/>
      <c r="M3055" s="328" t="str">
        <f>IFERROR(ROUNDUP(VLOOKUP(F3055,Accesorio!A:E,IF(L3055&gt;5,L3055-2,L3055),)*E3055/IF(L3055&gt;5,1.21,1),0)," ")</f>
        <v xml:space="preserve"> </v>
      </c>
      <c r="N3055" s="329" t="str">
        <f>IFERROR(VLOOKUP(F3055,Accesorio!A:C,3,),"")</f>
        <v/>
      </c>
    </row>
    <row r="3056" spans="1:14">
      <c r="A3056" s="103"/>
      <c r="B3056" s="104"/>
      <c r="C3056" s="105"/>
      <c r="D3056" s="106"/>
      <c r="E3056" s="222"/>
      <c r="F3056" s="225"/>
      <c r="G3056" s="107"/>
      <c r="H3056" s="107"/>
      <c r="I3056" s="107"/>
      <c r="J3056" s="108"/>
      <c r="K3056" s="109"/>
      <c r="L3056" s="110"/>
      <c r="M3056" s="328" t="str">
        <f>IFERROR(ROUNDUP(VLOOKUP(F3056,Accesorio!A:E,IF(L3056&gt;5,L3056-2,L3056),)*E3056/IF(L3056&gt;5,1.21,1),0)," ")</f>
        <v xml:space="preserve"> </v>
      </c>
      <c r="N3056" s="329" t="str">
        <f>IFERROR(VLOOKUP(F3056,Accesorio!A:C,3,),"")</f>
        <v/>
      </c>
    </row>
    <row r="3057" spans="1:14">
      <c r="A3057" s="103"/>
      <c r="B3057" s="104"/>
      <c r="C3057" s="105"/>
      <c r="D3057" s="106"/>
      <c r="E3057" s="222"/>
      <c r="F3057" s="225"/>
      <c r="G3057" s="107"/>
      <c r="H3057" s="107"/>
      <c r="I3057" s="107"/>
      <c r="J3057" s="108"/>
      <c r="K3057" s="109"/>
      <c r="L3057" s="110"/>
      <c r="M3057" s="328" t="str">
        <f>IFERROR(ROUNDUP(VLOOKUP(F3057,Accesorio!A:E,IF(L3057&gt;5,L3057-2,L3057),)*E3057/IF(L3057&gt;5,1.21,1),0)," ")</f>
        <v xml:space="preserve"> </v>
      </c>
      <c r="N3057" s="329" t="str">
        <f>IFERROR(VLOOKUP(F3057,Accesorio!A:C,3,),"")</f>
        <v/>
      </c>
    </row>
    <row r="3058" spans="1:14">
      <c r="A3058" s="103"/>
      <c r="B3058" s="104"/>
      <c r="C3058" s="105"/>
      <c r="D3058" s="106"/>
      <c r="E3058" s="222"/>
      <c r="F3058" s="225"/>
      <c r="G3058" s="107"/>
      <c r="H3058" s="107"/>
      <c r="I3058" s="107"/>
      <c r="J3058" s="108"/>
      <c r="K3058" s="109"/>
      <c r="L3058" s="110"/>
      <c r="M3058" s="328" t="str">
        <f>IFERROR(ROUNDUP(VLOOKUP(F3058,Accesorio!A:E,IF(L3058&gt;5,L3058-2,L3058),)*E3058/IF(L3058&gt;5,1.21,1),0)," ")</f>
        <v xml:space="preserve"> </v>
      </c>
      <c r="N3058" s="329" t="str">
        <f>IFERROR(VLOOKUP(F3058,Accesorio!A:C,3,),"")</f>
        <v/>
      </c>
    </row>
    <row r="3059" spans="1:14">
      <c r="A3059" s="103"/>
      <c r="B3059" s="104"/>
      <c r="C3059" s="105"/>
      <c r="D3059" s="106"/>
      <c r="E3059" s="222"/>
      <c r="F3059" s="225"/>
      <c r="G3059" s="107"/>
      <c r="H3059" s="107"/>
      <c r="I3059" s="107"/>
      <c r="J3059" s="108"/>
      <c r="K3059" s="109"/>
      <c r="L3059" s="110"/>
      <c r="M3059" s="328" t="str">
        <f>IFERROR(ROUNDUP(VLOOKUP(F3059,Accesorio!A:E,IF(L3059&gt;5,L3059-2,L3059),)*E3059/IF(L3059&gt;5,1.21,1),0)," ")</f>
        <v xml:space="preserve"> </v>
      </c>
      <c r="N3059" s="329" t="str">
        <f>IFERROR(VLOOKUP(F3059,Accesorio!A:C,3,),"")</f>
        <v/>
      </c>
    </row>
    <row r="3060" spans="1:14">
      <c r="A3060" s="103"/>
      <c r="B3060" s="104"/>
      <c r="C3060" s="105"/>
      <c r="D3060" s="106"/>
      <c r="E3060" s="222"/>
      <c r="F3060" s="225"/>
      <c r="G3060" s="107"/>
      <c r="H3060" s="107"/>
      <c r="I3060" s="107"/>
      <c r="J3060" s="108"/>
      <c r="K3060" s="109"/>
      <c r="L3060" s="110"/>
      <c r="M3060" s="328" t="str">
        <f>IFERROR(ROUNDUP(VLOOKUP(F3060,Accesorio!A:E,IF(L3060&gt;5,L3060-2,L3060),)*E3060/IF(L3060&gt;5,1.21,1),0)," ")</f>
        <v xml:space="preserve"> </v>
      </c>
      <c r="N3060" s="329" t="str">
        <f>IFERROR(VLOOKUP(F3060,Accesorio!A:C,3,),"")</f>
        <v/>
      </c>
    </row>
    <row r="3061" spans="1:14">
      <c r="A3061" s="103"/>
      <c r="B3061" s="104"/>
      <c r="C3061" s="105"/>
      <c r="D3061" s="106"/>
      <c r="E3061" s="222"/>
      <c r="F3061" s="225"/>
      <c r="G3061" s="107"/>
      <c r="H3061" s="107"/>
      <c r="I3061" s="107"/>
      <c r="J3061" s="108"/>
      <c r="K3061" s="109"/>
      <c r="L3061" s="110"/>
      <c r="M3061" s="328" t="str">
        <f>IFERROR(ROUNDUP(VLOOKUP(F3061,Accesorio!A:E,IF(L3061&gt;5,L3061-2,L3061),)*E3061/IF(L3061&gt;5,1.21,1),0)," ")</f>
        <v xml:space="preserve"> </v>
      </c>
      <c r="N3061" s="329" t="str">
        <f>IFERROR(VLOOKUP(F3061,Accesorio!A:C,3,),"")</f>
        <v/>
      </c>
    </row>
    <row r="3062" spans="1:14">
      <c r="A3062" s="103"/>
      <c r="B3062" s="104"/>
      <c r="C3062" s="105"/>
      <c r="D3062" s="106"/>
      <c r="E3062" s="222"/>
      <c r="F3062" s="225"/>
      <c r="G3062" s="107"/>
      <c r="H3062" s="107"/>
      <c r="I3062" s="107"/>
      <c r="J3062" s="108"/>
      <c r="K3062" s="109"/>
      <c r="L3062" s="110"/>
      <c r="M3062" s="328" t="str">
        <f>IFERROR(ROUNDUP(VLOOKUP(F3062,Accesorio!A:E,IF(L3062&gt;5,L3062-2,L3062),)*E3062/IF(L3062&gt;5,1.21,1),0)," ")</f>
        <v xml:space="preserve"> </v>
      </c>
      <c r="N3062" s="329" t="str">
        <f>IFERROR(VLOOKUP(F3062,Accesorio!A:C,3,),"")</f>
        <v/>
      </c>
    </row>
    <row r="3063" spans="1:14">
      <c r="A3063" s="103"/>
      <c r="B3063" s="104"/>
      <c r="C3063" s="105"/>
      <c r="D3063" s="106"/>
      <c r="E3063" s="222"/>
      <c r="F3063" s="225"/>
      <c r="G3063" s="107"/>
      <c r="H3063" s="107"/>
      <c r="I3063" s="107"/>
      <c r="J3063" s="108"/>
      <c r="K3063" s="109"/>
      <c r="L3063" s="110"/>
      <c r="M3063" s="328" t="str">
        <f>IFERROR(ROUNDUP(VLOOKUP(F3063,Accesorio!A:E,IF(L3063&gt;5,L3063-2,L3063),)*E3063/IF(L3063&gt;5,1.21,1),0)," ")</f>
        <v xml:space="preserve"> </v>
      </c>
      <c r="N3063" s="329" t="str">
        <f>IFERROR(VLOOKUP(F3063,Accesorio!A:C,3,),"")</f>
        <v/>
      </c>
    </row>
    <row r="3064" spans="1:14">
      <c r="A3064" s="103"/>
      <c r="B3064" s="104"/>
      <c r="C3064" s="105"/>
      <c r="D3064" s="106"/>
      <c r="E3064" s="222"/>
      <c r="F3064" s="225"/>
      <c r="G3064" s="107"/>
      <c r="H3064" s="107"/>
      <c r="I3064" s="107"/>
      <c r="J3064" s="108"/>
      <c r="K3064" s="109"/>
      <c r="L3064" s="110"/>
      <c r="M3064" s="328" t="str">
        <f>IFERROR(ROUNDUP(VLOOKUP(F3064,Accesorio!A:E,IF(L3064&gt;5,L3064-2,L3064),)*E3064/IF(L3064&gt;5,1.21,1),0)," ")</f>
        <v xml:space="preserve"> </v>
      </c>
      <c r="N3064" s="329" t="str">
        <f>IFERROR(VLOOKUP(F3064,Accesorio!A:C,3,),"")</f>
        <v/>
      </c>
    </row>
    <row r="3065" spans="1:14">
      <c r="A3065" s="103"/>
      <c r="B3065" s="104"/>
      <c r="C3065" s="105"/>
      <c r="D3065" s="106"/>
      <c r="E3065" s="222"/>
      <c r="F3065" s="225"/>
      <c r="G3065" s="107"/>
      <c r="H3065" s="107"/>
      <c r="I3065" s="107"/>
      <c r="J3065" s="108"/>
      <c r="K3065" s="109"/>
      <c r="L3065" s="110"/>
      <c r="M3065" s="328" t="str">
        <f>IFERROR(ROUNDUP(VLOOKUP(F3065,Accesorio!A:E,IF(L3065&gt;5,L3065-2,L3065),)*E3065/IF(L3065&gt;5,1.21,1),0)," ")</f>
        <v xml:space="preserve"> </v>
      </c>
      <c r="N3065" s="329" t="str">
        <f>IFERROR(VLOOKUP(F3065,Accesorio!A:C,3,),"")</f>
        <v/>
      </c>
    </row>
    <row r="3066" spans="1:14">
      <c r="A3066" s="103"/>
      <c r="B3066" s="104"/>
      <c r="C3066" s="105"/>
      <c r="D3066" s="106"/>
      <c r="E3066" s="222"/>
      <c r="F3066" s="225"/>
      <c r="G3066" s="107"/>
      <c r="H3066" s="107"/>
      <c r="I3066" s="107"/>
      <c r="J3066" s="108"/>
      <c r="K3066" s="109"/>
      <c r="L3066" s="110"/>
      <c r="M3066" s="328" t="str">
        <f>IFERROR(ROUNDUP(VLOOKUP(F3066,Accesorio!A:E,IF(L3066&gt;5,L3066-2,L3066),)*E3066/IF(L3066&gt;5,1.21,1),0)," ")</f>
        <v xml:space="preserve"> </v>
      </c>
      <c r="N3066" s="329" t="str">
        <f>IFERROR(VLOOKUP(F3066,Accesorio!A:C,3,),"")</f>
        <v/>
      </c>
    </row>
    <row r="3067" spans="1:14">
      <c r="A3067" s="103"/>
      <c r="B3067" s="104"/>
      <c r="C3067" s="105"/>
      <c r="D3067" s="106"/>
      <c r="E3067" s="222"/>
      <c r="F3067" s="225"/>
      <c r="G3067" s="107"/>
      <c r="H3067" s="107"/>
      <c r="I3067" s="107"/>
      <c r="J3067" s="108"/>
      <c r="K3067" s="109"/>
      <c r="L3067" s="110"/>
      <c r="M3067" s="328" t="str">
        <f>IFERROR(ROUNDUP(VLOOKUP(F3067,Accesorio!A:E,IF(L3067&gt;5,L3067-2,L3067),)*E3067/IF(L3067&gt;5,1.21,1),0)," ")</f>
        <v xml:space="preserve"> </v>
      </c>
      <c r="N3067" s="329" t="str">
        <f>IFERROR(VLOOKUP(F3067,Accesorio!A:C,3,),"")</f>
        <v/>
      </c>
    </row>
    <row r="3068" spans="1:14">
      <c r="A3068" s="103"/>
      <c r="B3068" s="104"/>
      <c r="C3068" s="105"/>
      <c r="D3068" s="106"/>
      <c r="E3068" s="222"/>
      <c r="F3068" s="225"/>
      <c r="G3068" s="107"/>
      <c r="H3068" s="107"/>
      <c r="I3068" s="107"/>
      <c r="J3068" s="108"/>
      <c r="K3068" s="109"/>
      <c r="L3068" s="110"/>
      <c r="M3068" s="328" t="str">
        <f>IFERROR(ROUNDUP(VLOOKUP(F3068,Accesorio!A:E,IF(L3068&gt;5,L3068-2,L3068),)*E3068/IF(L3068&gt;5,1.21,1),0)," ")</f>
        <v xml:space="preserve"> </v>
      </c>
      <c r="N3068" s="329" t="str">
        <f>IFERROR(VLOOKUP(F3068,Accesorio!A:C,3,),"")</f>
        <v/>
      </c>
    </row>
    <row r="3069" spans="1:14">
      <c r="A3069" s="103"/>
      <c r="B3069" s="104"/>
      <c r="C3069" s="105"/>
      <c r="D3069" s="106"/>
      <c r="E3069" s="222"/>
      <c r="F3069" s="225"/>
      <c r="G3069" s="107"/>
      <c r="H3069" s="107"/>
      <c r="I3069" s="107"/>
      <c r="J3069" s="108"/>
      <c r="K3069" s="109"/>
      <c r="L3069" s="110"/>
      <c r="M3069" s="328" t="str">
        <f>IFERROR(ROUNDUP(VLOOKUP(F3069,Accesorio!A:E,IF(L3069&gt;5,L3069-2,L3069),)*E3069/IF(L3069&gt;5,1.21,1),0)," ")</f>
        <v xml:space="preserve"> </v>
      </c>
      <c r="N3069" s="329" t="str">
        <f>IFERROR(VLOOKUP(F3069,Accesorio!A:C,3,),"")</f>
        <v/>
      </c>
    </row>
    <row r="3070" spans="1:14">
      <c r="A3070" s="103"/>
      <c r="B3070" s="104"/>
      <c r="C3070" s="105"/>
      <c r="D3070" s="106"/>
      <c r="E3070" s="222"/>
      <c r="F3070" s="225"/>
      <c r="G3070" s="107"/>
      <c r="H3070" s="107"/>
      <c r="I3070" s="107"/>
      <c r="J3070" s="108"/>
      <c r="K3070" s="109"/>
      <c r="L3070" s="110"/>
      <c r="M3070" s="328" t="str">
        <f>IFERROR(ROUNDUP(VLOOKUP(F3070,Accesorio!A:E,IF(L3070&gt;5,L3070-2,L3070),)*E3070/IF(L3070&gt;5,1.21,1),0)," ")</f>
        <v xml:space="preserve"> </v>
      </c>
      <c r="N3070" s="329" t="str">
        <f>IFERROR(VLOOKUP(F3070,Accesorio!A:C,3,),"")</f>
        <v/>
      </c>
    </row>
    <row r="3071" spans="1:14">
      <c r="A3071" s="103"/>
      <c r="B3071" s="104"/>
      <c r="C3071" s="105"/>
      <c r="D3071" s="106"/>
      <c r="E3071" s="222"/>
      <c r="F3071" s="225"/>
      <c r="G3071" s="107"/>
      <c r="H3071" s="107"/>
      <c r="I3071" s="107"/>
      <c r="J3071" s="108"/>
      <c r="K3071" s="109"/>
      <c r="L3071" s="110"/>
      <c r="M3071" s="328" t="str">
        <f>IFERROR(ROUNDUP(VLOOKUP(F3071,Accesorio!A:E,IF(L3071&gt;5,L3071-2,L3071),)*E3071/IF(L3071&gt;5,1.21,1),0)," ")</f>
        <v xml:space="preserve"> </v>
      </c>
      <c r="N3071" s="329" t="str">
        <f>IFERROR(VLOOKUP(F3071,Accesorio!A:C,3,),"")</f>
        <v/>
      </c>
    </row>
    <row r="3072" spans="1:14">
      <c r="A3072" s="103"/>
      <c r="B3072" s="104"/>
      <c r="C3072" s="105"/>
      <c r="D3072" s="106"/>
      <c r="E3072" s="222"/>
      <c r="F3072" s="225"/>
      <c r="G3072" s="107"/>
      <c r="H3072" s="107"/>
      <c r="I3072" s="107"/>
      <c r="J3072" s="108"/>
      <c r="K3072" s="109"/>
      <c r="L3072" s="110"/>
      <c r="M3072" s="328" t="str">
        <f>IFERROR(ROUNDUP(VLOOKUP(F3072,Accesorio!A:E,IF(L3072&gt;5,L3072-2,L3072),)*E3072/IF(L3072&gt;5,1.21,1),0)," ")</f>
        <v xml:space="preserve"> </v>
      </c>
      <c r="N3072" s="329" t="str">
        <f>IFERROR(VLOOKUP(F3072,Accesorio!A:C,3,),"")</f>
        <v/>
      </c>
    </row>
    <row r="3073" spans="1:14">
      <c r="A3073" s="103"/>
      <c r="B3073" s="104"/>
      <c r="C3073" s="105"/>
      <c r="D3073" s="106"/>
      <c r="E3073" s="222"/>
      <c r="F3073" s="225"/>
      <c r="G3073" s="107"/>
      <c r="H3073" s="107"/>
      <c r="I3073" s="107"/>
      <c r="J3073" s="108"/>
      <c r="K3073" s="109"/>
      <c r="L3073" s="110"/>
      <c r="M3073" s="328" t="str">
        <f>IFERROR(ROUNDUP(VLOOKUP(F3073,Accesorio!A:E,IF(L3073&gt;5,L3073-2,L3073),)*E3073/IF(L3073&gt;5,1.21,1),0)," ")</f>
        <v xml:space="preserve"> </v>
      </c>
      <c r="N3073" s="329" t="str">
        <f>IFERROR(VLOOKUP(F3073,Accesorio!A:C,3,),"")</f>
        <v/>
      </c>
    </row>
    <row r="3074" spans="1:14">
      <c r="A3074" s="103"/>
      <c r="B3074" s="104"/>
      <c r="C3074" s="105"/>
      <c r="D3074" s="106"/>
      <c r="E3074" s="222"/>
      <c r="F3074" s="225"/>
      <c r="G3074" s="107"/>
      <c r="H3074" s="107"/>
      <c r="I3074" s="107"/>
      <c r="J3074" s="108"/>
      <c r="K3074" s="109"/>
      <c r="L3074" s="110"/>
      <c r="M3074" s="328" t="str">
        <f>IFERROR(ROUNDUP(VLOOKUP(F3074,Accesorio!A:E,IF(L3074&gt;5,L3074-2,L3074),)*E3074/IF(L3074&gt;5,1.21,1),0)," ")</f>
        <v xml:space="preserve"> </v>
      </c>
      <c r="N3074" s="329" t="str">
        <f>IFERROR(VLOOKUP(F3074,Accesorio!A:C,3,),"")</f>
        <v/>
      </c>
    </row>
    <row r="3075" spans="1:14">
      <c r="A3075" s="103"/>
      <c r="B3075" s="104"/>
      <c r="C3075" s="111"/>
      <c r="D3075" s="106"/>
      <c r="E3075" s="222"/>
      <c r="F3075" s="225"/>
      <c r="G3075" s="107"/>
      <c r="H3075" s="107"/>
      <c r="I3075" s="107"/>
      <c r="J3075" s="108"/>
      <c r="K3075" s="109"/>
      <c r="L3075" s="110"/>
      <c r="M3075" s="328" t="str">
        <f>IFERROR(ROUNDUP(VLOOKUP(F3075,Accesorio!A:E,IF(L3075&gt;5,L3075-2,L3075),)*E3075/IF(L3075&gt;5,1.21,1),0)," ")</f>
        <v xml:space="preserve"> </v>
      </c>
      <c r="N3075" s="329" t="str">
        <f>IFERROR(VLOOKUP(F3075,Accesorio!A:C,3,),"")</f>
        <v/>
      </c>
    </row>
    <row r="3076" spans="1:14">
      <c r="A3076" s="103"/>
      <c r="B3076" s="104"/>
      <c r="C3076" s="111"/>
      <c r="D3076" s="106"/>
      <c r="E3076" s="222"/>
      <c r="F3076" s="225"/>
      <c r="G3076" s="107"/>
      <c r="H3076" s="107"/>
      <c r="I3076" s="107"/>
      <c r="J3076" s="108"/>
      <c r="K3076" s="109"/>
      <c r="L3076" s="110"/>
      <c r="M3076" s="328" t="str">
        <f>IFERROR(ROUNDUP(VLOOKUP(F3076,Accesorio!A:E,IF(L3076&gt;5,L3076-2,L3076),)*E3076/IF(L3076&gt;5,1.21,1),0)," ")</f>
        <v xml:space="preserve"> </v>
      </c>
      <c r="N3076" s="329" t="str">
        <f>IFERROR(VLOOKUP(F3076,Accesorio!A:C,3,),"")</f>
        <v/>
      </c>
    </row>
    <row r="3077" spans="1:14">
      <c r="A3077" s="103"/>
      <c r="B3077" s="104"/>
      <c r="C3077" s="111"/>
      <c r="D3077" s="106"/>
      <c r="E3077" s="222"/>
      <c r="F3077" s="225"/>
      <c r="G3077" s="107"/>
      <c r="H3077" s="107"/>
      <c r="I3077" s="107"/>
      <c r="J3077" s="108"/>
      <c r="K3077" s="109"/>
      <c r="L3077" s="110"/>
      <c r="M3077" s="328" t="str">
        <f>IFERROR(ROUNDUP(VLOOKUP(F3077,Accesorio!A:E,IF(L3077&gt;5,L3077-2,L3077),)*E3077/IF(L3077&gt;5,1.21,1),0)," ")</f>
        <v xml:space="preserve"> </v>
      </c>
      <c r="N3077" s="329" t="str">
        <f>IFERROR(VLOOKUP(F3077,Accesorio!A:C,3,),"")</f>
        <v/>
      </c>
    </row>
    <row r="3078" spans="1:14">
      <c r="A3078" s="103"/>
      <c r="B3078" s="104"/>
      <c r="C3078" s="111"/>
      <c r="D3078" s="106"/>
      <c r="E3078" s="222"/>
      <c r="F3078" s="225"/>
      <c r="G3078" s="107"/>
      <c r="H3078" s="107"/>
      <c r="I3078" s="107"/>
      <c r="J3078" s="108"/>
      <c r="K3078" s="109"/>
      <c r="L3078" s="110"/>
      <c r="M3078" s="328" t="str">
        <f>IFERROR(ROUNDUP(VLOOKUP(F3078,Accesorio!A:E,IF(L3078&gt;5,L3078-2,L3078),)*E3078/IF(L3078&gt;5,1.21,1),0)," ")</f>
        <v xml:space="preserve"> </v>
      </c>
      <c r="N3078" s="329" t="str">
        <f>IFERROR(VLOOKUP(F3078,Accesorio!A:C,3,),"")</f>
        <v/>
      </c>
    </row>
    <row r="3079" spans="1:14">
      <c r="A3079" s="103"/>
      <c r="B3079" s="104"/>
      <c r="C3079" s="111"/>
      <c r="D3079" s="106"/>
      <c r="E3079" s="222"/>
      <c r="F3079" s="225"/>
      <c r="G3079" s="107"/>
      <c r="H3079" s="107"/>
      <c r="I3079" s="107"/>
      <c r="J3079" s="108"/>
      <c r="K3079" s="109"/>
      <c r="L3079" s="110"/>
      <c r="M3079" s="328" t="str">
        <f>IFERROR(ROUNDUP(VLOOKUP(F3079,Accesorio!A:E,IF(L3079&gt;5,L3079-2,L3079),)*E3079/IF(L3079&gt;5,1.21,1),0)," ")</f>
        <v xml:space="preserve"> </v>
      </c>
      <c r="N3079" s="329" t="str">
        <f>IFERROR(VLOOKUP(F3079,Accesorio!A:C,3,),"")</f>
        <v/>
      </c>
    </row>
    <row r="3080" spans="1:14">
      <c r="A3080" s="103"/>
      <c r="B3080" s="104"/>
      <c r="C3080" s="111"/>
      <c r="D3080" s="106"/>
      <c r="E3080" s="222"/>
      <c r="F3080" s="225"/>
      <c r="G3080" s="107"/>
      <c r="H3080" s="107"/>
      <c r="I3080" s="107"/>
      <c r="J3080" s="108"/>
      <c r="K3080" s="109"/>
      <c r="L3080" s="110"/>
      <c r="M3080" s="328" t="str">
        <f>IFERROR(ROUNDUP(VLOOKUP(F3080,Accesorio!A:E,IF(L3080&gt;5,L3080-2,L3080),)*E3080/IF(L3080&gt;5,1.21,1),0)," ")</f>
        <v xml:space="preserve"> </v>
      </c>
      <c r="N3080" s="329" t="str">
        <f>IFERROR(VLOOKUP(F3080,Accesorio!A:C,3,),"")</f>
        <v/>
      </c>
    </row>
    <row r="3081" spans="1:14">
      <c r="A3081" s="103"/>
      <c r="B3081" s="104"/>
      <c r="C3081" s="105"/>
      <c r="D3081" s="106"/>
      <c r="E3081" s="222"/>
      <c r="F3081" s="225"/>
      <c r="G3081" s="107"/>
      <c r="H3081" s="107"/>
      <c r="I3081" s="107"/>
      <c r="J3081" s="108"/>
      <c r="K3081" s="109"/>
      <c r="L3081" s="110"/>
      <c r="M3081" s="328" t="str">
        <f>IFERROR(ROUNDUP(VLOOKUP(F3081,Accesorio!A:E,IF(L3081&gt;5,L3081-2,L3081),)*E3081/IF(L3081&gt;5,1.21,1),0)," ")</f>
        <v xml:space="preserve"> </v>
      </c>
      <c r="N3081" s="329" t="str">
        <f>IFERROR(VLOOKUP(F3081,Accesorio!A:C,3,),"")</f>
        <v/>
      </c>
    </row>
    <row r="3082" spans="1:14">
      <c r="A3082" s="103"/>
      <c r="B3082" s="104"/>
      <c r="C3082" s="105"/>
      <c r="D3082" s="106"/>
      <c r="E3082" s="222"/>
      <c r="F3082" s="225"/>
      <c r="G3082" s="107"/>
      <c r="H3082" s="107"/>
      <c r="I3082" s="107"/>
      <c r="J3082" s="108"/>
      <c r="K3082" s="109"/>
      <c r="L3082" s="110"/>
      <c r="M3082" s="328" t="str">
        <f>IFERROR(ROUNDUP(VLOOKUP(F3082,Accesorio!A:E,IF(L3082&gt;5,L3082-2,L3082),)*E3082/IF(L3082&gt;5,1.21,1),0)," ")</f>
        <v xml:space="preserve"> </v>
      </c>
      <c r="N3082" s="329" t="str">
        <f>IFERROR(VLOOKUP(F3082,Accesorio!A:C,3,),"")</f>
        <v/>
      </c>
    </row>
    <row r="3083" spans="1:14">
      <c r="A3083" s="103"/>
      <c r="B3083" s="104"/>
      <c r="C3083" s="105"/>
      <c r="D3083" s="106"/>
      <c r="E3083" s="222"/>
      <c r="F3083" s="225"/>
      <c r="G3083" s="107"/>
      <c r="H3083" s="107"/>
      <c r="I3083" s="107"/>
      <c r="J3083" s="108"/>
      <c r="K3083" s="109"/>
      <c r="L3083" s="110"/>
      <c r="M3083" s="328" t="str">
        <f>IFERROR(ROUNDUP(VLOOKUP(F3083,Accesorio!A:E,IF(L3083&gt;5,L3083-2,L3083),)*E3083/IF(L3083&gt;5,1.21,1),0)," ")</f>
        <v xml:space="preserve"> </v>
      </c>
      <c r="N3083" s="329" t="str">
        <f>IFERROR(VLOOKUP(F3083,Accesorio!A:C,3,),"")</f>
        <v/>
      </c>
    </row>
    <row r="3084" spans="1:14">
      <c r="A3084" s="103"/>
      <c r="B3084" s="104"/>
      <c r="C3084" s="105"/>
      <c r="D3084" s="106"/>
      <c r="E3084" s="222"/>
      <c r="F3084" s="225"/>
      <c r="G3084" s="107"/>
      <c r="H3084" s="107"/>
      <c r="I3084" s="107"/>
      <c r="J3084" s="108"/>
      <c r="K3084" s="109"/>
      <c r="L3084" s="110"/>
      <c r="M3084" s="328" t="str">
        <f>IFERROR(ROUNDUP(VLOOKUP(F3084,Accesorio!A:E,IF(L3084&gt;5,L3084-2,L3084),)*E3084/IF(L3084&gt;5,1.21,1),0)," ")</f>
        <v xml:space="preserve"> </v>
      </c>
      <c r="N3084" s="329" t="str">
        <f>IFERROR(VLOOKUP(F3084,Accesorio!A:C,3,),"")</f>
        <v/>
      </c>
    </row>
    <row r="3085" spans="1:14">
      <c r="A3085" s="103"/>
      <c r="B3085" s="104"/>
      <c r="C3085" s="105"/>
      <c r="D3085" s="106"/>
      <c r="E3085" s="222"/>
      <c r="F3085" s="225"/>
      <c r="G3085" s="107"/>
      <c r="H3085" s="107"/>
      <c r="I3085" s="107"/>
      <c r="J3085" s="108"/>
      <c r="K3085" s="109"/>
      <c r="L3085" s="110"/>
      <c r="M3085" s="328" t="str">
        <f>IFERROR(ROUNDUP(VLOOKUP(F3085,Accesorio!A:E,IF(L3085&gt;5,L3085-2,L3085),)*E3085/IF(L3085&gt;5,1.21,1),0)," ")</f>
        <v xml:space="preserve"> </v>
      </c>
      <c r="N3085" s="329" t="str">
        <f>IFERROR(VLOOKUP(F3085,Accesorio!A:C,3,),"")</f>
        <v/>
      </c>
    </row>
    <row r="3086" spans="1:14">
      <c r="A3086" s="103"/>
      <c r="B3086" s="104"/>
      <c r="C3086" s="105"/>
      <c r="D3086" s="106"/>
      <c r="E3086" s="222"/>
      <c r="F3086" s="225"/>
      <c r="G3086" s="107"/>
      <c r="H3086" s="107"/>
      <c r="I3086" s="107"/>
      <c r="J3086" s="108"/>
      <c r="K3086" s="109"/>
      <c r="L3086" s="110"/>
      <c r="M3086" s="328" t="str">
        <f>IFERROR(ROUNDUP(VLOOKUP(F3086,Accesorio!A:E,IF(L3086&gt;5,L3086-2,L3086),)*E3086/IF(L3086&gt;5,1.21,1),0)," ")</f>
        <v xml:space="preserve"> </v>
      </c>
      <c r="N3086" s="329" t="str">
        <f>IFERROR(VLOOKUP(F3086,Accesorio!A:C,3,),"")</f>
        <v/>
      </c>
    </row>
    <row r="3087" spans="1:14">
      <c r="A3087" s="103"/>
      <c r="B3087" s="104"/>
      <c r="C3087" s="105"/>
      <c r="D3087" s="106"/>
      <c r="E3087" s="222"/>
      <c r="F3087" s="225"/>
      <c r="G3087" s="107"/>
      <c r="H3087" s="107"/>
      <c r="I3087" s="107"/>
      <c r="J3087" s="108"/>
      <c r="K3087" s="109"/>
      <c r="L3087" s="110"/>
      <c r="M3087" s="328" t="str">
        <f>IFERROR(ROUNDUP(VLOOKUP(F3087,Accesorio!A:E,IF(L3087&gt;5,L3087-2,L3087),)*E3087/IF(L3087&gt;5,1.21,1),0)," ")</f>
        <v xml:space="preserve"> </v>
      </c>
      <c r="N3087" s="329" t="str">
        <f>IFERROR(VLOOKUP(F3087,Accesorio!A:C,3,),"")</f>
        <v/>
      </c>
    </row>
    <row r="3088" spans="1:14">
      <c r="A3088" s="103"/>
      <c r="B3088" s="104"/>
      <c r="C3088" s="105"/>
      <c r="D3088" s="106"/>
      <c r="E3088" s="222"/>
      <c r="F3088" s="225"/>
      <c r="G3088" s="107"/>
      <c r="H3088" s="107"/>
      <c r="I3088" s="107"/>
      <c r="J3088" s="108"/>
      <c r="K3088" s="109"/>
      <c r="L3088" s="110"/>
      <c r="M3088" s="328" t="str">
        <f>IFERROR(ROUNDUP(VLOOKUP(F3088,Accesorio!A:E,IF(L3088&gt;5,L3088-2,L3088),)*E3088/IF(L3088&gt;5,1.21,1),0)," ")</f>
        <v xml:space="preserve"> </v>
      </c>
      <c r="N3088" s="329" t="str">
        <f>IFERROR(VLOOKUP(F3088,Accesorio!A:C,3,),"")</f>
        <v/>
      </c>
    </row>
    <row r="3089" spans="1:14">
      <c r="A3089" s="103"/>
      <c r="B3089" s="104"/>
      <c r="C3089" s="105"/>
      <c r="D3089" s="106"/>
      <c r="E3089" s="222"/>
      <c r="F3089" s="225"/>
      <c r="G3089" s="107"/>
      <c r="H3089" s="107"/>
      <c r="I3089" s="107"/>
      <c r="J3089" s="108"/>
      <c r="K3089" s="109"/>
      <c r="L3089" s="110"/>
      <c r="M3089" s="328" t="str">
        <f>IFERROR(ROUNDUP(VLOOKUP(F3089,Accesorio!A:E,IF(L3089&gt;5,L3089-2,L3089),)*E3089/IF(L3089&gt;5,1.21,1),0)," ")</f>
        <v xml:space="preserve"> </v>
      </c>
      <c r="N3089" s="329" t="str">
        <f>IFERROR(VLOOKUP(F3089,Accesorio!A:C,3,),"")</f>
        <v/>
      </c>
    </row>
    <row r="3090" spans="1:14">
      <c r="A3090" s="103"/>
      <c r="B3090" s="104"/>
      <c r="C3090" s="105"/>
      <c r="D3090" s="106"/>
      <c r="E3090" s="222"/>
      <c r="F3090" s="225"/>
      <c r="G3090" s="107"/>
      <c r="H3090" s="107"/>
      <c r="I3090" s="107"/>
      <c r="J3090" s="108"/>
      <c r="K3090" s="109"/>
      <c r="L3090" s="110"/>
      <c r="M3090" s="328" t="str">
        <f>IFERROR(ROUNDUP(VLOOKUP(F3090,Accesorio!A:E,IF(L3090&gt;5,L3090-2,L3090),)*E3090/IF(L3090&gt;5,1.21,1),0)," ")</f>
        <v xml:space="preserve"> </v>
      </c>
      <c r="N3090" s="329" t="str">
        <f>IFERROR(VLOOKUP(F3090,Accesorio!A:C,3,),"")</f>
        <v/>
      </c>
    </row>
    <row r="3091" spans="1:14">
      <c r="A3091" s="103"/>
      <c r="B3091" s="104"/>
      <c r="C3091" s="105"/>
      <c r="D3091" s="106"/>
      <c r="E3091" s="222"/>
      <c r="F3091" s="225"/>
      <c r="G3091" s="107"/>
      <c r="H3091" s="107"/>
      <c r="I3091" s="107"/>
      <c r="J3091" s="108"/>
      <c r="K3091" s="109"/>
      <c r="L3091" s="110"/>
      <c r="M3091" s="328" t="str">
        <f>IFERROR(ROUNDUP(VLOOKUP(F3091,Accesorio!A:E,IF(L3091&gt;5,L3091-2,L3091),)*E3091/IF(L3091&gt;5,1.21,1),0)," ")</f>
        <v xml:space="preserve"> </v>
      </c>
      <c r="N3091" s="329" t="str">
        <f>IFERROR(VLOOKUP(F3091,Accesorio!A:C,3,),"")</f>
        <v/>
      </c>
    </row>
    <row r="3092" spans="1:14">
      <c r="A3092" s="103"/>
      <c r="B3092" s="104"/>
      <c r="C3092" s="105"/>
      <c r="D3092" s="106"/>
      <c r="E3092" s="222"/>
      <c r="F3092" s="225"/>
      <c r="G3092" s="107"/>
      <c r="H3092" s="107"/>
      <c r="I3092" s="107"/>
      <c r="J3092" s="108"/>
      <c r="K3092" s="109"/>
      <c r="L3092" s="110"/>
      <c r="M3092" s="328" t="str">
        <f>IFERROR(ROUNDUP(VLOOKUP(F3092,Accesorio!A:E,IF(L3092&gt;5,L3092-2,L3092),)*E3092/IF(L3092&gt;5,1.21,1),0)," ")</f>
        <v xml:space="preserve"> </v>
      </c>
      <c r="N3092" s="329" t="str">
        <f>IFERROR(VLOOKUP(F3092,Accesorio!A:C,3,),"")</f>
        <v/>
      </c>
    </row>
    <row r="3093" spans="1:14">
      <c r="A3093" s="103"/>
      <c r="B3093" s="104"/>
      <c r="C3093" s="105"/>
      <c r="D3093" s="106"/>
      <c r="E3093" s="222"/>
      <c r="F3093" s="225"/>
      <c r="G3093" s="107"/>
      <c r="H3093" s="107"/>
      <c r="I3093" s="107"/>
      <c r="J3093" s="108"/>
      <c r="K3093" s="109"/>
      <c r="L3093" s="110"/>
      <c r="M3093" s="328" t="str">
        <f>IFERROR(ROUNDUP(VLOOKUP(F3093,Accesorio!A:E,IF(L3093&gt;5,L3093-2,L3093),)*E3093/IF(L3093&gt;5,1.21,1),0)," ")</f>
        <v xml:space="preserve"> </v>
      </c>
      <c r="N3093" s="329" t="str">
        <f>IFERROR(VLOOKUP(F3093,Accesorio!A:C,3,),"")</f>
        <v/>
      </c>
    </row>
    <row r="3094" spans="1:14">
      <c r="A3094" s="103"/>
      <c r="B3094" s="104"/>
      <c r="C3094" s="105"/>
      <c r="D3094" s="106"/>
      <c r="E3094" s="222"/>
      <c r="F3094" s="225"/>
      <c r="G3094" s="107"/>
      <c r="H3094" s="107"/>
      <c r="I3094" s="107"/>
      <c r="J3094" s="108"/>
      <c r="K3094" s="109"/>
      <c r="L3094" s="110"/>
      <c r="M3094" s="328" t="str">
        <f>IFERROR(ROUNDUP(VLOOKUP(F3094,Accesorio!A:E,IF(L3094&gt;5,L3094-2,L3094),)*E3094/IF(L3094&gt;5,1.21,1),0)," ")</f>
        <v xml:space="preserve"> </v>
      </c>
      <c r="N3094" s="329" t="str">
        <f>IFERROR(VLOOKUP(F3094,Accesorio!A:C,3,),"")</f>
        <v/>
      </c>
    </row>
    <row r="3095" spans="1:14">
      <c r="A3095" s="103"/>
      <c r="B3095" s="104"/>
      <c r="C3095" s="105"/>
      <c r="D3095" s="106"/>
      <c r="E3095" s="222"/>
      <c r="F3095" s="225"/>
      <c r="G3095" s="107"/>
      <c r="H3095" s="107"/>
      <c r="I3095" s="107"/>
      <c r="J3095" s="108"/>
      <c r="K3095" s="109"/>
      <c r="L3095" s="110"/>
      <c r="M3095" s="328" t="str">
        <f>IFERROR(ROUNDUP(VLOOKUP(F3095,Accesorio!A:E,IF(L3095&gt;5,L3095-2,L3095),)*E3095/IF(L3095&gt;5,1.21,1),0)," ")</f>
        <v xml:space="preserve"> </v>
      </c>
      <c r="N3095" s="329" t="str">
        <f>IFERROR(VLOOKUP(F3095,Accesorio!A:C,3,),"")</f>
        <v/>
      </c>
    </row>
    <row r="3096" spans="1:14">
      <c r="A3096" s="103"/>
      <c r="B3096" s="104"/>
      <c r="C3096" s="105"/>
      <c r="D3096" s="106"/>
      <c r="E3096" s="222"/>
      <c r="F3096" s="225"/>
      <c r="G3096" s="107"/>
      <c r="H3096" s="107"/>
      <c r="I3096" s="107"/>
      <c r="J3096" s="108"/>
      <c r="K3096" s="109"/>
      <c r="L3096" s="110"/>
      <c r="M3096" s="328" t="str">
        <f>IFERROR(ROUNDUP(VLOOKUP(F3096,Accesorio!A:E,IF(L3096&gt;5,L3096-2,L3096),)*E3096/IF(L3096&gt;5,1.21,1),0)," ")</f>
        <v xml:space="preserve"> </v>
      </c>
      <c r="N3096" s="329" t="str">
        <f>IFERROR(VLOOKUP(F3096,Accesorio!A:C,3,),"")</f>
        <v/>
      </c>
    </row>
    <row r="3097" spans="1:14">
      <c r="A3097" s="103"/>
      <c r="B3097" s="104"/>
      <c r="C3097" s="105"/>
      <c r="D3097" s="106"/>
      <c r="E3097" s="222"/>
      <c r="F3097" s="225"/>
      <c r="G3097" s="107"/>
      <c r="H3097" s="107"/>
      <c r="I3097" s="107"/>
      <c r="J3097" s="108"/>
      <c r="K3097" s="109"/>
      <c r="L3097" s="110"/>
      <c r="M3097" s="328" t="str">
        <f>IFERROR(ROUNDUP(VLOOKUP(F3097,Accesorio!A:E,IF(L3097&gt;5,L3097-2,L3097),)*E3097/IF(L3097&gt;5,1.21,1),0)," ")</f>
        <v xml:space="preserve"> </v>
      </c>
      <c r="N3097" s="329" t="str">
        <f>IFERROR(VLOOKUP(F3097,Accesorio!A:C,3,),"")</f>
        <v/>
      </c>
    </row>
    <row r="3098" spans="1:14">
      <c r="A3098" s="103"/>
      <c r="B3098" s="104"/>
      <c r="C3098" s="105"/>
      <c r="D3098" s="106"/>
      <c r="E3098" s="222"/>
      <c r="F3098" s="225"/>
      <c r="G3098" s="107"/>
      <c r="H3098" s="107"/>
      <c r="I3098" s="107"/>
      <c r="J3098" s="108"/>
      <c r="K3098" s="109"/>
      <c r="L3098" s="110"/>
      <c r="M3098" s="328" t="str">
        <f>IFERROR(ROUNDUP(VLOOKUP(F3098,Accesorio!A:E,IF(L3098&gt;5,L3098-2,L3098),)*E3098/IF(L3098&gt;5,1.21,1),0)," ")</f>
        <v xml:space="preserve"> </v>
      </c>
      <c r="N3098" s="329" t="str">
        <f>IFERROR(VLOOKUP(F3098,Accesorio!A:C,3,),"")</f>
        <v/>
      </c>
    </row>
    <row r="3099" spans="1:14">
      <c r="A3099" s="103"/>
      <c r="B3099" s="104"/>
      <c r="C3099" s="105"/>
      <c r="D3099" s="106"/>
      <c r="E3099" s="222"/>
      <c r="F3099" s="225"/>
      <c r="G3099" s="107"/>
      <c r="H3099" s="107"/>
      <c r="I3099" s="107"/>
      <c r="J3099" s="108"/>
      <c r="K3099" s="109"/>
      <c r="L3099" s="110"/>
      <c r="M3099" s="328" t="str">
        <f>IFERROR(ROUNDUP(VLOOKUP(F3099,Accesorio!A:E,IF(L3099&gt;5,L3099-2,L3099),)*E3099/IF(L3099&gt;5,1.21,1),0)," ")</f>
        <v xml:space="preserve"> </v>
      </c>
      <c r="N3099" s="329" t="str">
        <f>IFERROR(VLOOKUP(F3099,Accesorio!A:C,3,),"")</f>
        <v/>
      </c>
    </row>
    <row r="3100" spans="1:14">
      <c r="A3100" s="103"/>
      <c r="B3100" s="104"/>
      <c r="C3100" s="105"/>
      <c r="D3100" s="106"/>
      <c r="E3100" s="222"/>
      <c r="F3100" s="225"/>
      <c r="G3100" s="107"/>
      <c r="H3100" s="107"/>
      <c r="I3100" s="107"/>
      <c r="J3100" s="108"/>
      <c r="K3100" s="109"/>
      <c r="L3100" s="110"/>
      <c r="M3100" s="328" t="str">
        <f>IFERROR(ROUNDUP(VLOOKUP(F3100,Accesorio!A:E,IF(L3100&gt;5,L3100-2,L3100),)*E3100/IF(L3100&gt;5,1.21,1),0)," ")</f>
        <v xml:space="preserve"> </v>
      </c>
      <c r="N3100" s="329" t="str">
        <f>IFERROR(VLOOKUP(F3100,Accesorio!A:C,3,),"")</f>
        <v/>
      </c>
    </row>
    <row r="3101" spans="1:14">
      <c r="A3101" s="103"/>
      <c r="B3101" s="104"/>
      <c r="C3101" s="105"/>
      <c r="D3101" s="106"/>
      <c r="E3101" s="222"/>
      <c r="F3101" s="225"/>
      <c r="G3101" s="107"/>
      <c r="H3101" s="107"/>
      <c r="I3101" s="107"/>
      <c r="J3101" s="108"/>
      <c r="K3101" s="109"/>
      <c r="L3101" s="110"/>
      <c r="M3101" s="328" t="str">
        <f>IFERROR(ROUNDUP(VLOOKUP(F3101,Accesorio!A:E,IF(L3101&gt;5,L3101-2,L3101),)*E3101/IF(L3101&gt;5,1.21,1),0)," ")</f>
        <v xml:space="preserve"> </v>
      </c>
      <c r="N3101" s="329" t="str">
        <f>IFERROR(VLOOKUP(F3101,Accesorio!A:C,3,),"")</f>
        <v/>
      </c>
    </row>
    <row r="3102" spans="1:14">
      <c r="A3102" s="103"/>
      <c r="B3102" s="104"/>
      <c r="C3102" s="105"/>
      <c r="D3102" s="106"/>
      <c r="E3102" s="222"/>
      <c r="F3102" s="225"/>
      <c r="G3102" s="107"/>
      <c r="H3102" s="107"/>
      <c r="I3102" s="107"/>
      <c r="J3102" s="108"/>
      <c r="K3102" s="109"/>
      <c r="L3102" s="110"/>
      <c r="M3102" s="328" t="str">
        <f>IFERROR(ROUNDUP(VLOOKUP(F3102,Accesorio!A:E,IF(L3102&gt;5,L3102-2,L3102),)*E3102/IF(L3102&gt;5,1.21,1),0)," ")</f>
        <v xml:space="preserve"> </v>
      </c>
      <c r="N3102" s="329" t="str">
        <f>IFERROR(VLOOKUP(F3102,Accesorio!A:C,3,),"")</f>
        <v/>
      </c>
    </row>
    <row r="3103" spans="1:14">
      <c r="A3103" s="103"/>
      <c r="B3103" s="104"/>
      <c r="C3103" s="105"/>
      <c r="D3103" s="106"/>
      <c r="E3103" s="222"/>
      <c r="F3103" s="225"/>
      <c r="G3103" s="107"/>
      <c r="H3103" s="107"/>
      <c r="I3103" s="107"/>
      <c r="J3103" s="108"/>
      <c r="K3103" s="109"/>
      <c r="L3103" s="110"/>
      <c r="M3103" s="328" t="str">
        <f>IFERROR(ROUNDUP(VLOOKUP(F3103,Accesorio!A:E,IF(L3103&gt;5,L3103-2,L3103),)*E3103/IF(L3103&gt;5,1.21,1),0)," ")</f>
        <v xml:space="preserve"> </v>
      </c>
      <c r="N3103" s="329" t="str">
        <f>IFERROR(VLOOKUP(F3103,Accesorio!A:C,3,),"")</f>
        <v/>
      </c>
    </row>
    <row r="3104" spans="1:14">
      <c r="A3104" s="103"/>
      <c r="B3104" s="104"/>
      <c r="C3104" s="105"/>
      <c r="D3104" s="106"/>
      <c r="E3104" s="222"/>
      <c r="F3104" s="225"/>
      <c r="G3104" s="107"/>
      <c r="H3104" s="107"/>
      <c r="I3104" s="107"/>
      <c r="J3104" s="108"/>
      <c r="K3104" s="109"/>
      <c r="L3104" s="110"/>
      <c r="M3104" s="328" t="str">
        <f>IFERROR(ROUNDUP(VLOOKUP(F3104,Accesorio!A:E,IF(L3104&gt;5,L3104-2,L3104),)*E3104/IF(L3104&gt;5,1.21,1),0)," ")</f>
        <v xml:space="preserve"> </v>
      </c>
      <c r="N3104" s="329" t="str">
        <f>IFERROR(VLOOKUP(F3104,Accesorio!A:C,3,),"")</f>
        <v/>
      </c>
    </row>
    <row r="3105" spans="1:14">
      <c r="A3105" s="103"/>
      <c r="B3105" s="104"/>
      <c r="C3105" s="105"/>
      <c r="D3105" s="106"/>
      <c r="E3105" s="222"/>
      <c r="F3105" s="225"/>
      <c r="G3105" s="107"/>
      <c r="H3105" s="107"/>
      <c r="I3105" s="107"/>
      <c r="J3105" s="108"/>
      <c r="K3105" s="109"/>
      <c r="L3105" s="110"/>
      <c r="M3105" s="328" t="str">
        <f>IFERROR(ROUNDUP(VLOOKUP(F3105,Accesorio!A:E,IF(L3105&gt;5,L3105-2,L3105),)*E3105/IF(L3105&gt;5,1.21,1),0)," ")</f>
        <v xml:space="preserve"> </v>
      </c>
      <c r="N3105" s="329" t="str">
        <f>IFERROR(VLOOKUP(F3105,Accesorio!A:C,3,),"")</f>
        <v/>
      </c>
    </row>
    <row r="3106" spans="1:14">
      <c r="A3106" s="103"/>
      <c r="B3106" s="104"/>
      <c r="C3106" s="105"/>
      <c r="D3106" s="106"/>
      <c r="E3106" s="222"/>
      <c r="F3106" s="225"/>
      <c r="G3106" s="107"/>
      <c r="H3106" s="107"/>
      <c r="I3106" s="107"/>
      <c r="J3106" s="108"/>
      <c r="K3106" s="109"/>
      <c r="L3106" s="110"/>
      <c r="M3106" s="328" t="str">
        <f>IFERROR(ROUNDUP(VLOOKUP(F3106,Accesorio!A:E,IF(L3106&gt;5,L3106-2,L3106),)*E3106/IF(L3106&gt;5,1.21,1),0)," ")</f>
        <v xml:space="preserve"> </v>
      </c>
      <c r="N3106" s="329" t="str">
        <f>IFERROR(VLOOKUP(F3106,Accesorio!A:C,3,),"")</f>
        <v/>
      </c>
    </row>
    <row r="3107" spans="1:14">
      <c r="A3107" s="103"/>
      <c r="B3107" s="104"/>
      <c r="C3107" s="105"/>
      <c r="D3107" s="106"/>
      <c r="E3107" s="222"/>
      <c r="F3107" s="225"/>
      <c r="G3107" s="107"/>
      <c r="H3107" s="107"/>
      <c r="I3107" s="107"/>
      <c r="J3107" s="108"/>
      <c r="K3107" s="109"/>
      <c r="L3107" s="110"/>
      <c r="M3107" s="328" t="str">
        <f>IFERROR(ROUNDUP(VLOOKUP(F3107,Accesorio!A:E,IF(L3107&gt;5,L3107-2,L3107),)*E3107/IF(L3107&gt;5,1.21,1),0)," ")</f>
        <v xml:space="preserve"> </v>
      </c>
      <c r="N3107" s="329" t="str">
        <f>IFERROR(VLOOKUP(F3107,Accesorio!A:C,3,),"")</f>
        <v/>
      </c>
    </row>
    <row r="3108" spans="1:14">
      <c r="A3108" s="103"/>
      <c r="B3108" s="104"/>
      <c r="C3108" s="105"/>
      <c r="D3108" s="106"/>
      <c r="E3108" s="222"/>
      <c r="F3108" s="225"/>
      <c r="G3108" s="107"/>
      <c r="H3108" s="107"/>
      <c r="I3108" s="107"/>
      <c r="J3108" s="108"/>
      <c r="K3108" s="109"/>
      <c r="L3108" s="110"/>
      <c r="M3108" s="328" t="str">
        <f>IFERROR(ROUNDUP(VLOOKUP(F3108,Accesorio!A:E,IF(L3108&gt;5,L3108-2,L3108),)*E3108/IF(L3108&gt;5,1.21,1),0)," ")</f>
        <v xml:space="preserve"> </v>
      </c>
      <c r="N3108" s="329" t="str">
        <f>IFERROR(VLOOKUP(F3108,Accesorio!A:C,3,),"")</f>
        <v/>
      </c>
    </row>
    <row r="3109" spans="1:14">
      <c r="A3109" s="103"/>
      <c r="B3109" s="104"/>
      <c r="C3109" s="105"/>
      <c r="D3109" s="106"/>
      <c r="E3109" s="222"/>
      <c r="F3109" s="225"/>
      <c r="G3109" s="107"/>
      <c r="H3109" s="107"/>
      <c r="I3109" s="107"/>
      <c r="J3109" s="108"/>
      <c r="K3109" s="109"/>
      <c r="L3109" s="110"/>
      <c r="M3109" s="328" t="str">
        <f>IFERROR(ROUNDUP(VLOOKUP(F3109,Accesorio!A:E,IF(L3109&gt;5,L3109-2,L3109),)*E3109/IF(L3109&gt;5,1.21,1),0)," ")</f>
        <v xml:space="preserve"> </v>
      </c>
      <c r="N3109" s="329" t="str">
        <f>IFERROR(VLOOKUP(F3109,Accesorio!A:C,3,),"")</f>
        <v/>
      </c>
    </row>
    <row r="3110" spans="1:14">
      <c r="A3110" s="103"/>
      <c r="B3110" s="104"/>
      <c r="C3110" s="105"/>
      <c r="D3110" s="106"/>
      <c r="E3110" s="222"/>
      <c r="F3110" s="225"/>
      <c r="G3110" s="107"/>
      <c r="H3110" s="107"/>
      <c r="I3110" s="107"/>
      <c r="J3110" s="108"/>
      <c r="K3110" s="109"/>
      <c r="L3110" s="110"/>
      <c r="M3110" s="328" t="str">
        <f>IFERROR(ROUNDUP(VLOOKUP(F3110,Accesorio!A:E,IF(L3110&gt;5,L3110-2,L3110),)*E3110/IF(L3110&gt;5,1.21,1),0)," ")</f>
        <v xml:space="preserve"> </v>
      </c>
      <c r="N3110" s="329" t="str">
        <f>IFERROR(VLOOKUP(F3110,Accesorio!A:C,3,),"")</f>
        <v/>
      </c>
    </row>
    <row r="3111" spans="1:14">
      <c r="A3111" s="103"/>
      <c r="B3111" s="104"/>
      <c r="C3111" s="105"/>
      <c r="D3111" s="106"/>
      <c r="E3111" s="222"/>
      <c r="F3111" s="225"/>
      <c r="G3111" s="107"/>
      <c r="H3111" s="107"/>
      <c r="I3111" s="107"/>
      <c r="J3111" s="108"/>
      <c r="K3111" s="109"/>
      <c r="L3111" s="110"/>
      <c r="M3111" s="328" t="str">
        <f>IFERROR(ROUNDUP(VLOOKUP(F3111,Accesorio!A:E,IF(L3111&gt;5,L3111-2,L3111),)*E3111/IF(L3111&gt;5,1.21,1),0)," ")</f>
        <v xml:space="preserve"> </v>
      </c>
      <c r="N3111" s="329" t="str">
        <f>IFERROR(VLOOKUP(F3111,Accesorio!A:C,3,),"")</f>
        <v/>
      </c>
    </row>
    <row r="3112" spans="1:14">
      <c r="A3112" s="103"/>
      <c r="B3112" s="104"/>
      <c r="C3112" s="105"/>
      <c r="D3112" s="106"/>
      <c r="E3112" s="222"/>
      <c r="F3112" s="225"/>
      <c r="G3112" s="107"/>
      <c r="H3112" s="107"/>
      <c r="I3112" s="107"/>
      <c r="J3112" s="108"/>
      <c r="K3112" s="109"/>
      <c r="L3112" s="110"/>
      <c r="M3112" s="328" t="str">
        <f>IFERROR(ROUNDUP(VLOOKUP(F3112,Accesorio!A:E,IF(L3112&gt;5,L3112-2,L3112),)*E3112/IF(L3112&gt;5,1.21,1),0)," ")</f>
        <v xml:space="preserve"> </v>
      </c>
      <c r="N3112" s="329" t="str">
        <f>IFERROR(VLOOKUP(F3112,Accesorio!A:C,3,),"")</f>
        <v/>
      </c>
    </row>
    <row r="3113" spans="1:14">
      <c r="A3113" s="103"/>
      <c r="B3113" s="104"/>
      <c r="C3113" s="105"/>
      <c r="D3113" s="106"/>
      <c r="E3113" s="222"/>
      <c r="F3113" s="225"/>
      <c r="G3113" s="107"/>
      <c r="H3113" s="107"/>
      <c r="I3113" s="107"/>
      <c r="J3113" s="108"/>
      <c r="K3113" s="109"/>
      <c r="L3113" s="110"/>
      <c r="M3113" s="328" t="str">
        <f>IFERROR(ROUNDUP(VLOOKUP(F3113,Accesorio!A:E,IF(L3113&gt;5,L3113-2,L3113),)*E3113/IF(L3113&gt;5,1.21,1),0)," ")</f>
        <v xml:space="preserve"> </v>
      </c>
      <c r="N3113" s="329" t="str">
        <f>IFERROR(VLOOKUP(F3113,Accesorio!A:C,3,),"")</f>
        <v/>
      </c>
    </row>
    <row r="3114" spans="1:14">
      <c r="A3114" s="103"/>
      <c r="B3114" s="104"/>
      <c r="C3114" s="105"/>
      <c r="D3114" s="106"/>
      <c r="E3114" s="222"/>
      <c r="F3114" s="225"/>
      <c r="G3114" s="107"/>
      <c r="H3114" s="107"/>
      <c r="I3114" s="107"/>
      <c r="J3114" s="108"/>
      <c r="K3114" s="109"/>
      <c r="L3114" s="110"/>
      <c r="M3114" s="328" t="str">
        <f>IFERROR(ROUNDUP(VLOOKUP(F3114,Accesorio!A:E,IF(L3114&gt;5,L3114-2,L3114),)*E3114/IF(L3114&gt;5,1.21,1),0)," ")</f>
        <v xml:space="preserve"> </v>
      </c>
      <c r="N3114" s="329" t="str">
        <f>IFERROR(VLOOKUP(F3114,Accesorio!A:C,3,),"")</f>
        <v/>
      </c>
    </row>
    <row r="3115" spans="1:14">
      <c r="A3115" s="103"/>
      <c r="B3115" s="104"/>
      <c r="C3115" s="105"/>
      <c r="D3115" s="106"/>
      <c r="E3115" s="222"/>
      <c r="F3115" s="225"/>
      <c r="G3115" s="107"/>
      <c r="H3115" s="107"/>
      <c r="I3115" s="107"/>
      <c r="J3115" s="108"/>
      <c r="K3115" s="109"/>
      <c r="L3115" s="110"/>
      <c r="M3115" s="328" t="str">
        <f>IFERROR(ROUNDUP(VLOOKUP(F3115,Accesorio!A:E,IF(L3115&gt;5,L3115-2,L3115),)*E3115/IF(L3115&gt;5,1.21,1),0)," ")</f>
        <v xml:space="preserve"> </v>
      </c>
      <c r="N3115" s="329" t="str">
        <f>IFERROR(VLOOKUP(F3115,Accesorio!A:C,3,),"")</f>
        <v/>
      </c>
    </row>
    <row r="3116" spans="1:14">
      <c r="A3116" s="103"/>
      <c r="B3116" s="104"/>
      <c r="C3116" s="105"/>
      <c r="D3116" s="106"/>
      <c r="E3116" s="222"/>
      <c r="F3116" s="225"/>
      <c r="G3116" s="107"/>
      <c r="H3116" s="107"/>
      <c r="I3116" s="107"/>
      <c r="J3116" s="108"/>
      <c r="K3116" s="109"/>
      <c r="L3116" s="110"/>
      <c r="M3116" s="328" t="str">
        <f>IFERROR(ROUNDUP(VLOOKUP(F3116,Accesorio!A:E,IF(L3116&gt;5,L3116-2,L3116),)*E3116/IF(L3116&gt;5,1.21,1),0)," ")</f>
        <v xml:space="preserve"> </v>
      </c>
      <c r="N3116" s="329" t="str">
        <f>IFERROR(VLOOKUP(F3116,Accesorio!A:C,3,),"")</f>
        <v/>
      </c>
    </row>
    <row r="3117" spans="1:14">
      <c r="A3117" s="103"/>
      <c r="B3117" s="104"/>
      <c r="C3117" s="105"/>
      <c r="D3117" s="106"/>
      <c r="E3117" s="222"/>
      <c r="F3117" s="225"/>
      <c r="G3117" s="107"/>
      <c r="H3117" s="107"/>
      <c r="I3117" s="107"/>
      <c r="J3117" s="108"/>
      <c r="K3117" s="109"/>
      <c r="L3117" s="110"/>
      <c r="M3117" s="328" t="str">
        <f>IFERROR(ROUNDUP(VLOOKUP(F3117,Accesorio!A:E,IF(L3117&gt;5,L3117-2,L3117),)*E3117/IF(L3117&gt;5,1.21,1),0)," ")</f>
        <v xml:space="preserve"> </v>
      </c>
      <c r="N3117" s="329" t="str">
        <f>IFERROR(VLOOKUP(F3117,Accesorio!A:C,3,),"")</f>
        <v/>
      </c>
    </row>
    <row r="3118" spans="1:14">
      <c r="A3118" s="103"/>
      <c r="B3118" s="104"/>
      <c r="C3118" s="111"/>
      <c r="D3118" s="106"/>
      <c r="E3118" s="222"/>
      <c r="F3118" s="225"/>
      <c r="G3118" s="107"/>
      <c r="H3118" s="107"/>
      <c r="I3118" s="107"/>
      <c r="J3118" s="108"/>
      <c r="K3118" s="109"/>
      <c r="L3118" s="110"/>
      <c r="M3118" s="328" t="str">
        <f>IFERROR(ROUNDUP(VLOOKUP(F3118,Accesorio!A:E,IF(L3118&gt;5,L3118-2,L3118),)*E3118/IF(L3118&gt;5,1.21,1),0)," ")</f>
        <v xml:space="preserve"> </v>
      </c>
      <c r="N3118" s="329" t="str">
        <f>IFERROR(VLOOKUP(F3118,Accesorio!A:C,3,),"")</f>
        <v/>
      </c>
    </row>
    <row r="3119" spans="1:14">
      <c r="A3119" s="103"/>
      <c r="B3119" s="104"/>
      <c r="C3119" s="111"/>
      <c r="D3119" s="106"/>
      <c r="E3119" s="222"/>
      <c r="F3119" s="225"/>
      <c r="G3119" s="107"/>
      <c r="H3119" s="107"/>
      <c r="I3119" s="107"/>
      <c r="J3119" s="108"/>
      <c r="K3119" s="109"/>
      <c r="L3119" s="110"/>
      <c r="M3119" s="328" t="str">
        <f>IFERROR(ROUNDUP(VLOOKUP(F3119,Accesorio!A:E,IF(L3119&gt;5,L3119-2,L3119),)*E3119/IF(L3119&gt;5,1.21,1),0)," ")</f>
        <v xml:space="preserve"> </v>
      </c>
      <c r="N3119" s="329" t="str">
        <f>IFERROR(VLOOKUP(F3119,Accesorio!A:C,3,),"")</f>
        <v/>
      </c>
    </row>
    <row r="3120" spans="1:14">
      <c r="A3120" s="103"/>
      <c r="B3120" s="104"/>
      <c r="C3120" s="111"/>
      <c r="D3120" s="106"/>
      <c r="E3120" s="222"/>
      <c r="F3120" s="225"/>
      <c r="G3120" s="107"/>
      <c r="H3120" s="107"/>
      <c r="I3120" s="107"/>
      <c r="J3120" s="108"/>
      <c r="K3120" s="109"/>
      <c r="L3120" s="110"/>
      <c r="M3120" s="328" t="str">
        <f>IFERROR(ROUNDUP(VLOOKUP(F3120,Accesorio!A:E,IF(L3120&gt;5,L3120-2,L3120),)*E3120/IF(L3120&gt;5,1.21,1),0)," ")</f>
        <v xml:space="preserve"> </v>
      </c>
      <c r="N3120" s="329" t="str">
        <f>IFERROR(VLOOKUP(F3120,Accesorio!A:C,3,),"")</f>
        <v/>
      </c>
    </row>
    <row r="3121" spans="1:14">
      <c r="A3121" s="103"/>
      <c r="B3121" s="104"/>
      <c r="C3121" s="105"/>
      <c r="D3121" s="106"/>
      <c r="E3121" s="222"/>
      <c r="F3121" s="225"/>
      <c r="G3121" s="107"/>
      <c r="H3121" s="107"/>
      <c r="I3121" s="107"/>
      <c r="J3121" s="108"/>
      <c r="K3121" s="109"/>
      <c r="L3121" s="110"/>
      <c r="M3121" s="328" t="str">
        <f>IFERROR(ROUNDUP(VLOOKUP(F3121,Accesorio!A:E,IF(L3121&gt;5,L3121-2,L3121),)*E3121/IF(L3121&gt;5,1.21,1),0)," ")</f>
        <v xml:space="preserve"> </v>
      </c>
      <c r="N3121" s="329" t="str">
        <f>IFERROR(VLOOKUP(F3121,Accesorio!A:C,3,),"")</f>
        <v/>
      </c>
    </row>
    <row r="3122" spans="1:14">
      <c r="A3122" s="103"/>
      <c r="B3122" s="104"/>
      <c r="C3122" s="105"/>
      <c r="D3122" s="106"/>
      <c r="E3122" s="222"/>
      <c r="F3122" s="225"/>
      <c r="G3122" s="107"/>
      <c r="H3122" s="107"/>
      <c r="I3122" s="107"/>
      <c r="J3122" s="108"/>
      <c r="K3122" s="109"/>
      <c r="L3122" s="110"/>
      <c r="M3122" s="328" t="str">
        <f>IFERROR(ROUNDUP(VLOOKUP(F3122,Accesorio!A:E,IF(L3122&gt;5,L3122-2,L3122),)*E3122/IF(L3122&gt;5,1.21,1),0)," ")</f>
        <v xml:space="preserve"> </v>
      </c>
      <c r="N3122" s="329" t="str">
        <f>IFERROR(VLOOKUP(F3122,Accesorio!A:C,3,),"")</f>
        <v/>
      </c>
    </row>
    <row r="3123" spans="1:14">
      <c r="A3123" s="103"/>
      <c r="B3123" s="104"/>
      <c r="C3123" s="105"/>
      <c r="D3123" s="106"/>
      <c r="E3123" s="222"/>
      <c r="F3123" s="225"/>
      <c r="G3123" s="107"/>
      <c r="H3123" s="107"/>
      <c r="I3123" s="107"/>
      <c r="J3123" s="108"/>
      <c r="K3123" s="109"/>
      <c r="L3123" s="110"/>
      <c r="M3123" s="328" t="str">
        <f>IFERROR(ROUNDUP(VLOOKUP(F3123,Accesorio!A:E,IF(L3123&gt;5,L3123-2,L3123),)*E3123/IF(L3123&gt;5,1.21,1),0)," ")</f>
        <v xml:space="preserve"> </v>
      </c>
      <c r="N3123" s="329" t="str">
        <f>IFERROR(VLOOKUP(F3123,Accesorio!A:C,3,),"")</f>
        <v/>
      </c>
    </row>
    <row r="3124" spans="1:14">
      <c r="A3124" s="103"/>
      <c r="B3124" s="104"/>
      <c r="C3124" s="105"/>
      <c r="D3124" s="106"/>
      <c r="E3124" s="222"/>
      <c r="F3124" s="225"/>
      <c r="G3124" s="107"/>
      <c r="H3124" s="107"/>
      <c r="I3124" s="107"/>
      <c r="J3124" s="108"/>
      <c r="K3124" s="109"/>
      <c r="L3124" s="110"/>
      <c r="M3124" s="328" t="str">
        <f>IFERROR(ROUNDUP(VLOOKUP(F3124,Accesorio!A:E,IF(L3124&gt;5,L3124-2,L3124),)*E3124/IF(L3124&gt;5,1.21,1),0)," ")</f>
        <v xml:space="preserve"> </v>
      </c>
      <c r="N3124" s="329" t="str">
        <f>IFERROR(VLOOKUP(F3124,Accesorio!A:C,3,),"")</f>
        <v/>
      </c>
    </row>
    <row r="3125" spans="1:14">
      <c r="A3125" s="103"/>
      <c r="B3125" s="104"/>
      <c r="C3125" s="105"/>
      <c r="D3125" s="106"/>
      <c r="E3125" s="222"/>
      <c r="F3125" s="225"/>
      <c r="G3125" s="107"/>
      <c r="H3125" s="107"/>
      <c r="I3125" s="107"/>
      <c r="J3125" s="108"/>
      <c r="K3125" s="109"/>
      <c r="L3125" s="110"/>
      <c r="M3125" s="328" t="str">
        <f>IFERROR(ROUNDUP(VLOOKUP(F3125,Accesorio!A:E,IF(L3125&gt;5,L3125-2,L3125),)*E3125/IF(L3125&gt;5,1.21,1),0)," ")</f>
        <v xml:space="preserve"> </v>
      </c>
      <c r="N3125" s="329" t="str">
        <f>IFERROR(VLOOKUP(F3125,Accesorio!A:C,3,),"")</f>
        <v/>
      </c>
    </row>
    <row r="3126" spans="1:14">
      <c r="A3126" s="103"/>
      <c r="B3126" s="104"/>
      <c r="C3126" s="105"/>
      <c r="D3126" s="106"/>
      <c r="E3126" s="222"/>
      <c r="F3126" s="225"/>
      <c r="G3126" s="107"/>
      <c r="H3126" s="107"/>
      <c r="I3126" s="107"/>
      <c r="J3126" s="108"/>
      <c r="K3126" s="109"/>
      <c r="L3126" s="110"/>
      <c r="M3126" s="328" t="str">
        <f>IFERROR(ROUNDUP(VLOOKUP(F3126,Accesorio!A:E,IF(L3126&gt;5,L3126-2,L3126),)*E3126/IF(L3126&gt;5,1.21,1),0)," ")</f>
        <v xml:space="preserve"> </v>
      </c>
      <c r="N3126" s="329" t="str">
        <f>IFERROR(VLOOKUP(F3126,Accesorio!A:C,3,),"")</f>
        <v/>
      </c>
    </row>
    <row r="3127" spans="1:14">
      <c r="A3127" s="103"/>
      <c r="B3127" s="104"/>
      <c r="C3127" s="111"/>
      <c r="D3127" s="106"/>
      <c r="E3127" s="222"/>
      <c r="F3127" s="225"/>
      <c r="G3127" s="107"/>
      <c r="H3127" s="107"/>
      <c r="I3127" s="107"/>
      <c r="J3127" s="108"/>
      <c r="K3127" s="109"/>
      <c r="L3127" s="110"/>
      <c r="M3127" s="328" t="str">
        <f>IFERROR(ROUNDUP(VLOOKUP(F3127,Accesorio!A:E,IF(L3127&gt;5,L3127-2,L3127),)*E3127/IF(L3127&gt;5,1.21,1),0)," ")</f>
        <v xml:space="preserve"> </v>
      </c>
      <c r="N3127" s="329" t="str">
        <f>IFERROR(VLOOKUP(F3127,Accesorio!A:C,3,),"")</f>
        <v/>
      </c>
    </row>
    <row r="3128" spans="1:14">
      <c r="A3128" s="103"/>
      <c r="B3128" s="104"/>
      <c r="C3128" s="111"/>
      <c r="D3128" s="106"/>
      <c r="E3128" s="222"/>
      <c r="F3128" s="225"/>
      <c r="G3128" s="107"/>
      <c r="H3128" s="107"/>
      <c r="I3128" s="107"/>
      <c r="J3128" s="108"/>
      <c r="K3128" s="109"/>
      <c r="L3128" s="110"/>
      <c r="M3128" s="328" t="str">
        <f>IFERROR(ROUNDUP(VLOOKUP(F3128,Accesorio!A:E,IF(L3128&gt;5,L3128-2,L3128),)*E3128/IF(L3128&gt;5,1.21,1),0)," ")</f>
        <v xml:space="preserve"> </v>
      </c>
      <c r="N3128" s="329" t="str">
        <f>IFERROR(VLOOKUP(F3128,Accesorio!A:C,3,),"")</f>
        <v/>
      </c>
    </row>
    <row r="3129" spans="1:14">
      <c r="A3129" s="103"/>
      <c r="B3129" s="104"/>
      <c r="C3129" s="111"/>
      <c r="D3129" s="106"/>
      <c r="E3129" s="222"/>
      <c r="F3129" s="225"/>
      <c r="G3129" s="107"/>
      <c r="H3129" s="107"/>
      <c r="I3129" s="107"/>
      <c r="J3129" s="108"/>
      <c r="K3129" s="109"/>
      <c r="L3129" s="110"/>
      <c r="M3129" s="328" t="str">
        <f>IFERROR(ROUNDUP(VLOOKUP(F3129,Accesorio!A:E,IF(L3129&gt;5,L3129-2,L3129),)*E3129/IF(L3129&gt;5,1.21,1),0)," ")</f>
        <v xml:space="preserve"> </v>
      </c>
      <c r="N3129" s="329" t="str">
        <f>IFERROR(VLOOKUP(F3129,Accesorio!A:C,3,),"")</f>
        <v/>
      </c>
    </row>
    <row r="3130" spans="1:14">
      <c r="A3130" s="103"/>
      <c r="B3130" s="104"/>
      <c r="C3130" s="111"/>
      <c r="D3130" s="106"/>
      <c r="E3130" s="222"/>
      <c r="F3130" s="225"/>
      <c r="G3130" s="107"/>
      <c r="H3130" s="107"/>
      <c r="I3130" s="107"/>
      <c r="J3130" s="108"/>
      <c r="K3130" s="109"/>
      <c r="L3130" s="110"/>
      <c r="M3130" s="328" t="str">
        <f>IFERROR(ROUNDUP(VLOOKUP(F3130,Accesorio!A:E,IF(L3130&gt;5,L3130-2,L3130),)*E3130/IF(L3130&gt;5,1.21,1),0)," ")</f>
        <v xml:space="preserve"> </v>
      </c>
      <c r="N3130" s="329" t="str">
        <f>IFERROR(VLOOKUP(F3130,Accesorio!A:C,3,),"")</f>
        <v/>
      </c>
    </row>
    <row r="3131" spans="1:14">
      <c r="A3131" s="103"/>
      <c r="B3131" s="104"/>
      <c r="C3131" s="111"/>
      <c r="D3131" s="106"/>
      <c r="E3131" s="222"/>
      <c r="F3131" s="225"/>
      <c r="G3131" s="107"/>
      <c r="H3131" s="107"/>
      <c r="I3131" s="107"/>
      <c r="J3131" s="108"/>
      <c r="K3131" s="109"/>
      <c r="L3131" s="110"/>
      <c r="M3131" s="328" t="str">
        <f>IFERROR(ROUNDUP(VLOOKUP(F3131,Accesorio!A:E,IF(L3131&gt;5,L3131-2,L3131),)*E3131/IF(L3131&gt;5,1.21,1),0)," ")</f>
        <v xml:space="preserve"> </v>
      </c>
      <c r="N3131" s="329" t="str">
        <f>IFERROR(VLOOKUP(F3131,Accesorio!A:C,3,),"")</f>
        <v/>
      </c>
    </row>
    <row r="3132" spans="1:14">
      <c r="A3132" s="103"/>
      <c r="B3132" s="104"/>
      <c r="C3132" s="111"/>
      <c r="D3132" s="106"/>
      <c r="E3132" s="222"/>
      <c r="F3132" s="225"/>
      <c r="G3132" s="107"/>
      <c r="H3132" s="107"/>
      <c r="I3132" s="107"/>
      <c r="J3132" s="108"/>
      <c r="K3132" s="109"/>
      <c r="L3132" s="110"/>
      <c r="M3132" s="328" t="str">
        <f>IFERROR(ROUNDUP(VLOOKUP(F3132,Accesorio!A:E,IF(L3132&gt;5,L3132-2,L3132),)*E3132/IF(L3132&gt;5,1.21,1),0)," ")</f>
        <v xml:space="preserve"> </v>
      </c>
      <c r="N3132" s="329" t="str">
        <f>IFERROR(VLOOKUP(F3132,Accesorio!A:C,3,),"")</f>
        <v/>
      </c>
    </row>
    <row r="3133" spans="1:14">
      <c r="A3133" s="103"/>
      <c r="B3133" s="104"/>
      <c r="C3133" s="111"/>
      <c r="D3133" s="106"/>
      <c r="E3133" s="222"/>
      <c r="F3133" s="225"/>
      <c r="G3133" s="107"/>
      <c r="H3133" s="107"/>
      <c r="I3133" s="107"/>
      <c r="J3133" s="108"/>
      <c r="K3133" s="109"/>
      <c r="L3133" s="110"/>
      <c r="M3133" s="328" t="str">
        <f>IFERROR(ROUNDUP(VLOOKUP(F3133,Accesorio!A:E,IF(L3133&gt;5,L3133-2,L3133),)*E3133/IF(L3133&gt;5,1.21,1),0)," ")</f>
        <v xml:space="preserve"> </v>
      </c>
      <c r="N3133" s="329" t="str">
        <f>IFERROR(VLOOKUP(F3133,Accesorio!A:C,3,),"")</f>
        <v/>
      </c>
    </row>
    <row r="3134" spans="1:14">
      <c r="A3134" s="103"/>
      <c r="B3134" s="104"/>
      <c r="C3134" s="111"/>
      <c r="D3134" s="106"/>
      <c r="E3134" s="222"/>
      <c r="F3134" s="225"/>
      <c r="G3134" s="107"/>
      <c r="H3134" s="107"/>
      <c r="I3134" s="107"/>
      <c r="J3134" s="108"/>
      <c r="K3134" s="109"/>
      <c r="L3134" s="110"/>
      <c r="M3134" s="328" t="str">
        <f>IFERROR(ROUNDUP(VLOOKUP(F3134,Accesorio!A:E,IF(L3134&gt;5,L3134-2,L3134),)*E3134/IF(L3134&gt;5,1.21,1),0)," ")</f>
        <v xml:space="preserve"> </v>
      </c>
      <c r="N3134" s="329" t="str">
        <f>IFERROR(VLOOKUP(F3134,Accesorio!A:C,3,),"")</f>
        <v/>
      </c>
    </row>
    <row r="3135" spans="1:14">
      <c r="A3135" s="103"/>
      <c r="B3135" s="104"/>
      <c r="C3135" s="111"/>
      <c r="D3135" s="106"/>
      <c r="E3135" s="222"/>
      <c r="F3135" s="225"/>
      <c r="G3135" s="107"/>
      <c r="H3135" s="107"/>
      <c r="I3135" s="107"/>
      <c r="J3135" s="108"/>
      <c r="K3135" s="109"/>
      <c r="L3135" s="110"/>
      <c r="M3135" s="328" t="str">
        <f>IFERROR(ROUNDUP(VLOOKUP(F3135,Accesorio!A:E,IF(L3135&gt;5,L3135-2,L3135),)*E3135/IF(L3135&gt;5,1.21,1),0)," ")</f>
        <v xml:space="preserve"> </v>
      </c>
      <c r="N3135" s="329" t="str">
        <f>IFERROR(VLOOKUP(F3135,Accesorio!A:C,3,),"")</f>
        <v/>
      </c>
    </row>
    <row r="3136" spans="1:14">
      <c r="A3136" s="103"/>
      <c r="B3136" s="104"/>
      <c r="C3136" s="111"/>
      <c r="D3136" s="106"/>
      <c r="E3136" s="222"/>
      <c r="F3136" s="225"/>
      <c r="G3136" s="107"/>
      <c r="H3136" s="107"/>
      <c r="I3136" s="107"/>
      <c r="J3136" s="108"/>
      <c r="K3136" s="109"/>
      <c r="L3136" s="110"/>
      <c r="M3136" s="328" t="str">
        <f>IFERROR(ROUNDUP(VLOOKUP(F3136,Accesorio!A:E,IF(L3136&gt;5,L3136-2,L3136),)*E3136/IF(L3136&gt;5,1.21,1),0)," ")</f>
        <v xml:space="preserve"> </v>
      </c>
      <c r="N3136" s="329" t="str">
        <f>IFERROR(VLOOKUP(F3136,Accesorio!A:C,3,),"")</f>
        <v/>
      </c>
    </row>
    <row r="3137" spans="1:14">
      <c r="A3137" s="103"/>
      <c r="B3137" s="104"/>
      <c r="C3137" s="111"/>
      <c r="D3137" s="106"/>
      <c r="E3137" s="222"/>
      <c r="F3137" s="225"/>
      <c r="G3137" s="107"/>
      <c r="H3137" s="107"/>
      <c r="I3137" s="107"/>
      <c r="J3137" s="108"/>
      <c r="K3137" s="109"/>
      <c r="L3137" s="110"/>
      <c r="M3137" s="328" t="str">
        <f>IFERROR(ROUNDUP(VLOOKUP(F3137,Accesorio!A:E,IF(L3137&gt;5,L3137-2,L3137),)*E3137/IF(L3137&gt;5,1.21,1),0)," ")</f>
        <v xml:space="preserve"> </v>
      </c>
      <c r="N3137" s="329" t="str">
        <f>IFERROR(VLOOKUP(F3137,Accesorio!A:C,3,),"")</f>
        <v/>
      </c>
    </row>
    <row r="3138" spans="1:14">
      <c r="A3138" s="103"/>
      <c r="B3138" s="104"/>
      <c r="C3138" s="111"/>
      <c r="D3138" s="106"/>
      <c r="E3138" s="222"/>
      <c r="F3138" s="225"/>
      <c r="G3138" s="107"/>
      <c r="H3138" s="107"/>
      <c r="I3138" s="107"/>
      <c r="J3138" s="108"/>
      <c r="K3138" s="109"/>
      <c r="L3138" s="110"/>
      <c r="M3138" s="328" t="str">
        <f>IFERROR(ROUNDUP(VLOOKUP(F3138,Accesorio!A:E,IF(L3138&gt;5,L3138-2,L3138),)*E3138/IF(L3138&gt;5,1.21,1),0)," ")</f>
        <v xml:space="preserve"> </v>
      </c>
      <c r="N3138" s="329" t="str">
        <f>IFERROR(VLOOKUP(F3138,Accesorio!A:C,3,),"")</f>
        <v/>
      </c>
    </row>
    <row r="3139" spans="1:14">
      <c r="A3139" s="103"/>
      <c r="B3139" s="104"/>
      <c r="C3139" s="111"/>
      <c r="D3139" s="106"/>
      <c r="E3139" s="222"/>
      <c r="F3139" s="225"/>
      <c r="G3139" s="107"/>
      <c r="H3139" s="107"/>
      <c r="I3139" s="107"/>
      <c r="J3139" s="108"/>
      <c r="K3139" s="109"/>
      <c r="L3139" s="110"/>
      <c r="M3139" s="328" t="str">
        <f>IFERROR(ROUNDUP(VLOOKUP(F3139,Accesorio!A:E,IF(L3139&gt;5,L3139-2,L3139),)*E3139/IF(L3139&gt;5,1.21,1),0)," ")</f>
        <v xml:space="preserve"> </v>
      </c>
      <c r="N3139" s="329" t="str">
        <f>IFERROR(VLOOKUP(F3139,Accesorio!A:C,3,),"")</f>
        <v/>
      </c>
    </row>
    <row r="3140" spans="1:14">
      <c r="A3140" s="103"/>
      <c r="B3140" s="104"/>
      <c r="C3140" s="111"/>
      <c r="D3140" s="106"/>
      <c r="E3140" s="222"/>
      <c r="F3140" s="225"/>
      <c r="G3140" s="107"/>
      <c r="H3140" s="107"/>
      <c r="I3140" s="107"/>
      <c r="J3140" s="108"/>
      <c r="K3140" s="109"/>
      <c r="L3140" s="110"/>
      <c r="M3140" s="328" t="str">
        <f>IFERROR(ROUNDUP(VLOOKUP(F3140,Accesorio!A:E,IF(L3140&gt;5,L3140-2,L3140),)*E3140/IF(L3140&gt;5,1.21,1),0)," ")</f>
        <v xml:space="preserve"> </v>
      </c>
      <c r="N3140" s="329" t="str">
        <f>IFERROR(VLOOKUP(F3140,Accesorio!A:C,3,),"")</f>
        <v/>
      </c>
    </row>
    <row r="3141" spans="1:14">
      <c r="A3141" s="103"/>
      <c r="B3141" s="104"/>
      <c r="C3141" s="111"/>
      <c r="D3141" s="106"/>
      <c r="E3141" s="222"/>
      <c r="F3141" s="225"/>
      <c r="G3141" s="107"/>
      <c r="H3141" s="107"/>
      <c r="I3141" s="107"/>
      <c r="J3141" s="108"/>
      <c r="K3141" s="109"/>
      <c r="L3141" s="110"/>
      <c r="M3141" s="328" t="str">
        <f>IFERROR(ROUNDUP(VLOOKUP(F3141,Accesorio!A:E,IF(L3141&gt;5,L3141-2,L3141),)*E3141/IF(L3141&gt;5,1.21,1),0)," ")</f>
        <v xml:space="preserve"> </v>
      </c>
      <c r="N3141" s="329" t="str">
        <f>IFERROR(VLOOKUP(F3141,Accesorio!A:C,3,),"")</f>
        <v/>
      </c>
    </row>
    <row r="3142" spans="1:14">
      <c r="A3142" s="103"/>
      <c r="B3142" s="104"/>
      <c r="C3142" s="111"/>
      <c r="D3142" s="106"/>
      <c r="E3142" s="222"/>
      <c r="F3142" s="225"/>
      <c r="G3142" s="107"/>
      <c r="H3142" s="107"/>
      <c r="I3142" s="107"/>
      <c r="J3142" s="108"/>
      <c r="K3142" s="109"/>
      <c r="L3142" s="110"/>
      <c r="M3142" s="328" t="str">
        <f>IFERROR(ROUNDUP(VLOOKUP(F3142,Accesorio!A:E,IF(L3142&gt;5,L3142-2,L3142),)*E3142/IF(L3142&gt;5,1.21,1),0)," ")</f>
        <v xml:space="preserve"> </v>
      </c>
      <c r="N3142" s="329" t="str">
        <f>IFERROR(VLOOKUP(F3142,Accesorio!A:C,3,),"")</f>
        <v/>
      </c>
    </row>
    <row r="3143" spans="1:14">
      <c r="A3143" s="103"/>
      <c r="B3143" s="104"/>
      <c r="C3143" s="111"/>
      <c r="D3143" s="106"/>
      <c r="E3143" s="222"/>
      <c r="F3143" s="225"/>
      <c r="G3143" s="107"/>
      <c r="H3143" s="107"/>
      <c r="I3143" s="107"/>
      <c r="J3143" s="108"/>
      <c r="K3143" s="109"/>
      <c r="L3143" s="110"/>
      <c r="M3143" s="328" t="str">
        <f>IFERROR(ROUNDUP(VLOOKUP(F3143,Accesorio!A:E,IF(L3143&gt;5,L3143-2,L3143),)*E3143/IF(L3143&gt;5,1.21,1),0)," ")</f>
        <v xml:space="preserve"> </v>
      </c>
      <c r="N3143" s="329" t="str">
        <f>IFERROR(VLOOKUP(F3143,Accesorio!A:C,3,),"")</f>
        <v/>
      </c>
    </row>
    <row r="3144" spans="1:14">
      <c r="A3144" s="103"/>
      <c r="B3144" s="104"/>
      <c r="C3144" s="111"/>
      <c r="D3144" s="106"/>
      <c r="E3144" s="222"/>
      <c r="F3144" s="225"/>
      <c r="G3144" s="107"/>
      <c r="H3144" s="107"/>
      <c r="I3144" s="107"/>
      <c r="J3144" s="108"/>
      <c r="K3144" s="109"/>
      <c r="L3144" s="110"/>
      <c r="M3144" s="328" t="str">
        <f>IFERROR(ROUNDUP(VLOOKUP(F3144,Accesorio!A:E,IF(L3144&gt;5,L3144-2,L3144),)*E3144/IF(L3144&gt;5,1.21,1),0)," ")</f>
        <v xml:space="preserve"> </v>
      </c>
      <c r="N3144" s="329" t="str">
        <f>IFERROR(VLOOKUP(F3144,Accesorio!A:C,3,),"")</f>
        <v/>
      </c>
    </row>
    <row r="3145" spans="1:14">
      <c r="A3145" s="103"/>
      <c r="B3145" s="104"/>
      <c r="C3145" s="111"/>
      <c r="D3145" s="106"/>
      <c r="E3145" s="222"/>
      <c r="F3145" s="225"/>
      <c r="G3145" s="107"/>
      <c r="H3145" s="107"/>
      <c r="I3145" s="107"/>
      <c r="J3145" s="108"/>
      <c r="K3145" s="109"/>
      <c r="L3145" s="110"/>
      <c r="M3145" s="328" t="str">
        <f>IFERROR(ROUNDUP(VLOOKUP(F3145,Accesorio!A:E,IF(L3145&gt;5,L3145-2,L3145),)*E3145/IF(L3145&gt;5,1.21,1),0)," ")</f>
        <v xml:space="preserve"> </v>
      </c>
      <c r="N3145" s="329" t="str">
        <f>IFERROR(VLOOKUP(F3145,Accesorio!A:C,3,),"")</f>
        <v/>
      </c>
    </row>
    <row r="3146" spans="1:14">
      <c r="A3146" s="103"/>
      <c r="B3146" s="104"/>
      <c r="C3146" s="111"/>
      <c r="D3146" s="106"/>
      <c r="E3146" s="222"/>
      <c r="F3146" s="225"/>
      <c r="G3146" s="107"/>
      <c r="H3146" s="107"/>
      <c r="I3146" s="107"/>
      <c r="J3146" s="108"/>
      <c r="K3146" s="109"/>
      <c r="L3146" s="110"/>
      <c r="M3146" s="328" t="str">
        <f>IFERROR(ROUNDUP(VLOOKUP(F3146,Accesorio!A:E,IF(L3146&gt;5,L3146-2,L3146),)*E3146/IF(L3146&gt;5,1.21,1),0)," ")</f>
        <v xml:space="preserve"> </v>
      </c>
      <c r="N3146" s="329" t="str">
        <f>IFERROR(VLOOKUP(F3146,Accesorio!A:C,3,),"")</f>
        <v/>
      </c>
    </row>
    <row r="3147" spans="1:14">
      <c r="A3147" s="103"/>
      <c r="B3147" s="104"/>
      <c r="C3147" s="111"/>
      <c r="D3147" s="106"/>
      <c r="E3147" s="222"/>
      <c r="F3147" s="225"/>
      <c r="G3147" s="107"/>
      <c r="H3147" s="107"/>
      <c r="I3147" s="107"/>
      <c r="J3147" s="108"/>
      <c r="K3147" s="109"/>
      <c r="L3147" s="110"/>
      <c r="M3147" s="328" t="str">
        <f>IFERROR(ROUNDUP(VLOOKUP(F3147,Accesorio!A:E,IF(L3147&gt;5,L3147-2,L3147),)*E3147/IF(L3147&gt;5,1.21,1),0)," ")</f>
        <v xml:space="preserve"> </v>
      </c>
      <c r="N3147" s="329" t="str">
        <f>IFERROR(VLOOKUP(F3147,Accesorio!A:C,3,),"")</f>
        <v/>
      </c>
    </row>
    <row r="3148" spans="1:14">
      <c r="A3148" s="103"/>
      <c r="B3148" s="104"/>
      <c r="C3148" s="111"/>
      <c r="D3148" s="106"/>
      <c r="E3148" s="222"/>
      <c r="F3148" s="225"/>
      <c r="G3148" s="107"/>
      <c r="H3148" s="107"/>
      <c r="I3148" s="107"/>
      <c r="J3148" s="108"/>
      <c r="K3148" s="109"/>
      <c r="L3148" s="110"/>
      <c r="M3148" s="328" t="str">
        <f>IFERROR(ROUNDUP(VLOOKUP(F3148,Accesorio!A:E,IF(L3148&gt;5,L3148-2,L3148),)*E3148/IF(L3148&gt;5,1.21,1),0)," ")</f>
        <v xml:space="preserve"> </v>
      </c>
      <c r="N3148" s="329" t="str">
        <f>IFERROR(VLOOKUP(F3148,Accesorio!A:C,3,),"")</f>
        <v/>
      </c>
    </row>
    <row r="3149" spans="1:14">
      <c r="A3149" s="103"/>
      <c r="B3149" s="104"/>
      <c r="C3149" s="111"/>
      <c r="D3149" s="106"/>
      <c r="E3149" s="222"/>
      <c r="F3149" s="225"/>
      <c r="G3149" s="107"/>
      <c r="H3149" s="107"/>
      <c r="I3149" s="107"/>
      <c r="J3149" s="108"/>
      <c r="K3149" s="109"/>
      <c r="L3149" s="110"/>
      <c r="M3149" s="328" t="str">
        <f>IFERROR(ROUNDUP(VLOOKUP(F3149,Accesorio!A:E,IF(L3149&gt;5,L3149-2,L3149),)*E3149/IF(L3149&gt;5,1.21,1),0)," ")</f>
        <v xml:space="preserve"> </v>
      </c>
      <c r="N3149" s="329" t="str">
        <f>IFERROR(VLOOKUP(F3149,Accesorio!A:C,3,),"")</f>
        <v/>
      </c>
    </row>
    <row r="3150" spans="1:14">
      <c r="A3150" s="103"/>
      <c r="B3150" s="104"/>
      <c r="C3150" s="111"/>
      <c r="D3150" s="106"/>
      <c r="E3150" s="222"/>
      <c r="F3150" s="225"/>
      <c r="G3150" s="107"/>
      <c r="H3150" s="107"/>
      <c r="I3150" s="107"/>
      <c r="J3150" s="108"/>
      <c r="K3150" s="109"/>
      <c r="L3150" s="110"/>
      <c r="M3150" s="328" t="str">
        <f>IFERROR(ROUNDUP(VLOOKUP(F3150,Accesorio!A:E,IF(L3150&gt;5,L3150-2,L3150),)*E3150/IF(L3150&gt;5,1.21,1),0)," ")</f>
        <v xml:space="preserve"> </v>
      </c>
      <c r="N3150" s="329" t="str">
        <f>IFERROR(VLOOKUP(F3150,Accesorio!A:C,3,),"")</f>
        <v/>
      </c>
    </row>
    <row r="3151" spans="1:14">
      <c r="A3151" s="103"/>
      <c r="B3151" s="104"/>
      <c r="C3151" s="111"/>
      <c r="D3151" s="106"/>
      <c r="E3151" s="222"/>
      <c r="F3151" s="225"/>
      <c r="G3151" s="107"/>
      <c r="H3151" s="107"/>
      <c r="I3151" s="107"/>
      <c r="J3151" s="108"/>
      <c r="K3151" s="109"/>
      <c r="L3151" s="110"/>
      <c r="M3151" s="328" t="str">
        <f>IFERROR(ROUNDUP(VLOOKUP(F3151,Accesorio!A:E,IF(L3151&gt;5,L3151-2,L3151),)*E3151/IF(L3151&gt;5,1.21,1),0)," ")</f>
        <v xml:space="preserve"> </v>
      </c>
      <c r="N3151" s="329" t="str">
        <f>IFERROR(VLOOKUP(F3151,Accesorio!A:C,3,),"")</f>
        <v/>
      </c>
    </row>
    <row r="3152" spans="1:14">
      <c r="A3152" s="103"/>
      <c r="B3152" s="104"/>
      <c r="C3152" s="111"/>
      <c r="D3152" s="106"/>
      <c r="E3152" s="222"/>
      <c r="F3152" s="225"/>
      <c r="G3152" s="107"/>
      <c r="H3152" s="107"/>
      <c r="I3152" s="107"/>
      <c r="J3152" s="108"/>
      <c r="K3152" s="109"/>
      <c r="L3152" s="110"/>
      <c r="M3152" s="328" t="str">
        <f>IFERROR(ROUNDUP(VLOOKUP(F3152,Accesorio!A:E,IF(L3152&gt;5,L3152-2,L3152),)*E3152/IF(L3152&gt;5,1.21,1),0)," ")</f>
        <v xml:space="preserve"> </v>
      </c>
      <c r="N3152" s="329" t="str">
        <f>IFERROR(VLOOKUP(F3152,Accesorio!A:C,3,),"")</f>
        <v/>
      </c>
    </row>
    <row r="3153" spans="1:14">
      <c r="A3153" s="103"/>
      <c r="B3153" s="104"/>
      <c r="C3153" s="111"/>
      <c r="D3153" s="106"/>
      <c r="E3153" s="222"/>
      <c r="F3153" s="225"/>
      <c r="G3153" s="107"/>
      <c r="H3153" s="107"/>
      <c r="I3153" s="107"/>
      <c r="J3153" s="108"/>
      <c r="K3153" s="109"/>
      <c r="L3153" s="110"/>
      <c r="M3153" s="328" t="str">
        <f>IFERROR(ROUNDUP(VLOOKUP(F3153,Accesorio!A:E,IF(L3153&gt;5,L3153-2,L3153),)*E3153/IF(L3153&gt;5,1.21,1),0)," ")</f>
        <v xml:space="preserve"> </v>
      </c>
      <c r="N3153" s="329" t="str">
        <f>IFERROR(VLOOKUP(F3153,Accesorio!A:C,3,),"")</f>
        <v/>
      </c>
    </row>
    <row r="3154" spans="1:14">
      <c r="A3154" s="103"/>
      <c r="B3154" s="104"/>
      <c r="C3154" s="111"/>
      <c r="D3154" s="106"/>
      <c r="E3154" s="222"/>
      <c r="F3154" s="225"/>
      <c r="G3154" s="107"/>
      <c r="H3154" s="107"/>
      <c r="I3154" s="107"/>
      <c r="J3154" s="108"/>
      <c r="K3154" s="109"/>
      <c r="L3154" s="110"/>
      <c r="M3154" s="328" t="str">
        <f>IFERROR(ROUNDUP(VLOOKUP(F3154,Accesorio!A:E,IF(L3154&gt;5,L3154-2,L3154),)*E3154/IF(L3154&gt;5,1.21,1),0)," ")</f>
        <v xml:space="preserve"> </v>
      </c>
      <c r="N3154" s="329" t="str">
        <f>IFERROR(VLOOKUP(F3154,Accesorio!A:C,3,),"")</f>
        <v/>
      </c>
    </row>
    <row r="3155" spans="1:14">
      <c r="A3155" s="103"/>
      <c r="B3155" s="104"/>
      <c r="C3155" s="111"/>
      <c r="D3155" s="106"/>
      <c r="E3155" s="222"/>
      <c r="F3155" s="225"/>
      <c r="G3155" s="107"/>
      <c r="H3155" s="107"/>
      <c r="I3155" s="107"/>
      <c r="J3155" s="108"/>
      <c r="K3155" s="109"/>
      <c r="L3155" s="110"/>
      <c r="M3155" s="328" t="str">
        <f>IFERROR(ROUNDUP(VLOOKUP(F3155,Accesorio!A:E,IF(L3155&gt;5,L3155-2,L3155),)*E3155/IF(L3155&gt;5,1.21,1),0)," ")</f>
        <v xml:space="preserve"> </v>
      </c>
      <c r="N3155" s="329" t="str">
        <f>IFERROR(VLOOKUP(F3155,Accesorio!A:C,3,),"")</f>
        <v/>
      </c>
    </row>
    <row r="3156" spans="1:14">
      <c r="A3156" s="103"/>
      <c r="B3156" s="104"/>
      <c r="C3156" s="111"/>
      <c r="D3156" s="106"/>
      <c r="E3156" s="222"/>
      <c r="F3156" s="225"/>
      <c r="G3156" s="107"/>
      <c r="H3156" s="107"/>
      <c r="I3156" s="107"/>
      <c r="J3156" s="108"/>
      <c r="K3156" s="109"/>
      <c r="L3156" s="110"/>
      <c r="M3156" s="328" t="str">
        <f>IFERROR(ROUNDUP(VLOOKUP(F3156,Accesorio!A:E,IF(L3156&gt;5,L3156-2,L3156),)*E3156/IF(L3156&gt;5,1.21,1),0)," ")</f>
        <v xml:space="preserve"> </v>
      </c>
      <c r="N3156" s="329" t="str">
        <f>IFERROR(VLOOKUP(F3156,Accesorio!A:C,3,),"")</f>
        <v/>
      </c>
    </row>
    <row r="3157" spans="1:14">
      <c r="A3157" s="103"/>
      <c r="B3157" s="104"/>
      <c r="C3157" s="111"/>
      <c r="D3157" s="106"/>
      <c r="E3157" s="222"/>
      <c r="F3157" s="225"/>
      <c r="G3157" s="107"/>
      <c r="H3157" s="107"/>
      <c r="I3157" s="107"/>
      <c r="J3157" s="108"/>
      <c r="K3157" s="109"/>
      <c r="L3157" s="110"/>
      <c r="M3157" s="328" t="str">
        <f>IFERROR(ROUNDUP(VLOOKUP(F3157,Accesorio!A:E,IF(L3157&gt;5,L3157-2,L3157),)*E3157/IF(L3157&gt;5,1.21,1),0)," ")</f>
        <v xml:space="preserve"> </v>
      </c>
      <c r="N3157" s="329" t="str">
        <f>IFERROR(VLOOKUP(F3157,Accesorio!A:C,3,),"")</f>
        <v/>
      </c>
    </row>
    <row r="3158" spans="1:14">
      <c r="A3158" s="103"/>
      <c r="B3158" s="104"/>
      <c r="C3158" s="111"/>
      <c r="D3158" s="106"/>
      <c r="E3158" s="222"/>
      <c r="F3158" s="225"/>
      <c r="G3158" s="107"/>
      <c r="H3158" s="107"/>
      <c r="I3158" s="107"/>
      <c r="J3158" s="108"/>
      <c r="K3158" s="109"/>
      <c r="L3158" s="110"/>
      <c r="M3158" s="328" t="str">
        <f>IFERROR(ROUNDUP(VLOOKUP(F3158,Accesorio!A:E,IF(L3158&gt;5,L3158-2,L3158),)*E3158/IF(L3158&gt;5,1.21,1),0)," ")</f>
        <v xml:space="preserve"> </v>
      </c>
      <c r="N3158" s="329" t="str">
        <f>IFERROR(VLOOKUP(F3158,Accesorio!A:C,3,),"")</f>
        <v/>
      </c>
    </row>
    <row r="3159" spans="1:14">
      <c r="A3159" s="103"/>
      <c r="B3159" s="104"/>
      <c r="C3159" s="111"/>
      <c r="D3159" s="106"/>
      <c r="E3159" s="222"/>
      <c r="F3159" s="225"/>
      <c r="G3159" s="107"/>
      <c r="H3159" s="107"/>
      <c r="I3159" s="107"/>
      <c r="J3159" s="108"/>
      <c r="K3159" s="109"/>
      <c r="L3159" s="110"/>
      <c r="M3159" s="328" t="str">
        <f>IFERROR(ROUNDUP(VLOOKUP(F3159,Accesorio!A:E,IF(L3159&gt;5,L3159-2,L3159),)*E3159/IF(L3159&gt;5,1.21,1),0)," ")</f>
        <v xml:space="preserve"> </v>
      </c>
      <c r="N3159" s="329" t="str">
        <f>IFERROR(VLOOKUP(F3159,Accesorio!A:C,3,),"")</f>
        <v/>
      </c>
    </row>
    <row r="3160" spans="1:14">
      <c r="A3160" s="103"/>
      <c r="B3160" s="104"/>
      <c r="C3160" s="111"/>
      <c r="D3160" s="106"/>
      <c r="E3160" s="222"/>
      <c r="F3160" s="225"/>
      <c r="G3160" s="107"/>
      <c r="H3160" s="107"/>
      <c r="I3160" s="107"/>
      <c r="J3160" s="108"/>
      <c r="K3160" s="109"/>
      <c r="L3160" s="110"/>
      <c r="M3160" s="328" t="str">
        <f>IFERROR(ROUNDUP(VLOOKUP(F3160,Accesorio!A:E,IF(L3160&gt;5,L3160-2,L3160),)*E3160/IF(L3160&gt;5,1.21,1),0)," ")</f>
        <v xml:space="preserve"> </v>
      </c>
      <c r="N3160" s="329" t="str">
        <f>IFERROR(VLOOKUP(F3160,Accesorio!A:C,3,),"")</f>
        <v/>
      </c>
    </row>
    <row r="3161" spans="1:14">
      <c r="A3161" s="103"/>
      <c r="B3161" s="104"/>
      <c r="C3161" s="111"/>
      <c r="D3161" s="106"/>
      <c r="E3161" s="222"/>
      <c r="F3161" s="225"/>
      <c r="G3161" s="107"/>
      <c r="H3161" s="107"/>
      <c r="I3161" s="107"/>
      <c r="J3161" s="108"/>
      <c r="K3161" s="109"/>
      <c r="L3161" s="110"/>
      <c r="M3161" s="328" t="str">
        <f>IFERROR(ROUNDUP(VLOOKUP(F3161,Accesorio!A:E,IF(L3161&gt;5,L3161-2,L3161),)*E3161/IF(L3161&gt;5,1.21,1),0)," ")</f>
        <v xml:space="preserve"> </v>
      </c>
      <c r="N3161" s="329" t="str">
        <f>IFERROR(VLOOKUP(F3161,Accesorio!A:C,3,),"")</f>
        <v/>
      </c>
    </row>
    <row r="3162" spans="1:14">
      <c r="A3162" s="103"/>
      <c r="B3162" s="104"/>
      <c r="C3162" s="111"/>
      <c r="D3162" s="106"/>
      <c r="E3162" s="222"/>
      <c r="F3162" s="225"/>
      <c r="G3162" s="107"/>
      <c r="H3162" s="107"/>
      <c r="I3162" s="107"/>
      <c r="J3162" s="108"/>
      <c r="K3162" s="109"/>
      <c r="L3162" s="110"/>
      <c r="M3162" s="328" t="str">
        <f>IFERROR(ROUNDUP(VLOOKUP(F3162,Accesorio!A:E,IF(L3162&gt;5,L3162-2,L3162),)*E3162/IF(L3162&gt;5,1.21,1),0)," ")</f>
        <v xml:space="preserve"> </v>
      </c>
      <c r="N3162" s="329" t="str">
        <f>IFERROR(VLOOKUP(F3162,Accesorio!A:C,3,),"")</f>
        <v/>
      </c>
    </row>
    <row r="3163" spans="1:14">
      <c r="A3163" s="103"/>
      <c r="B3163" s="104"/>
      <c r="C3163" s="111"/>
      <c r="D3163" s="106"/>
      <c r="E3163" s="222"/>
      <c r="F3163" s="225"/>
      <c r="G3163" s="107"/>
      <c r="H3163" s="107"/>
      <c r="I3163" s="107"/>
      <c r="J3163" s="108"/>
      <c r="K3163" s="109"/>
      <c r="L3163" s="110"/>
      <c r="M3163" s="328" t="str">
        <f>IFERROR(ROUNDUP(VLOOKUP(F3163,Accesorio!A:E,IF(L3163&gt;5,L3163-2,L3163),)*E3163/IF(L3163&gt;5,1.21,1),0)," ")</f>
        <v xml:space="preserve"> </v>
      </c>
      <c r="N3163" s="329" t="str">
        <f>IFERROR(VLOOKUP(F3163,Accesorio!A:C,3,),"")</f>
        <v/>
      </c>
    </row>
    <row r="3164" spans="1:14">
      <c r="A3164" s="103"/>
      <c r="B3164" s="104"/>
      <c r="C3164" s="111"/>
      <c r="D3164" s="106"/>
      <c r="E3164" s="222"/>
      <c r="F3164" s="225"/>
      <c r="G3164" s="107"/>
      <c r="H3164" s="107"/>
      <c r="I3164" s="107"/>
      <c r="J3164" s="108"/>
      <c r="K3164" s="109"/>
      <c r="L3164" s="110"/>
      <c r="M3164" s="328" t="str">
        <f>IFERROR(ROUNDUP(VLOOKUP(F3164,Accesorio!A:E,IF(L3164&gt;5,L3164-2,L3164),)*E3164/IF(L3164&gt;5,1.21,1),0)," ")</f>
        <v xml:space="preserve"> </v>
      </c>
      <c r="N3164" s="329" t="str">
        <f>IFERROR(VLOOKUP(F3164,Accesorio!A:C,3,),"")</f>
        <v/>
      </c>
    </row>
    <row r="3165" spans="1:14">
      <c r="A3165" s="103"/>
      <c r="B3165" s="104"/>
      <c r="C3165" s="111"/>
      <c r="D3165" s="106"/>
      <c r="E3165" s="222"/>
      <c r="F3165" s="225"/>
      <c r="G3165" s="107"/>
      <c r="H3165" s="107"/>
      <c r="I3165" s="107"/>
      <c r="J3165" s="108"/>
      <c r="K3165" s="109"/>
      <c r="L3165" s="110"/>
      <c r="M3165" s="328" t="str">
        <f>IFERROR(ROUNDUP(VLOOKUP(F3165,Accesorio!A:E,IF(L3165&gt;5,L3165-2,L3165),)*E3165/IF(L3165&gt;5,1.21,1),0)," ")</f>
        <v xml:space="preserve"> </v>
      </c>
      <c r="N3165" s="329" t="str">
        <f>IFERROR(VLOOKUP(F3165,Accesorio!A:C,3,),"")</f>
        <v/>
      </c>
    </row>
    <row r="3166" spans="1:14">
      <c r="A3166" s="103"/>
      <c r="B3166" s="104"/>
      <c r="C3166" s="111"/>
      <c r="D3166" s="106"/>
      <c r="E3166" s="222"/>
      <c r="F3166" s="225"/>
      <c r="G3166" s="107"/>
      <c r="H3166" s="107"/>
      <c r="I3166" s="107"/>
      <c r="J3166" s="108"/>
      <c r="K3166" s="109"/>
      <c r="L3166" s="110"/>
      <c r="M3166" s="328" t="str">
        <f>IFERROR(ROUNDUP(VLOOKUP(F3166,Accesorio!A:E,IF(L3166&gt;5,L3166-2,L3166),)*E3166/IF(L3166&gt;5,1.21,1),0)," ")</f>
        <v xml:space="preserve"> </v>
      </c>
      <c r="N3166" s="329" t="str">
        <f>IFERROR(VLOOKUP(F3166,Accesorio!A:C,3,),"")</f>
        <v/>
      </c>
    </row>
    <row r="3167" spans="1:14">
      <c r="A3167" s="103"/>
      <c r="B3167" s="104"/>
      <c r="C3167" s="111"/>
      <c r="D3167" s="106"/>
      <c r="E3167" s="222"/>
      <c r="F3167" s="225"/>
      <c r="G3167" s="107"/>
      <c r="H3167" s="107"/>
      <c r="I3167" s="107"/>
      <c r="J3167" s="108"/>
      <c r="K3167" s="109"/>
      <c r="L3167" s="110"/>
      <c r="M3167" s="328" t="str">
        <f>IFERROR(ROUNDUP(VLOOKUP(F3167,Accesorio!A:E,IF(L3167&gt;5,L3167-2,L3167),)*E3167/IF(L3167&gt;5,1.21,1),0)," ")</f>
        <v xml:space="preserve"> </v>
      </c>
      <c r="N3167" s="329" t="str">
        <f>IFERROR(VLOOKUP(F3167,Accesorio!A:C,3,),"")</f>
        <v/>
      </c>
    </row>
    <row r="3168" spans="1:14">
      <c r="A3168" s="103"/>
      <c r="B3168" s="104"/>
      <c r="C3168" s="111"/>
      <c r="D3168" s="106"/>
      <c r="E3168" s="222"/>
      <c r="F3168" s="225"/>
      <c r="G3168" s="107"/>
      <c r="H3168" s="107"/>
      <c r="I3168" s="107"/>
      <c r="J3168" s="108"/>
      <c r="K3168" s="109"/>
      <c r="L3168" s="110"/>
      <c r="M3168" s="328" t="str">
        <f>IFERROR(ROUNDUP(VLOOKUP(F3168,Accesorio!A:E,IF(L3168&gt;5,L3168-2,L3168),)*E3168/IF(L3168&gt;5,1.21,1),0)," ")</f>
        <v xml:space="preserve"> </v>
      </c>
      <c r="N3168" s="329" t="str">
        <f>IFERROR(VLOOKUP(F3168,Accesorio!A:C,3,),"")</f>
        <v/>
      </c>
    </row>
    <row r="3169" spans="1:14">
      <c r="A3169" s="103"/>
      <c r="B3169" s="104"/>
      <c r="C3169" s="111"/>
      <c r="D3169" s="106"/>
      <c r="E3169" s="222"/>
      <c r="F3169" s="225"/>
      <c r="G3169" s="107"/>
      <c r="H3169" s="107"/>
      <c r="I3169" s="107"/>
      <c r="J3169" s="108"/>
      <c r="K3169" s="109"/>
      <c r="L3169" s="110"/>
      <c r="M3169" s="328" t="str">
        <f>IFERROR(ROUNDUP(VLOOKUP(F3169,Accesorio!A:E,IF(L3169&gt;5,L3169-2,L3169),)*E3169/IF(L3169&gt;5,1.21,1),0)," ")</f>
        <v xml:space="preserve"> </v>
      </c>
      <c r="N3169" s="329" t="str">
        <f>IFERROR(VLOOKUP(F3169,Accesorio!A:C,3,),"")</f>
        <v/>
      </c>
    </row>
    <row r="3170" spans="1:14">
      <c r="A3170" s="103"/>
      <c r="B3170" s="104"/>
      <c r="C3170" s="105"/>
      <c r="D3170" s="106"/>
      <c r="E3170" s="222"/>
      <c r="F3170" s="225"/>
      <c r="G3170" s="107"/>
      <c r="H3170" s="107"/>
      <c r="I3170" s="107"/>
      <c r="J3170" s="108"/>
      <c r="K3170" s="109"/>
      <c r="L3170" s="110"/>
      <c r="M3170" s="328" t="str">
        <f>IFERROR(ROUNDUP(VLOOKUP(F3170,Accesorio!A:E,IF(L3170&gt;5,L3170-2,L3170),)*E3170/IF(L3170&gt;5,1.21,1),0)," ")</f>
        <v xml:space="preserve"> </v>
      </c>
      <c r="N3170" s="329" t="str">
        <f>IFERROR(VLOOKUP(F3170,Accesorio!A:C,3,),"")</f>
        <v/>
      </c>
    </row>
    <row r="3171" spans="1:14">
      <c r="A3171" s="103"/>
      <c r="B3171" s="104"/>
      <c r="C3171" s="105"/>
      <c r="D3171" s="106"/>
      <c r="E3171" s="222"/>
      <c r="F3171" s="225"/>
      <c r="G3171" s="107"/>
      <c r="H3171" s="107"/>
      <c r="I3171" s="107"/>
      <c r="J3171" s="108"/>
      <c r="K3171" s="109"/>
      <c r="L3171" s="110"/>
      <c r="M3171" s="328" t="str">
        <f>IFERROR(ROUNDUP(VLOOKUP(F3171,Accesorio!A:E,IF(L3171&gt;5,L3171-2,L3171),)*E3171/IF(L3171&gt;5,1.21,1),0)," ")</f>
        <v xml:space="preserve"> </v>
      </c>
      <c r="N3171" s="329" t="str">
        <f>IFERROR(VLOOKUP(F3171,Accesorio!A:C,3,),"")</f>
        <v/>
      </c>
    </row>
    <row r="3172" spans="1:14">
      <c r="A3172" s="103"/>
      <c r="B3172" s="104"/>
      <c r="C3172" s="105"/>
      <c r="D3172" s="106"/>
      <c r="E3172" s="222"/>
      <c r="F3172" s="225"/>
      <c r="G3172" s="107"/>
      <c r="H3172" s="107"/>
      <c r="I3172" s="107"/>
      <c r="J3172" s="108"/>
      <c r="K3172" s="109"/>
      <c r="L3172" s="110"/>
      <c r="M3172" s="328" t="str">
        <f>IFERROR(ROUNDUP(VLOOKUP(F3172,Accesorio!A:E,IF(L3172&gt;5,L3172-2,L3172),)*E3172/IF(L3172&gt;5,1.21,1),0)," ")</f>
        <v xml:space="preserve"> </v>
      </c>
      <c r="N3172" s="329" t="str">
        <f>IFERROR(VLOOKUP(F3172,Accesorio!A:C,3,),"")</f>
        <v/>
      </c>
    </row>
    <row r="3173" spans="1:14">
      <c r="A3173" s="103"/>
      <c r="B3173" s="104"/>
      <c r="C3173" s="105"/>
      <c r="D3173" s="106"/>
      <c r="E3173" s="222"/>
      <c r="F3173" s="225"/>
      <c r="G3173" s="107"/>
      <c r="H3173" s="107"/>
      <c r="I3173" s="107"/>
      <c r="J3173" s="108"/>
      <c r="K3173" s="109"/>
      <c r="L3173" s="110"/>
      <c r="M3173" s="328" t="str">
        <f>IFERROR(ROUNDUP(VLOOKUP(F3173,Accesorio!A:E,IF(L3173&gt;5,L3173-2,L3173),)*E3173/IF(L3173&gt;5,1.21,1),0)," ")</f>
        <v xml:space="preserve"> </v>
      </c>
      <c r="N3173" s="329" t="str">
        <f>IFERROR(VLOOKUP(F3173,Accesorio!A:C,3,),"")</f>
        <v/>
      </c>
    </row>
    <row r="3174" spans="1:14">
      <c r="A3174" s="103"/>
      <c r="B3174" s="104"/>
      <c r="C3174" s="105"/>
      <c r="D3174" s="106"/>
      <c r="E3174" s="222"/>
      <c r="F3174" s="225"/>
      <c r="G3174" s="107"/>
      <c r="H3174" s="107"/>
      <c r="I3174" s="107"/>
      <c r="J3174" s="108"/>
      <c r="K3174" s="109"/>
      <c r="L3174" s="110"/>
      <c r="M3174" s="328" t="str">
        <f>IFERROR(ROUNDUP(VLOOKUP(F3174,Accesorio!A:E,IF(L3174&gt;5,L3174-2,L3174),)*E3174/IF(L3174&gt;5,1.21,1),0)," ")</f>
        <v xml:space="preserve"> </v>
      </c>
      <c r="N3174" s="329" t="str">
        <f>IFERROR(VLOOKUP(F3174,Accesorio!A:C,3,),"")</f>
        <v/>
      </c>
    </row>
    <row r="3175" spans="1:14">
      <c r="A3175" s="103"/>
      <c r="B3175" s="104"/>
      <c r="C3175" s="105"/>
      <c r="D3175" s="106"/>
      <c r="E3175" s="222"/>
      <c r="F3175" s="225"/>
      <c r="G3175" s="107"/>
      <c r="H3175" s="107"/>
      <c r="I3175" s="107"/>
      <c r="J3175" s="108"/>
      <c r="K3175" s="109"/>
      <c r="L3175" s="110"/>
      <c r="M3175" s="328" t="str">
        <f>IFERROR(ROUNDUP(VLOOKUP(F3175,Accesorio!A:E,IF(L3175&gt;5,L3175-2,L3175),)*E3175/IF(L3175&gt;5,1.21,1),0)," ")</f>
        <v xml:space="preserve"> </v>
      </c>
      <c r="N3175" s="329" t="str">
        <f>IFERROR(VLOOKUP(F3175,Accesorio!A:C,3,),"")</f>
        <v/>
      </c>
    </row>
    <row r="3176" spans="1:14">
      <c r="A3176" s="103"/>
      <c r="B3176" s="104"/>
      <c r="C3176" s="105"/>
      <c r="D3176" s="106"/>
      <c r="E3176" s="222"/>
      <c r="F3176" s="225"/>
      <c r="G3176" s="107"/>
      <c r="H3176" s="107"/>
      <c r="I3176" s="107"/>
      <c r="J3176" s="108"/>
      <c r="K3176" s="109"/>
      <c r="L3176" s="110"/>
      <c r="M3176" s="328" t="str">
        <f>IFERROR(ROUNDUP(VLOOKUP(F3176,Accesorio!A:E,IF(L3176&gt;5,L3176-2,L3176),)*E3176/IF(L3176&gt;5,1.21,1),0)," ")</f>
        <v xml:space="preserve"> </v>
      </c>
      <c r="N3176" s="329" t="str">
        <f>IFERROR(VLOOKUP(F3176,Accesorio!A:C,3,),"")</f>
        <v/>
      </c>
    </row>
    <row r="3177" spans="1:14">
      <c r="A3177" s="103"/>
      <c r="B3177" s="104"/>
      <c r="C3177" s="105"/>
      <c r="D3177" s="106"/>
      <c r="E3177" s="222"/>
      <c r="F3177" s="225"/>
      <c r="G3177" s="107"/>
      <c r="H3177" s="107"/>
      <c r="I3177" s="107"/>
      <c r="J3177" s="108"/>
      <c r="K3177" s="109"/>
      <c r="L3177" s="110"/>
      <c r="M3177" s="328" t="str">
        <f>IFERROR(ROUNDUP(VLOOKUP(F3177,Accesorio!A:E,IF(L3177&gt;5,L3177-2,L3177),)*E3177/IF(L3177&gt;5,1.21,1),0)," ")</f>
        <v xml:space="preserve"> </v>
      </c>
      <c r="N3177" s="329" t="str">
        <f>IFERROR(VLOOKUP(F3177,Accesorio!A:C,3,),"")</f>
        <v/>
      </c>
    </row>
    <row r="3178" spans="1:14">
      <c r="A3178" s="103"/>
      <c r="B3178" s="104"/>
      <c r="C3178" s="105"/>
      <c r="D3178" s="106"/>
      <c r="E3178" s="222"/>
      <c r="F3178" s="225"/>
      <c r="G3178" s="107"/>
      <c r="H3178" s="107"/>
      <c r="I3178" s="107"/>
      <c r="J3178" s="108"/>
      <c r="K3178" s="109"/>
      <c r="L3178" s="110"/>
      <c r="M3178" s="328" t="str">
        <f>IFERROR(ROUNDUP(VLOOKUP(F3178,Accesorio!A:E,IF(L3178&gt;5,L3178-2,L3178),)*E3178/IF(L3178&gt;5,1.21,1),0)," ")</f>
        <v xml:space="preserve"> </v>
      </c>
      <c r="N3178" s="329" t="str">
        <f>IFERROR(VLOOKUP(F3178,Accesorio!A:C,3,),"")</f>
        <v/>
      </c>
    </row>
    <row r="3179" spans="1:14">
      <c r="A3179" s="103"/>
      <c r="B3179" s="104"/>
      <c r="C3179" s="105"/>
      <c r="D3179" s="106"/>
      <c r="E3179" s="222"/>
      <c r="F3179" s="225"/>
      <c r="G3179" s="107"/>
      <c r="H3179" s="107"/>
      <c r="I3179" s="107"/>
      <c r="J3179" s="108"/>
      <c r="K3179" s="109"/>
      <c r="L3179" s="110"/>
      <c r="M3179" s="328" t="str">
        <f>IFERROR(ROUNDUP(VLOOKUP(F3179,Accesorio!A:E,IF(L3179&gt;5,L3179-2,L3179),)*E3179/IF(L3179&gt;5,1.21,1),0)," ")</f>
        <v xml:space="preserve"> </v>
      </c>
      <c r="N3179" s="329" t="str">
        <f>IFERROR(VLOOKUP(F3179,Accesorio!A:C,3,),"")</f>
        <v/>
      </c>
    </row>
    <row r="3180" spans="1:14">
      <c r="A3180" s="103"/>
      <c r="B3180" s="104"/>
      <c r="C3180" s="105"/>
      <c r="D3180" s="106"/>
      <c r="E3180" s="222"/>
      <c r="F3180" s="225"/>
      <c r="G3180" s="107"/>
      <c r="H3180" s="107"/>
      <c r="I3180" s="107"/>
      <c r="J3180" s="108"/>
      <c r="K3180" s="109"/>
      <c r="L3180" s="110"/>
      <c r="M3180" s="328" t="str">
        <f>IFERROR(ROUNDUP(VLOOKUP(F3180,Accesorio!A:E,IF(L3180&gt;5,L3180-2,L3180),)*E3180/IF(L3180&gt;5,1.21,1),0)," ")</f>
        <v xml:space="preserve"> </v>
      </c>
      <c r="N3180" s="329" t="str">
        <f>IFERROR(VLOOKUP(F3180,Accesorio!A:C,3,),"")</f>
        <v/>
      </c>
    </row>
    <row r="3181" spans="1:14">
      <c r="A3181" s="103"/>
      <c r="B3181" s="104"/>
      <c r="C3181" s="105"/>
      <c r="D3181" s="106"/>
      <c r="E3181" s="222"/>
      <c r="F3181" s="225"/>
      <c r="G3181" s="107"/>
      <c r="H3181" s="107"/>
      <c r="I3181" s="107"/>
      <c r="J3181" s="108"/>
      <c r="K3181" s="109"/>
      <c r="L3181" s="110"/>
      <c r="M3181" s="328" t="str">
        <f>IFERROR(ROUNDUP(VLOOKUP(F3181,Accesorio!A:E,IF(L3181&gt;5,L3181-2,L3181),)*E3181/IF(L3181&gt;5,1.21,1),0)," ")</f>
        <v xml:space="preserve"> </v>
      </c>
      <c r="N3181" s="329" t="str">
        <f>IFERROR(VLOOKUP(F3181,Accesorio!A:C,3,),"")</f>
        <v/>
      </c>
    </row>
    <row r="3182" spans="1:14">
      <c r="A3182" s="103"/>
      <c r="B3182" s="104"/>
      <c r="C3182" s="105"/>
      <c r="D3182" s="106"/>
      <c r="E3182" s="222"/>
      <c r="F3182" s="225"/>
      <c r="G3182" s="107"/>
      <c r="H3182" s="107"/>
      <c r="I3182" s="107"/>
      <c r="J3182" s="108"/>
      <c r="K3182" s="109"/>
      <c r="L3182" s="110"/>
      <c r="M3182" s="328" t="str">
        <f>IFERROR(ROUNDUP(VLOOKUP(F3182,Accesorio!A:E,IF(L3182&gt;5,L3182-2,L3182),)*E3182/IF(L3182&gt;5,1.21,1),0)," ")</f>
        <v xml:space="preserve"> </v>
      </c>
      <c r="N3182" s="329" t="str">
        <f>IFERROR(VLOOKUP(F3182,Accesorio!A:C,3,),"")</f>
        <v/>
      </c>
    </row>
    <row r="3183" spans="1:14">
      <c r="A3183" s="103"/>
      <c r="B3183" s="104"/>
      <c r="C3183" s="105"/>
      <c r="D3183" s="106"/>
      <c r="E3183" s="222"/>
      <c r="F3183" s="225"/>
      <c r="G3183" s="107"/>
      <c r="H3183" s="107"/>
      <c r="I3183" s="107"/>
      <c r="J3183" s="108"/>
      <c r="K3183" s="109"/>
      <c r="L3183" s="110"/>
      <c r="M3183" s="328" t="str">
        <f>IFERROR(ROUNDUP(VLOOKUP(F3183,Accesorio!A:E,IF(L3183&gt;5,L3183-2,L3183),)*E3183/IF(L3183&gt;5,1.21,1),0)," ")</f>
        <v xml:space="preserve"> </v>
      </c>
      <c r="N3183" s="329" t="str">
        <f>IFERROR(VLOOKUP(F3183,Accesorio!A:C,3,),"")</f>
        <v/>
      </c>
    </row>
    <row r="3184" spans="1:14">
      <c r="A3184" s="103"/>
      <c r="B3184" s="104"/>
      <c r="C3184" s="105"/>
      <c r="D3184" s="106"/>
      <c r="E3184" s="222"/>
      <c r="F3184" s="225"/>
      <c r="G3184" s="107"/>
      <c r="H3184" s="107"/>
      <c r="I3184" s="107"/>
      <c r="J3184" s="108"/>
      <c r="K3184" s="109"/>
      <c r="L3184" s="110"/>
      <c r="M3184" s="328" t="str">
        <f>IFERROR(ROUNDUP(VLOOKUP(F3184,Accesorio!A:E,IF(L3184&gt;5,L3184-2,L3184),)*E3184/IF(L3184&gt;5,1.21,1),0)," ")</f>
        <v xml:space="preserve"> </v>
      </c>
      <c r="N3184" s="329" t="str">
        <f>IFERROR(VLOOKUP(F3184,Accesorio!A:C,3,),"")</f>
        <v/>
      </c>
    </row>
    <row r="3185" spans="1:14">
      <c r="A3185" s="103"/>
      <c r="B3185" s="104"/>
      <c r="C3185" s="105"/>
      <c r="D3185" s="106"/>
      <c r="E3185" s="222"/>
      <c r="F3185" s="225"/>
      <c r="G3185" s="107"/>
      <c r="H3185" s="107"/>
      <c r="I3185" s="107"/>
      <c r="J3185" s="108"/>
      <c r="K3185" s="109"/>
      <c r="L3185" s="110"/>
      <c r="M3185" s="328" t="str">
        <f>IFERROR(ROUNDUP(VLOOKUP(F3185,Accesorio!A:E,IF(L3185&gt;5,L3185-2,L3185),)*E3185/IF(L3185&gt;5,1.21,1),0)," ")</f>
        <v xml:space="preserve"> </v>
      </c>
      <c r="N3185" s="329" t="str">
        <f>IFERROR(VLOOKUP(F3185,Accesorio!A:C,3,),"")</f>
        <v/>
      </c>
    </row>
    <row r="3186" spans="1:14">
      <c r="A3186" s="103"/>
      <c r="B3186" s="104"/>
      <c r="C3186" s="105"/>
      <c r="D3186" s="106"/>
      <c r="E3186" s="222"/>
      <c r="F3186" s="225"/>
      <c r="G3186" s="107"/>
      <c r="H3186" s="107"/>
      <c r="I3186" s="107"/>
      <c r="J3186" s="108"/>
      <c r="K3186" s="109"/>
      <c r="L3186" s="110"/>
      <c r="M3186" s="328" t="str">
        <f>IFERROR(ROUNDUP(VLOOKUP(F3186,Accesorio!A:E,IF(L3186&gt;5,L3186-2,L3186),)*E3186/IF(L3186&gt;5,1.21,1),0)," ")</f>
        <v xml:space="preserve"> </v>
      </c>
      <c r="N3186" s="329" t="str">
        <f>IFERROR(VLOOKUP(F3186,Accesorio!A:C,3,),"")</f>
        <v/>
      </c>
    </row>
    <row r="3187" spans="1:14">
      <c r="A3187" s="103"/>
      <c r="B3187" s="104"/>
      <c r="C3187" s="105"/>
      <c r="D3187" s="106"/>
      <c r="E3187" s="222"/>
      <c r="F3187" s="225"/>
      <c r="G3187" s="107"/>
      <c r="H3187" s="107"/>
      <c r="I3187" s="107"/>
      <c r="J3187" s="108"/>
      <c r="K3187" s="109"/>
      <c r="L3187" s="110"/>
      <c r="M3187" s="328" t="str">
        <f>IFERROR(ROUNDUP(VLOOKUP(F3187,Accesorio!A:E,IF(L3187&gt;5,L3187-2,L3187),)*E3187/IF(L3187&gt;5,1.21,1),0)," ")</f>
        <v xml:space="preserve"> </v>
      </c>
      <c r="N3187" s="329" t="str">
        <f>IFERROR(VLOOKUP(F3187,Accesorio!A:C,3,),"")</f>
        <v/>
      </c>
    </row>
    <row r="3188" spans="1:14">
      <c r="A3188" s="103"/>
      <c r="B3188" s="104"/>
      <c r="C3188" s="105"/>
      <c r="D3188" s="106"/>
      <c r="E3188" s="222"/>
      <c r="F3188" s="225"/>
      <c r="G3188" s="107"/>
      <c r="H3188" s="107"/>
      <c r="I3188" s="107"/>
      <c r="J3188" s="108"/>
      <c r="K3188" s="109"/>
      <c r="L3188" s="110"/>
      <c r="M3188" s="328" t="str">
        <f>IFERROR(ROUNDUP(VLOOKUP(F3188,Accesorio!A:E,IF(L3188&gt;5,L3188-2,L3188),)*E3188/IF(L3188&gt;5,1.21,1),0)," ")</f>
        <v xml:space="preserve"> </v>
      </c>
      <c r="N3188" s="329" t="str">
        <f>IFERROR(VLOOKUP(F3188,Accesorio!A:C,3,),"")</f>
        <v/>
      </c>
    </row>
    <row r="3189" spans="1:14">
      <c r="A3189" s="103"/>
      <c r="B3189" s="104"/>
      <c r="C3189" s="105"/>
      <c r="D3189" s="106"/>
      <c r="E3189" s="222"/>
      <c r="F3189" s="225"/>
      <c r="G3189" s="107"/>
      <c r="H3189" s="107"/>
      <c r="I3189" s="107"/>
      <c r="J3189" s="108"/>
      <c r="K3189" s="109"/>
      <c r="L3189" s="110"/>
      <c r="M3189" s="328" t="str">
        <f>IFERROR(ROUNDUP(VLOOKUP(F3189,Accesorio!A:E,IF(L3189&gt;5,L3189-2,L3189),)*E3189/IF(L3189&gt;5,1.21,1),0)," ")</f>
        <v xml:space="preserve"> </v>
      </c>
      <c r="N3189" s="329" t="str">
        <f>IFERROR(VLOOKUP(F3189,Accesorio!A:C,3,),"")</f>
        <v/>
      </c>
    </row>
    <row r="3190" spans="1:14">
      <c r="A3190" s="103"/>
      <c r="B3190" s="104"/>
      <c r="C3190" s="105"/>
      <c r="D3190" s="106"/>
      <c r="E3190" s="222"/>
      <c r="F3190" s="225"/>
      <c r="G3190" s="107"/>
      <c r="H3190" s="107"/>
      <c r="I3190" s="107"/>
      <c r="J3190" s="108"/>
      <c r="K3190" s="109"/>
      <c r="L3190" s="110"/>
      <c r="M3190" s="328" t="str">
        <f>IFERROR(ROUNDUP(VLOOKUP(F3190,Accesorio!A:E,IF(L3190&gt;5,L3190-2,L3190),)*E3190/IF(L3190&gt;5,1.21,1),0)," ")</f>
        <v xml:space="preserve"> </v>
      </c>
      <c r="N3190" s="329" t="str">
        <f>IFERROR(VLOOKUP(F3190,Accesorio!A:C,3,),"")</f>
        <v/>
      </c>
    </row>
    <row r="3191" spans="1:14">
      <c r="A3191" s="103"/>
      <c r="B3191" s="104"/>
      <c r="C3191" s="105"/>
      <c r="D3191" s="106"/>
      <c r="E3191" s="222"/>
      <c r="F3191" s="225"/>
      <c r="G3191" s="107"/>
      <c r="H3191" s="107"/>
      <c r="I3191" s="107"/>
      <c r="J3191" s="108"/>
      <c r="K3191" s="109"/>
      <c r="L3191" s="110"/>
      <c r="M3191" s="328" t="str">
        <f>IFERROR(ROUNDUP(VLOOKUP(F3191,Accesorio!A:E,IF(L3191&gt;5,L3191-2,L3191),)*E3191/IF(L3191&gt;5,1.21,1),0)," ")</f>
        <v xml:space="preserve"> </v>
      </c>
      <c r="N3191" s="329" t="str">
        <f>IFERROR(VLOOKUP(F3191,Accesorio!A:C,3,),"")</f>
        <v/>
      </c>
    </row>
    <row r="3192" spans="1:14">
      <c r="A3192" s="103"/>
      <c r="B3192" s="104"/>
      <c r="C3192" s="105"/>
      <c r="D3192" s="106"/>
      <c r="E3192" s="222"/>
      <c r="F3192" s="225"/>
      <c r="G3192" s="107"/>
      <c r="H3192" s="107"/>
      <c r="I3192" s="107"/>
      <c r="J3192" s="108"/>
      <c r="K3192" s="109"/>
      <c r="L3192" s="110"/>
      <c r="M3192" s="328" t="str">
        <f>IFERROR(ROUNDUP(VLOOKUP(F3192,Accesorio!A:E,IF(L3192&gt;5,L3192-2,L3192),)*E3192/IF(L3192&gt;5,1.21,1),0)," ")</f>
        <v xml:space="preserve"> </v>
      </c>
      <c r="N3192" s="329" t="str">
        <f>IFERROR(VLOOKUP(F3192,Accesorio!A:C,3,),"")</f>
        <v/>
      </c>
    </row>
    <row r="3193" spans="1:14">
      <c r="A3193" s="103"/>
      <c r="B3193" s="104"/>
      <c r="C3193" s="105"/>
      <c r="D3193" s="106"/>
      <c r="E3193" s="222"/>
      <c r="F3193" s="225"/>
      <c r="G3193" s="107"/>
      <c r="H3193" s="107"/>
      <c r="I3193" s="107"/>
      <c r="J3193" s="108"/>
      <c r="K3193" s="109"/>
      <c r="L3193" s="110"/>
      <c r="M3193" s="328" t="str">
        <f>IFERROR(ROUNDUP(VLOOKUP(F3193,Accesorio!A:E,IF(L3193&gt;5,L3193-2,L3193),)*E3193/IF(L3193&gt;5,1.21,1),0)," ")</f>
        <v xml:space="preserve"> </v>
      </c>
      <c r="N3193" s="329" t="str">
        <f>IFERROR(VLOOKUP(F3193,Accesorio!A:C,3,),"")</f>
        <v/>
      </c>
    </row>
    <row r="3194" spans="1:14">
      <c r="A3194" s="103"/>
      <c r="B3194" s="104"/>
      <c r="C3194" s="105"/>
      <c r="D3194" s="106"/>
      <c r="E3194" s="222"/>
      <c r="F3194" s="225"/>
      <c r="G3194" s="107"/>
      <c r="H3194" s="107"/>
      <c r="I3194" s="107"/>
      <c r="J3194" s="108"/>
      <c r="K3194" s="109"/>
      <c r="L3194" s="110"/>
      <c r="M3194" s="328" t="str">
        <f>IFERROR(ROUNDUP(VLOOKUP(F3194,Accesorio!A:E,IF(L3194&gt;5,L3194-2,L3194),)*E3194/IF(L3194&gt;5,1.21,1),0)," ")</f>
        <v xml:space="preserve"> </v>
      </c>
      <c r="N3194" s="329" t="str">
        <f>IFERROR(VLOOKUP(F3194,Accesorio!A:C,3,),"")</f>
        <v/>
      </c>
    </row>
    <row r="3195" spans="1:14">
      <c r="A3195" s="103"/>
      <c r="B3195" s="104"/>
      <c r="C3195" s="105"/>
      <c r="D3195" s="106"/>
      <c r="E3195" s="222"/>
      <c r="F3195" s="225"/>
      <c r="G3195" s="107"/>
      <c r="H3195" s="107"/>
      <c r="I3195" s="107"/>
      <c r="J3195" s="108"/>
      <c r="K3195" s="109"/>
      <c r="L3195" s="110"/>
      <c r="M3195" s="328" t="str">
        <f>IFERROR(ROUNDUP(VLOOKUP(F3195,Accesorio!A:E,IF(L3195&gt;5,L3195-2,L3195),)*E3195/IF(L3195&gt;5,1.21,1),0)," ")</f>
        <v xml:space="preserve"> </v>
      </c>
      <c r="N3195" s="329" t="str">
        <f>IFERROR(VLOOKUP(F3195,Accesorio!A:C,3,),"")</f>
        <v/>
      </c>
    </row>
    <row r="3196" spans="1:14">
      <c r="A3196" s="103"/>
      <c r="B3196" s="104"/>
      <c r="C3196" s="105"/>
      <c r="D3196" s="106"/>
      <c r="E3196" s="222"/>
      <c r="F3196" s="225"/>
      <c r="G3196" s="107"/>
      <c r="H3196" s="107"/>
      <c r="I3196" s="107"/>
      <c r="J3196" s="108"/>
      <c r="K3196" s="109"/>
      <c r="L3196" s="110"/>
      <c r="M3196" s="328" t="str">
        <f>IFERROR(ROUNDUP(VLOOKUP(F3196,Accesorio!A:E,IF(L3196&gt;5,L3196-2,L3196),)*E3196/IF(L3196&gt;5,1.21,1),0)," ")</f>
        <v xml:space="preserve"> </v>
      </c>
      <c r="N3196" s="329" t="str">
        <f>IFERROR(VLOOKUP(F3196,Accesorio!A:C,3,),"")</f>
        <v/>
      </c>
    </row>
    <row r="3197" spans="1:14">
      <c r="A3197" s="103"/>
      <c r="B3197" s="104"/>
      <c r="C3197" s="105"/>
      <c r="D3197" s="106"/>
      <c r="E3197" s="222"/>
      <c r="F3197" s="225"/>
      <c r="G3197" s="107"/>
      <c r="H3197" s="107"/>
      <c r="I3197" s="107"/>
      <c r="J3197" s="108"/>
      <c r="K3197" s="109"/>
      <c r="L3197" s="110"/>
      <c r="M3197" s="328" t="str">
        <f>IFERROR(ROUNDUP(VLOOKUP(F3197,Accesorio!A:E,IF(L3197&gt;5,L3197-2,L3197),)*E3197/IF(L3197&gt;5,1.21,1),0)," ")</f>
        <v xml:space="preserve"> </v>
      </c>
      <c r="N3197" s="329" t="str">
        <f>IFERROR(VLOOKUP(F3197,Accesorio!A:C,3,),"")</f>
        <v/>
      </c>
    </row>
    <row r="3198" spans="1:14">
      <c r="A3198" s="103"/>
      <c r="B3198" s="104"/>
      <c r="C3198" s="105"/>
      <c r="D3198" s="106"/>
      <c r="E3198" s="222"/>
      <c r="F3198" s="225"/>
      <c r="G3198" s="107"/>
      <c r="H3198" s="107"/>
      <c r="I3198" s="107"/>
      <c r="J3198" s="108"/>
      <c r="K3198" s="109"/>
      <c r="L3198" s="110"/>
      <c r="M3198" s="328" t="str">
        <f>IFERROR(ROUNDUP(VLOOKUP(F3198,Accesorio!A:E,IF(L3198&gt;5,L3198-2,L3198),)*E3198/IF(L3198&gt;5,1.21,1),0)," ")</f>
        <v xml:space="preserve"> </v>
      </c>
      <c r="N3198" s="329" t="str">
        <f>IFERROR(VLOOKUP(F3198,Accesorio!A:C,3,),"")</f>
        <v/>
      </c>
    </row>
    <row r="3199" spans="1:14">
      <c r="A3199" s="103"/>
      <c r="B3199" s="104"/>
      <c r="C3199" s="105"/>
      <c r="D3199" s="106"/>
      <c r="E3199" s="222"/>
      <c r="F3199" s="225"/>
      <c r="G3199" s="107"/>
      <c r="H3199" s="107"/>
      <c r="I3199" s="107"/>
      <c r="J3199" s="108"/>
      <c r="K3199" s="109"/>
      <c r="L3199" s="110"/>
      <c r="M3199" s="328" t="str">
        <f>IFERROR(ROUNDUP(VLOOKUP(F3199,Accesorio!A:E,IF(L3199&gt;5,L3199-2,L3199),)*E3199/IF(L3199&gt;5,1.21,1),0)," ")</f>
        <v xml:space="preserve"> </v>
      </c>
      <c r="N3199" s="329" t="str">
        <f>IFERROR(VLOOKUP(F3199,Accesorio!A:C,3,),"")</f>
        <v/>
      </c>
    </row>
    <row r="3200" spans="1:14">
      <c r="A3200" s="103"/>
      <c r="B3200" s="104"/>
      <c r="C3200" s="105"/>
      <c r="D3200" s="106"/>
      <c r="E3200" s="222"/>
      <c r="F3200" s="225"/>
      <c r="G3200" s="107"/>
      <c r="H3200" s="107"/>
      <c r="I3200" s="107"/>
      <c r="J3200" s="108"/>
      <c r="K3200" s="109"/>
      <c r="L3200" s="110"/>
      <c r="M3200" s="328" t="str">
        <f>IFERROR(ROUNDUP(VLOOKUP(F3200,Accesorio!A:E,IF(L3200&gt;5,L3200-2,L3200),)*E3200/IF(L3200&gt;5,1.21,1),0)," ")</f>
        <v xml:space="preserve"> </v>
      </c>
      <c r="N3200" s="329" t="str">
        <f>IFERROR(VLOOKUP(F3200,Accesorio!A:C,3,),"")</f>
        <v/>
      </c>
    </row>
    <row r="3201" spans="1:14">
      <c r="A3201" s="103"/>
      <c r="B3201" s="104"/>
      <c r="C3201" s="105"/>
      <c r="D3201" s="106"/>
      <c r="E3201" s="222"/>
      <c r="F3201" s="225"/>
      <c r="G3201" s="107"/>
      <c r="H3201" s="107"/>
      <c r="I3201" s="107"/>
      <c r="J3201" s="108"/>
      <c r="K3201" s="109"/>
      <c r="L3201" s="110"/>
      <c r="M3201" s="328" t="str">
        <f>IFERROR(ROUNDUP(VLOOKUP(F3201,Accesorio!A:E,IF(L3201&gt;5,L3201-2,L3201),)*E3201/IF(L3201&gt;5,1.21,1),0)," ")</f>
        <v xml:space="preserve"> </v>
      </c>
      <c r="N3201" s="329" t="str">
        <f>IFERROR(VLOOKUP(F3201,Accesorio!A:C,3,),"")</f>
        <v/>
      </c>
    </row>
    <row r="3202" spans="1:14">
      <c r="A3202" s="103"/>
      <c r="B3202" s="104"/>
      <c r="C3202" s="105"/>
      <c r="D3202" s="106"/>
      <c r="E3202" s="222"/>
      <c r="F3202" s="225"/>
      <c r="G3202" s="107"/>
      <c r="H3202" s="107"/>
      <c r="I3202" s="107"/>
      <c r="J3202" s="108"/>
      <c r="K3202" s="109"/>
      <c r="L3202" s="110"/>
      <c r="M3202" s="328" t="str">
        <f>IFERROR(ROUNDUP(VLOOKUP(F3202,Accesorio!A:E,IF(L3202&gt;5,L3202-2,L3202),)*E3202/IF(L3202&gt;5,1.21,1),0)," ")</f>
        <v xml:space="preserve"> </v>
      </c>
      <c r="N3202" s="329" t="str">
        <f>IFERROR(VLOOKUP(F3202,Accesorio!A:C,3,),"")</f>
        <v/>
      </c>
    </row>
    <row r="3203" spans="1:14">
      <c r="A3203" s="103"/>
      <c r="B3203" s="104"/>
      <c r="C3203" s="105"/>
      <c r="D3203" s="106"/>
      <c r="E3203" s="222"/>
      <c r="F3203" s="225"/>
      <c r="G3203" s="107"/>
      <c r="H3203" s="107"/>
      <c r="I3203" s="107"/>
      <c r="J3203" s="108"/>
      <c r="K3203" s="109"/>
      <c r="L3203" s="110"/>
      <c r="M3203" s="328" t="str">
        <f>IFERROR(ROUNDUP(VLOOKUP(F3203,Accesorio!A:E,IF(L3203&gt;5,L3203-2,L3203),)*E3203/IF(L3203&gt;5,1.21,1),0)," ")</f>
        <v xml:space="preserve"> </v>
      </c>
      <c r="N3203" s="329" t="str">
        <f>IFERROR(VLOOKUP(F3203,Accesorio!A:C,3,),"")</f>
        <v/>
      </c>
    </row>
    <row r="3204" spans="1:14">
      <c r="A3204" s="103"/>
      <c r="B3204" s="104"/>
      <c r="C3204" s="105"/>
      <c r="D3204" s="106"/>
      <c r="E3204" s="222"/>
      <c r="F3204" s="225"/>
      <c r="G3204" s="107"/>
      <c r="H3204" s="107"/>
      <c r="I3204" s="107"/>
      <c r="J3204" s="108"/>
      <c r="K3204" s="109"/>
      <c r="L3204" s="110"/>
      <c r="M3204" s="328" t="str">
        <f>IFERROR(ROUNDUP(VLOOKUP(F3204,Accesorio!A:E,IF(L3204&gt;5,L3204-2,L3204),)*E3204/IF(L3204&gt;5,1.21,1),0)," ")</f>
        <v xml:space="preserve"> </v>
      </c>
      <c r="N3204" s="329" t="str">
        <f>IFERROR(VLOOKUP(F3204,Accesorio!A:C,3,),"")</f>
        <v/>
      </c>
    </row>
    <row r="3205" spans="1:14">
      <c r="A3205" s="103"/>
      <c r="B3205" s="104"/>
      <c r="C3205" s="105"/>
      <c r="D3205" s="106"/>
      <c r="E3205" s="222"/>
      <c r="F3205" s="225"/>
      <c r="G3205" s="107"/>
      <c r="H3205" s="107"/>
      <c r="I3205" s="107"/>
      <c r="J3205" s="108"/>
      <c r="K3205" s="109"/>
      <c r="L3205" s="110"/>
      <c r="M3205" s="328" t="str">
        <f>IFERROR(ROUNDUP(VLOOKUP(F3205,Accesorio!A:E,IF(L3205&gt;5,L3205-2,L3205),)*E3205/IF(L3205&gt;5,1.21,1),0)," ")</f>
        <v xml:space="preserve"> </v>
      </c>
      <c r="N3205" s="329" t="str">
        <f>IFERROR(VLOOKUP(F3205,Accesorio!A:C,3,),"")</f>
        <v/>
      </c>
    </row>
    <row r="3206" spans="1:14">
      <c r="A3206" s="103"/>
      <c r="B3206" s="104"/>
      <c r="C3206" s="105"/>
      <c r="D3206" s="106"/>
      <c r="E3206" s="222"/>
      <c r="F3206" s="225"/>
      <c r="G3206" s="107"/>
      <c r="H3206" s="107"/>
      <c r="I3206" s="107"/>
      <c r="J3206" s="108"/>
      <c r="K3206" s="109"/>
      <c r="L3206" s="110"/>
      <c r="M3206" s="328" t="str">
        <f>IFERROR(ROUNDUP(VLOOKUP(F3206,Accesorio!A:E,IF(L3206&gt;5,L3206-2,L3206),)*E3206/IF(L3206&gt;5,1.21,1),0)," ")</f>
        <v xml:space="preserve"> </v>
      </c>
      <c r="N3206" s="329" t="str">
        <f>IFERROR(VLOOKUP(F3206,Accesorio!A:C,3,),"")</f>
        <v/>
      </c>
    </row>
    <row r="3207" spans="1:14">
      <c r="A3207" s="103"/>
      <c r="B3207" s="104"/>
      <c r="C3207" s="105"/>
      <c r="D3207" s="106"/>
      <c r="E3207" s="222"/>
      <c r="F3207" s="225"/>
      <c r="G3207" s="107"/>
      <c r="H3207" s="107"/>
      <c r="I3207" s="107"/>
      <c r="J3207" s="108"/>
      <c r="K3207" s="109"/>
      <c r="L3207" s="110"/>
      <c r="M3207" s="328" t="str">
        <f>IFERROR(ROUNDUP(VLOOKUP(F3207,Accesorio!A:E,IF(L3207&gt;5,L3207-2,L3207),)*E3207/IF(L3207&gt;5,1.21,1),0)," ")</f>
        <v xml:space="preserve"> </v>
      </c>
      <c r="N3207" s="329" t="str">
        <f>IFERROR(VLOOKUP(F3207,Accesorio!A:C,3,),"")</f>
        <v/>
      </c>
    </row>
    <row r="3208" spans="1:14">
      <c r="A3208" s="103"/>
      <c r="B3208" s="104"/>
      <c r="C3208" s="105"/>
      <c r="D3208" s="106"/>
      <c r="E3208" s="222"/>
      <c r="F3208" s="225"/>
      <c r="G3208" s="107"/>
      <c r="H3208" s="107"/>
      <c r="I3208" s="107"/>
      <c r="J3208" s="108"/>
      <c r="K3208" s="109"/>
      <c r="L3208" s="110"/>
      <c r="M3208" s="328" t="str">
        <f>IFERROR(ROUNDUP(VLOOKUP(F3208,Accesorio!A:E,IF(L3208&gt;5,L3208-2,L3208),)*E3208/IF(L3208&gt;5,1.21,1),0)," ")</f>
        <v xml:space="preserve"> </v>
      </c>
      <c r="N3208" s="329" t="str">
        <f>IFERROR(VLOOKUP(F3208,Accesorio!A:C,3,),"")</f>
        <v/>
      </c>
    </row>
    <row r="3209" spans="1:14">
      <c r="A3209" s="103"/>
      <c r="B3209" s="104"/>
      <c r="C3209" s="105"/>
      <c r="D3209" s="106"/>
      <c r="E3209" s="222"/>
      <c r="F3209" s="225"/>
      <c r="G3209" s="107"/>
      <c r="H3209" s="107"/>
      <c r="I3209" s="107"/>
      <c r="J3209" s="108"/>
      <c r="K3209" s="109"/>
      <c r="L3209" s="110"/>
      <c r="M3209" s="328" t="str">
        <f>IFERROR(ROUNDUP(VLOOKUP(F3209,Accesorio!A:E,IF(L3209&gt;5,L3209-2,L3209),)*E3209/IF(L3209&gt;5,1.21,1),0)," ")</f>
        <v xml:space="preserve"> </v>
      </c>
      <c r="N3209" s="329" t="str">
        <f>IFERROR(VLOOKUP(F3209,Accesorio!A:C,3,),"")</f>
        <v/>
      </c>
    </row>
    <row r="3210" spans="1:14">
      <c r="A3210" s="103"/>
      <c r="B3210" s="104"/>
      <c r="C3210" s="105"/>
      <c r="D3210" s="106"/>
      <c r="E3210" s="222"/>
      <c r="F3210" s="225"/>
      <c r="G3210" s="107"/>
      <c r="H3210" s="107"/>
      <c r="I3210" s="107"/>
      <c r="J3210" s="108"/>
      <c r="K3210" s="109"/>
      <c r="L3210" s="110"/>
      <c r="M3210" s="328" t="str">
        <f>IFERROR(ROUNDUP(VLOOKUP(F3210,Accesorio!A:E,IF(L3210&gt;5,L3210-2,L3210),)*E3210/IF(L3210&gt;5,1.21,1),0)," ")</f>
        <v xml:space="preserve"> </v>
      </c>
      <c r="N3210" s="329" t="str">
        <f>IFERROR(VLOOKUP(F3210,Accesorio!A:C,3,),"")</f>
        <v/>
      </c>
    </row>
    <row r="3211" spans="1:14">
      <c r="A3211" s="103"/>
      <c r="B3211" s="104"/>
      <c r="C3211" s="105"/>
      <c r="D3211" s="106"/>
      <c r="E3211" s="222"/>
      <c r="F3211" s="225"/>
      <c r="G3211" s="107"/>
      <c r="H3211" s="107"/>
      <c r="I3211" s="107"/>
      <c r="J3211" s="108"/>
      <c r="K3211" s="109"/>
      <c r="L3211" s="110"/>
      <c r="M3211" s="328" t="str">
        <f>IFERROR(ROUNDUP(VLOOKUP(F3211,Accesorio!A:E,IF(L3211&gt;5,L3211-2,L3211),)*E3211/IF(L3211&gt;5,1.21,1),0)," ")</f>
        <v xml:space="preserve"> </v>
      </c>
      <c r="N3211" s="329" t="str">
        <f>IFERROR(VLOOKUP(F3211,Accesorio!A:C,3,),"")</f>
        <v/>
      </c>
    </row>
    <row r="3212" spans="1:14">
      <c r="A3212" s="103"/>
      <c r="B3212" s="104"/>
      <c r="C3212" s="105"/>
      <c r="D3212" s="106"/>
      <c r="E3212" s="222"/>
      <c r="F3212" s="225"/>
      <c r="G3212" s="107"/>
      <c r="H3212" s="107"/>
      <c r="I3212" s="107"/>
      <c r="J3212" s="108"/>
      <c r="K3212" s="109"/>
      <c r="L3212" s="110"/>
      <c r="M3212" s="328" t="str">
        <f>IFERROR(ROUNDUP(VLOOKUP(F3212,Accesorio!A:E,IF(L3212&gt;5,L3212-2,L3212),)*E3212/IF(L3212&gt;5,1.21,1),0)," ")</f>
        <v xml:space="preserve"> </v>
      </c>
      <c r="N3212" s="329" t="str">
        <f>IFERROR(VLOOKUP(F3212,Accesorio!A:C,3,),"")</f>
        <v/>
      </c>
    </row>
    <row r="3213" spans="1:14">
      <c r="A3213" s="103"/>
      <c r="B3213" s="104"/>
      <c r="C3213" s="105"/>
      <c r="D3213" s="106"/>
      <c r="E3213" s="222"/>
      <c r="F3213" s="225"/>
      <c r="G3213" s="107"/>
      <c r="H3213" s="107"/>
      <c r="I3213" s="107"/>
      <c r="J3213" s="108"/>
      <c r="K3213" s="109"/>
      <c r="L3213" s="110"/>
      <c r="M3213" s="328" t="str">
        <f>IFERROR(ROUNDUP(VLOOKUP(F3213,Accesorio!A:E,IF(L3213&gt;5,L3213-2,L3213),)*E3213/IF(L3213&gt;5,1.21,1),0)," ")</f>
        <v xml:space="preserve"> </v>
      </c>
      <c r="N3213" s="329" t="str">
        <f>IFERROR(VLOOKUP(F3213,Accesorio!A:C,3,),"")</f>
        <v/>
      </c>
    </row>
    <row r="3214" spans="1:14">
      <c r="A3214" s="103"/>
      <c r="B3214" s="104"/>
      <c r="C3214" s="105"/>
      <c r="D3214" s="106"/>
      <c r="E3214" s="222"/>
      <c r="F3214" s="225"/>
      <c r="G3214" s="107"/>
      <c r="H3214" s="107"/>
      <c r="I3214" s="107"/>
      <c r="J3214" s="108"/>
      <c r="K3214" s="109"/>
      <c r="L3214" s="110"/>
      <c r="M3214" s="328" t="str">
        <f>IFERROR(ROUNDUP(VLOOKUP(F3214,Accesorio!A:E,IF(L3214&gt;5,L3214-2,L3214),)*E3214/IF(L3214&gt;5,1.21,1),0)," ")</f>
        <v xml:space="preserve"> </v>
      </c>
      <c r="N3214" s="329" t="str">
        <f>IFERROR(VLOOKUP(F3214,Accesorio!A:C,3,),"")</f>
        <v/>
      </c>
    </row>
    <row r="3215" spans="1:14">
      <c r="A3215" s="103"/>
      <c r="B3215" s="104"/>
      <c r="C3215" s="105"/>
      <c r="D3215" s="106"/>
      <c r="E3215" s="222"/>
      <c r="F3215" s="225"/>
      <c r="G3215" s="107"/>
      <c r="H3215" s="107"/>
      <c r="I3215" s="107"/>
      <c r="J3215" s="108"/>
      <c r="K3215" s="109"/>
      <c r="L3215" s="110"/>
      <c r="M3215" s="328" t="str">
        <f>IFERROR(ROUNDUP(VLOOKUP(F3215,Accesorio!A:E,IF(L3215&gt;5,L3215-2,L3215),)*E3215/IF(L3215&gt;5,1.21,1),0)," ")</f>
        <v xml:space="preserve"> </v>
      </c>
      <c r="N3215" s="329" t="str">
        <f>IFERROR(VLOOKUP(F3215,Accesorio!A:C,3,),"")</f>
        <v/>
      </c>
    </row>
    <row r="3216" spans="1:14">
      <c r="A3216" s="103"/>
      <c r="B3216" s="104"/>
      <c r="C3216" s="105"/>
      <c r="D3216" s="106"/>
      <c r="E3216" s="222"/>
      <c r="F3216" s="225"/>
      <c r="G3216" s="107"/>
      <c r="H3216" s="107"/>
      <c r="I3216" s="107"/>
      <c r="J3216" s="108"/>
      <c r="K3216" s="109"/>
      <c r="L3216" s="110"/>
      <c r="M3216" s="328" t="str">
        <f>IFERROR(ROUNDUP(VLOOKUP(F3216,Accesorio!A:E,IF(L3216&gt;5,L3216-2,L3216),)*E3216/IF(L3216&gt;5,1.21,1),0)," ")</f>
        <v xml:space="preserve"> </v>
      </c>
      <c r="N3216" s="329" t="str">
        <f>IFERROR(VLOOKUP(F3216,Accesorio!A:C,3,),"")</f>
        <v/>
      </c>
    </row>
    <row r="3217" spans="1:14">
      <c r="A3217" s="103"/>
      <c r="B3217" s="104"/>
      <c r="C3217" s="105"/>
      <c r="D3217" s="106"/>
      <c r="E3217" s="222"/>
      <c r="F3217" s="225"/>
      <c r="G3217" s="107"/>
      <c r="H3217" s="107"/>
      <c r="I3217" s="107"/>
      <c r="J3217" s="108"/>
      <c r="K3217" s="109"/>
      <c r="L3217" s="110"/>
      <c r="M3217" s="328" t="str">
        <f>IFERROR(ROUNDUP(VLOOKUP(F3217,Accesorio!A:E,IF(L3217&gt;5,L3217-2,L3217),)*E3217/IF(L3217&gt;5,1.21,1),0)," ")</f>
        <v xml:space="preserve"> </v>
      </c>
      <c r="N3217" s="329" t="str">
        <f>IFERROR(VLOOKUP(F3217,Accesorio!A:C,3,),"")</f>
        <v/>
      </c>
    </row>
    <row r="3218" spans="1:14">
      <c r="A3218" s="103"/>
      <c r="B3218" s="104"/>
      <c r="C3218" s="105"/>
      <c r="D3218" s="106"/>
      <c r="E3218" s="222"/>
      <c r="F3218" s="225"/>
      <c r="G3218" s="107"/>
      <c r="H3218" s="107"/>
      <c r="I3218" s="107"/>
      <c r="J3218" s="108"/>
      <c r="K3218" s="109"/>
      <c r="L3218" s="110"/>
      <c r="M3218" s="328" t="str">
        <f>IFERROR(ROUNDUP(VLOOKUP(F3218,Accesorio!A:E,IF(L3218&gt;5,L3218-2,L3218),)*E3218/IF(L3218&gt;5,1.21,1),0)," ")</f>
        <v xml:space="preserve"> </v>
      </c>
      <c r="N3218" s="329" t="str">
        <f>IFERROR(VLOOKUP(F3218,Accesorio!A:C,3,),"")</f>
        <v/>
      </c>
    </row>
    <row r="3219" spans="1:14">
      <c r="A3219" s="103"/>
      <c r="B3219" s="104"/>
      <c r="C3219" s="105"/>
      <c r="D3219" s="106"/>
      <c r="E3219" s="222"/>
      <c r="F3219" s="225"/>
      <c r="G3219" s="107"/>
      <c r="H3219" s="107"/>
      <c r="I3219" s="107"/>
      <c r="J3219" s="108"/>
      <c r="K3219" s="109"/>
      <c r="L3219" s="110"/>
      <c r="M3219" s="328" t="str">
        <f>IFERROR(ROUNDUP(VLOOKUP(F3219,Accesorio!A:E,IF(L3219&gt;5,L3219-2,L3219),)*E3219/IF(L3219&gt;5,1.21,1),0)," ")</f>
        <v xml:space="preserve"> </v>
      </c>
      <c r="N3219" s="329" t="str">
        <f>IFERROR(VLOOKUP(F3219,Accesorio!A:C,3,),"")</f>
        <v/>
      </c>
    </row>
    <row r="3220" spans="1:14">
      <c r="A3220" s="103"/>
      <c r="B3220" s="104"/>
      <c r="C3220" s="105"/>
      <c r="D3220" s="106"/>
      <c r="E3220" s="222"/>
      <c r="F3220" s="225"/>
      <c r="G3220" s="107"/>
      <c r="H3220" s="107"/>
      <c r="I3220" s="107"/>
      <c r="J3220" s="108"/>
      <c r="K3220" s="109"/>
      <c r="L3220" s="110"/>
      <c r="M3220" s="328" t="str">
        <f>IFERROR(ROUNDUP(VLOOKUP(F3220,Accesorio!A:E,IF(L3220&gt;5,L3220-2,L3220),)*E3220/IF(L3220&gt;5,1.21,1),0)," ")</f>
        <v xml:space="preserve"> </v>
      </c>
      <c r="N3220" s="329" t="str">
        <f>IFERROR(VLOOKUP(F3220,Accesorio!A:C,3,),"")</f>
        <v/>
      </c>
    </row>
    <row r="3221" spans="1:14">
      <c r="A3221" s="103"/>
      <c r="B3221" s="104"/>
      <c r="C3221" s="105"/>
      <c r="D3221" s="106"/>
      <c r="E3221" s="222"/>
      <c r="F3221" s="225"/>
      <c r="G3221" s="107"/>
      <c r="H3221" s="107"/>
      <c r="I3221" s="107"/>
      <c r="J3221" s="108"/>
      <c r="K3221" s="109"/>
      <c r="L3221" s="110"/>
      <c r="M3221" s="328" t="str">
        <f>IFERROR(ROUNDUP(VLOOKUP(F3221,Accesorio!A:E,IF(L3221&gt;5,L3221-2,L3221),)*E3221/IF(L3221&gt;5,1.21,1),0)," ")</f>
        <v xml:space="preserve"> </v>
      </c>
      <c r="N3221" s="329" t="str">
        <f>IFERROR(VLOOKUP(F3221,Accesorio!A:C,3,),"")</f>
        <v/>
      </c>
    </row>
    <row r="3222" spans="1:14">
      <c r="A3222" s="103"/>
      <c r="B3222" s="104"/>
      <c r="C3222" s="105"/>
      <c r="D3222" s="106"/>
      <c r="E3222" s="222"/>
      <c r="F3222" s="225"/>
      <c r="G3222" s="107"/>
      <c r="H3222" s="107"/>
      <c r="I3222" s="107"/>
      <c r="J3222" s="108"/>
      <c r="K3222" s="109"/>
      <c r="L3222" s="110"/>
      <c r="M3222" s="328" t="str">
        <f>IFERROR(ROUNDUP(VLOOKUP(F3222,Accesorio!A:E,IF(L3222&gt;5,L3222-2,L3222),)*E3222/IF(L3222&gt;5,1.21,1),0)," ")</f>
        <v xml:space="preserve"> </v>
      </c>
      <c r="N3222" s="329" t="str">
        <f>IFERROR(VLOOKUP(F3222,Accesorio!A:C,3,),"")</f>
        <v/>
      </c>
    </row>
    <row r="3223" spans="1:14">
      <c r="A3223" s="103"/>
      <c r="B3223" s="104"/>
      <c r="C3223" s="105"/>
      <c r="D3223" s="106"/>
      <c r="E3223" s="222"/>
      <c r="F3223" s="225"/>
      <c r="G3223" s="107"/>
      <c r="H3223" s="107"/>
      <c r="I3223" s="107"/>
      <c r="J3223" s="108"/>
      <c r="K3223" s="109"/>
      <c r="L3223" s="110"/>
      <c r="M3223" s="328" t="str">
        <f>IFERROR(ROUNDUP(VLOOKUP(F3223,Accesorio!A:E,IF(L3223&gt;5,L3223-2,L3223),)*E3223/IF(L3223&gt;5,1.21,1),0)," ")</f>
        <v xml:space="preserve"> </v>
      </c>
      <c r="N3223" s="329" t="str">
        <f>IFERROR(VLOOKUP(F3223,Accesorio!A:C,3,),"")</f>
        <v/>
      </c>
    </row>
    <row r="3224" spans="1:14">
      <c r="A3224" s="103"/>
      <c r="B3224" s="104"/>
      <c r="C3224" s="105"/>
      <c r="D3224" s="106"/>
      <c r="E3224" s="222"/>
      <c r="F3224" s="225"/>
      <c r="G3224" s="107"/>
      <c r="H3224" s="107"/>
      <c r="I3224" s="107"/>
      <c r="J3224" s="108"/>
      <c r="K3224" s="109"/>
      <c r="L3224" s="110"/>
      <c r="M3224" s="328" t="str">
        <f>IFERROR(ROUNDUP(VLOOKUP(F3224,Accesorio!A:E,IF(L3224&gt;5,L3224-2,L3224),)*E3224/IF(L3224&gt;5,1.21,1),0)," ")</f>
        <v xml:space="preserve"> </v>
      </c>
      <c r="N3224" s="329" t="str">
        <f>IFERROR(VLOOKUP(F3224,Accesorio!A:C,3,),"")</f>
        <v/>
      </c>
    </row>
    <row r="3225" spans="1:14">
      <c r="A3225" s="103"/>
      <c r="B3225" s="104"/>
      <c r="C3225" s="105"/>
      <c r="D3225" s="106"/>
      <c r="E3225" s="222"/>
      <c r="F3225" s="225"/>
      <c r="G3225" s="107"/>
      <c r="H3225" s="107"/>
      <c r="I3225" s="107"/>
      <c r="J3225" s="108"/>
      <c r="K3225" s="109"/>
      <c r="L3225" s="110"/>
      <c r="M3225" s="328" t="str">
        <f>IFERROR(ROUNDUP(VLOOKUP(F3225,Accesorio!A:E,IF(L3225&gt;5,L3225-2,L3225),)*E3225/IF(L3225&gt;5,1.21,1),0)," ")</f>
        <v xml:space="preserve"> </v>
      </c>
      <c r="N3225" s="329" t="str">
        <f>IFERROR(VLOOKUP(F3225,Accesorio!A:C,3,),"")</f>
        <v/>
      </c>
    </row>
    <row r="3226" spans="1:14">
      <c r="A3226" s="103"/>
      <c r="B3226" s="104"/>
      <c r="C3226" s="105"/>
      <c r="D3226" s="106"/>
      <c r="E3226" s="222"/>
      <c r="F3226" s="225"/>
      <c r="G3226" s="107"/>
      <c r="H3226" s="107"/>
      <c r="I3226" s="107"/>
      <c r="J3226" s="108"/>
      <c r="K3226" s="109"/>
      <c r="L3226" s="110"/>
      <c r="M3226" s="328" t="str">
        <f>IFERROR(ROUNDUP(VLOOKUP(F3226,Accesorio!A:E,IF(L3226&gt;5,L3226-2,L3226),)*E3226/IF(L3226&gt;5,1.21,1),0)," ")</f>
        <v xml:space="preserve"> </v>
      </c>
      <c r="N3226" s="329" t="str">
        <f>IFERROR(VLOOKUP(F3226,Accesorio!A:C,3,),"")</f>
        <v/>
      </c>
    </row>
    <row r="3227" spans="1:14">
      <c r="A3227" s="103"/>
      <c r="B3227" s="104"/>
      <c r="C3227" s="105"/>
      <c r="D3227" s="106"/>
      <c r="E3227" s="222"/>
      <c r="F3227" s="225"/>
      <c r="G3227" s="107"/>
      <c r="H3227" s="107"/>
      <c r="I3227" s="107"/>
      <c r="J3227" s="108"/>
      <c r="K3227" s="109"/>
      <c r="L3227" s="110"/>
      <c r="M3227" s="328" t="str">
        <f>IFERROR(ROUNDUP(VLOOKUP(F3227,Accesorio!A:E,IF(L3227&gt;5,L3227-2,L3227),)*E3227/IF(L3227&gt;5,1.21,1),0)," ")</f>
        <v xml:space="preserve"> </v>
      </c>
      <c r="N3227" s="329" t="str">
        <f>IFERROR(VLOOKUP(F3227,Accesorio!A:C,3,),"")</f>
        <v/>
      </c>
    </row>
    <row r="3228" spans="1:14">
      <c r="A3228" s="103"/>
      <c r="B3228" s="104"/>
      <c r="C3228" s="105"/>
      <c r="D3228" s="106"/>
      <c r="E3228" s="222"/>
      <c r="F3228" s="225"/>
      <c r="G3228" s="107"/>
      <c r="H3228" s="107"/>
      <c r="I3228" s="107"/>
      <c r="J3228" s="108"/>
      <c r="K3228" s="109"/>
      <c r="L3228" s="110"/>
      <c r="M3228" s="328" t="str">
        <f>IFERROR(ROUNDUP(VLOOKUP(F3228,Accesorio!A:E,IF(L3228&gt;5,L3228-2,L3228),)*E3228/IF(L3228&gt;5,1.21,1),0)," ")</f>
        <v xml:space="preserve"> </v>
      </c>
      <c r="N3228" s="329" t="str">
        <f>IFERROR(VLOOKUP(F3228,Accesorio!A:C,3,),"")</f>
        <v/>
      </c>
    </row>
    <row r="3229" spans="1:14">
      <c r="A3229" s="103"/>
      <c r="B3229" s="104"/>
      <c r="C3229" s="105"/>
      <c r="D3229" s="106"/>
      <c r="E3229" s="222"/>
      <c r="F3229" s="225"/>
      <c r="G3229" s="107"/>
      <c r="H3229" s="107"/>
      <c r="I3229" s="107"/>
      <c r="J3229" s="108"/>
      <c r="K3229" s="109"/>
      <c r="L3229" s="110"/>
      <c r="M3229" s="328" t="str">
        <f>IFERROR(ROUNDUP(VLOOKUP(F3229,Accesorio!A:E,IF(L3229&gt;5,L3229-2,L3229),)*E3229/IF(L3229&gt;5,1.21,1),0)," ")</f>
        <v xml:space="preserve"> </v>
      </c>
      <c r="N3229" s="329" t="str">
        <f>IFERROR(VLOOKUP(F3229,Accesorio!A:C,3,),"")</f>
        <v/>
      </c>
    </row>
    <row r="3230" spans="1:14">
      <c r="A3230" s="103"/>
      <c r="B3230" s="104"/>
      <c r="C3230" s="105"/>
      <c r="D3230" s="106"/>
      <c r="E3230" s="222"/>
      <c r="F3230" s="225"/>
      <c r="G3230" s="107"/>
      <c r="H3230" s="107"/>
      <c r="I3230" s="107"/>
      <c r="J3230" s="108"/>
      <c r="K3230" s="109"/>
      <c r="L3230" s="110"/>
      <c r="M3230" s="328" t="str">
        <f>IFERROR(ROUNDUP(VLOOKUP(F3230,Accesorio!A:E,IF(L3230&gt;5,L3230-2,L3230),)*E3230/IF(L3230&gt;5,1.21,1),0)," ")</f>
        <v xml:space="preserve"> </v>
      </c>
      <c r="N3230" s="329" t="str">
        <f>IFERROR(VLOOKUP(F3230,Accesorio!A:C,3,),"")</f>
        <v/>
      </c>
    </row>
    <row r="3231" spans="1:14">
      <c r="A3231" s="103"/>
      <c r="B3231" s="104"/>
      <c r="C3231" s="105"/>
      <c r="D3231" s="106"/>
      <c r="E3231" s="222"/>
      <c r="F3231" s="225"/>
      <c r="G3231" s="107"/>
      <c r="H3231" s="107"/>
      <c r="I3231" s="107"/>
      <c r="J3231" s="108"/>
      <c r="K3231" s="109"/>
      <c r="L3231" s="110"/>
      <c r="M3231" s="328" t="str">
        <f>IFERROR(ROUNDUP(VLOOKUP(F3231,Accesorio!A:E,IF(L3231&gt;5,L3231-2,L3231),)*E3231/IF(L3231&gt;5,1.21,1),0)," ")</f>
        <v xml:space="preserve"> </v>
      </c>
      <c r="N3231" s="329" t="str">
        <f>IFERROR(VLOOKUP(F3231,Accesorio!A:C,3,),"")</f>
        <v/>
      </c>
    </row>
    <row r="3232" spans="1:14">
      <c r="A3232" s="103"/>
      <c r="B3232" s="104"/>
      <c r="C3232" s="105"/>
      <c r="D3232" s="106"/>
      <c r="E3232" s="222"/>
      <c r="F3232" s="225"/>
      <c r="G3232" s="107"/>
      <c r="H3232" s="107"/>
      <c r="I3232" s="107"/>
      <c r="J3232" s="108"/>
      <c r="K3232" s="109"/>
      <c r="L3232" s="110"/>
      <c r="M3232" s="328" t="str">
        <f>IFERROR(ROUNDUP(VLOOKUP(F3232,Accesorio!A:E,IF(L3232&gt;5,L3232-2,L3232),)*E3232/IF(L3232&gt;5,1.21,1),0)," ")</f>
        <v xml:space="preserve"> </v>
      </c>
      <c r="N3232" s="329" t="str">
        <f>IFERROR(VLOOKUP(F3232,Accesorio!A:C,3,),"")</f>
        <v/>
      </c>
    </row>
    <row r="3233" spans="1:14">
      <c r="A3233" s="103"/>
      <c r="B3233" s="104"/>
      <c r="C3233" s="105"/>
      <c r="D3233" s="106"/>
      <c r="E3233" s="222"/>
      <c r="F3233" s="225"/>
      <c r="G3233" s="107"/>
      <c r="H3233" s="107"/>
      <c r="I3233" s="107"/>
      <c r="J3233" s="108"/>
      <c r="K3233" s="109"/>
      <c r="L3233" s="110"/>
      <c r="M3233" s="328" t="str">
        <f>IFERROR(ROUNDUP(VLOOKUP(F3233,Accesorio!A:E,IF(L3233&gt;5,L3233-2,L3233),)*E3233/IF(L3233&gt;5,1.21,1),0)," ")</f>
        <v xml:space="preserve"> </v>
      </c>
      <c r="N3233" s="329" t="str">
        <f>IFERROR(VLOOKUP(F3233,Accesorio!A:C,3,),"")</f>
        <v/>
      </c>
    </row>
    <row r="3234" spans="1:14">
      <c r="A3234" s="103"/>
      <c r="B3234" s="104"/>
      <c r="C3234" s="105"/>
      <c r="D3234" s="106"/>
      <c r="E3234" s="222"/>
      <c r="F3234" s="225"/>
      <c r="G3234" s="107"/>
      <c r="H3234" s="107"/>
      <c r="I3234" s="107"/>
      <c r="J3234" s="108"/>
      <c r="K3234" s="109"/>
      <c r="L3234" s="110"/>
      <c r="M3234" s="328" t="str">
        <f>IFERROR(ROUNDUP(VLOOKUP(F3234,Accesorio!A:E,IF(L3234&gt;5,L3234-2,L3234),)*E3234/IF(L3234&gt;5,1.21,1),0)," ")</f>
        <v xml:space="preserve"> </v>
      </c>
      <c r="N3234" s="329" t="str">
        <f>IFERROR(VLOOKUP(F3234,Accesorio!A:C,3,),"")</f>
        <v/>
      </c>
    </row>
    <row r="3235" spans="1:14">
      <c r="A3235" s="103"/>
      <c r="B3235" s="104"/>
      <c r="C3235" s="105"/>
      <c r="D3235" s="106"/>
      <c r="E3235" s="222"/>
      <c r="F3235" s="225"/>
      <c r="G3235" s="107"/>
      <c r="H3235" s="107"/>
      <c r="I3235" s="107"/>
      <c r="J3235" s="108"/>
      <c r="K3235" s="109"/>
      <c r="L3235" s="110"/>
      <c r="M3235" s="328" t="str">
        <f>IFERROR(ROUNDUP(VLOOKUP(F3235,Accesorio!A:E,IF(L3235&gt;5,L3235-2,L3235),)*E3235/IF(L3235&gt;5,1.21,1),0)," ")</f>
        <v xml:space="preserve"> </v>
      </c>
      <c r="N3235" s="329" t="str">
        <f>IFERROR(VLOOKUP(F3235,Accesorio!A:C,3,),"")</f>
        <v/>
      </c>
    </row>
    <row r="3236" spans="1:14">
      <c r="A3236" s="103"/>
      <c r="B3236" s="104"/>
      <c r="C3236" s="105"/>
      <c r="D3236" s="106"/>
      <c r="E3236" s="222"/>
      <c r="F3236" s="225"/>
      <c r="G3236" s="107"/>
      <c r="H3236" s="107"/>
      <c r="I3236" s="107"/>
      <c r="J3236" s="108"/>
      <c r="K3236" s="109"/>
      <c r="L3236" s="110"/>
      <c r="M3236" s="328" t="str">
        <f>IFERROR(ROUNDUP(VLOOKUP(F3236,Accesorio!A:E,IF(L3236&gt;5,L3236-2,L3236),)*E3236/IF(L3236&gt;5,1.21,1),0)," ")</f>
        <v xml:space="preserve"> </v>
      </c>
      <c r="N3236" s="329" t="str">
        <f>IFERROR(VLOOKUP(F3236,Accesorio!A:C,3,),"")</f>
        <v/>
      </c>
    </row>
    <row r="3237" spans="1:14">
      <c r="A3237" s="103"/>
      <c r="B3237" s="104"/>
      <c r="C3237" s="105"/>
      <c r="D3237" s="106"/>
      <c r="E3237" s="222"/>
      <c r="F3237" s="225"/>
      <c r="G3237" s="107"/>
      <c r="H3237" s="107"/>
      <c r="I3237" s="107"/>
      <c r="J3237" s="108"/>
      <c r="K3237" s="109"/>
      <c r="L3237" s="110"/>
      <c r="M3237" s="328" t="str">
        <f>IFERROR(ROUNDUP(VLOOKUP(F3237,Accesorio!A:E,IF(L3237&gt;5,L3237-2,L3237),)*E3237/IF(L3237&gt;5,1.21,1),0)," ")</f>
        <v xml:space="preserve"> </v>
      </c>
      <c r="N3237" s="329" t="str">
        <f>IFERROR(VLOOKUP(F3237,Accesorio!A:C,3,),"")</f>
        <v/>
      </c>
    </row>
    <row r="3238" spans="1:14">
      <c r="A3238" s="103"/>
      <c r="B3238" s="104"/>
      <c r="C3238" s="105"/>
      <c r="D3238" s="106"/>
      <c r="E3238" s="222"/>
      <c r="F3238" s="225"/>
      <c r="G3238" s="107"/>
      <c r="H3238" s="107"/>
      <c r="I3238" s="107"/>
      <c r="J3238" s="108"/>
      <c r="K3238" s="109"/>
      <c r="L3238" s="110"/>
      <c r="M3238" s="328" t="str">
        <f>IFERROR(ROUNDUP(VLOOKUP(F3238,Accesorio!A:E,IF(L3238&gt;5,L3238-2,L3238),)*E3238/IF(L3238&gt;5,1.21,1),0)," ")</f>
        <v xml:space="preserve"> </v>
      </c>
      <c r="N3238" s="329" t="str">
        <f>IFERROR(VLOOKUP(F3238,Accesorio!A:C,3,),"")</f>
        <v/>
      </c>
    </row>
    <row r="3239" spans="1:14">
      <c r="A3239" s="103"/>
      <c r="B3239" s="104"/>
      <c r="C3239" s="105"/>
      <c r="D3239" s="106"/>
      <c r="E3239" s="222"/>
      <c r="F3239" s="225"/>
      <c r="G3239" s="107"/>
      <c r="H3239" s="107"/>
      <c r="I3239" s="107"/>
      <c r="J3239" s="108"/>
      <c r="K3239" s="109"/>
      <c r="L3239" s="110"/>
      <c r="M3239" s="328" t="str">
        <f>IFERROR(ROUNDUP(VLOOKUP(F3239,Accesorio!A:E,IF(L3239&gt;5,L3239-2,L3239),)*E3239/IF(L3239&gt;5,1.21,1),0)," ")</f>
        <v xml:space="preserve"> </v>
      </c>
      <c r="N3239" s="329" t="str">
        <f>IFERROR(VLOOKUP(F3239,Accesorio!A:C,3,),"")</f>
        <v/>
      </c>
    </row>
    <row r="3240" spans="1:14">
      <c r="A3240" s="103"/>
      <c r="B3240" s="104"/>
      <c r="C3240" s="105"/>
      <c r="D3240" s="106"/>
      <c r="E3240" s="222"/>
      <c r="F3240" s="225"/>
      <c r="G3240" s="107"/>
      <c r="H3240" s="107"/>
      <c r="I3240" s="107"/>
      <c r="J3240" s="108"/>
      <c r="K3240" s="109"/>
      <c r="L3240" s="110"/>
      <c r="M3240" s="328" t="str">
        <f>IFERROR(ROUNDUP(VLOOKUP(F3240,Accesorio!A:E,IF(L3240&gt;5,L3240-2,L3240),)*E3240/IF(L3240&gt;5,1.21,1),0)," ")</f>
        <v xml:space="preserve"> </v>
      </c>
      <c r="N3240" s="329" t="str">
        <f>IFERROR(VLOOKUP(F3240,Accesorio!A:C,3,),"")</f>
        <v/>
      </c>
    </row>
    <row r="3241" spans="1:14">
      <c r="A3241" s="103"/>
      <c r="B3241" s="104"/>
      <c r="C3241" s="105"/>
      <c r="D3241" s="106"/>
      <c r="E3241" s="222"/>
      <c r="F3241" s="225"/>
      <c r="G3241" s="107"/>
      <c r="H3241" s="107"/>
      <c r="I3241" s="107"/>
      <c r="J3241" s="108"/>
      <c r="K3241" s="109"/>
      <c r="L3241" s="110"/>
      <c r="M3241" s="328" t="str">
        <f>IFERROR(ROUNDUP(VLOOKUP(F3241,Accesorio!A:E,IF(L3241&gt;5,L3241-2,L3241),)*E3241/IF(L3241&gt;5,1.21,1),0)," ")</f>
        <v xml:space="preserve"> </v>
      </c>
      <c r="N3241" s="329" t="str">
        <f>IFERROR(VLOOKUP(F3241,Accesorio!A:C,3,),"")</f>
        <v/>
      </c>
    </row>
    <row r="3242" spans="1:14">
      <c r="A3242" s="103"/>
      <c r="B3242" s="104"/>
      <c r="C3242" s="105"/>
      <c r="D3242" s="106"/>
      <c r="E3242" s="222"/>
      <c r="F3242" s="225"/>
      <c r="G3242" s="107"/>
      <c r="H3242" s="107"/>
      <c r="I3242" s="107"/>
      <c r="J3242" s="108"/>
      <c r="K3242" s="109"/>
      <c r="L3242" s="110"/>
      <c r="M3242" s="328" t="str">
        <f>IFERROR(ROUNDUP(VLOOKUP(F3242,Accesorio!A:E,IF(L3242&gt;5,L3242-2,L3242),)*E3242/IF(L3242&gt;5,1.21,1),0)," ")</f>
        <v xml:space="preserve"> </v>
      </c>
      <c r="N3242" s="329" t="str">
        <f>IFERROR(VLOOKUP(F3242,Accesorio!A:C,3,),"")</f>
        <v/>
      </c>
    </row>
    <row r="3243" spans="1:14">
      <c r="A3243" s="103"/>
      <c r="B3243" s="104"/>
      <c r="C3243" s="105"/>
      <c r="D3243" s="106"/>
      <c r="E3243" s="222"/>
      <c r="F3243" s="225"/>
      <c r="G3243" s="107"/>
      <c r="H3243" s="107"/>
      <c r="I3243" s="107"/>
      <c r="J3243" s="108"/>
      <c r="K3243" s="109"/>
      <c r="L3243" s="110"/>
      <c r="M3243" s="328" t="str">
        <f>IFERROR(ROUNDUP(VLOOKUP(F3243,Accesorio!A:E,IF(L3243&gt;5,L3243-2,L3243),)*E3243/IF(L3243&gt;5,1.21,1),0)," ")</f>
        <v xml:space="preserve"> </v>
      </c>
      <c r="N3243" s="329" t="str">
        <f>IFERROR(VLOOKUP(F3243,Accesorio!A:C,3,),"")</f>
        <v/>
      </c>
    </row>
    <row r="3244" spans="1:14">
      <c r="A3244" s="103"/>
      <c r="B3244" s="104"/>
      <c r="C3244" s="105"/>
      <c r="D3244" s="106"/>
      <c r="E3244" s="222"/>
      <c r="F3244" s="225"/>
      <c r="G3244" s="107"/>
      <c r="H3244" s="107"/>
      <c r="I3244" s="107"/>
      <c r="J3244" s="108"/>
      <c r="K3244" s="109"/>
      <c r="L3244" s="110"/>
      <c r="M3244" s="328" t="str">
        <f>IFERROR(ROUNDUP(VLOOKUP(F3244,Accesorio!A:E,IF(L3244&gt;5,L3244-2,L3244),)*E3244/IF(L3244&gt;5,1.21,1),0)," ")</f>
        <v xml:space="preserve"> </v>
      </c>
      <c r="N3244" s="329" t="str">
        <f>IFERROR(VLOOKUP(F3244,Accesorio!A:C,3,),"")</f>
        <v/>
      </c>
    </row>
    <row r="3245" spans="1:14">
      <c r="A3245" s="103"/>
      <c r="B3245" s="104"/>
      <c r="C3245" s="105"/>
      <c r="D3245" s="106"/>
      <c r="E3245" s="222"/>
      <c r="F3245" s="225"/>
      <c r="G3245" s="107"/>
      <c r="H3245" s="107"/>
      <c r="I3245" s="107"/>
      <c r="J3245" s="108"/>
      <c r="K3245" s="109"/>
      <c r="L3245" s="110"/>
      <c r="M3245" s="328" t="str">
        <f>IFERROR(ROUNDUP(VLOOKUP(F3245,Accesorio!A:E,IF(L3245&gt;5,L3245-2,L3245),)*E3245/IF(L3245&gt;5,1.21,1),0)," ")</f>
        <v xml:space="preserve"> </v>
      </c>
      <c r="N3245" s="329" t="str">
        <f>IFERROR(VLOOKUP(F3245,Accesorio!A:C,3,),"")</f>
        <v/>
      </c>
    </row>
    <row r="3246" spans="1:14">
      <c r="A3246" s="103"/>
      <c r="B3246" s="104"/>
      <c r="C3246" s="105"/>
      <c r="D3246" s="106"/>
      <c r="E3246" s="222"/>
      <c r="F3246" s="225"/>
      <c r="G3246" s="107"/>
      <c r="H3246" s="107"/>
      <c r="I3246" s="107"/>
      <c r="J3246" s="108"/>
      <c r="K3246" s="109"/>
      <c r="L3246" s="110"/>
      <c r="M3246" s="328" t="str">
        <f>IFERROR(ROUNDUP(VLOOKUP(F3246,Accesorio!A:E,IF(L3246&gt;5,L3246-2,L3246),)*E3246/IF(L3246&gt;5,1.21,1),0)," ")</f>
        <v xml:space="preserve"> </v>
      </c>
      <c r="N3246" s="329" t="str">
        <f>IFERROR(VLOOKUP(F3246,Accesorio!A:C,3,),"")</f>
        <v/>
      </c>
    </row>
    <row r="3247" spans="1:14">
      <c r="A3247" s="103"/>
      <c r="B3247" s="104"/>
      <c r="C3247" s="105"/>
      <c r="D3247" s="106"/>
      <c r="E3247" s="222"/>
      <c r="F3247" s="225"/>
      <c r="G3247" s="107"/>
      <c r="H3247" s="107"/>
      <c r="I3247" s="107"/>
      <c r="J3247" s="108"/>
      <c r="K3247" s="109"/>
      <c r="L3247" s="110"/>
      <c r="M3247" s="328" t="str">
        <f>IFERROR(ROUNDUP(VLOOKUP(F3247,Accesorio!A:E,IF(L3247&gt;5,L3247-2,L3247),)*E3247/IF(L3247&gt;5,1.21,1),0)," ")</f>
        <v xml:space="preserve"> </v>
      </c>
      <c r="N3247" s="329" t="str">
        <f>IFERROR(VLOOKUP(F3247,Accesorio!A:C,3,),"")</f>
        <v/>
      </c>
    </row>
    <row r="3248" spans="1:14">
      <c r="A3248" s="103"/>
      <c r="B3248" s="104"/>
      <c r="C3248" s="105"/>
      <c r="D3248" s="106"/>
      <c r="E3248" s="222"/>
      <c r="F3248" s="225"/>
      <c r="G3248" s="107"/>
      <c r="H3248" s="107"/>
      <c r="I3248" s="107"/>
      <c r="J3248" s="108"/>
      <c r="K3248" s="109"/>
      <c r="L3248" s="110"/>
      <c r="M3248" s="328" t="str">
        <f>IFERROR(ROUNDUP(VLOOKUP(F3248,Accesorio!A:E,IF(L3248&gt;5,L3248-2,L3248),)*E3248/IF(L3248&gt;5,1.21,1),0)," ")</f>
        <v xml:space="preserve"> </v>
      </c>
      <c r="N3248" s="329" t="str">
        <f>IFERROR(VLOOKUP(F3248,Accesorio!A:C,3,),"")</f>
        <v/>
      </c>
    </row>
    <row r="3249" spans="1:14">
      <c r="A3249" s="103"/>
      <c r="B3249" s="104"/>
      <c r="C3249" s="105"/>
      <c r="D3249" s="106"/>
      <c r="E3249" s="222"/>
      <c r="F3249" s="225"/>
      <c r="G3249" s="107"/>
      <c r="H3249" s="107"/>
      <c r="I3249" s="107"/>
      <c r="J3249" s="108"/>
      <c r="K3249" s="109"/>
      <c r="L3249" s="110"/>
      <c r="M3249" s="328" t="str">
        <f>IFERROR(ROUNDUP(VLOOKUP(F3249,Accesorio!A:E,IF(L3249&gt;5,L3249-2,L3249),)*E3249/IF(L3249&gt;5,1.21,1),0)," ")</f>
        <v xml:space="preserve"> </v>
      </c>
      <c r="N3249" s="329" t="str">
        <f>IFERROR(VLOOKUP(F3249,Accesorio!A:C,3,),"")</f>
        <v/>
      </c>
    </row>
    <row r="3250" spans="1:14">
      <c r="A3250" s="103"/>
      <c r="B3250" s="104"/>
      <c r="C3250" s="105"/>
      <c r="D3250" s="106"/>
      <c r="E3250" s="222"/>
      <c r="F3250" s="225"/>
      <c r="G3250" s="107"/>
      <c r="H3250" s="107"/>
      <c r="I3250" s="107"/>
      <c r="J3250" s="108"/>
      <c r="K3250" s="109"/>
      <c r="L3250" s="110"/>
      <c r="M3250" s="328" t="str">
        <f>IFERROR(ROUNDUP(VLOOKUP(F3250,Accesorio!A:E,IF(L3250&gt;5,L3250-2,L3250),)*E3250/IF(L3250&gt;5,1.21,1),0)," ")</f>
        <v xml:space="preserve"> </v>
      </c>
      <c r="N3250" s="329" t="str">
        <f>IFERROR(VLOOKUP(F3250,Accesorio!A:C,3,),"")</f>
        <v/>
      </c>
    </row>
    <row r="3251" spans="1:14">
      <c r="A3251" s="103"/>
      <c r="B3251" s="104"/>
      <c r="C3251" s="105"/>
      <c r="D3251" s="106"/>
      <c r="E3251" s="222"/>
      <c r="F3251" s="225"/>
      <c r="G3251" s="107"/>
      <c r="H3251" s="107"/>
      <c r="I3251" s="107"/>
      <c r="J3251" s="108"/>
      <c r="K3251" s="109"/>
      <c r="L3251" s="110"/>
      <c r="M3251" s="328" t="str">
        <f>IFERROR(ROUNDUP(VLOOKUP(F3251,Accesorio!A:E,IF(L3251&gt;5,L3251-2,L3251),)*E3251/IF(L3251&gt;5,1.21,1),0)," ")</f>
        <v xml:space="preserve"> </v>
      </c>
      <c r="N3251" s="329" t="str">
        <f>IFERROR(VLOOKUP(F3251,Accesorio!A:C,3,),"")</f>
        <v/>
      </c>
    </row>
    <row r="3252" spans="1:14">
      <c r="A3252" s="103"/>
      <c r="B3252" s="104"/>
      <c r="C3252" s="105"/>
      <c r="D3252" s="106"/>
      <c r="E3252" s="222"/>
      <c r="F3252" s="225"/>
      <c r="G3252" s="107"/>
      <c r="H3252" s="107"/>
      <c r="I3252" s="107"/>
      <c r="J3252" s="108"/>
      <c r="K3252" s="109"/>
      <c r="L3252" s="110"/>
      <c r="M3252" s="328" t="str">
        <f>IFERROR(ROUNDUP(VLOOKUP(F3252,Accesorio!A:E,IF(L3252&gt;5,L3252-2,L3252),)*E3252/IF(L3252&gt;5,1.21,1),0)," ")</f>
        <v xml:space="preserve"> </v>
      </c>
      <c r="N3252" s="329" t="str">
        <f>IFERROR(VLOOKUP(F3252,Accesorio!A:C,3,),"")</f>
        <v/>
      </c>
    </row>
    <row r="3253" spans="1:14">
      <c r="A3253" s="103"/>
      <c r="B3253" s="104"/>
      <c r="C3253" s="105"/>
      <c r="D3253" s="106"/>
      <c r="E3253" s="222"/>
      <c r="F3253" s="225"/>
      <c r="G3253" s="107"/>
      <c r="H3253" s="107"/>
      <c r="I3253" s="107"/>
      <c r="J3253" s="108"/>
      <c r="K3253" s="109"/>
      <c r="L3253" s="110"/>
      <c r="M3253" s="328" t="str">
        <f>IFERROR(ROUNDUP(VLOOKUP(F3253,Accesorio!A:E,IF(L3253&gt;5,L3253-2,L3253),)*E3253/IF(L3253&gt;5,1.21,1),0)," ")</f>
        <v xml:space="preserve"> </v>
      </c>
      <c r="N3253" s="329" t="str">
        <f>IFERROR(VLOOKUP(F3253,Accesorio!A:C,3,),"")</f>
        <v/>
      </c>
    </row>
    <row r="3254" spans="1:14">
      <c r="A3254" s="103"/>
      <c r="B3254" s="104"/>
      <c r="C3254" s="105"/>
      <c r="D3254" s="106"/>
      <c r="E3254" s="222"/>
      <c r="F3254" s="225"/>
      <c r="G3254" s="107"/>
      <c r="H3254" s="107"/>
      <c r="I3254" s="107"/>
      <c r="J3254" s="108"/>
      <c r="K3254" s="109"/>
      <c r="L3254" s="110"/>
      <c r="M3254" s="328" t="str">
        <f>IFERROR(ROUNDUP(VLOOKUP(F3254,Accesorio!A:E,IF(L3254&gt;5,L3254-2,L3254),)*E3254/IF(L3254&gt;5,1.21,1),0)," ")</f>
        <v xml:space="preserve"> </v>
      </c>
      <c r="N3254" s="329" t="str">
        <f>IFERROR(VLOOKUP(F3254,Accesorio!A:C,3,),"")</f>
        <v/>
      </c>
    </row>
    <row r="3255" spans="1:14">
      <c r="A3255" s="103"/>
      <c r="B3255" s="104"/>
      <c r="C3255" s="105"/>
      <c r="D3255" s="106"/>
      <c r="E3255" s="222"/>
      <c r="F3255" s="225"/>
      <c r="G3255" s="107"/>
      <c r="H3255" s="107"/>
      <c r="I3255" s="107"/>
      <c r="J3255" s="108"/>
      <c r="K3255" s="109"/>
      <c r="L3255" s="110"/>
      <c r="M3255" s="328" t="str">
        <f>IFERROR(ROUNDUP(VLOOKUP(F3255,Accesorio!A:E,IF(L3255&gt;5,L3255-2,L3255),)*E3255/IF(L3255&gt;5,1.21,1),0)," ")</f>
        <v xml:space="preserve"> </v>
      </c>
      <c r="N3255" s="329" t="str">
        <f>IFERROR(VLOOKUP(F3255,Accesorio!A:C,3,),"")</f>
        <v/>
      </c>
    </row>
    <row r="3256" spans="1:14">
      <c r="A3256" s="103"/>
      <c r="B3256" s="104"/>
      <c r="C3256" s="105"/>
      <c r="D3256" s="106"/>
      <c r="E3256" s="222"/>
      <c r="F3256" s="225"/>
      <c r="G3256" s="107"/>
      <c r="H3256" s="107"/>
      <c r="I3256" s="107"/>
      <c r="J3256" s="108"/>
      <c r="K3256" s="109"/>
      <c r="L3256" s="110"/>
      <c r="M3256" s="328" t="str">
        <f>IFERROR(ROUNDUP(VLOOKUP(F3256,Accesorio!A:E,IF(L3256&gt;5,L3256-2,L3256),)*E3256/IF(L3256&gt;5,1.21,1),0)," ")</f>
        <v xml:space="preserve"> </v>
      </c>
      <c r="N3256" s="329" t="str">
        <f>IFERROR(VLOOKUP(F3256,Accesorio!A:C,3,),"")</f>
        <v/>
      </c>
    </row>
    <row r="3257" spans="1:14">
      <c r="A3257" s="103"/>
      <c r="B3257" s="104"/>
      <c r="C3257" s="105"/>
      <c r="D3257" s="106"/>
      <c r="E3257" s="222"/>
      <c r="F3257" s="225"/>
      <c r="G3257" s="107"/>
      <c r="H3257" s="107"/>
      <c r="I3257" s="107"/>
      <c r="J3257" s="108"/>
      <c r="K3257" s="109"/>
      <c r="L3257" s="110"/>
      <c r="M3257" s="328" t="str">
        <f>IFERROR(ROUNDUP(VLOOKUP(F3257,Accesorio!A:E,IF(L3257&gt;5,L3257-2,L3257),)*E3257/IF(L3257&gt;5,1.21,1),0)," ")</f>
        <v xml:space="preserve"> </v>
      </c>
      <c r="N3257" s="329" t="str">
        <f>IFERROR(VLOOKUP(F3257,Accesorio!A:C,3,),"")</f>
        <v/>
      </c>
    </row>
    <row r="3258" spans="1:14">
      <c r="A3258" s="103"/>
      <c r="B3258" s="104"/>
      <c r="C3258" s="105"/>
      <c r="D3258" s="106"/>
      <c r="E3258" s="222"/>
      <c r="F3258" s="225"/>
      <c r="G3258" s="107"/>
      <c r="H3258" s="107"/>
      <c r="I3258" s="107"/>
      <c r="J3258" s="108"/>
      <c r="K3258" s="109"/>
      <c r="L3258" s="110"/>
      <c r="M3258" s="328" t="str">
        <f>IFERROR(ROUNDUP(VLOOKUP(F3258,Accesorio!A:E,IF(L3258&gt;5,L3258-2,L3258),)*E3258/IF(L3258&gt;5,1.21,1),0)," ")</f>
        <v xml:space="preserve"> </v>
      </c>
      <c r="N3258" s="329" t="str">
        <f>IFERROR(VLOOKUP(F3258,Accesorio!A:C,3,),"")</f>
        <v/>
      </c>
    </row>
    <row r="3259" spans="1:14">
      <c r="A3259" s="103"/>
      <c r="B3259" s="104"/>
      <c r="C3259" s="105"/>
      <c r="D3259" s="106"/>
      <c r="E3259" s="222"/>
      <c r="F3259" s="225"/>
      <c r="G3259" s="107"/>
      <c r="H3259" s="107"/>
      <c r="I3259" s="107"/>
      <c r="J3259" s="108"/>
      <c r="K3259" s="109"/>
      <c r="L3259" s="110"/>
      <c r="M3259" s="328" t="str">
        <f>IFERROR(ROUNDUP(VLOOKUP(F3259,Accesorio!A:E,IF(L3259&gt;5,L3259-2,L3259),)*E3259/IF(L3259&gt;5,1.21,1),0)," ")</f>
        <v xml:space="preserve"> </v>
      </c>
      <c r="N3259" s="329" t="str">
        <f>IFERROR(VLOOKUP(F3259,Accesorio!A:C,3,),"")</f>
        <v/>
      </c>
    </row>
    <row r="3260" spans="1:14">
      <c r="A3260" s="103"/>
      <c r="B3260" s="104"/>
      <c r="C3260" s="105"/>
      <c r="D3260" s="106"/>
      <c r="E3260" s="222"/>
      <c r="F3260" s="225"/>
      <c r="G3260" s="107"/>
      <c r="H3260" s="107"/>
      <c r="I3260" s="107"/>
      <c r="J3260" s="108"/>
      <c r="K3260" s="109"/>
      <c r="L3260" s="110"/>
      <c r="M3260" s="328" t="str">
        <f>IFERROR(ROUNDUP(VLOOKUP(F3260,Accesorio!A:E,IF(L3260&gt;5,L3260-2,L3260),)*E3260/IF(L3260&gt;5,1.21,1),0)," ")</f>
        <v xml:space="preserve"> </v>
      </c>
      <c r="N3260" s="329" t="str">
        <f>IFERROR(VLOOKUP(F3260,Accesorio!A:C,3,),"")</f>
        <v/>
      </c>
    </row>
    <row r="3261" spans="1:14">
      <c r="A3261" s="103"/>
      <c r="B3261" s="104"/>
      <c r="C3261" s="105"/>
      <c r="D3261" s="106"/>
      <c r="E3261" s="222"/>
      <c r="F3261" s="225"/>
      <c r="G3261" s="107"/>
      <c r="H3261" s="107"/>
      <c r="I3261" s="107"/>
      <c r="J3261" s="108"/>
      <c r="K3261" s="109"/>
      <c r="L3261" s="110"/>
      <c r="M3261" s="328" t="str">
        <f>IFERROR(ROUNDUP(VLOOKUP(F3261,Accesorio!A:E,IF(L3261&gt;5,L3261-2,L3261),)*E3261/IF(L3261&gt;5,1.21,1),0)," ")</f>
        <v xml:space="preserve"> </v>
      </c>
      <c r="N3261" s="329" t="str">
        <f>IFERROR(VLOOKUP(F3261,Accesorio!A:C,3,),"")</f>
        <v/>
      </c>
    </row>
    <row r="3262" spans="1:14">
      <c r="A3262" s="103"/>
      <c r="B3262" s="104"/>
      <c r="C3262" s="105"/>
      <c r="D3262" s="106"/>
      <c r="E3262" s="222"/>
      <c r="F3262" s="225"/>
      <c r="G3262" s="107"/>
      <c r="H3262" s="107"/>
      <c r="I3262" s="107"/>
      <c r="J3262" s="108"/>
      <c r="K3262" s="109"/>
      <c r="L3262" s="110"/>
      <c r="M3262" s="328" t="str">
        <f>IFERROR(ROUNDUP(VLOOKUP(F3262,Accesorio!A:E,IF(L3262&gt;5,L3262-2,L3262),)*E3262/IF(L3262&gt;5,1.21,1),0)," ")</f>
        <v xml:space="preserve"> </v>
      </c>
      <c r="N3262" s="329" t="str">
        <f>IFERROR(VLOOKUP(F3262,Accesorio!A:C,3,),"")</f>
        <v/>
      </c>
    </row>
    <row r="3263" spans="1:14">
      <c r="A3263" s="103"/>
      <c r="B3263" s="104"/>
      <c r="C3263" s="111"/>
      <c r="D3263" s="106"/>
      <c r="E3263" s="222"/>
      <c r="F3263" s="225"/>
      <c r="G3263" s="107"/>
      <c r="H3263" s="107"/>
      <c r="I3263" s="107"/>
      <c r="J3263" s="108"/>
      <c r="K3263" s="109"/>
      <c r="L3263" s="110"/>
      <c r="M3263" s="328" t="str">
        <f>IFERROR(ROUNDUP(VLOOKUP(F3263,Accesorio!A:E,IF(L3263&gt;5,L3263-2,L3263),)*E3263/IF(L3263&gt;5,1.21,1),0)," ")</f>
        <v xml:space="preserve"> </v>
      </c>
      <c r="N3263" s="329" t="str">
        <f>IFERROR(VLOOKUP(F3263,Accesorio!A:C,3,),"")</f>
        <v/>
      </c>
    </row>
    <row r="3264" spans="1:14">
      <c r="A3264" s="103"/>
      <c r="B3264" s="104"/>
      <c r="C3264" s="111"/>
      <c r="D3264" s="106"/>
      <c r="E3264" s="222"/>
      <c r="F3264" s="225"/>
      <c r="G3264" s="107"/>
      <c r="H3264" s="107"/>
      <c r="I3264" s="107"/>
      <c r="J3264" s="108"/>
      <c r="K3264" s="109"/>
      <c r="L3264" s="110"/>
      <c r="M3264" s="328" t="str">
        <f>IFERROR(ROUNDUP(VLOOKUP(F3264,Accesorio!A:E,IF(L3264&gt;5,L3264-2,L3264),)*E3264/IF(L3264&gt;5,1.21,1),0)," ")</f>
        <v xml:space="preserve"> </v>
      </c>
      <c r="N3264" s="329" t="str">
        <f>IFERROR(VLOOKUP(F3264,Accesorio!A:C,3,),"")</f>
        <v/>
      </c>
    </row>
    <row r="3265" spans="1:14">
      <c r="A3265" s="103"/>
      <c r="B3265" s="104"/>
      <c r="C3265" s="105"/>
      <c r="D3265" s="106"/>
      <c r="E3265" s="222"/>
      <c r="F3265" s="225"/>
      <c r="G3265" s="107"/>
      <c r="H3265" s="107"/>
      <c r="I3265" s="107"/>
      <c r="J3265" s="108"/>
      <c r="K3265" s="109"/>
      <c r="L3265" s="110"/>
      <c r="M3265" s="328" t="str">
        <f>IFERROR(ROUNDUP(VLOOKUP(F3265,Accesorio!A:E,IF(L3265&gt;5,L3265-2,L3265),)*E3265/IF(L3265&gt;5,1.21,1),0)," ")</f>
        <v xml:space="preserve"> </v>
      </c>
      <c r="N3265" s="329" t="str">
        <f>IFERROR(VLOOKUP(F3265,Accesorio!A:C,3,),"")</f>
        <v/>
      </c>
    </row>
    <row r="3266" spans="1:14">
      <c r="A3266" s="103"/>
      <c r="B3266" s="104"/>
      <c r="C3266" s="105"/>
      <c r="D3266" s="106"/>
      <c r="E3266" s="222"/>
      <c r="F3266" s="225"/>
      <c r="G3266" s="107"/>
      <c r="H3266" s="107"/>
      <c r="I3266" s="107"/>
      <c r="J3266" s="108"/>
      <c r="K3266" s="109"/>
      <c r="L3266" s="110"/>
      <c r="M3266" s="328" t="str">
        <f>IFERROR(ROUNDUP(VLOOKUP(F3266,Accesorio!A:E,IF(L3266&gt;5,L3266-2,L3266),)*E3266/IF(L3266&gt;5,1.21,1),0)," ")</f>
        <v xml:space="preserve"> </v>
      </c>
      <c r="N3266" s="329" t="str">
        <f>IFERROR(VLOOKUP(F3266,Accesorio!A:C,3,),"")</f>
        <v/>
      </c>
    </row>
    <row r="3267" spans="1:14">
      <c r="A3267" s="103"/>
      <c r="B3267" s="104"/>
      <c r="C3267" s="105"/>
      <c r="D3267" s="106"/>
      <c r="E3267" s="222"/>
      <c r="F3267" s="225"/>
      <c r="G3267" s="107"/>
      <c r="H3267" s="107"/>
      <c r="I3267" s="107"/>
      <c r="J3267" s="108"/>
      <c r="K3267" s="109"/>
      <c r="L3267" s="110"/>
      <c r="M3267" s="328" t="str">
        <f>IFERROR(ROUNDUP(VLOOKUP(F3267,Accesorio!A:E,IF(L3267&gt;5,L3267-2,L3267),)*E3267/IF(L3267&gt;5,1.21,1),0)," ")</f>
        <v xml:space="preserve"> </v>
      </c>
      <c r="N3267" s="329" t="str">
        <f>IFERROR(VLOOKUP(F3267,Accesorio!A:C,3,),"")</f>
        <v/>
      </c>
    </row>
    <row r="3268" spans="1:14">
      <c r="A3268" s="103"/>
      <c r="B3268" s="104"/>
      <c r="C3268" s="105"/>
      <c r="D3268" s="106"/>
      <c r="E3268" s="222"/>
      <c r="F3268" s="225"/>
      <c r="G3268" s="107"/>
      <c r="H3268" s="107"/>
      <c r="I3268" s="107"/>
      <c r="J3268" s="108"/>
      <c r="K3268" s="109"/>
      <c r="L3268" s="110"/>
      <c r="M3268" s="328" t="str">
        <f>IFERROR(ROUNDUP(VLOOKUP(F3268,Accesorio!A:E,IF(L3268&gt;5,L3268-2,L3268),)*E3268/IF(L3268&gt;5,1.21,1),0)," ")</f>
        <v xml:space="preserve"> </v>
      </c>
      <c r="N3268" s="329" t="str">
        <f>IFERROR(VLOOKUP(F3268,Accesorio!A:C,3,),"")</f>
        <v/>
      </c>
    </row>
    <row r="3269" spans="1:14">
      <c r="A3269" s="103"/>
      <c r="B3269" s="104"/>
      <c r="C3269" s="105"/>
      <c r="D3269" s="106"/>
      <c r="E3269" s="222"/>
      <c r="F3269" s="225"/>
      <c r="G3269" s="107"/>
      <c r="H3269" s="107"/>
      <c r="I3269" s="107"/>
      <c r="J3269" s="108"/>
      <c r="K3269" s="109"/>
      <c r="L3269" s="110"/>
      <c r="M3269" s="328" t="str">
        <f>IFERROR(ROUNDUP(VLOOKUP(F3269,Accesorio!A:E,IF(L3269&gt;5,L3269-2,L3269),)*E3269/IF(L3269&gt;5,1.21,1),0)," ")</f>
        <v xml:space="preserve"> </v>
      </c>
      <c r="N3269" s="329" t="str">
        <f>IFERROR(VLOOKUP(F3269,Accesorio!A:C,3,),"")</f>
        <v/>
      </c>
    </row>
    <row r="3270" spans="1:14">
      <c r="A3270" s="103"/>
      <c r="B3270" s="104"/>
      <c r="C3270" s="105"/>
      <c r="D3270" s="106"/>
      <c r="E3270" s="222"/>
      <c r="F3270" s="225"/>
      <c r="G3270" s="107"/>
      <c r="H3270" s="107"/>
      <c r="I3270" s="107"/>
      <c r="J3270" s="108"/>
      <c r="K3270" s="109"/>
      <c r="L3270" s="110"/>
      <c r="M3270" s="328" t="str">
        <f>IFERROR(ROUNDUP(VLOOKUP(F3270,Accesorio!A:E,IF(L3270&gt;5,L3270-2,L3270),)*E3270/IF(L3270&gt;5,1.21,1),0)," ")</f>
        <v xml:space="preserve"> </v>
      </c>
      <c r="N3270" s="329" t="str">
        <f>IFERROR(VLOOKUP(F3270,Accesorio!A:C,3,),"")</f>
        <v/>
      </c>
    </row>
    <row r="3271" spans="1:14">
      <c r="A3271" s="103"/>
      <c r="B3271" s="104"/>
      <c r="C3271" s="105"/>
      <c r="D3271" s="106"/>
      <c r="E3271" s="222"/>
      <c r="F3271" s="225"/>
      <c r="G3271" s="107"/>
      <c r="H3271" s="107"/>
      <c r="I3271" s="107"/>
      <c r="J3271" s="108"/>
      <c r="K3271" s="109"/>
      <c r="L3271" s="110"/>
      <c r="M3271" s="328" t="str">
        <f>IFERROR(ROUNDUP(VLOOKUP(F3271,Accesorio!A:E,IF(L3271&gt;5,L3271-2,L3271),)*E3271/IF(L3271&gt;5,1.21,1),0)," ")</f>
        <v xml:space="preserve"> </v>
      </c>
      <c r="N3271" s="329" t="str">
        <f>IFERROR(VLOOKUP(F3271,Accesorio!A:C,3,),"")</f>
        <v/>
      </c>
    </row>
    <row r="3272" spans="1:14">
      <c r="A3272" s="103"/>
      <c r="B3272" s="104"/>
      <c r="C3272" s="105"/>
      <c r="D3272" s="106"/>
      <c r="E3272" s="222"/>
      <c r="F3272" s="225"/>
      <c r="G3272" s="107"/>
      <c r="H3272" s="107"/>
      <c r="I3272" s="107"/>
      <c r="J3272" s="108"/>
      <c r="K3272" s="109"/>
      <c r="L3272" s="110"/>
      <c r="M3272" s="328" t="str">
        <f>IFERROR(ROUNDUP(VLOOKUP(F3272,Accesorio!A:E,IF(L3272&gt;5,L3272-2,L3272),)*E3272/IF(L3272&gt;5,1.21,1),0)," ")</f>
        <v xml:space="preserve"> </v>
      </c>
      <c r="N3272" s="329" t="str">
        <f>IFERROR(VLOOKUP(F3272,Accesorio!A:C,3,),"")</f>
        <v/>
      </c>
    </row>
    <row r="3273" spans="1:14">
      <c r="A3273" s="103"/>
      <c r="B3273" s="104"/>
      <c r="C3273" s="105"/>
      <c r="D3273" s="106"/>
      <c r="E3273" s="222"/>
      <c r="F3273" s="225"/>
      <c r="G3273" s="107"/>
      <c r="H3273" s="107"/>
      <c r="I3273" s="107"/>
      <c r="J3273" s="108"/>
      <c r="K3273" s="109"/>
      <c r="L3273" s="110"/>
      <c r="M3273" s="328" t="str">
        <f>IFERROR(ROUNDUP(VLOOKUP(F3273,Accesorio!A:E,IF(L3273&gt;5,L3273-2,L3273),)*E3273/IF(L3273&gt;5,1.21,1),0)," ")</f>
        <v xml:space="preserve"> </v>
      </c>
      <c r="N3273" s="329" t="str">
        <f>IFERROR(VLOOKUP(F3273,Accesorio!A:C,3,),"")</f>
        <v/>
      </c>
    </row>
    <row r="3274" spans="1:14">
      <c r="A3274" s="103"/>
      <c r="B3274" s="104"/>
      <c r="C3274" s="105"/>
      <c r="D3274" s="106"/>
      <c r="E3274" s="222"/>
      <c r="F3274" s="225"/>
      <c r="G3274" s="107"/>
      <c r="H3274" s="107"/>
      <c r="I3274" s="107"/>
      <c r="J3274" s="108"/>
      <c r="K3274" s="109"/>
      <c r="L3274" s="110"/>
      <c r="M3274" s="328" t="str">
        <f>IFERROR(ROUNDUP(VLOOKUP(F3274,Accesorio!A:E,IF(L3274&gt;5,L3274-2,L3274),)*E3274/IF(L3274&gt;5,1.21,1),0)," ")</f>
        <v xml:space="preserve"> </v>
      </c>
      <c r="N3274" s="329" t="str">
        <f>IFERROR(VLOOKUP(F3274,Accesorio!A:C,3,),"")</f>
        <v/>
      </c>
    </row>
    <row r="3275" spans="1:14">
      <c r="A3275" s="103"/>
      <c r="B3275" s="104"/>
      <c r="C3275" s="105"/>
      <c r="D3275" s="106"/>
      <c r="E3275" s="222"/>
      <c r="F3275" s="225"/>
      <c r="G3275" s="107"/>
      <c r="H3275" s="107"/>
      <c r="I3275" s="107"/>
      <c r="J3275" s="108"/>
      <c r="K3275" s="109"/>
      <c r="L3275" s="110"/>
      <c r="M3275" s="328" t="str">
        <f>IFERROR(ROUNDUP(VLOOKUP(F3275,Accesorio!A:E,IF(L3275&gt;5,L3275-2,L3275),)*E3275/IF(L3275&gt;5,1.21,1),0)," ")</f>
        <v xml:space="preserve"> </v>
      </c>
      <c r="N3275" s="329" t="str">
        <f>IFERROR(VLOOKUP(F3275,Accesorio!A:C,3,),"")</f>
        <v/>
      </c>
    </row>
    <row r="3276" spans="1:14">
      <c r="A3276" s="103"/>
      <c r="B3276" s="104"/>
      <c r="C3276" s="105"/>
      <c r="D3276" s="106"/>
      <c r="E3276" s="222"/>
      <c r="F3276" s="225"/>
      <c r="G3276" s="107"/>
      <c r="H3276" s="107"/>
      <c r="I3276" s="107"/>
      <c r="J3276" s="108"/>
      <c r="K3276" s="109"/>
      <c r="L3276" s="110"/>
      <c r="M3276" s="328" t="str">
        <f>IFERROR(ROUNDUP(VLOOKUP(F3276,Accesorio!A:E,IF(L3276&gt;5,L3276-2,L3276),)*E3276/IF(L3276&gt;5,1.21,1),0)," ")</f>
        <v xml:space="preserve"> </v>
      </c>
      <c r="N3276" s="329" t="str">
        <f>IFERROR(VLOOKUP(F3276,Accesorio!A:C,3,),"")</f>
        <v/>
      </c>
    </row>
    <row r="3277" spans="1:14">
      <c r="A3277" s="103"/>
      <c r="B3277" s="104"/>
      <c r="C3277" s="105"/>
      <c r="D3277" s="106"/>
      <c r="E3277" s="222"/>
      <c r="F3277" s="225"/>
      <c r="G3277" s="107"/>
      <c r="H3277" s="107"/>
      <c r="I3277" s="107"/>
      <c r="J3277" s="108"/>
      <c r="K3277" s="109"/>
      <c r="L3277" s="110"/>
      <c r="M3277" s="328" t="str">
        <f>IFERROR(ROUNDUP(VLOOKUP(F3277,Accesorio!A:E,IF(L3277&gt;5,L3277-2,L3277),)*E3277/IF(L3277&gt;5,1.21,1),0)," ")</f>
        <v xml:space="preserve"> </v>
      </c>
      <c r="N3277" s="329" t="str">
        <f>IFERROR(VLOOKUP(F3277,Accesorio!A:C,3,),"")</f>
        <v/>
      </c>
    </row>
    <row r="3278" spans="1:14">
      <c r="A3278" s="103"/>
      <c r="B3278" s="104"/>
      <c r="C3278" s="105"/>
      <c r="D3278" s="106"/>
      <c r="E3278" s="222"/>
      <c r="F3278" s="225"/>
      <c r="G3278" s="107"/>
      <c r="H3278" s="107"/>
      <c r="I3278" s="107"/>
      <c r="J3278" s="108"/>
      <c r="K3278" s="109"/>
      <c r="L3278" s="110"/>
      <c r="M3278" s="328" t="str">
        <f>IFERROR(ROUNDUP(VLOOKUP(F3278,Accesorio!A:E,IF(L3278&gt;5,L3278-2,L3278),)*E3278/IF(L3278&gt;5,1.21,1),0)," ")</f>
        <v xml:space="preserve"> </v>
      </c>
      <c r="N3278" s="329" t="str">
        <f>IFERROR(VLOOKUP(F3278,Accesorio!A:C,3,),"")</f>
        <v/>
      </c>
    </row>
    <row r="3279" spans="1:14">
      <c r="A3279" s="103"/>
      <c r="B3279" s="104"/>
      <c r="C3279" s="105"/>
      <c r="D3279" s="106"/>
      <c r="E3279" s="222"/>
      <c r="F3279" s="225"/>
      <c r="G3279" s="107"/>
      <c r="H3279" s="107"/>
      <c r="I3279" s="107"/>
      <c r="J3279" s="108"/>
      <c r="K3279" s="109"/>
      <c r="L3279" s="110"/>
      <c r="M3279" s="328" t="str">
        <f>IFERROR(ROUNDUP(VLOOKUP(F3279,Accesorio!A:E,IF(L3279&gt;5,L3279-2,L3279),)*E3279/IF(L3279&gt;5,1.21,1),0)," ")</f>
        <v xml:space="preserve"> </v>
      </c>
      <c r="N3279" s="329" t="str">
        <f>IFERROR(VLOOKUP(F3279,Accesorio!A:C,3,),"")</f>
        <v/>
      </c>
    </row>
    <row r="3280" spans="1:14">
      <c r="A3280" s="103"/>
      <c r="B3280" s="104"/>
      <c r="C3280" s="105"/>
      <c r="D3280" s="106"/>
      <c r="E3280" s="222"/>
      <c r="F3280" s="225"/>
      <c r="G3280" s="107"/>
      <c r="H3280" s="107"/>
      <c r="I3280" s="107"/>
      <c r="J3280" s="108"/>
      <c r="K3280" s="109"/>
      <c r="L3280" s="110"/>
      <c r="M3280" s="328" t="str">
        <f>IFERROR(ROUNDUP(VLOOKUP(F3280,Accesorio!A:E,IF(L3280&gt;5,L3280-2,L3280),)*E3280/IF(L3280&gt;5,1.21,1),0)," ")</f>
        <v xml:space="preserve"> </v>
      </c>
      <c r="N3280" s="329" t="str">
        <f>IFERROR(VLOOKUP(F3280,Accesorio!A:C,3,),"")</f>
        <v/>
      </c>
    </row>
    <row r="3281" spans="1:14">
      <c r="A3281" s="103"/>
      <c r="B3281" s="104"/>
      <c r="C3281" s="105"/>
      <c r="D3281" s="106"/>
      <c r="E3281" s="222"/>
      <c r="F3281" s="225"/>
      <c r="G3281" s="107"/>
      <c r="H3281" s="107"/>
      <c r="I3281" s="107"/>
      <c r="J3281" s="108"/>
      <c r="K3281" s="109"/>
      <c r="L3281" s="110"/>
      <c r="M3281" s="328" t="str">
        <f>IFERROR(ROUNDUP(VLOOKUP(F3281,Accesorio!A:E,IF(L3281&gt;5,L3281-2,L3281),)*E3281/IF(L3281&gt;5,1.21,1),0)," ")</f>
        <v xml:space="preserve"> </v>
      </c>
      <c r="N3281" s="329" t="str">
        <f>IFERROR(VLOOKUP(F3281,Accesorio!A:C,3,),"")</f>
        <v/>
      </c>
    </row>
    <row r="3282" spans="1:14">
      <c r="A3282" s="103"/>
      <c r="B3282" s="104"/>
      <c r="C3282" s="105"/>
      <c r="D3282" s="106"/>
      <c r="E3282" s="222"/>
      <c r="F3282" s="225"/>
      <c r="G3282" s="107"/>
      <c r="H3282" s="107"/>
      <c r="I3282" s="107"/>
      <c r="J3282" s="108"/>
      <c r="K3282" s="109"/>
      <c r="L3282" s="110"/>
      <c r="M3282" s="328" t="str">
        <f>IFERROR(ROUNDUP(VLOOKUP(F3282,Accesorio!A:E,IF(L3282&gt;5,L3282-2,L3282),)*E3282/IF(L3282&gt;5,1.21,1),0)," ")</f>
        <v xml:space="preserve"> </v>
      </c>
      <c r="N3282" s="329" t="str">
        <f>IFERROR(VLOOKUP(F3282,Accesorio!A:C,3,),"")</f>
        <v/>
      </c>
    </row>
    <row r="3283" spans="1:14">
      <c r="A3283" s="103"/>
      <c r="B3283" s="104"/>
      <c r="C3283" s="105"/>
      <c r="D3283" s="106"/>
      <c r="E3283" s="222"/>
      <c r="F3283" s="225"/>
      <c r="G3283" s="107"/>
      <c r="H3283" s="107"/>
      <c r="I3283" s="107"/>
      <c r="J3283" s="108"/>
      <c r="K3283" s="109"/>
      <c r="L3283" s="110"/>
      <c r="M3283" s="328" t="str">
        <f>IFERROR(ROUNDUP(VLOOKUP(F3283,Accesorio!A:E,IF(L3283&gt;5,L3283-2,L3283),)*E3283/IF(L3283&gt;5,1.21,1),0)," ")</f>
        <v xml:space="preserve"> </v>
      </c>
      <c r="N3283" s="329" t="str">
        <f>IFERROR(VLOOKUP(F3283,Accesorio!A:C,3,),"")</f>
        <v/>
      </c>
    </row>
    <row r="3284" spans="1:14">
      <c r="A3284" s="103"/>
      <c r="B3284" s="104"/>
      <c r="C3284" s="105"/>
      <c r="D3284" s="106"/>
      <c r="E3284" s="222"/>
      <c r="F3284" s="225"/>
      <c r="G3284" s="107"/>
      <c r="H3284" s="107"/>
      <c r="I3284" s="107"/>
      <c r="J3284" s="108"/>
      <c r="K3284" s="109"/>
      <c r="L3284" s="110"/>
      <c r="M3284" s="328" t="str">
        <f>IFERROR(ROUNDUP(VLOOKUP(F3284,Accesorio!A:E,IF(L3284&gt;5,L3284-2,L3284),)*E3284/IF(L3284&gt;5,1.21,1),0)," ")</f>
        <v xml:space="preserve"> </v>
      </c>
      <c r="N3284" s="329" t="str">
        <f>IFERROR(VLOOKUP(F3284,Accesorio!A:C,3,),"")</f>
        <v/>
      </c>
    </row>
    <row r="3285" spans="1:14">
      <c r="A3285" s="103"/>
      <c r="B3285" s="104"/>
      <c r="C3285" s="105"/>
      <c r="D3285" s="106"/>
      <c r="E3285" s="222"/>
      <c r="F3285" s="225"/>
      <c r="G3285" s="107"/>
      <c r="H3285" s="107"/>
      <c r="I3285" s="107"/>
      <c r="J3285" s="108"/>
      <c r="K3285" s="109"/>
      <c r="L3285" s="110"/>
      <c r="M3285" s="328" t="str">
        <f>IFERROR(ROUNDUP(VLOOKUP(F3285,Accesorio!A:E,IF(L3285&gt;5,L3285-2,L3285),)*E3285/IF(L3285&gt;5,1.21,1),0)," ")</f>
        <v xml:space="preserve"> </v>
      </c>
      <c r="N3285" s="329" t="str">
        <f>IFERROR(VLOOKUP(F3285,Accesorio!A:C,3,),"")</f>
        <v/>
      </c>
    </row>
    <row r="3286" spans="1:14">
      <c r="A3286" s="103"/>
      <c r="B3286" s="104"/>
      <c r="C3286" s="105"/>
      <c r="D3286" s="106"/>
      <c r="E3286" s="222"/>
      <c r="F3286" s="225"/>
      <c r="G3286" s="107"/>
      <c r="H3286" s="107"/>
      <c r="I3286" s="107"/>
      <c r="J3286" s="108"/>
      <c r="K3286" s="109"/>
      <c r="L3286" s="110"/>
      <c r="M3286" s="328" t="str">
        <f>IFERROR(ROUNDUP(VLOOKUP(F3286,Accesorio!A:E,IF(L3286&gt;5,L3286-2,L3286),)*E3286/IF(L3286&gt;5,1.21,1),0)," ")</f>
        <v xml:space="preserve"> </v>
      </c>
      <c r="N3286" s="329" t="str">
        <f>IFERROR(VLOOKUP(F3286,Accesorio!A:C,3,),"")</f>
        <v/>
      </c>
    </row>
    <row r="3287" spans="1:14">
      <c r="A3287" s="103"/>
      <c r="B3287" s="104"/>
      <c r="C3287" s="105"/>
      <c r="D3287" s="106"/>
      <c r="E3287" s="222"/>
      <c r="F3287" s="225"/>
      <c r="G3287" s="107"/>
      <c r="H3287" s="107"/>
      <c r="I3287" s="107"/>
      <c r="J3287" s="108"/>
      <c r="K3287" s="109"/>
      <c r="L3287" s="110"/>
      <c r="M3287" s="328" t="str">
        <f>IFERROR(ROUNDUP(VLOOKUP(F3287,Accesorio!A:E,IF(L3287&gt;5,L3287-2,L3287),)*E3287/IF(L3287&gt;5,1.21,1),0)," ")</f>
        <v xml:space="preserve"> </v>
      </c>
      <c r="N3287" s="329" t="str">
        <f>IFERROR(VLOOKUP(F3287,Accesorio!A:C,3,),"")</f>
        <v/>
      </c>
    </row>
    <row r="3288" spans="1:14">
      <c r="A3288" s="103"/>
      <c r="B3288" s="104"/>
      <c r="C3288" s="105"/>
      <c r="D3288" s="106"/>
      <c r="E3288" s="222"/>
      <c r="F3288" s="225"/>
      <c r="G3288" s="107"/>
      <c r="H3288" s="107"/>
      <c r="I3288" s="107"/>
      <c r="J3288" s="108"/>
      <c r="K3288" s="109"/>
      <c r="L3288" s="110"/>
      <c r="M3288" s="328" t="str">
        <f>IFERROR(ROUNDUP(VLOOKUP(F3288,Accesorio!A:E,IF(L3288&gt;5,L3288-2,L3288),)*E3288/IF(L3288&gt;5,1.21,1),0)," ")</f>
        <v xml:space="preserve"> </v>
      </c>
      <c r="N3288" s="329" t="str">
        <f>IFERROR(VLOOKUP(F3288,Accesorio!A:C,3,),"")</f>
        <v/>
      </c>
    </row>
    <row r="3289" spans="1:14">
      <c r="A3289" s="103"/>
      <c r="B3289" s="104"/>
      <c r="C3289" s="105"/>
      <c r="D3289" s="106"/>
      <c r="E3289" s="222"/>
      <c r="F3289" s="225"/>
      <c r="G3289" s="107"/>
      <c r="H3289" s="107"/>
      <c r="I3289" s="107"/>
      <c r="J3289" s="108"/>
      <c r="K3289" s="109"/>
      <c r="L3289" s="110"/>
      <c r="M3289" s="328" t="str">
        <f>IFERROR(ROUNDUP(VLOOKUP(F3289,Accesorio!A:E,IF(L3289&gt;5,L3289-2,L3289),)*E3289/IF(L3289&gt;5,1.21,1),0)," ")</f>
        <v xml:space="preserve"> </v>
      </c>
      <c r="N3289" s="329" t="str">
        <f>IFERROR(VLOOKUP(F3289,Accesorio!A:C,3,),"")</f>
        <v/>
      </c>
    </row>
    <row r="3290" spans="1:14">
      <c r="A3290" s="103"/>
      <c r="B3290" s="104"/>
      <c r="C3290" s="105"/>
      <c r="D3290" s="106"/>
      <c r="E3290" s="222"/>
      <c r="F3290" s="225"/>
      <c r="G3290" s="107"/>
      <c r="H3290" s="107"/>
      <c r="I3290" s="107"/>
      <c r="J3290" s="108"/>
      <c r="K3290" s="109"/>
      <c r="L3290" s="110"/>
      <c r="M3290" s="328" t="str">
        <f>IFERROR(ROUNDUP(VLOOKUP(F3290,Accesorio!A:E,IF(L3290&gt;5,L3290-2,L3290),)*E3290/IF(L3290&gt;5,1.21,1),0)," ")</f>
        <v xml:space="preserve"> </v>
      </c>
      <c r="N3290" s="329" t="str">
        <f>IFERROR(VLOOKUP(F3290,Accesorio!A:C,3,),"")</f>
        <v/>
      </c>
    </row>
    <row r="3291" spans="1:14">
      <c r="A3291" s="103"/>
      <c r="B3291" s="104"/>
      <c r="C3291" s="105"/>
      <c r="D3291" s="106"/>
      <c r="E3291" s="222"/>
      <c r="F3291" s="225"/>
      <c r="G3291" s="107"/>
      <c r="H3291" s="107"/>
      <c r="I3291" s="107"/>
      <c r="J3291" s="108"/>
      <c r="K3291" s="109"/>
      <c r="L3291" s="110"/>
      <c r="M3291" s="328" t="str">
        <f>IFERROR(ROUNDUP(VLOOKUP(F3291,Accesorio!A:E,IF(L3291&gt;5,L3291-2,L3291),)*E3291/IF(L3291&gt;5,1.21,1),0)," ")</f>
        <v xml:space="preserve"> </v>
      </c>
      <c r="N3291" s="329" t="str">
        <f>IFERROR(VLOOKUP(F3291,Accesorio!A:C,3,),"")</f>
        <v/>
      </c>
    </row>
    <row r="3292" spans="1:14">
      <c r="A3292" s="103"/>
      <c r="B3292" s="104"/>
      <c r="C3292" s="105"/>
      <c r="D3292" s="106"/>
      <c r="E3292" s="222"/>
      <c r="F3292" s="225"/>
      <c r="G3292" s="107"/>
      <c r="H3292" s="107"/>
      <c r="I3292" s="107"/>
      <c r="J3292" s="108"/>
      <c r="K3292" s="109"/>
      <c r="L3292" s="110"/>
      <c r="M3292" s="328" t="str">
        <f>IFERROR(ROUNDUP(VLOOKUP(F3292,Accesorio!A:E,IF(L3292&gt;5,L3292-2,L3292),)*E3292/IF(L3292&gt;5,1.21,1),0)," ")</f>
        <v xml:space="preserve"> </v>
      </c>
      <c r="N3292" s="329" t="str">
        <f>IFERROR(VLOOKUP(F3292,Accesorio!A:C,3,),"")</f>
        <v/>
      </c>
    </row>
    <row r="3293" spans="1:14">
      <c r="A3293" s="103"/>
      <c r="B3293" s="104"/>
      <c r="C3293" s="105"/>
      <c r="D3293" s="106"/>
      <c r="E3293" s="222"/>
      <c r="F3293" s="225"/>
      <c r="G3293" s="107"/>
      <c r="H3293" s="107"/>
      <c r="I3293" s="107"/>
      <c r="J3293" s="108"/>
      <c r="K3293" s="109"/>
      <c r="L3293" s="110"/>
      <c r="M3293" s="328" t="str">
        <f>IFERROR(ROUNDUP(VLOOKUP(F3293,Accesorio!A:E,IF(L3293&gt;5,L3293-2,L3293),)*E3293/IF(L3293&gt;5,1.21,1),0)," ")</f>
        <v xml:space="preserve"> </v>
      </c>
      <c r="N3293" s="329" t="str">
        <f>IFERROR(VLOOKUP(F3293,Accesorio!A:C,3,),"")</f>
        <v/>
      </c>
    </row>
    <row r="3294" spans="1:14">
      <c r="A3294" s="103"/>
      <c r="B3294" s="104"/>
      <c r="C3294" s="105"/>
      <c r="D3294" s="106"/>
      <c r="E3294" s="222"/>
      <c r="F3294" s="225"/>
      <c r="G3294" s="107"/>
      <c r="H3294" s="107"/>
      <c r="I3294" s="107"/>
      <c r="J3294" s="108"/>
      <c r="K3294" s="109"/>
      <c r="L3294" s="110"/>
      <c r="M3294" s="328" t="str">
        <f>IFERROR(ROUNDUP(VLOOKUP(F3294,Accesorio!A:E,IF(L3294&gt;5,L3294-2,L3294),)*E3294/IF(L3294&gt;5,1.21,1),0)," ")</f>
        <v xml:space="preserve"> </v>
      </c>
      <c r="N3294" s="329" t="str">
        <f>IFERROR(VLOOKUP(F3294,Accesorio!A:C,3,),"")</f>
        <v/>
      </c>
    </row>
    <row r="3295" spans="1:14">
      <c r="A3295" s="103"/>
      <c r="B3295" s="104"/>
      <c r="C3295" s="105"/>
      <c r="D3295" s="106"/>
      <c r="E3295" s="222"/>
      <c r="F3295" s="225"/>
      <c r="G3295" s="107"/>
      <c r="H3295" s="107"/>
      <c r="I3295" s="107"/>
      <c r="J3295" s="108"/>
      <c r="K3295" s="109"/>
      <c r="L3295" s="110"/>
      <c r="M3295" s="328" t="str">
        <f>IFERROR(ROUNDUP(VLOOKUP(F3295,Accesorio!A:E,IF(L3295&gt;5,L3295-2,L3295),)*E3295/IF(L3295&gt;5,1.21,1),0)," ")</f>
        <v xml:space="preserve"> </v>
      </c>
      <c r="N3295" s="329" t="str">
        <f>IFERROR(VLOOKUP(F3295,Accesorio!A:C,3,),"")</f>
        <v/>
      </c>
    </row>
    <row r="3296" spans="1:14">
      <c r="A3296" s="103"/>
      <c r="B3296" s="104"/>
      <c r="C3296" s="105"/>
      <c r="D3296" s="106"/>
      <c r="E3296" s="222"/>
      <c r="F3296" s="225"/>
      <c r="G3296" s="107"/>
      <c r="H3296" s="107"/>
      <c r="I3296" s="107"/>
      <c r="J3296" s="108"/>
      <c r="K3296" s="109"/>
      <c r="L3296" s="110"/>
      <c r="M3296" s="328" t="str">
        <f>IFERROR(ROUNDUP(VLOOKUP(F3296,Accesorio!A:E,IF(L3296&gt;5,L3296-2,L3296),)*E3296/IF(L3296&gt;5,1.21,1),0)," ")</f>
        <v xml:space="preserve"> </v>
      </c>
      <c r="N3296" s="329" t="str">
        <f>IFERROR(VLOOKUP(F3296,Accesorio!A:C,3,),"")</f>
        <v/>
      </c>
    </row>
    <row r="3297" spans="1:14">
      <c r="A3297" s="103"/>
      <c r="B3297" s="104"/>
      <c r="C3297" s="105"/>
      <c r="D3297" s="106"/>
      <c r="E3297" s="222"/>
      <c r="F3297" s="225"/>
      <c r="G3297" s="107"/>
      <c r="H3297" s="107"/>
      <c r="I3297" s="107"/>
      <c r="J3297" s="108"/>
      <c r="K3297" s="109"/>
      <c r="L3297" s="110"/>
      <c r="M3297" s="328" t="str">
        <f>IFERROR(ROUNDUP(VLOOKUP(F3297,Accesorio!A:E,IF(L3297&gt;5,L3297-2,L3297),)*E3297/IF(L3297&gt;5,1.21,1),0)," ")</f>
        <v xml:space="preserve"> </v>
      </c>
      <c r="N3297" s="329" t="str">
        <f>IFERROR(VLOOKUP(F3297,Accesorio!A:C,3,),"")</f>
        <v/>
      </c>
    </row>
    <row r="3298" spans="1:14">
      <c r="A3298" s="103"/>
      <c r="B3298" s="104"/>
      <c r="C3298" s="105"/>
      <c r="D3298" s="106"/>
      <c r="E3298" s="222"/>
      <c r="F3298" s="225"/>
      <c r="G3298" s="107"/>
      <c r="H3298" s="107"/>
      <c r="I3298" s="107"/>
      <c r="J3298" s="108"/>
      <c r="K3298" s="109"/>
      <c r="L3298" s="110"/>
      <c r="M3298" s="328" t="str">
        <f>IFERROR(ROUNDUP(VLOOKUP(F3298,Accesorio!A:E,IF(L3298&gt;5,L3298-2,L3298),)*E3298/IF(L3298&gt;5,1.21,1),0)," ")</f>
        <v xml:space="preserve"> </v>
      </c>
      <c r="N3298" s="329" t="str">
        <f>IFERROR(VLOOKUP(F3298,Accesorio!A:C,3,),"")</f>
        <v/>
      </c>
    </row>
    <row r="3299" spans="1:14">
      <c r="A3299" s="103"/>
      <c r="B3299" s="104"/>
      <c r="C3299" s="105"/>
      <c r="D3299" s="106"/>
      <c r="E3299" s="222"/>
      <c r="F3299" s="225"/>
      <c r="G3299" s="107"/>
      <c r="H3299" s="107"/>
      <c r="I3299" s="107"/>
      <c r="J3299" s="108"/>
      <c r="K3299" s="109"/>
      <c r="L3299" s="110"/>
      <c r="M3299" s="328" t="str">
        <f>IFERROR(ROUNDUP(VLOOKUP(F3299,Accesorio!A:E,IF(L3299&gt;5,L3299-2,L3299),)*E3299/IF(L3299&gt;5,1.21,1),0)," ")</f>
        <v xml:space="preserve"> </v>
      </c>
      <c r="N3299" s="329" t="str">
        <f>IFERROR(VLOOKUP(F3299,Accesorio!A:C,3,),"")</f>
        <v/>
      </c>
    </row>
    <row r="3300" spans="1:14">
      <c r="A3300" s="103"/>
      <c r="B3300" s="104"/>
      <c r="C3300" s="105"/>
      <c r="D3300" s="106"/>
      <c r="E3300" s="222"/>
      <c r="F3300" s="225"/>
      <c r="G3300" s="107"/>
      <c r="H3300" s="107"/>
      <c r="I3300" s="107"/>
      <c r="J3300" s="108"/>
      <c r="K3300" s="109"/>
      <c r="L3300" s="110"/>
      <c r="M3300" s="328" t="str">
        <f>IFERROR(ROUNDUP(VLOOKUP(F3300,Accesorio!A:E,IF(L3300&gt;5,L3300-2,L3300),)*E3300/IF(L3300&gt;5,1.21,1),0)," ")</f>
        <v xml:space="preserve"> </v>
      </c>
      <c r="N3300" s="329" t="str">
        <f>IFERROR(VLOOKUP(F3300,Accesorio!A:C,3,),"")</f>
        <v/>
      </c>
    </row>
    <row r="3301" spans="1:14">
      <c r="A3301" s="103"/>
      <c r="B3301" s="104"/>
      <c r="C3301" s="105"/>
      <c r="D3301" s="106"/>
      <c r="E3301" s="222"/>
      <c r="F3301" s="225"/>
      <c r="G3301" s="107"/>
      <c r="H3301" s="107"/>
      <c r="I3301" s="107"/>
      <c r="J3301" s="108"/>
      <c r="K3301" s="109"/>
      <c r="L3301" s="110"/>
      <c r="M3301" s="328" t="str">
        <f>IFERROR(ROUNDUP(VLOOKUP(F3301,Accesorio!A:E,IF(L3301&gt;5,L3301-2,L3301),)*E3301/IF(L3301&gt;5,1.21,1),0)," ")</f>
        <v xml:space="preserve"> </v>
      </c>
      <c r="N3301" s="329" t="str">
        <f>IFERROR(VLOOKUP(F3301,Accesorio!A:C,3,),"")</f>
        <v/>
      </c>
    </row>
    <row r="3302" spans="1:14">
      <c r="A3302" s="103"/>
      <c r="B3302" s="104"/>
      <c r="C3302" s="105"/>
      <c r="D3302" s="106"/>
      <c r="E3302" s="222"/>
      <c r="F3302" s="225"/>
      <c r="G3302" s="107"/>
      <c r="H3302" s="107"/>
      <c r="I3302" s="107"/>
      <c r="J3302" s="108"/>
      <c r="K3302" s="109"/>
      <c r="L3302" s="110"/>
      <c r="M3302" s="328" t="str">
        <f>IFERROR(ROUNDUP(VLOOKUP(F3302,Accesorio!A:E,IF(L3302&gt;5,L3302-2,L3302),)*E3302/IF(L3302&gt;5,1.21,1),0)," ")</f>
        <v xml:space="preserve"> </v>
      </c>
      <c r="N3302" s="329" t="str">
        <f>IFERROR(VLOOKUP(F3302,Accesorio!A:C,3,),"")</f>
        <v/>
      </c>
    </row>
    <row r="3303" spans="1:14">
      <c r="A3303" s="103"/>
      <c r="B3303" s="104"/>
      <c r="C3303" s="105"/>
      <c r="D3303" s="106"/>
      <c r="E3303" s="222"/>
      <c r="F3303" s="225"/>
      <c r="G3303" s="107"/>
      <c r="H3303" s="107"/>
      <c r="I3303" s="107"/>
      <c r="J3303" s="108"/>
      <c r="K3303" s="109"/>
      <c r="L3303" s="110"/>
      <c r="M3303" s="328" t="str">
        <f>IFERROR(ROUNDUP(VLOOKUP(F3303,Accesorio!A:E,IF(L3303&gt;5,L3303-2,L3303),)*E3303/IF(L3303&gt;5,1.21,1),0)," ")</f>
        <v xml:space="preserve"> </v>
      </c>
      <c r="N3303" s="329" t="str">
        <f>IFERROR(VLOOKUP(F3303,Accesorio!A:C,3,),"")</f>
        <v/>
      </c>
    </row>
    <row r="3304" spans="1:14">
      <c r="A3304" s="103"/>
      <c r="B3304" s="104"/>
      <c r="C3304" s="105"/>
      <c r="D3304" s="106"/>
      <c r="E3304" s="222"/>
      <c r="F3304" s="225"/>
      <c r="G3304" s="107"/>
      <c r="H3304" s="107"/>
      <c r="I3304" s="107"/>
      <c r="J3304" s="108"/>
      <c r="K3304" s="109"/>
      <c r="L3304" s="110"/>
      <c r="M3304" s="328" t="str">
        <f>IFERROR(ROUNDUP(VLOOKUP(F3304,Accesorio!A:E,IF(L3304&gt;5,L3304-2,L3304),)*E3304/IF(L3304&gt;5,1.21,1),0)," ")</f>
        <v xml:space="preserve"> </v>
      </c>
      <c r="N3304" s="329" t="str">
        <f>IFERROR(VLOOKUP(F3304,Accesorio!A:C,3,),"")</f>
        <v/>
      </c>
    </row>
    <row r="3305" spans="1:14">
      <c r="A3305" s="103"/>
      <c r="B3305" s="104"/>
      <c r="C3305" s="105"/>
      <c r="D3305" s="106"/>
      <c r="E3305" s="222"/>
      <c r="F3305" s="225"/>
      <c r="G3305" s="107"/>
      <c r="H3305" s="107"/>
      <c r="I3305" s="107"/>
      <c r="J3305" s="108"/>
      <c r="K3305" s="109"/>
      <c r="L3305" s="110"/>
      <c r="M3305" s="328" t="str">
        <f>IFERROR(ROUNDUP(VLOOKUP(F3305,Accesorio!A:E,IF(L3305&gt;5,L3305-2,L3305),)*E3305/IF(L3305&gt;5,1.21,1),0)," ")</f>
        <v xml:space="preserve"> </v>
      </c>
      <c r="N3305" s="329" t="str">
        <f>IFERROR(VLOOKUP(F3305,Accesorio!A:C,3,),"")</f>
        <v/>
      </c>
    </row>
    <row r="3306" spans="1:14">
      <c r="A3306" s="103"/>
      <c r="B3306" s="104"/>
      <c r="C3306" s="105"/>
      <c r="D3306" s="106"/>
      <c r="E3306" s="222"/>
      <c r="F3306" s="225"/>
      <c r="G3306" s="107"/>
      <c r="H3306" s="107"/>
      <c r="I3306" s="107"/>
      <c r="J3306" s="108"/>
      <c r="K3306" s="109"/>
      <c r="L3306" s="110"/>
      <c r="M3306" s="328" t="str">
        <f>IFERROR(ROUNDUP(VLOOKUP(F3306,Accesorio!A:E,IF(L3306&gt;5,L3306-2,L3306),)*E3306/IF(L3306&gt;5,1.21,1),0)," ")</f>
        <v xml:space="preserve"> </v>
      </c>
      <c r="N3306" s="329" t="str">
        <f>IFERROR(VLOOKUP(F3306,Accesorio!A:C,3,),"")</f>
        <v/>
      </c>
    </row>
    <row r="3307" spans="1:14">
      <c r="A3307" s="103"/>
      <c r="B3307" s="104"/>
      <c r="C3307" s="105"/>
      <c r="D3307" s="106"/>
      <c r="E3307" s="222"/>
      <c r="F3307" s="225"/>
      <c r="G3307" s="107"/>
      <c r="H3307" s="107"/>
      <c r="I3307" s="107"/>
      <c r="J3307" s="108"/>
      <c r="K3307" s="109"/>
      <c r="L3307" s="110"/>
      <c r="M3307" s="328" t="str">
        <f>IFERROR(ROUNDUP(VLOOKUP(F3307,Accesorio!A:E,IF(L3307&gt;5,L3307-2,L3307),)*E3307/IF(L3307&gt;5,1.21,1),0)," ")</f>
        <v xml:space="preserve"> </v>
      </c>
      <c r="N3307" s="329" t="str">
        <f>IFERROR(VLOOKUP(F3307,Accesorio!A:C,3,),"")</f>
        <v/>
      </c>
    </row>
    <row r="3308" spans="1:14">
      <c r="A3308" s="103"/>
      <c r="B3308" s="104"/>
      <c r="C3308" s="105"/>
      <c r="D3308" s="106"/>
      <c r="E3308" s="222"/>
      <c r="F3308" s="225"/>
      <c r="G3308" s="107"/>
      <c r="H3308" s="107"/>
      <c r="I3308" s="107"/>
      <c r="J3308" s="108"/>
      <c r="K3308" s="109"/>
      <c r="L3308" s="110"/>
      <c r="M3308" s="328" t="str">
        <f>IFERROR(ROUNDUP(VLOOKUP(F3308,Accesorio!A:E,IF(L3308&gt;5,L3308-2,L3308),)*E3308/IF(L3308&gt;5,1.21,1),0)," ")</f>
        <v xml:space="preserve"> </v>
      </c>
      <c r="N3308" s="329" t="str">
        <f>IFERROR(VLOOKUP(F3308,Accesorio!A:C,3,),"")</f>
        <v/>
      </c>
    </row>
    <row r="3309" spans="1:14">
      <c r="A3309" s="103"/>
      <c r="B3309" s="104"/>
      <c r="C3309" s="105"/>
      <c r="D3309" s="106"/>
      <c r="E3309" s="222"/>
      <c r="F3309" s="225"/>
      <c r="G3309" s="107"/>
      <c r="H3309" s="107"/>
      <c r="I3309" s="107"/>
      <c r="J3309" s="108"/>
      <c r="K3309" s="109"/>
      <c r="L3309" s="110"/>
      <c r="M3309" s="328" t="str">
        <f>IFERROR(ROUNDUP(VLOOKUP(F3309,Accesorio!A:E,IF(L3309&gt;5,L3309-2,L3309),)*E3309/IF(L3309&gt;5,1.21,1),0)," ")</f>
        <v xml:space="preserve"> </v>
      </c>
      <c r="N3309" s="329" t="str">
        <f>IFERROR(VLOOKUP(F3309,Accesorio!A:C,3,),"")</f>
        <v/>
      </c>
    </row>
    <row r="3310" spans="1:14">
      <c r="A3310" s="103"/>
      <c r="B3310" s="104"/>
      <c r="C3310" s="105"/>
      <c r="D3310" s="106"/>
      <c r="E3310" s="222"/>
      <c r="F3310" s="225"/>
      <c r="G3310" s="107"/>
      <c r="H3310" s="107"/>
      <c r="I3310" s="107"/>
      <c r="J3310" s="108"/>
      <c r="K3310" s="109"/>
      <c r="L3310" s="110"/>
      <c r="M3310" s="328" t="str">
        <f>IFERROR(ROUNDUP(VLOOKUP(F3310,Accesorio!A:E,IF(L3310&gt;5,L3310-2,L3310),)*E3310/IF(L3310&gt;5,1.21,1),0)," ")</f>
        <v xml:space="preserve"> </v>
      </c>
      <c r="N3310" s="329" t="str">
        <f>IFERROR(VLOOKUP(F3310,Accesorio!A:C,3,),"")</f>
        <v/>
      </c>
    </row>
    <row r="3311" spans="1:14">
      <c r="A3311" s="103"/>
      <c r="B3311" s="104"/>
      <c r="C3311" s="105"/>
      <c r="D3311" s="106"/>
      <c r="E3311" s="222"/>
      <c r="F3311" s="225"/>
      <c r="G3311" s="107"/>
      <c r="H3311" s="107"/>
      <c r="I3311" s="107"/>
      <c r="J3311" s="108"/>
      <c r="K3311" s="109"/>
      <c r="L3311" s="110"/>
      <c r="M3311" s="328" t="str">
        <f>IFERROR(ROUNDUP(VLOOKUP(F3311,Accesorio!A:E,IF(L3311&gt;5,L3311-2,L3311),)*E3311/IF(L3311&gt;5,1.21,1),0)," ")</f>
        <v xml:space="preserve"> </v>
      </c>
      <c r="N3311" s="329" t="str">
        <f>IFERROR(VLOOKUP(F3311,Accesorio!A:C,3,),"")</f>
        <v/>
      </c>
    </row>
    <row r="3312" spans="1:14">
      <c r="A3312" s="103"/>
      <c r="B3312" s="104"/>
      <c r="C3312" s="105"/>
      <c r="D3312" s="106"/>
      <c r="E3312" s="222"/>
      <c r="F3312" s="225"/>
      <c r="G3312" s="107"/>
      <c r="H3312" s="107"/>
      <c r="I3312" s="107"/>
      <c r="J3312" s="108"/>
      <c r="K3312" s="109"/>
      <c r="L3312" s="110"/>
      <c r="M3312" s="328" t="str">
        <f>IFERROR(ROUNDUP(VLOOKUP(F3312,Accesorio!A:E,IF(L3312&gt;5,L3312-2,L3312),)*E3312/IF(L3312&gt;5,1.21,1),0)," ")</f>
        <v xml:space="preserve"> </v>
      </c>
      <c r="N3312" s="329" t="str">
        <f>IFERROR(VLOOKUP(F3312,Accesorio!A:C,3,),"")</f>
        <v/>
      </c>
    </row>
    <row r="3313" spans="1:14">
      <c r="A3313" s="103"/>
      <c r="B3313" s="104"/>
      <c r="C3313" s="105"/>
      <c r="D3313" s="106"/>
      <c r="E3313" s="222"/>
      <c r="F3313" s="225"/>
      <c r="G3313" s="107"/>
      <c r="H3313" s="107"/>
      <c r="I3313" s="107"/>
      <c r="J3313" s="108"/>
      <c r="K3313" s="109"/>
      <c r="L3313" s="110"/>
      <c r="M3313" s="328" t="str">
        <f>IFERROR(ROUNDUP(VLOOKUP(F3313,Accesorio!A:E,IF(L3313&gt;5,L3313-2,L3313),)*E3313/IF(L3313&gt;5,1.21,1),0)," ")</f>
        <v xml:space="preserve"> </v>
      </c>
      <c r="N3313" s="329" t="str">
        <f>IFERROR(VLOOKUP(F3313,Accesorio!A:C,3,),"")</f>
        <v/>
      </c>
    </row>
    <row r="3314" spans="1:14">
      <c r="A3314" s="103"/>
      <c r="B3314" s="104"/>
      <c r="C3314" s="105"/>
      <c r="D3314" s="106"/>
      <c r="E3314" s="222"/>
      <c r="F3314" s="225"/>
      <c r="G3314" s="107"/>
      <c r="H3314" s="107"/>
      <c r="I3314" s="107"/>
      <c r="J3314" s="108"/>
      <c r="K3314" s="109"/>
      <c r="L3314" s="110"/>
      <c r="M3314" s="328" t="str">
        <f>IFERROR(ROUNDUP(VLOOKUP(F3314,Accesorio!A:E,IF(L3314&gt;5,L3314-2,L3314),)*E3314/IF(L3314&gt;5,1.21,1),0)," ")</f>
        <v xml:space="preserve"> </v>
      </c>
      <c r="N3314" s="329" t="str">
        <f>IFERROR(VLOOKUP(F3314,Accesorio!A:C,3,),"")</f>
        <v/>
      </c>
    </row>
    <row r="3315" spans="1:14">
      <c r="A3315" s="103"/>
      <c r="B3315" s="104"/>
      <c r="C3315" s="105"/>
      <c r="D3315" s="106"/>
      <c r="E3315" s="222"/>
      <c r="F3315" s="225"/>
      <c r="G3315" s="107"/>
      <c r="H3315" s="107"/>
      <c r="I3315" s="107"/>
      <c r="J3315" s="108"/>
      <c r="K3315" s="109"/>
      <c r="L3315" s="110"/>
      <c r="M3315" s="328" t="str">
        <f>IFERROR(ROUNDUP(VLOOKUP(F3315,Accesorio!A:E,IF(L3315&gt;5,L3315-2,L3315),)*E3315/IF(L3315&gt;5,1.21,1),0)," ")</f>
        <v xml:space="preserve"> </v>
      </c>
      <c r="N3315" s="329" t="str">
        <f>IFERROR(VLOOKUP(F3315,Accesorio!A:C,3,),"")</f>
        <v/>
      </c>
    </row>
    <row r="3316" spans="1:14">
      <c r="A3316" s="103"/>
      <c r="B3316" s="104"/>
      <c r="C3316" s="105"/>
      <c r="D3316" s="106"/>
      <c r="E3316" s="222"/>
      <c r="F3316" s="225"/>
      <c r="G3316" s="107"/>
      <c r="H3316" s="107"/>
      <c r="I3316" s="107"/>
      <c r="J3316" s="108"/>
      <c r="K3316" s="109"/>
      <c r="L3316" s="110"/>
      <c r="M3316" s="328" t="str">
        <f>IFERROR(ROUNDUP(VLOOKUP(F3316,Accesorio!A:E,IF(L3316&gt;5,L3316-2,L3316),)*E3316/IF(L3316&gt;5,1.21,1),0)," ")</f>
        <v xml:space="preserve"> </v>
      </c>
      <c r="N3316" s="329" t="str">
        <f>IFERROR(VLOOKUP(F3316,Accesorio!A:C,3,),"")</f>
        <v/>
      </c>
    </row>
    <row r="3317" spans="1:14">
      <c r="A3317" s="103"/>
      <c r="B3317" s="104"/>
      <c r="C3317" s="105"/>
      <c r="D3317" s="106"/>
      <c r="E3317" s="222"/>
      <c r="F3317" s="225"/>
      <c r="G3317" s="107"/>
      <c r="H3317" s="107"/>
      <c r="I3317" s="107"/>
      <c r="J3317" s="108"/>
      <c r="K3317" s="109"/>
      <c r="L3317" s="110"/>
      <c r="M3317" s="328" t="str">
        <f>IFERROR(ROUNDUP(VLOOKUP(F3317,Accesorio!A:E,IF(L3317&gt;5,L3317-2,L3317),)*E3317/IF(L3317&gt;5,1.21,1),0)," ")</f>
        <v xml:space="preserve"> </v>
      </c>
      <c r="N3317" s="329" t="str">
        <f>IFERROR(VLOOKUP(F3317,Accesorio!A:C,3,),"")</f>
        <v/>
      </c>
    </row>
    <row r="3318" spans="1:14">
      <c r="A3318" s="103"/>
      <c r="B3318" s="104"/>
      <c r="C3318" s="105"/>
      <c r="D3318" s="106"/>
      <c r="E3318" s="222"/>
      <c r="F3318" s="225"/>
      <c r="G3318" s="107"/>
      <c r="H3318" s="107"/>
      <c r="I3318" s="107"/>
      <c r="J3318" s="108"/>
      <c r="K3318" s="109"/>
      <c r="L3318" s="110"/>
      <c r="M3318" s="328" t="str">
        <f>IFERROR(ROUNDUP(VLOOKUP(F3318,Accesorio!A:E,IF(L3318&gt;5,L3318-2,L3318),)*E3318/IF(L3318&gt;5,1.21,1),0)," ")</f>
        <v xml:space="preserve"> </v>
      </c>
      <c r="N3318" s="329" t="str">
        <f>IFERROR(VLOOKUP(F3318,Accesorio!A:C,3,),"")</f>
        <v/>
      </c>
    </row>
    <row r="3319" spans="1:14">
      <c r="A3319" s="103"/>
      <c r="B3319" s="104"/>
      <c r="C3319" s="105"/>
      <c r="D3319" s="106"/>
      <c r="E3319" s="222"/>
      <c r="F3319" s="225"/>
      <c r="G3319" s="107"/>
      <c r="H3319" s="107"/>
      <c r="I3319" s="107"/>
      <c r="J3319" s="108"/>
      <c r="K3319" s="109"/>
      <c r="L3319" s="110"/>
      <c r="M3319" s="328" t="str">
        <f>IFERROR(ROUNDUP(VLOOKUP(F3319,Accesorio!A:E,IF(L3319&gt;5,L3319-2,L3319),)*E3319/IF(L3319&gt;5,1.21,1),0)," ")</f>
        <v xml:space="preserve"> </v>
      </c>
      <c r="N3319" s="329" t="str">
        <f>IFERROR(VLOOKUP(F3319,Accesorio!A:C,3,),"")</f>
        <v/>
      </c>
    </row>
    <row r="3320" spans="1:14">
      <c r="A3320" s="103"/>
      <c r="B3320" s="104"/>
      <c r="C3320" s="105"/>
      <c r="D3320" s="106"/>
      <c r="E3320" s="222"/>
      <c r="F3320" s="225"/>
      <c r="G3320" s="107"/>
      <c r="H3320" s="107"/>
      <c r="I3320" s="107"/>
      <c r="J3320" s="108"/>
      <c r="K3320" s="109"/>
      <c r="L3320" s="110"/>
      <c r="M3320" s="328" t="str">
        <f>IFERROR(ROUNDUP(VLOOKUP(F3320,Accesorio!A:E,IF(L3320&gt;5,L3320-2,L3320),)*E3320/IF(L3320&gt;5,1.21,1),0)," ")</f>
        <v xml:space="preserve"> </v>
      </c>
      <c r="N3320" s="329" t="str">
        <f>IFERROR(VLOOKUP(F3320,Accesorio!A:C,3,),"")</f>
        <v/>
      </c>
    </row>
    <row r="3321" spans="1:14">
      <c r="A3321" s="103"/>
      <c r="B3321" s="104"/>
      <c r="C3321" s="105"/>
      <c r="D3321" s="106"/>
      <c r="E3321" s="222"/>
      <c r="F3321" s="225"/>
      <c r="G3321" s="107"/>
      <c r="H3321" s="107"/>
      <c r="I3321" s="107"/>
      <c r="J3321" s="108"/>
      <c r="K3321" s="109"/>
      <c r="L3321" s="110"/>
      <c r="M3321" s="328" t="str">
        <f>IFERROR(ROUNDUP(VLOOKUP(F3321,Accesorio!A:E,IF(L3321&gt;5,L3321-2,L3321),)*E3321/IF(L3321&gt;5,1.21,1),0)," ")</f>
        <v xml:space="preserve"> </v>
      </c>
      <c r="N3321" s="329" t="str">
        <f>IFERROR(VLOOKUP(F3321,Accesorio!A:C,3,),"")</f>
        <v/>
      </c>
    </row>
    <row r="3322" spans="1:14">
      <c r="A3322" s="103"/>
      <c r="B3322" s="104"/>
      <c r="C3322" s="105"/>
      <c r="D3322" s="106"/>
      <c r="E3322" s="222"/>
      <c r="F3322" s="225"/>
      <c r="G3322" s="107"/>
      <c r="H3322" s="107"/>
      <c r="I3322" s="107"/>
      <c r="J3322" s="108"/>
      <c r="K3322" s="109"/>
      <c r="L3322" s="110"/>
      <c r="M3322" s="328" t="str">
        <f>IFERROR(ROUNDUP(VLOOKUP(F3322,Accesorio!A:E,IF(L3322&gt;5,L3322-2,L3322),)*E3322/IF(L3322&gt;5,1.21,1),0)," ")</f>
        <v xml:space="preserve"> </v>
      </c>
      <c r="N3322" s="329" t="str">
        <f>IFERROR(VLOOKUP(F3322,Accesorio!A:C,3,),"")</f>
        <v/>
      </c>
    </row>
    <row r="3323" spans="1:14">
      <c r="A3323" s="103"/>
      <c r="B3323" s="104"/>
      <c r="C3323" s="105"/>
      <c r="D3323" s="106"/>
      <c r="E3323" s="222"/>
      <c r="F3323" s="225"/>
      <c r="G3323" s="107"/>
      <c r="H3323" s="107"/>
      <c r="I3323" s="107"/>
      <c r="J3323" s="108"/>
      <c r="K3323" s="109"/>
      <c r="L3323" s="110"/>
      <c r="M3323" s="328" t="str">
        <f>IFERROR(ROUNDUP(VLOOKUP(F3323,Accesorio!A:E,IF(L3323&gt;5,L3323-2,L3323),)*E3323/IF(L3323&gt;5,1.21,1),0)," ")</f>
        <v xml:space="preserve"> </v>
      </c>
      <c r="N3323" s="329" t="str">
        <f>IFERROR(VLOOKUP(F3323,Accesorio!A:C,3,),"")</f>
        <v/>
      </c>
    </row>
    <row r="3324" spans="1:14">
      <c r="A3324" s="103"/>
      <c r="B3324" s="104"/>
      <c r="C3324" s="105"/>
      <c r="D3324" s="106"/>
      <c r="E3324" s="222"/>
      <c r="F3324" s="225"/>
      <c r="G3324" s="107"/>
      <c r="H3324" s="107"/>
      <c r="I3324" s="107"/>
      <c r="J3324" s="108"/>
      <c r="K3324" s="109"/>
      <c r="L3324" s="110"/>
      <c r="M3324" s="328" t="str">
        <f>IFERROR(ROUNDUP(VLOOKUP(F3324,Accesorio!A:E,IF(L3324&gt;5,L3324-2,L3324),)*E3324/IF(L3324&gt;5,1.21,1),0)," ")</f>
        <v xml:space="preserve"> </v>
      </c>
      <c r="N3324" s="329" t="str">
        <f>IFERROR(VLOOKUP(F3324,Accesorio!A:C,3,),"")</f>
        <v/>
      </c>
    </row>
    <row r="3325" spans="1:14">
      <c r="A3325" s="103"/>
      <c r="B3325" s="104"/>
      <c r="C3325" s="105"/>
      <c r="D3325" s="106"/>
      <c r="E3325" s="222"/>
      <c r="F3325" s="225"/>
      <c r="G3325" s="107"/>
      <c r="H3325" s="107"/>
      <c r="I3325" s="107"/>
      <c r="J3325" s="108"/>
      <c r="K3325" s="109"/>
      <c r="L3325" s="110"/>
      <c r="M3325" s="328" t="str">
        <f>IFERROR(ROUNDUP(VLOOKUP(F3325,Accesorio!A:E,IF(L3325&gt;5,L3325-2,L3325),)*E3325/IF(L3325&gt;5,1.21,1),0)," ")</f>
        <v xml:space="preserve"> </v>
      </c>
      <c r="N3325" s="329" t="str">
        <f>IFERROR(VLOOKUP(F3325,Accesorio!A:C,3,),"")</f>
        <v/>
      </c>
    </row>
    <row r="3326" spans="1:14">
      <c r="A3326" s="103"/>
      <c r="B3326" s="104"/>
      <c r="C3326" s="105"/>
      <c r="D3326" s="106"/>
      <c r="E3326" s="222"/>
      <c r="F3326" s="225"/>
      <c r="G3326" s="107"/>
      <c r="H3326" s="107"/>
      <c r="I3326" s="107"/>
      <c r="J3326" s="108"/>
      <c r="K3326" s="109"/>
      <c r="L3326" s="110"/>
      <c r="M3326" s="328" t="str">
        <f>IFERROR(ROUNDUP(VLOOKUP(F3326,Accesorio!A:E,IF(L3326&gt;5,L3326-2,L3326),)*E3326/IF(L3326&gt;5,1.21,1),0)," ")</f>
        <v xml:space="preserve"> </v>
      </c>
      <c r="N3326" s="329" t="str">
        <f>IFERROR(VLOOKUP(F3326,Accesorio!A:C,3,),"")</f>
        <v/>
      </c>
    </row>
    <row r="3327" spans="1:14">
      <c r="A3327" s="103"/>
      <c r="B3327" s="104"/>
      <c r="C3327" s="105"/>
      <c r="D3327" s="106"/>
      <c r="E3327" s="222"/>
      <c r="F3327" s="225"/>
      <c r="G3327" s="107"/>
      <c r="H3327" s="107"/>
      <c r="I3327" s="107"/>
      <c r="J3327" s="108"/>
      <c r="K3327" s="109"/>
      <c r="L3327" s="110"/>
      <c r="M3327" s="328" t="str">
        <f>IFERROR(ROUNDUP(VLOOKUP(F3327,Accesorio!A:E,IF(L3327&gt;5,L3327-2,L3327),)*E3327/IF(L3327&gt;5,1.21,1),0)," ")</f>
        <v xml:space="preserve"> </v>
      </c>
      <c r="N3327" s="329" t="str">
        <f>IFERROR(VLOOKUP(F3327,Accesorio!A:C,3,),"")</f>
        <v/>
      </c>
    </row>
    <row r="3328" spans="1:14">
      <c r="A3328" s="103"/>
      <c r="B3328" s="104"/>
      <c r="C3328" s="105"/>
      <c r="D3328" s="106"/>
      <c r="E3328" s="222"/>
      <c r="F3328" s="225"/>
      <c r="G3328" s="107"/>
      <c r="H3328" s="107"/>
      <c r="I3328" s="107"/>
      <c r="J3328" s="108"/>
      <c r="K3328" s="109"/>
      <c r="L3328" s="110"/>
      <c r="M3328" s="328" t="str">
        <f>IFERROR(ROUNDUP(VLOOKUP(F3328,Accesorio!A:E,IF(L3328&gt;5,L3328-2,L3328),)*E3328/IF(L3328&gt;5,1.21,1),0)," ")</f>
        <v xml:space="preserve"> </v>
      </c>
      <c r="N3328" s="329" t="str">
        <f>IFERROR(VLOOKUP(F3328,Accesorio!A:C,3,),"")</f>
        <v/>
      </c>
    </row>
    <row r="3329" spans="1:14">
      <c r="A3329" s="103"/>
      <c r="B3329" s="104"/>
      <c r="C3329" s="105"/>
      <c r="D3329" s="106"/>
      <c r="E3329" s="222"/>
      <c r="F3329" s="225"/>
      <c r="G3329" s="107"/>
      <c r="H3329" s="107"/>
      <c r="I3329" s="107"/>
      <c r="J3329" s="108"/>
      <c r="K3329" s="109"/>
      <c r="L3329" s="110"/>
      <c r="M3329" s="328" t="str">
        <f>IFERROR(ROUNDUP(VLOOKUP(F3329,Accesorio!A:E,IF(L3329&gt;5,L3329-2,L3329),)*E3329/IF(L3329&gt;5,1.21,1),0)," ")</f>
        <v xml:space="preserve"> </v>
      </c>
      <c r="N3329" s="329" t="str">
        <f>IFERROR(VLOOKUP(F3329,Accesorio!A:C,3,),"")</f>
        <v/>
      </c>
    </row>
    <row r="3330" spans="1:14">
      <c r="A3330" s="103"/>
      <c r="B3330" s="104"/>
      <c r="C3330" s="105"/>
      <c r="D3330" s="106"/>
      <c r="E3330" s="222"/>
      <c r="F3330" s="225"/>
      <c r="G3330" s="107"/>
      <c r="H3330" s="107"/>
      <c r="I3330" s="107"/>
      <c r="J3330" s="108"/>
      <c r="K3330" s="109"/>
      <c r="L3330" s="110"/>
      <c r="M3330" s="328" t="str">
        <f>IFERROR(ROUNDUP(VLOOKUP(F3330,Accesorio!A:E,IF(L3330&gt;5,L3330-2,L3330),)*E3330/IF(L3330&gt;5,1.21,1),0)," ")</f>
        <v xml:space="preserve"> </v>
      </c>
      <c r="N3330" s="329" t="str">
        <f>IFERROR(VLOOKUP(F3330,Accesorio!A:C,3,),"")</f>
        <v/>
      </c>
    </row>
    <row r="3331" spans="1:14">
      <c r="A3331" s="103"/>
      <c r="B3331" s="104"/>
      <c r="C3331" s="105"/>
      <c r="D3331" s="106"/>
      <c r="E3331" s="222"/>
      <c r="F3331" s="225"/>
      <c r="G3331" s="107"/>
      <c r="H3331" s="107"/>
      <c r="I3331" s="107"/>
      <c r="J3331" s="108"/>
      <c r="K3331" s="109"/>
      <c r="L3331" s="110"/>
      <c r="M3331" s="328" t="str">
        <f>IFERROR(ROUNDUP(VLOOKUP(F3331,Accesorio!A:E,IF(L3331&gt;5,L3331-2,L3331),)*E3331/IF(L3331&gt;5,1.21,1),0)," ")</f>
        <v xml:space="preserve"> </v>
      </c>
      <c r="N3331" s="329" t="str">
        <f>IFERROR(VLOOKUP(F3331,Accesorio!A:C,3,),"")</f>
        <v/>
      </c>
    </row>
    <row r="3332" spans="1:14">
      <c r="A3332" s="103"/>
      <c r="B3332" s="104"/>
      <c r="C3332" s="105"/>
      <c r="D3332" s="106"/>
      <c r="E3332" s="222"/>
      <c r="F3332" s="225"/>
      <c r="G3332" s="107"/>
      <c r="H3332" s="107"/>
      <c r="I3332" s="107"/>
      <c r="J3332" s="108"/>
      <c r="K3332" s="109"/>
      <c r="L3332" s="110"/>
      <c r="M3332" s="328" t="str">
        <f>IFERROR(ROUNDUP(VLOOKUP(F3332,Accesorio!A:E,IF(L3332&gt;5,L3332-2,L3332),)*E3332/IF(L3332&gt;5,1.21,1),0)," ")</f>
        <v xml:space="preserve"> </v>
      </c>
      <c r="N3332" s="329" t="str">
        <f>IFERROR(VLOOKUP(F3332,Accesorio!A:C,3,),"")</f>
        <v/>
      </c>
    </row>
    <row r="3333" spans="1:14">
      <c r="A3333" s="103"/>
      <c r="B3333" s="104"/>
      <c r="C3333" s="105"/>
      <c r="D3333" s="106"/>
      <c r="E3333" s="222"/>
      <c r="F3333" s="225"/>
      <c r="G3333" s="107"/>
      <c r="H3333" s="107"/>
      <c r="I3333" s="107"/>
      <c r="J3333" s="108"/>
      <c r="K3333" s="109"/>
      <c r="L3333" s="110"/>
      <c r="M3333" s="328" t="str">
        <f>IFERROR(ROUNDUP(VLOOKUP(F3333,Accesorio!A:E,IF(L3333&gt;5,L3333-2,L3333),)*E3333/IF(L3333&gt;5,1.21,1),0)," ")</f>
        <v xml:space="preserve"> </v>
      </c>
      <c r="N3333" s="329" t="str">
        <f>IFERROR(VLOOKUP(F3333,Accesorio!A:C,3,),"")</f>
        <v/>
      </c>
    </row>
    <row r="3334" spans="1:14">
      <c r="A3334" s="103"/>
      <c r="B3334" s="104"/>
      <c r="C3334" s="105"/>
      <c r="D3334" s="106"/>
      <c r="E3334" s="222"/>
      <c r="F3334" s="225"/>
      <c r="G3334" s="107"/>
      <c r="H3334" s="107"/>
      <c r="I3334" s="107"/>
      <c r="J3334" s="108"/>
      <c r="K3334" s="109"/>
      <c r="L3334" s="110"/>
      <c r="M3334" s="328" t="str">
        <f>IFERROR(ROUNDUP(VLOOKUP(F3334,Accesorio!A:E,IF(L3334&gt;5,L3334-2,L3334),)*E3334/IF(L3334&gt;5,1.21,1),0)," ")</f>
        <v xml:space="preserve"> </v>
      </c>
      <c r="N3334" s="329" t="str">
        <f>IFERROR(VLOOKUP(F3334,Accesorio!A:C,3,),"")</f>
        <v/>
      </c>
    </row>
    <row r="3335" spans="1:14">
      <c r="A3335" s="103"/>
      <c r="B3335" s="104"/>
      <c r="C3335" s="105"/>
      <c r="D3335" s="106"/>
      <c r="E3335" s="222"/>
      <c r="F3335" s="225"/>
      <c r="G3335" s="107"/>
      <c r="H3335" s="107"/>
      <c r="I3335" s="107"/>
      <c r="J3335" s="108"/>
      <c r="K3335" s="109"/>
      <c r="L3335" s="110"/>
      <c r="M3335" s="328" t="str">
        <f>IFERROR(ROUNDUP(VLOOKUP(F3335,Accesorio!A:E,IF(L3335&gt;5,L3335-2,L3335),)*E3335/IF(L3335&gt;5,1.21,1),0)," ")</f>
        <v xml:space="preserve"> </v>
      </c>
      <c r="N3335" s="329" t="str">
        <f>IFERROR(VLOOKUP(F3335,Accesorio!A:C,3,),"")</f>
        <v/>
      </c>
    </row>
    <row r="3336" spans="1:14">
      <c r="A3336" s="103"/>
      <c r="B3336" s="104"/>
      <c r="C3336" s="105"/>
      <c r="D3336" s="106"/>
      <c r="E3336" s="222"/>
      <c r="F3336" s="225"/>
      <c r="G3336" s="107"/>
      <c r="H3336" s="107"/>
      <c r="I3336" s="107"/>
      <c r="J3336" s="108"/>
      <c r="K3336" s="109"/>
      <c r="L3336" s="110"/>
      <c r="M3336" s="328" t="str">
        <f>IFERROR(ROUNDUP(VLOOKUP(F3336,Accesorio!A:E,IF(L3336&gt;5,L3336-2,L3336),)*E3336/IF(L3336&gt;5,1.21,1),0)," ")</f>
        <v xml:space="preserve"> </v>
      </c>
      <c r="N3336" s="329" t="str">
        <f>IFERROR(VLOOKUP(F3336,Accesorio!A:C,3,),"")</f>
        <v/>
      </c>
    </row>
    <row r="3337" spans="1:14">
      <c r="A3337" s="103"/>
      <c r="B3337" s="104"/>
      <c r="C3337" s="105"/>
      <c r="D3337" s="106"/>
      <c r="E3337" s="222"/>
      <c r="F3337" s="225"/>
      <c r="G3337" s="107"/>
      <c r="H3337" s="107"/>
      <c r="I3337" s="107"/>
      <c r="J3337" s="108"/>
      <c r="K3337" s="109"/>
      <c r="L3337" s="110"/>
      <c r="M3337" s="328" t="str">
        <f>IFERROR(ROUNDUP(VLOOKUP(F3337,Accesorio!A:E,IF(L3337&gt;5,L3337-2,L3337),)*E3337/IF(L3337&gt;5,1.21,1),0)," ")</f>
        <v xml:space="preserve"> </v>
      </c>
      <c r="N3337" s="329" t="str">
        <f>IFERROR(VLOOKUP(F3337,Accesorio!A:C,3,),"")</f>
        <v/>
      </c>
    </row>
    <row r="3338" spans="1:14">
      <c r="A3338" s="103"/>
      <c r="B3338" s="104"/>
      <c r="C3338" s="105"/>
      <c r="D3338" s="106"/>
      <c r="E3338" s="222"/>
      <c r="F3338" s="225"/>
      <c r="G3338" s="107"/>
      <c r="H3338" s="107"/>
      <c r="I3338" s="107"/>
      <c r="J3338" s="108"/>
      <c r="K3338" s="109"/>
      <c r="L3338" s="110"/>
      <c r="M3338" s="328" t="str">
        <f>IFERROR(ROUNDUP(VLOOKUP(F3338,Accesorio!A:E,IF(L3338&gt;5,L3338-2,L3338),)*E3338/IF(L3338&gt;5,1.21,1),0)," ")</f>
        <v xml:space="preserve"> </v>
      </c>
      <c r="N3338" s="329" t="str">
        <f>IFERROR(VLOOKUP(F3338,Accesorio!A:C,3,),"")</f>
        <v/>
      </c>
    </row>
    <row r="3339" spans="1:14">
      <c r="A3339" s="103"/>
      <c r="B3339" s="104"/>
      <c r="C3339" s="105"/>
      <c r="D3339" s="106"/>
      <c r="E3339" s="222"/>
      <c r="F3339" s="225"/>
      <c r="G3339" s="107"/>
      <c r="H3339" s="107"/>
      <c r="I3339" s="107"/>
      <c r="J3339" s="108"/>
      <c r="K3339" s="109"/>
      <c r="L3339" s="110"/>
      <c r="M3339" s="328" t="str">
        <f>IFERROR(ROUNDUP(VLOOKUP(F3339,Accesorio!A:E,IF(L3339&gt;5,L3339-2,L3339),)*E3339/IF(L3339&gt;5,1.21,1),0)," ")</f>
        <v xml:space="preserve"> </v>
      </c>
      <c r="N3339" s="329" t="str">
        <f>IFERROR(VLOOKUP(F3339,Accesorio!A:C,3,),"")</f>
        <v/>
      </c>
    </row>
    <row r="3340" spans="1:14">
      <c r="A3340" s="103"/>
      <c r="B3340" s="104"/>
      <c r="C3340" s="105"/>
      <c r="D3340" s="106"/>
      <c r="E3340" s="222"/>
      <c r="F3340" s="225"/>
      <c r="G3340" s="107"/>
      <c r="H3340" s="107"/>
      <c r="I3340" s="107"/>
      <c r="J3340" s="108"/>
      <c r="K3340" s="109"/>
      <c r="L3340" s="110"/>
      <c r="M3340" s="328" t="str">
        <f>IFERROR(ROUNDUP(VLOOKUP(F3340,Accesorio!A:E,IF(L3340&gt;5,L3340-2,L3340),)*E3340/IF(L3340&gt;5,1.21,1),0)," ")</f>
        <v xml:space="preserve"> </v>
      </c>
      <c r="N3340" s="329" t="str">
        <f>IFERROR(VLOOKUP(F3340,Accesorio!A:C,3,),"")</f>
        <v/>
      </c>
    </row>
    <row r="3341" spans="1:14">
      <c r="A3341" s="103"/>
      <c r="B3341" s="104"/>
      <c r="C3341" s="105"/>
      <c r="D3341" s="106"/>
      <c r="E3341" s="222"/>
      <c r="F3341" s="225"/>
      <c r="G3341" s="107"/>
      <c r="H3341" s="107"/>
      <c r="I3341" s="107"/>
      <c r="J3341" s="108"/>
      <c r="K3341" s="109"/>
      <c r="L3341" s="110"/>
      <c r="M3341" s="328" t="str">
        <f>IFERROR(ROUNDUP(VLOOKUP(F3341,Accesorio!A:E,IF(L3341&gt;5,L3341-2,L3341),)*E3341/IF(L3341&gt;5,1.21,1),0)," ")</f>
        <v xml:space="preserve"> </v>
      </c>
      <c r="N3341" s="329" t="str">
        <f>IFERROR(VLOOKUP(F3341,Accesorio!A:C,3,),"")</f>
        <v/>
      </c>
    </row>
    <row r="3342" spans="1:14">
      <c r="A3342" s="103"/>
      <c r="B3342" s="104"/>
      <c r="C3342" s="105"/>
      <c r="D3342" s="106"/>
      <c r="E3342" s="222"/>
      <c r="F3342" s="225"/>
      <c r="G3342" s="107"/>
      <c r="H3342" s="107"/>
      <c r="I3342" s="107"/>
      <c r="J3342" s="108"/>
      <c r="K3342" s="109"/>
      <c r="L3342" s="110"/>
      <c r="M3342" s="328" t="str">
        <f>IFERROR(ROUNDUP(VLOOKUP(F3342,Accesorio!A:E,IF(L3342&gt;5,L3342-2,L3342),)*E3342/IF(L3342&gt;5,1.21,1),0)," ")</f>
        <v xml:space="preserve"> </v>
      </c>
      <c r="N3342" s="329" t="str">
        <f>IFERROR(VLOOKUP(F3342,Accesorio!A:C,3,),"")</f>
        <v/>
      </c>
    </row>
    <row r="3343" spans="1:14">
      <c r="A3343" s="103"/>
      <c r="B3343" s="104"/>
      <c r="C3343" s="105"/>
      <c r="D3343" s="106"/>
      <c r="E3343" s="222"/>
      <c r="F3343" s="225"/>
      <c r="G3343" s="107"/>
      <c r="H3343" s="107"/>
      <c r="I3343" s="107"/>
      <c r="J3343" s="108"/>
      <c r="K3343" s="109"/>
      <c r="L3343" s="110"/>
      <c r="M3343" s="328" t="str">
        <f>IFERROR(ROUNDUP(VLOOKUP(F3343,Accesorio!A:E,IF(L3343&gt;5,L3343-2,L3343),)*E3343/IF(L3343&gt;5,1.21,1),0)," ")</f>
        <v xml:space="preserve"> </v>
      </c>
      <c r="N3343" s="329" t="str">
        <f>IFERROR(VLOOKUP(F3343,Accesorio!A:C,3,),"")</f>
        <v/>
      </c>
    </row>
    <row r="3344" spans="1:14">
      <c r="A3344" s="103"/>
      <c r="B3344" s="104"/>
      <c r="C3344" s="105"/>
      <c r="D3344" s="106"/>
      <c r="E3344" s="222"/>
      <c r="F3344" s="225"/>
      <c r="G3344" s="107"/>
      <c r="H3344" s="107"/>
      <c r="I3344" s="107"/>
      <c r="J3344" s="108"/>
      <c r="K3344" s="109"/>
      <c r="L3344" s="110"/>
      <c r="M3344" s="328" t="str">
        <f>IFERROR(ROUNDUP(VLOOKUP(F3344,Accesorio!A:E,IF(L3344&gt;5,L3344-2,L3344),)*E3344/IF(L3344&gt;5,1.21,1),0)," ")</f>
        <v xml:space="preserve"> </v>
      </c>
      <c r="N3344" s="329" t="str">
        <f>IFERROR(VLOOKUP(F3344,Accesorio!A:C,3,),"")</f>
        <v/>
      </c>
    </row>
    <row r="3345" spans="1:14">
      <c r="A3345" s="103"/>
      <c r="B3345" s="104"/>
      <c r="C3345" s="105"/>
      <c r="D3345" s="106"/>
      <c r="E3345" s="222"/>
      <c r="F3345" s="225"/>
      <c r="G3345" s="107"/>
      <c r="H3345" s="107"/>
      <c r="I3345" s="107"/>
      <c r="J3345" s="108"/>
      <c r="K3345" s="109"/>
      <c r="L3345" s="110"/>
      <c r="M3345" s="328" t="str">
        <f>IFERROR(ROUNDUP(VLOOKUP(F3345,Accesorio!A:E,IF(L3345&gt;5,L3345-2,L3345),)*E3345/IF(L3345&gt;5,1.21,1),0)," ")</f>
        <v xml:space="preserve"> </v>
      </c>
      <c r="N3345" s="329" t="str">
        <f>IFERROR(VLOOKUP(F3345,Accesorio!A:C,3,),"")</f>
        <v/>
      </c>
    </row>
    <row r="3346" spans="1:14">
      <c r="A3346" s="103"/>
      <c r="B3346" s="104"/>
      <c r="C3346" s="105"/>
      <c r="D3346" s="106"/>
      <c r="E3346" s="222"/>
      <c r="F3346" s="225"/>
      <c r="G3346" s="107"/>
      <c r="H3346" s="107"/>
      <c r="I3346" s="107"/>
      <c r="J3346" s="108"/>
      <c r="K3346" s="109"/>
      <c r="L3346" s="110"/>
      <c r="M3346" s="328" t="str">
        <f>IFERROR(ROUNDUP(VLOOKUP(F3346,Accesorio!A:E,IF(L3346&gt;5,L3346-2,L3346),)*E3346/IF(L3346&gt;5,1.21,1),0)," ")</f>
        <v xml:space="preserve"> </v>
      </c>
      <c r="N3346" s="329" t="str">
        <f>IFERROR(VLOOKUP(F3346,Accesorio!A:C,3,),"")</f>
        <v/>
      </c>
    </row>
    <row r="3347" spans="1:14">
      <c r="A3347" s="103"/>
      <c r="B3347" s="104"/>
      <c r="C3347" s="105"/>
      <c r="D3347" s="106"/>
      <c r="E3347" s="222"/>
      <c r="F3347" s="225"/>
      <c r="G3347" s="107"/>
      <c r="H3347" s="107"/>
      <c r="I3347" s="107"/>
      <c r="J3347" s="108"/>
      <c r="K3347" s="109"/>
      <c r="L3347" s="110"/>
      <c r="M3347" s="328" t="str">
        <f>IFERROR(ROUNDUP(VLOOKUP(F3347,Accesorio!A:E,IF(L3347&gt;5,L3347-2,L3347),)*E3347/IF(L3347&gt;5,1.21,1),0)," ")</f>
        <v xml:space="preserve"> </v>
      </c>
      <c r="N3347" s="329" t="str">
        <f>IFERROR(VLOOKUP(F3347,Accesorio!A:C,3,),"")</f>
        <v/>
      </c>
    </row>
    <row r="3348" spans="1:14">
      <c r="A3348" s="103"/>
      <c r="B3348" s="104"/>
      <c r="C3348" s="105"/>
      <c r="D3348" s="106"/>
      <c r="E3348" s="222"/>
      <c r="F3348" s="225"/>
      <c r="G3348" s="107"/>
      <c r="H3348" s="107"/>
      <c r="I3348" s="107"/>
      <c r="J3348" s="108"/>
      <c r="K3348" s="109"/>
      <c r="L3348" s="110"/>
      <c r="M3348" s="328" t="str">
        <f>IFERROR(ROUNDUP(VLOOKUP(F3348,Accesorio!A:E,IF(L3348&gt;5,L3348-2,L3348),)*E3348/IF(L3348&gt;5,1.21,1),0)," ")</f>
        <v xml:space="preserve"> </v>
      </c>
      <c r="N3348" s="329" t="str">
        <f>IFERROR(VLOOKUP(F3348,Accesorio!A:C,3,),"")</f>
        <v/>
      </c>
    </row>
    <row r="3349" spans="1:14">
      <c r="A3349" s="103"/>
      <c r="B3349" s="104"/>
      <c r="C3349" s="105"/>
      <c r="D3349" s="106"/>
      <c r="E3349" s="222"/>
      <c r="F3349" s="225"/>
      <c r="G3349" s="107"/>
      <c r="H3349" s="107"/>
      <c r="I3349" s="107"/>
      <c r="J3349" s="108"/>
      <c r="K3349" s="109"/>
      <c r="L3349" s="110"/>
      <c r="M3349" s="328" t="str">
        <f>IFERROR(ROUNDUP(VLOOKUP(F3349,Accesorio!A:E,IF(L3349&gt;5,L3349-2,L3349),)*E3349/IF(L3349&gt;5,1.21,1),0)," ")</f>
        <v xml:space="preserve"> </v>
      </c>
      <c r="N3349" s="329" t="str">
        <f>IFERROR(VLOOKUP(F3349,Accesorio!A:C,3,),"")</f>
        <v/>
      </c>
    </row>
    <row r="3350" spans="1:14">
      <c r="A3350" s="103"/>
      <c r="B3350" s="104"/>
      <c r="C3350" s="105"/>
      <c r="D3350" s="106"/>
      <c r="E3350" s="222"/>
      <c r="F3350" s="225"/>
      <c r="G3350" s="107"/>
      <c r="H3350" s="107"/>
      <c r="I3350" s="107"/>
      <c r="J3350" s="108"/>
      <c r="K3350" s="109"/>
      <c r="L3350" s="110"/>
      <c r="M3350" s="328" t="str">
        <f>IFERROR(ROUNDUP(VLOOKUP(F3350,Accesorio!A:E,IF(L3350&gt;5,L3350-2,L3350),)*E3350/IF(L3350&gt;5,1.21,1),0)," ")</f>
        <v xml:space="preserve"> </v>
      </c>
      <c r="N3350" s="329" t="str">
        <f>IFERROR(VLOOKUP(F3350,Accesorio!A:C,3,),"")</f>
        <v/>
      </c>
    </row>
    <row r="3351" spans="1:14">
      <c r="A3351" s="103"/>
      <c r="B3351" s="104"/>
      <c r="C3351" s="105"/>
      <c r="D3351" s="106"/>
      <c r="E3351" s="222"/>
      <c r="F3351" s="225"/>
      <c r="G3351" s="107"/>
      <c r="H3351" s="107"/>
      <c r="I3351" s="107"/>
      <c r="J3351" s="108"/>
      <c r="K3351" s="109"/>
      <c r="L3351" s="110"/>
      <c r="M3351" s="328" t="str">
        <f>IFERROR(ROUNDUP(VLOOKUP(F3351,Accesorio!A:E,IF(L3351&gt;5,L3351-2,L3351),)*E3351/IF(L3351&gt;5,1.21,1),0)," ")</f>
        <v xml:space="preserve"> </v>
      </c>
      <c r="N3351" s="329" t="str">
        <f>IFERROR(VLOOKUP(F3351,Accesorio!A:C,3,),"")</f>
        <v/>
      </c>
    </row>
    <row r="3352" spans="1:14">
      <c r="A3352" s="103"/>
      <c r="B3352" s="104"/>
      <c r="C3352" s="105"/>
      <c r="D3352" s="106"/>
      <c r="E3352" s="222"/>
      <c r="F3352" s="225"/>
      <c r="G3352" s="107"/>
      <c r="H3352" s="107"/>
      <c r="I3352" s="107"/>
      <c r="J3352" s="108"/>
      <c r="K3352" s="109"/>
      <c r="L3352" s="110"/>
      <c r="M3352" s="328" t="str">
        <f>IFERROR(ROUNDUP(VLOOKUP(F3352,Accesorio!A:E,IF(L3352&gt;5,L3352-2,L3352),)*E3352/IF(L3352&gt;5,1.21,1),0)," ")</f>
        <v xml:space="preserve"> </v>
      </c>
      <c r="N3352" s="329" t="str">
        <f>IFERROR(VLOOKUP(F3352,Accesorio!A:C,3,),"")</f>
        <v/>
      </c>
    </row>
    <row r="3353" spans="1:14">
      <c r="A3353" s="103"/>
      <c r="B3353" s="104"/>
      <c r="C3353" s="105"/>
      <c r="D3353" s="106"/>
      <c r="E3353" s="222"/>
      <c r="F3353" s="225"/>
      <c r="G3353" s="107"/>
      <c r="H3353" s="107"/>
      <c r="I3353" s="107"/>
      <c r="J3353" s="108"/>
      <c r="K3353" s="109"/>
      <c r="L3353" s="110"/>
      <c r="M3353" s="328" t="str">
        <f>IFERROR(ROUNDUP(VLOOKUP(F3353,Accesorio!A:E,IF(L3353&gt;5,L3353-2,L3353),)*E3353/IF(L3353&gt;5,1.21,1),0)," ")</f>
        <v xml:space="preserve"> </v>
      </c>
      <c r="N3353" s="329" t="str">
        <f>IFERROR(VLOOKUP(F3353,Accesorio!A:C,3,),"")</f>
        <v/>
      </c>
    </row>
    <row r="3354" spans="1:14">
      <c r="A3354" s="103"/>
      <c r="B3354" s="104"/>
      <c r="C3354" s="105"/>
      <c r="D3354" s="106"/>
      <c r="E3354" s="222"/>
      <c r="F3354" s="225"/>
      <c r="G3354" s="107"/>
      <c r="H3354" s="107"/>
      <c r="I3354" s="107"/>
      <c r="J3354" s="108"/>
      <c r="K3354" s="109"/>
      <c r="L3354" s="110"/>
      <c r="M3354" s="328" t="str">
        <f>IFERROR(ROUNDUP(VLOOKUP(F3354,Accesorio!A:E,IF(L3354&gt;5,L3354-2,L3354),)*E3354/IF(L3354&gt;5,1.21,1),0)," ")</f>
        <v xml:space="preserve"> </v>
      </c>
      <c r="N3354" s="329" t="str">
        <f>IFERROR(VLOOKUP(F3354,Accesorio!A:C,3,),"")</f>
        <v/>
      </c>
    </row>
    <row r="3355" spans="1:14">
      <c r="A3355" s="103"/>
      <c r="B3355" s="104"/>
      <c r="C3355" s="105"/>
      <c r="D3355" s="106"/>
      <c r="E3355" s="222"/>
      <c r="F3355" s="225"/>
      <c r="G3355" s="107"/>
      <c r="H3355" s="107"/>
      <c r="I3355" s="107"/>
      <c r="J3355" s="108"/>
      <c r="K3355" s="109"/>
      <c r="L3355" s="110"/>
      <c r="M3355" s="328" t="str">
        <f>IFERROR(ROUNDUP(VLOOKUP(F3355,Accesorio!A:E,IF(L3355&gt;5,L3355-2,L3355),)*E3355/IF(L3355&gt;5,1.21,1),0)," ")</f>
        <v xml:space="preserve"> </v>
      </c>
      <c r="N3355" s="329" t="str">
        <f>IFERROR(VLOOKUP(F3355,Accesorio!A:C,3,),"")</f>
        <v/>
      </c>
    </row>
    <row r="3356" spans="1:14">
      <c r="A3356" s="103"/>
      <c r="B3356" s="104"/>
      <c r="C3356" s="105"/>
      <c r="D3356" s="106"/>
      <c r="E3356" s="222"/>
      <c r="F3356" s="225"/>
      <c r="G3356" s="107"/>
      <c r="H3356" s="107"/>
      <c r="I3356" s="107"/>
      <c r="J3356" s="108"/>
      <c r="K3356" s="109"/>
      <c r="L3356" s="110"/>
      <c r="M3356" s="328" t="str">
        <f>IFERROR(ROUNDUP(VLOOKUP(F3356,Accesorio!A:E,IF(L3356&gt;5,L3356-2,L3356),)*E3356/IF(L3356&gt;5,1.21,1),0)," ")</f>
        <v xml:space="preserve"> </v>
      </c>
      <c r="N3356" s="329" t="str">
        <f>IFERROR(VLOOKUP(F3356,Accesorio!A:C,3,),"")</f>
        <v/>
      </c>
    </row>
    <row r="3357" spans="1:14">
      <c r="A3357" s="103"/>
      <c r="B3357" s="104"/>
      <c r="C3357" s="105"/>
      <c r="D3357" s="106"/>
      <c r="E3357" s="222"/>
      <c r="F3357" s="225"/>
      <c r="G3357" s="107"/>
      <c r="H3357" s="107"/>
      <c r="I3357" s="107"/>
      <c r="J3357" s="108"/>
      <c r="K3357" s="109"/>
      <c r="L3357" s="110"/>
      <c r="M3357" s="328" t="str">
        <f>IFERROR(ROUNDUP(VLOOKUP(F3357,Accesorio!A:E,IF(L3357&gt;5,L3357-2,L3357),)*E3357/IF(L3357&gt;5,1.21,1),0)," ")</f>
        <v xml:space="preserve"> </v>
      </c>
      <c r="N3357" s="329" t="str">
        <f>IFERROR(VLOOKUP(F3357,Accesorio!A:C,3,),"")</f>
        <v/>
      </c>
    </row>
    <row r="3358" spans="1:14">
      <c r="A3358" s="103"/>
      <c r="B3358" s="104"/>
      <c r="C3358" s="105"/>
      <c r="D3358" s="106"/>
      <c r="E3358" s="222"/>
      <c r="F3358" s="225"/>
      <c r="G3358" s="107"/>
      <c r="H3358" s="107"/>
      <c r="I3358" s="107"/>
      <c r="J3358" s="108"/>
      <c r="K3358" s="109"/>
      <c r="L3358" s="110"/>
      <c r="M3358" s="328" t="str">
        <f>IFERROR(ROUNDUP(VLOOKUP(F3358,Accesorio!A:E,IF(L3358&gt;5,L3358-2,L3358),)*E3358/IF(L3358&gt;5,1.21,1),0)," ")</f>
        <v xml:space="preserve"> </v>
      </c>
      <c r="N3358" s="329" t="str">
        <f>IFERROR(VLOOKUP(F3358,Accesorio!A:C,3,),"")</f>
        <v/>
      </c>
    </row>
    <row r="3359" spans="1:14">
      <c r="A3359" s="103"/>
      <c r="B3359" s="104"/>
      <c r="C3359" s="105"/>
      <c r="D3359" s="106"/>
      <c r="E3359" s="222"/>
      <c r="F3359" s="225"/>
      <c r="G3359" s="107"/>
      <c r="H3359" s="107"/>
      <c r="I3359" s="107"/>
      <c r="J3359" s="108"/>
      <c r="K3359" s="109"/>
      <c r="L3359" s="110"/>
      <c r="M3359" s="328" t="str">
        <f>IFERROR(ROUNDUP(VLOOKUP(F3359,Accesorio!A:E,IF(L3359&gt;5,L3359-2,L3359),)*E3359/IF(L3359&gt;5,1.21,1),0)," ")</f>
        <v xml:space="preserve"> </v>
      </c>
      <c r="N3359" s="329" t="str">
        <f>IFERROR(VLOOKUP(F3359,Accesorio!A:C,3,),"")</f>
        <v/>
      </c>
    </row>
    <row r="3360" spans="1:14">
      <c r="A3360" s="103"/>
      <c r="B3360" s="104"/>
      <c r="C3360" s="105"/>
      <c r="D3360" s="106"/>
      <c r="E3360" s="222"/>
      <c r="F3360" s="225"/>
      <c r="G3360" s="107"/>
      <c r="H3360" s="107"/>
      <c r="I3360" s="107"/>
      <c r="J3360" s="108"/>
      <c r="K3360" s="109"/>
      <c r="L3360" s="110"/>
      <c r="M3360" s="328" t="str">
        <f>IFERROR(ROUNDUP(VLOOKUP(F3360,Accesorio!A:E,IF(L3360&gt;5,L3360-2,L3360),)*E3360/IF(L3360&gt;5,1.21,1),0)," ")</f>
        <v xml:space="preserve"> </v>
      </c>
      <c r="N3360" s="329" t="str">
        <f>IFERROR(VLOOKUP(F3360,Accesorio!A:C,3,),"")</f>
        <v/>
      </c>
    </row>
    <row r="3361" spans="1:14">
      <c r="A3361" s="103"/>
      <c r="B3361" s="104"/>
      <c r="C3361" s="105"/>
      <c r="D3361" s="106"/>
      <c r="E3361" s="222"/>
      <c r="F3361" s="225"/>
      <c r="G3361" s="107"/>
      <c r="H3361" s="107"/>
      <c r="I3361" s="107"/>
      <c r="J3361" s="108"/>
      <c r="K3361" s="109"/>
      <c r="L3361" s="110"/>
      <c r="M3361" s="328" t="str">
        <f>IFERROR(ROUNDUP(VLOOKUP(F3361,Accesorio!A:E,IF(L3361&gt;5,L3361-2,L3361),)*E3361/IF(L3361&gt;5,1.21,1),0)," ")</f>
        <v xml:space="preserve"> </v>
      </c>
      <c r="N3361" s="329" t="str">
        <f>IFERROR(VLOOKUP(F3361,Accesorio!A:C,3,),"")</f>
        <v/>
      </c>
    </row>
    <row r="3362" spans="1:14">
      <c r="A3362" s="103"/>
      <c r="B3362" s="104"/>
      <c r="C3362" s="105"/>
      <c r="D3362" s="106"/>
      <c r="E3362" s="222"/>
      <c r="F3362" s="225"/>
      <c r="G3362" s="107"/>
      <c r="H3362" s="107"/>
      <c r="I3362" s="107"/>
      <c r="J3362" s="108"/>
      <c r="K3362" s="109"/>
      <c r="L3362" s="110"/>
      <c r="M3362" s="328" t="str">
        <f>IFERROR(ROUNDUP(VLOOKUP(F3362,Accesorio!A:E,IF(L3362&gt;5,L3362-2,L3362),)*E3362/IF(L3362&gt;5,1.21,1),0)," ")</f>
        <v xml:space="preserve"> </v>
      </c>
      <c r="N3362" s="329" t="str">
        <f>IFERROR(VLOOKUP(F3362,Accesorio!A:C,3,),"")</f>
        <v/>
      </c>
    </row>
    <row r="3363" spans="1:14">
      <c r="A3363" s="103"/>
      <c r="B3363" s="104"/>
      <c r="C3363" s="105"/>
      <c r="D3363" s="106"/>
      <c r="E3363" s="222"/>
      <c r="F3363" s="225"/>
      <c r="G3363" s="107"/>
      <c r="H3363" s="107"/>
      <c r="I3363" s="107"/>
      <c r="J3363" s="108"/>
      <c r="K3363" s="109"/>
      <c r="L3363" s="110"/>
      <c r="M3363" s="328" t="str">
        <f>IFERROR(ROUNDUP(VLOOKUP(F3363,Accesorio!A:E,IF(L3363&gt;5,L3363-2,L3363),)*E3363/IF(L3363&gt;5,1.21,1),0)," ")</f>
        <v xml:space="preserve"> </v>
      </c>
      <c r="N3363" s="329" t="str">
        <f>IFERROR(VLOOKUP(F3363,Accesorio!A:C,3,),"")</f>
        <v/>
      </c>
    </row>
    <row r="3364" spans="1:14">
      <c r="A3364" s="103"/>
      <c r="B3364" s="104"/>
      <c r="C3364" s="105"/>
      <c r="D3364" s="106"/>
      <c r="E3364" s="222"/>
      <c r="F3364" s="225"/>
      <c r="G3364" s="107"/>
      <c r="H3364" s="107"/>
      <c r="I3364" s="107"/>
      <c r="J3364" s="108"/>
      <c r="K3364" s="109"/>
      <c r="L3364" s="110"/>
      <c r="M3364" s="328" t="str">
        <f>IFERROR(ROUNDUP(VLOOKUP(F3364,Accesorio!A:E,IF(L3364&gt;5,L3364-2,L3364),)*E3364/IF(L3364&gt;5,1.21,1),0)," ")</f>
        <v xml:space="preserve"> </v>
      </c>
      <c r="N3364" s="329" t="str">
        <f>IFERROR(VLOOKUP(F3364,Accesorio!A:C,3,),"")</f>
        <v/>
      </c>
    </row>
    <row r="3365" spans="1:14">
      <c r="A3365" s="103"/>
      <c r="B3365" s="104"/>
      <c r="C3365" s="105"/>
      <c r="D3365" s="106"/>
      <c r="E3365" s="222"/>
      <c r="F3365" s="225"/>
      <c r="G3365" s="107"/>
      <c r="H3365" s="107"/>
      <c r="I3365" s="107"/>
      <c r="J3365" s="108"/>
      <c r="K3365" s="109"/>
      <c r="L3365" s="110"/>
      <c r="M3365" s="328" t="str">
        <f>IFERROR(ROUNDUP(VLOOKUP(F3365,Accesorio!A:E,IF(L3365&gt;5,L3365-2,L3365),)*E3365/IF(L3365&gt;5,1.21,1),0)," ")</f>
        <v xml:space="preserve"> </v>
      </c>
      <c r="N3365" s="329" t="str">
        <f>IFERROR(VLOOKUP(F3365,Accesorio!A:C,3,),"")</f>
        <v/>
      </c>
    </row>
    <row r="3366" spans="1:14">
      <c r="A3366" s="103"/>
      <c r="B3366" s="104"/>
      <c r="C3366" s="105"/>
      <c r="D3366" s="106"/>
      <c r="E3366" s="222"/>
      <c r="F3366" s="225"/>
      <c r="G3366" s="107"/>
      <c r="H3366" s="107"/>
      <c r="I3366" s="107"/>
      <c r="J3366" s="108"/>
      <c r="K3366" s="109"/>
      <c r="L3366" s="110"/>
      <c r="M3366" s="328" t="str">
        <f>IFERROR(ROUNDUP(VLOOKUP(F3366,Accesorio!A:E,IF(L3366&gt;5,L3366-2,L3366),)*E3366/IF(L3366&gt;5,1.21,1),0)," ")</f>
        <v xml:space="preserve"> </v>
      </c>
      <c r="N3366" s="329" t="str">
        <f>IFERROR(VLOOKUP(F3366,Accesorio!A:C,3,),"")</f>
        <v/>
      </c>
    </row>
    <row r="3367" spans="1:14">
      <c r="A3367" s="103"/>
      <c r="B3367" s="104"/>
      <c r="C3367" s="105"/>
      <c r="D3367" s="106"/>
      <c r="E3367" s="222"/>
      <c r="F3367" s="225"/>
      <c r="G3367" s="107"/>
      <c r="H3367" s="107"/>
      <c r="I3367" s="107"/>
      <c r="J3367" s="108"/>
      <c r="K3367" s="109"/>
      <c r="L3367" s="110"/>
      <c r="M3367" s="328" t="str">
        <f>IFERROR(ROUNDUP(VLOOKUP(F3367,Accesorio!A:E,IF(L3367&gt;5,L3367-2,L3367),)*E3367/IF(L3367&gt;5,1.21,1),0)," ")</f>
        <v xml:space="preserve"> </v>
      </c>
      <c r="N3367" s="329" t="str">
        <f>IFERROR(VLOOKUP(F3367,Accesorio!A:C,3,),"")</f>
        <v/>
      </c>
    </row>
    <row r="3368" spans="1:14">
      <c r="A3368" s="103"/>
      <c r="B3368" s="104"/>
      <c r="C3368" s="105"/>
      <c r="D3368" s="106"/>
      <c r="E3368" s="222"/>
      <c r="F3368" s="225"/>
      <c r="G3368" s="107"/>
      <c r="H3368" s="107"/>
      <c r="I3368" s="107"/>
      <c r="J3368" s="108"/>
      <c r="K3368" s="109"/>
      <c r="L3368" s="110"/>
      <c r="M3368" s="328" t="str">
        <f>IFERROR(ROUNDUP(VLOOKUP(F3368,Accesorio!A:E,IF(L3368&gt;5,L3368-2,L3368),)*E3368/IF(L3368&gt;5,1.21,1),0)," ")</f>
        <v xml:space="preserve"> </v>
      </c>
      <c r="N3368" s="329" t="str">
        <f>IFERROR(VLOOKUP(F3368,Accesorio!A:C,3,),"")</f>
        <v/>
      </c>
    </row>
    <row r="3369" spans="1:14">
      <c r="A3369" s="103"/>
      <c r="B3369" s="104"/>
      <c r="C3369" s="105"/>
      <c r="D3369" s="106"/>
      <c r="E3369" s="222"/>
      <c r="F3369" s="225"/>
      <c r="G3369" s="107"/>
      <c r="H3369" s="107"/>
      <c r="I3369" s="107"/>
      <c r="J3369" s="108"/>
      <c r="K3369" s="109"/>
      <c r="L3369" s="110"/>
      <c r="M3369" s="328" t="str">
        <f>IFERROR(ROUNDUP(VLOOKUP(F3369,Accesorio!A:E,IF(L3369&gt;5,L3369-2,L3369),)*E3369/IF(L3369&gt;5,1.21,1),0)," ")</f>
        <v xml:space="preserve"> </v>
      </c>
      <c r="N3369" s="329" t="str">
        <f>IFERROR(VLOOKUP(F3369,Accesorio!A:C,3,),"")</f>
        <v/>
      </c>
    </row>
    <row r="3370" spans="1:14">
      <c r="A3370" s="103"/>
      <c r="B3370" s="104"/>
      <c r="C3370" s="105"/>
      <c r="D3370" s="106"/>
      <c r="E3370" s="222"/>
      <c r="F3370" s="225"/>
      <c r="G3370" s="107"/>
      <c r="H3370" s="107"/>
      <c r="I3370" s="107"/>
      <c r="J3370" s="108"/>
      <c r="K3370" s="109"/>
      <c r="L3370" s="110"/>
      <c r="M3370" s="328" t="str">
        <f>IFERROR(ROUNDUP(VLOOKUP(F3370,Accesorio!A:E,IF(L3370&gt;5,L3370-2,L3370),)*E3370/IF(L3370&gt;5,1.21,1),0)," ")</f>
        <v xml:space="preserve"> </v>
      </c>
      <c r="N3370" s="329" t="str">
        <f>IFERROR(VLOOKUP(F3370,Accesorio!A:C,3,),"")</f>
        <v/>
      </c>
    </row>
    <row r="3371" spans="1:14">
      <c r="A3371" s="103"/>
      <c r="B3371" s="104"/>
      <c r="C3371" s="105"/>
      <c r="D3371" s="106"/>
      <c r="E3371" s="222"/>
      <c r="F3371" s="225"/>
      <c r="G3371" s="107"/>
      <c r="H3371" s="107"/>
      <c r="I3371" s="107"/>
      <c r="J3371" s="108"/>
      <c r="K3371" s="109"/>
      <c r="L3371" s="110"/>
      <c r="M3371" s="328" t="str">
        <f>IFERROR(ROUNDUP(VLOOKUP(F3371,Accesorio!A:E,IF(L3371&gt;5,L3371-2,L3371),)*E3371/IF(L3371&gt;5,1.21,1),0)," ")</f>
        <v xml:space="preserve"> </v>
      </c>
      <c r="N3371" s="329" t="str">
        <f>IFERROR(VLOOKUP(F3371,Accesorio!A:C,3,),"")</f>
        <v/>
      </c>
    </row>
    <row r="3372" spans="1:14">
      <c r="A3372" s="103"/>
      <c r="B3372" s="104"/>
      <c r="C3372" s="105"/>
      <c r="D3372" s="106"/>
      <c r="E3372" s="222"/>
      <c r="F3372" s="225"/>
      <c r="G3372" s="107"/>
      <c r="H3372" s="107"/>
      <c r="I3372" s="107"/>
      <c r="J3372" s="108"/>
      <c r="K3372" s="109"/>
      <c r="L3372" s="110"/>
      <c r="M3372" s="328" t="str">
        <f>IFERROR(ROUNDUP(VLOOKUP(F3372,Accesorio!A:E,IF(L3372&gt;5,L3372-2,L3372),)*E3372/IF(L3372&gt;5,1.21,1),0)," ")</f>
        <v xml:space="preserve"> </v>
      </c>
      <c r="N3372" s="329" t="str">
        <f>IFERROR(VLOOKUP(F3372,Accesorio!A:C,3,),"")</f>
        <v/>
      </c>
    </row>
    <row r="3373" spans="1:14">
      <c r="A3373" s="103"/>
      <c r="B3373" s="104"/>
      <c r="C3373" s="105"/>
      <c r="D3373" s="106"/>
      <c r="E3373" s="222"/>
      <c r="F3373" s="225"/>
      <c r="G3373" s="107"/>
      <c r="H3373" s="107"/>
      <c r="I3373" s="107"/>
      <c r="J3373" s="108"/>
      <c r="K3373" s="109"/>
      <c r="L3373" s="110"/>
      <c r="M3373" s="328" t="str">
        <f>IFERROR(ROUNDUP(VLOOKUP(F3373,Accesorio!A:E,IF(L3373&gt;5,L3373-2,L3373),)*E3373/IF(L3373&gt;5,1.21,1),0)," ")</f>
        <v xml:space="preserve"> </v>
      </c>
      <c r="N3373" s="329" t="str">
        <f>IFERROR(VLOOKUP(F3373,Accesorio!A:C,3,),"")</f>
        <v/>
      </c>
    </row>
    <row r="3374" spans="1:14">
      <c r="A3374" s="103"/>
      <c r="B3374" s="104"/>
      <c r="C3374" s="105"/>
      <c r="D3374" s="106"/>
      <c r="E3374" s="222"/>
      <c r="F3374" s="225"/>
      <c r="G3374" s="107"/>
      <c r="H3374" s="107"/>
      <c r="I3374" s="107"/>
      <c r="J3374" s="108"/>
      <c r="K3374" s="109"/>
      <c r="L3374" s="110"/>
      <c r="M3374" s="328" t="str">
        <f>IFERROR(ROUNDUP(VLOOKUP(F3374,Accesorio!A:E,IF(L3374&gt;5,L3374-2,L3374),)*E3374/IF(L3374&gt;5,1.21,1),0)," ")</f>
        <v xml:space="preserve"> </v>
      </c>
      <c r="N3374" s="329" t="str">
        <f>IFERROR(VLOOKUP(F3374,Accesorio!A:C,3,),"")</f>
        <v/>
      </c>
    </row>
    <row r="3375" spans="1:14">
      <c r="A3375" s="103"/>
      <c r="B3375" s="104"/>
      <c r="C3375" s="105"/>
      <c r="D3375" s="106"/>
      <c r="E3375" s="222"/>
      <c r="F3375" s="225"/>
      <c r="G3375" s="107"/>
      <c r="H3375" s="107"/>
      <c r="I3375" s="107"/>
      <c r="J3375" s="108"/>
      <c r="K3375" s="109"/>
      <c r="L3375" s="110"/>
      <c r="M3375" s="328" t="str">
        <f>IFERROR(ROUNDUP(VLOOKUP(F3375,Accesorio!A:E,IF(L3375&gt;5,L3375-2,L3375),)*E3375/IF(L3375&gt;5,1.21,1),0)," ")</f>
        <v xml:space="preserve"> </v>
      </c>
      <c r="N3375" s="329" t="str">
        <f>IFERROR(VLOOKUP(F3375,Accesorio!A:C,3,),"")</f>
        <v/>
      </c>
    </row>
    <row r="3376" spans="1:14">
      <c r="A3376" s="103"/>
      <c r="B3376" s="104"/>
      <c r="C3376" s="105"/>
      <c r="D3376" s="106"/>
      <c r="E3376" s="222"/>
      <c r="F3376" s="225"/>
      <c r="G3376" s="107"/>
      <c r="H3376" s="107"/>
      <c r="I3376" s="107"/>
      <c r="J3376" s="108"/>
      <c r="K3376" s="109"/>
      <c r="L3376" s="110"/>
      <c r="M3376" s="328" t="str">
        <f>IFERROR(ROUNDUP(VLOOKUP(F3376,Accesorio!A:E,IF(L3376&gt;5,L3376-2,L3376),)*E3376/IF(L3376&gt;5,1.21,1),0)," ")</f>
        <v xml:space="preserve"> </v>
      </c>
      <c r="N3376" s="329" t="str">
        <f>IFERROR(VLOOKUP(F3376,Accesorio!A:C,3,),"")</f>
        <v/>
      </c>
    </row>
    <row r="3377" spans="1:14">
      <c r="A3377" s="103"/>
      <c r="B3377" s="104"/>
      <c r="C3377" s="105"/>
      <c r="D3377" s="106"/>
      <c r="E3377" s="222"/>
      <c r="F3377" s="225"/>
      <c r="G3377" s="107"/>
      <c r="H3377" s="107"/>
      <c r="I3377" s="107"/>
      <c r="J3377" s="108"/>
      <c r="K3377" s="109"/>
      <c r="L3377" s="110"/>
      <c r="M3377" s="328" t="str">
        <f>IFERROR(ROUNDUP(VLOOKUP(F3377,Accesorio!A:E,IF(L3377&gt;5,L3377-2,L3377),)*E3377/IF(L3377&gt;5,1.21,1),0)," ")</f>
        <v xml:space="preserve"> </v>
      </c>
      <c r="N3377" s="329" t="str">
        <f>IFERROR(VLOOKUP(F3377,Accesorio!A:C,3,),"")</f>
        <v/>
      </c>
    </row>
    <row r="3378" spans="1:14">
      <c r="A3378" s="103"/>
      <c r="B3378" s="104"/>
      <c r="C3378" s="105"/>
      <c r="D3378" s="106"/>
      <c r="E3378" s="222"/>
      <c r="F3378" s="225"/>
      <c r="G3378" s="107"/>
      <c r="H3378" s="107"/>
      <c r="I3378" s="107"/>
      <c r="J3378" s="108"/>
      <c r="K3378" s="109"/>
      <c r="L3378" s="110"/>
      <c r="M3378" s="328" t="str">
        <f>IFERROR(ROUNDUP(VLOOKUP(F3378,Accesorio!A:E,IF(L3378&gt;5,L3378-2,L3378),)*E3378/IF(L3378&gt;5,1.21,1),0)," ")</f>
        <v xml:space="preserve"> </v>
      </c>
      <c r="N3378" s="329" t="str">
        <f>IFERROR(VLOOKUP(F3378,Accesorio!A:C,3,),"")</f>
        <v/>
      </c>
    </row>
    <row r="3379" spans="1:14">
      <c r="A3379" s="103"/>
      <c r="B3379" s="104"/>
      <c r="C3379" s="105"/>
      <c r="D3379" s="106"/>
      <c r="E3379" s="222"/>
      <c r="F3379" s="225"/>
      <c r="G3379" s="107"/>
      <c r="H3379" s="107"/>
      <c r="I3379" s="107"/>
      <c r="J3379" s="108"/>
      <c r="K3379" s="109"/>
      <c r="L3379" s="110"/>
      <c r="M3379" s="328" t="str">
        <f>IFERROR(ROUNDUP(VLOOKUP(F3379,Accesorio!A:E,IF(L3379&gt;5,L3379-2,L3379),)*E3379/IF(L3379&gt;5,1.21,1),0)," ")</f>
        <v xml:space="preserve"> </v>
      </c>
      <c r="N3379" s="329" t="str">
        <f>IFERROR(VLOOKUP(F3379,Accesorio!A:C,3,),"")</f>
        <v/>
      </c>
    </row>
    <row r="3380" spans="1:14">
      <c r="A3380" s="103"/>
      <c r="B3380" s="104"/>
      <c r="C3380" s="105"/>
      <c r="D3380" s="106"/>
      <c r="E3380" s="222"/>
      <c r="F3380" s="225"/>
      <c r="G3380" s="107"/>
      <c r="H3380" s="107"/>
      <c r="I3380" s="107"/>
      <c r="J3380" s="108"/>
      <c r="K3380" s="109"/>
      <c r="L3380" s="110"/>
      <c r="M3380" s="328" t="str">
        <f>IFERROR(ROUNDUP(VLOOKUP(F3380,Accesorio!A:E,IF(L3380&gt;5,L3380-2,L3380),)*E3380/IF(L3380&gt;5,1.21,1),0)," ")</f>
        <v xml:space="preserve"> </v>
      </c>
      <c r="N3380" s="329" t="str">
        <f>IFERROR(VLOOKUP(F3380,Accesorio!A:C,3,),"")</f>
        <v/>
      </c>
    </row>
    <row r="3381" spans="1:14">
      <c r="A3381" s="103"/>
      <c r="B3381" s="104"/>
      <c r="C3381" s="105"/>
      <c r="D3381" s="106"/>
      <c r="E3381" s="222"/>
      <c r="F3381" s="225"/>
      <c r="G3381" s="107"/>
      <c r="H3381" s="107"/>
      <c r="I3381" s="107"/>
      <c r="J3381" s="108"/>
      <c r="K3381" s="109"/>
      <c r="L3381" s="110"/>
      <c r="M3381" s="328" t="str">
        <f>IFERROR(ROUNDUP(VLOOKUP(F3381,Accesorio!A:E,IF(L3381&gt;5,L3381-2,L3381),)*E3381/IF(L3381&gt;5,1.21,1),0)," ")</f>
        <v xml:space="preserve"> </v>
      </c>
      <c r="N3381" s="329" t="str">
        <f>IFERROR(VLOOKUP(F3381,Accesorio!A:C,3,),"")</f>
        <v/>
      </c>
    </row>
    <row r="3382" spans="1:14">
      <c r="A3382" s="103"/>
      <c r="B3382" s="104"/>
      <c r="C3382" s="105"/>
      <c r="D3382" s="106"/>
      <c r="E3382" s="222"/>
      <c r="F3382" s="225"/>
      <c r="G3382" s="107"/>
      <c r="H3382" s="107"/>
      <c r="I3382" s="107"/>
      <c r="J3382" s="108"/>
      <c r="K3382" s="109"/>
      <c r="L3382" s="110"/>
      <c r="M3382" s="328" t="str">
        <f>IFERROR(ROUNDUP(VLOOKUP(F3382,Accesorio!A:E,IF(L3382&gt;5,L3382-2,L3382),)*E3382/IF(L3382&gt;5,1.21,1),0)," ")</f>
        <v xml:space="preserve"> </v>
      </c>
      <c r="N3382" s="329" t="str">
        <f>IFERROR(VLOOKUP(F3382,Accesorio!A:C,3,),"")</f>
        <v/>
      </c>
    </row>
    <row r="3383" spans="1:14">
      <c r="A3383" s="103"/>
      <c r="B3383" s="104"/>
      <c r="C3383" s="105"/>
      <c r="D3383" s="106"/>
      <c r="E3383" s="222"/>
      <c r="F3383" s="225"/>
      <c r="G3383" s="107"/>
      <c r="H3383" s="107"/>
      <c r="I3383" s="107"/>
      <c r="J3383" s="108"/>
      <c r="K3383" s="109"/>
      <c r="L3383" s="110"/>
      <c r="M3383" s="328" t="str">
        <f>IFERROR(ROUNDUP(VLOOKUP(F3383,Accesorio!A:E,IF(L3383&gt;5,L3383-2,L3383),)*E3383/IF(L3383&gt;5,1.21,1),0)," ")</f>
        <v xml:space="preserve"> </v>
      </c>
      <c r="N3383" s="329" t="str">
        <f>IFERROR(VLOOKUP(F3383,Accesorio!A:C,3,),"")</f>
        <v/>
      </c>
    </row>
    <row r="3384" spans="1:14">
      <c r="A3384" s="103"/>
      <c r="B3384" s="104"/>
      <c r="C3384" s="105"/>
      <c r="D3384" s="106"/>
      <c r="E3384" s="222"/>
      <c r="F3384" s="225"/>
      <c r="G3384" s="107"/>
      <c r="H3384" s="107"/>
      <c r="I3384" s="107"/>
      <c r="J3384" s="108"/>
      <c r="K3384" s="109"/>
      <c r="L3384" s="110"/>
      <c r="M3384" s="328" t="str">
        <f>IFERROR(ROUNDUP(VLOOKUP(F3384,Accesorio!A:E,IF(L3384&gt;5,L3384-2,L3384),)*E3384/IF(L3384&gt;5,1.21,1),0)," ")</f>
        <v xml:space="preserve"> </v>
      </c>
      <c r="N3384" s="329" t="str">
        <f>IFERROR(VLOOKUP(F3384,Accesorio!A:C,3,),"")</f>
        <v/>
      </c>
    </row>
    <row r="3385" spans="1:14">
      <c r="A3385" s="103"/>
      <c r="B3385" s="104"/>
      <c r="C3385" s="105"/>
      <c r="D3385" s="106"/>
      <c r="E3385" s="222"/>
      <c r="F3385" s="225"/>
      <c r="G3385" s="107"/>
      <c r="H3385" s="107"/>
      <c r="I3385" s="107"/>
      <c r="J3385" s="108"/>
      <c r="K3385" s="109"/>
      <c r="L3385" s="110"/>
      <c r="M3385" s="328" t="str">
        <f>IFERROR(ROUNDUP(VLOOKUP(F3385,Accesorio!A:E,IF(L3385&gt;5,L3385-2,L3385),)*E3385/IF(L3385&gt;5,1.21,1),0)," ")</f>
        <v xml:space="preserve"> </v>
      </c>
      <c r="N3385" s="329" t="str">
        <f>IFERROR(VLOOKUP(F3385,Accesorio!A:C,3,),"")</f>
        <v/>
      </c>
    </row>
    <row r="3386" spans="1:14">
      <c r="A3386" s="103"/>
      <c r="B3386" s="104"/>
      <c r="C3386" s="105"/>
      <c r="D3386" s="106"/>
      <c r="E3386" s="222"/>
      <c r="F3386" s="225"/>
      <c r="G3386" s="107"/>
      <c r="H3386" s="107"/>
      <c r="I3386" s="107"/>
      <c r="J3386" s="108"/>
      <c r="K3386" s="109"/>
      <c r="L3386" s="110"/>
      <c r="M3386" s="328" t="str">
        <f>IFERROR(ROUNDUP(VLOOKUP(F3386,Accesorio!A:E,IF(L3386&gt;5,L3386-2,L3386),)*E3386/IF(L3386&gt;5,1.21,1),0)," ")</f>
        <v xml:space="preserve"> </v>
      </c>
      <c r="N3386" s="329" t="str">
        <f>IFERROR(VLOOKUP(F3386,Accesorio!A:C,3,),"")</f>
        <v/>
      </c>
    </row>
    <row r="3387" spans="1:14">
      <c r="A3387" s="103"/>
      <c r="B3387" s="104"/>
      <c r="C3387" s="105"/>
      <c r="D3387" s="106"/>
      <c r="E3387" s="222"/>
      <c r="F3387" s="225"/>
      <c r="G3387" s="107"/>
      <c r="H3387" s="107"/>
      <c r="I3387" s="107"/>
      <c r="J3387" s="108"/>
      <c r="K3387" s="109"/>
      <c r="L3387" s="110"/>
      <c r="M3387" s="328" t="str">
        <f>IFERROR(ROUNDUP(VLOOKUP(F3387,Accesorio!A:E,IF(L3387&gt;5,L3387-2,L3387),)*E3387/IF(L3387&gt;5,1.21,1),0)," ")</f>
        <v xml:space="preserve"> </v>
      </c>
      <c r="N3387" s="329" t="str">
        <f>IFERROR(VLOOKUP(F3387,Accesorio!A:C,3,),"")</f>
        <v/>
      </c>
    </row>
    <row r="3388" spans="1:14">
      <c r="A3388" s="103"/>
      <c r="B3388" s="104"/>
      <c r="C3388" s="105"/>
      <c r="D3388" s="106"/>
      <c r="E3388" s="222"/>
      <c r="F3388" s="225"/>
      <c r="G3388" s="107"/>
      <c r="H3388" s="107"/>
      <c r="I3388" s="107"/>
      <c r="J3388" s="108"/>
      <c r="K3388" s="109"/>
      <c r="L3388" s="110"/>
      <c r="M3388" s="328" t="str">
        <f>IFERROR(ROUNDUP(VLOOKUP(F3388,Accesorio!A:E,IF(L3388&gt;5,L3388-2,L3388),)*E3388/IF(L3388&gt;5,1.21,1),0)," ")</f>
        <v xml:space="preserve"> </v>
      </c>
      <c r="N3388" s="329" t="str">
        <f>IFERROR(VLOOKUP(F3388,Accesorio!A:C,3,),"")</f>
        <v/>
      </c>
    </row>
    <row r="3389" spans="1:14">
      <c r="A3389" s="103"/>
      <c r="B3389" s="104"/>
      <c r="C3389" s="105"/>
      <c r="D3389" s="106"/>
      <c r="E3389" s="222"/>
      <c r="F3389" s="225"/>
      <c r="G3389" s="107"/>
      <c r="H3389" s="107"/>
      <c r="I3389" s="107"/>
      <c r="J3389" s="108"/>
      <c r="K3389" s="109"/>
      <c r="L3389" s="110"/>
      <c r="M3389" s="328" t="str">
        <f>IFERROR(ROUNDUP(VLOOKUP(F3389,Accesorio!A:E,IF(L3389&gt;5,L3389-2,L3389),)*E3389/IF(L3389&gt;5,1.21,1),0)," ")</f>
        <v xml:space="preserve"> </v>
      </c>
      <c r="N3389" s="329" t="str">
        <f>IFERROR(VLOOKUP(F3389,Accesorio!A:C,3,),"")</f>
        <v/>
      </c>
    </row>
    <row r="3390" spans="1:14">
      <c r="A3390" s="103"/>
      <c r="B3390" s="104"/>
      <c r="C3390" s="105"/>
      <c r="D3390" s="106"/>
      <c r="E3390" s="222"/>
      <c r="F3390" s="225"/>
      <c r="G3390" s="107"/>
      <c r="H3390" s="107"/>
      <c r="I3390" s="107"/>
      <c r="J3390" s="108"/>
      <c r="K3390" s="109"/>
      <c r="L3390" s="110"/>
      <c r="M3390" s="328" t="str">
        <f>IFERROR(ROUNDUP(VLOOKUP(F3390,Accesorio!A:E,IF(L3390&gt;5,L3390-2,L3390),)*E3390/IF(L3390&gt;5,1.21,1),0)," ")</f>
        <v xml:space="preserve"> </v>
      </c>
      <c r="N3390" s="329" t="str">
        <f>IFERROR(VLOOKUP(F3390,Accesorio!A:C,3,),"")</f>
        <v/>
      </c>
    </row>
    <row r="3391" spans="1:14">
      <c r="A3391" s="103"/>
      <c r="B3391" s="104"/>
      <c r="C3391" s="105"/>
      <c r="D3391" s="106"/>
      <c r="E3391" s="222"/>
      <c r="F3391" s="225"/>
      <c r="G3391" s="107"/>
      <c r="H3391" s="107"/>
      <c r="I3391" s="107"/>
      <c r="J3391" s="108"/>
      <c r="K3391" s="109"/>
      <c r="L3391" s="110"/>
      <c r="M3391" s="328" t="str">
        <f>IFERROR(ROUNDUP(VLOOKUP(F3391,Accesorio!A:E,IF(L3391&gt;5,L3391-2,L3391),)*E3391/IF(L3391&gt;5,1.21,1),0)," ")</f>
        <v xml:space="preserve"> </v>
      </c>
      <c r="N3391" s="329" t="str">
        <f>IFERROR(VLOOKUP(F3391,Accesorio!A:C,3,),"")</f>
        <v/>
      </c>
    </row>
    <row r="3392" spans="1:14">
      <c r="A3392" s="103"/>
      <c r="B3392" s="104"/>
      <c r="C3392" s="105"/>
      <c r="D3392" s="106"/>
      <c r="E3392" s="222"/>
      <c r="F3392" s="225"/>
      <c r="G3392" s="107"/>
      <c r="H3392" s="107"/>
      <c r="I3392" s="107"/>
      <c r="J3392" s="108"/>
      <c r="K3392" s="109"/>
      <c r="L3392" s="110"/>
      <c r="M3392" s="328" t="str">
        <f>IFERROR(ROUNDUP(VLOOKUP(F3392,Accesorio!A:E,IF(L3392&gt;5,L3392-2,L3392),)*E3392/IF(L3392&gt;5,1.21,1),0)," ")</f>
        <v xml:space="preserve"> </v>
      </c>
      <c r="N3392" s="329" t="str">
        <f>IFERROR(VLOOKUP(F3392,Accesorio!A:C,3,),"")</f>
        <v/>
      </c>
    </row>
    <row r="3393" spans="1:14">
      <c r="A3393" s="103"/>
      <c r="B3393" s="104"/>
      <c r="C3393" s="105"/>
      <c r="D3393" s="106"/>
      <c r="E3393" s="222"/>
      <c r="F3393" s="225"/>
      <c r="G3393" s="107"/>
      <c r="H3393" s="107"/>
      <c r="I3393" s="107"/>
      <c r="J3393" s="108"/>
      <c r="K3393" s="109"/>
      <c r="L3393" s="110"/>
      <c r="M3393" s="328" t="str">
        <f>IFERROR(ROUNDUP(VLOOKUP(F3393,Accesorio!A:E,IF(L3393&gt;5,L3393-2,L3393),)*E3393/IF(L3393&gt;5,1.21,1),0)," ")</f>
        <v xml:space="preserve"> </v>
      </c>
      <c r="N3393" s="329" t="str">
        <f>IFERROR(VLOOKUP(F3393,Accesorio!A:C,3,),"")</f>
        <v/>
      </c>
    </row>
    <row r="3394" spans="1:14">
      <c r="A3394" s="103"/>
      <c r="B3394" s="104"/>
      <c r="C3394" s="105"/>
      <c r="D3394" s="106"/>
      <c r="E3394" s="222"/>
      <c r="F3394" s="225"/>
      <c r="G3394" s="107"/>
      <c r="H3394" s="107"/>
      <c r="I3394" s="107"/>
      <c r="J3394" s="108"/>
      <c r="K3394" s="109"/>
      <c r="L3394" s="110"/>
      <c r="M3394" s="328" t="str">
        <f>IFERROR(ROUNDUP(VLOOKUP(F3394,Accesorio!A:E,IF(L3394&gt;5,L3394-2,L3394),)*E3394/IF(L3394&gt;5,1.21,1),0)," ")</f>
        <v xml:space="preserve"> </v>
      </c>
      <c r="N3394" s="329" t="str">
        <f>IFERROR(VLOOKUP(F3394,Accesorio!A:C,3,),"")</f>
        <v/>
      </c>
    </row>
    <row r="3395" spans="1:14">
      <c r="A3395" s="103"/>
      <c r="B3395" s="104"/>
      <c r="C3395" s="105"/>
      <c r="D3395" s="106"/>
      <c r="E3395" s="222"/>
      <c r="F3395" s="225"/>
      <c r="G3395" s="107"/>
      <c r="H3395" s="107"/>
      <c r="I3395" s="107"/>
      <c r="J3395" s="108"/>
      <c r="K3395" s="109"/>
      <c r="L3395" s="110"/>
      <c r="M3395" s="328" t="str">
        <f>IFERROR(ROUNDUP(VLOOKUP(F3395,Accesorio!A:E,IF(L3395&gt;5,L3395-2,L3395),)*E3395/IF(L3395&gt;5,1.21,1),0)," ")</f>
        <v xml:space="preserve"> </v>
      </c>
      <c r="N3395" s="329" t="str">
        <f>IFERROR(VLOOKUP(F3395,Accesorio!A:C,3,),"")</f>
        <v/>
      </c>
    </row>
    <row r="3396" spans="1:14">
      <c r="A3396" s="103"/>
      <c r="B3396" s="104"/>
      <c r="C3396" s="105"/>
      <c r="D3396" s="106"/>
      <c r="E3396" s="222"/>
      <c r="F3396" s="225"/>
      <c r="G3396" s="107"/>
      <c r="H3396" s="107"/>
      <c r="I3396" s="107"/>
      <c r="J3396" s="108"/>
      <c r="K3396" s="109"/>
      <c r="L3396" s="110"/>
      <c r="M3396" s="328" t="str">
        <f>IFERROR(ROUNDUP(VLOOKUP(F3396,Accesorio!A:E,IF(L3396&gt;5,L3396-2,L3396),)*E3396/IF(L3396&gt;5,1.21,1),0)," ")</f>
        <v xml:space="preserve"> </v>
      </c>
      <c r="N3396" s="329" t="str">
        <f>IFERROR(VLOOKUP(F3396,Accesorio!A:C,3,),"")</f>
        <v/>
      </c>
    </row>
    <row r="3397" spans="1:14">
      <c r="A3397" s="103"/>
      <c r="B3397" s="104"/>
      <c r="C3397" s="105"/>
      <c r="D3397" s="106"/>
      <c r="E3397" s="222"/>
      <c r="F3397" s="225"/>
      <c r="G3397" s="107"/>
      <c r="H3397" s="107"/>
      <c r="I3397" s="107"/>
      <c r="J3397" s="108"/>
      <c r="K3397" s="109"/>
      <c r="L3397" s="110"/>
      <c r="M3397" s="328" t="str">
        <f>IFERROR(ROUNDUP(VLOOKUP(F3397,Accesorio!A:E,IF(L3397&gt;5,L3397-2,L3397),)*E3397/IF(L3397&gt;5,1.21,1),0)," ")</f>
        <v xml:space="preserve"> </v>
      </c>
      <c r="N3397" s="329" t="str">
        <f>IFERROR(VLOOKUP(F3397,Accesorio!A:C,3,),"")</f>
        <v/>
      </c>
    </row>
    <row r="3398" spans="1:14">
      <c r="A3398" s="103"/>
      <c r="B3398" s="104"/>
      <c r="C3398" s="105"/>
      <c r="D3398" s="106"/>
      <c r="E3398" s="222"/>
      <c r="F3398" s="225"/>
      <c r="G3398" s="107"/>
      <c r="H3398" s="107"/>
      <c r="I3398" s="107"/>
      <c r="J3398" s="108"/>
      <c r="K3398" s="109"/>
      <c r="L3398" s="110"/>
      <c r="M3398" s="328" t="str">
        <f>IFERROR(ROUNDUP(VLOOKUP(F3398,Accesorio!A:E,IF(L3398&gt;5,L3398-2,L3398),)*E3398/IF(L3398&gt;5,1.21,1),0)," ")</f>
        <v xml:space="preserve"> </v>
      </c>
      <c r="N3398" s="329" t="str">
        <f>IFERROR(VLOOKUP(F3398,Accesorio!A:C,3,),"")</f>
        <v/>
      </c>
    </row>
    <row r="3399" spans="1:14">
      <c r="A3399" s="103"/>
      <c r="B3399" s="104"/>
      <c r="C3399" s="105"/>
      <c r="D3399" s="106"/>
      <c r="E3399" s="222"/>
      <c r="F3399" s="225"/>
      <c r="G3399" s="107"/>
      <c r="H3399" s="107"/>
      <c r="I3399" s="107"/>
      <c r="J3399" s="108"/>
      <c r="K3399" s="109"/>
      <c r="L3399" s="110"/>
      <c r="M3399" s="328" t="str">
        <f>IFERROR(ROUNDUP(VLOOKUP(F3399,Accesorio!A:E,IF(L3399&gt;5,L3399-2,L3399),)*E3399/IF(L3399&gt;5,1.21,1),0)," ")</f>
        <v xml:space="preserve"> </v>
      </c>
      <c r="N3399" s="329" t="str">
        <f>IFERROR(VLOOKUP(F3399,Accesorio!A:C,3,),"")</f>
        <v/>
      </c>
    </row>
    <row r="3400" spans="1:14">
      <c r="A3400" s="103"/>
      <c r="B3400" s="104"/>
      <c r="C3400" s="105"/>
      <c r="D3400" s="106"/>
      <c r="E3400" s="222"/>
      <c r="F3400" s="225"/>
      <c r="G3400" s="107"/>
      <c r="H3400" s="107"/>
      <c r="I3400" s="107"/>
      <c r="J3400" s="108"/>
      <c r="K3400" s="109"/>
      <c r="L3400" s="110"/>
      <c r="M3400" s="328" t="str">
        <f>IFERROR(ROUNDUP(VLOOKUP(F3400,Accesorio!A:E,IF(L3400&gt;5,L3400-2,L3400),)*E3400/IF(L3400&gt;5,1.21,1),0)," ")</f>
        <v xml:space="preserve"> </v>
      </c>
      <c r="N3400" s="329" t="str">
        <f>IFERROR(VLOOKUP(F3400,Accesorio!A:C,3,),"")</f>
        <v/>
      </c>
    </row>
    <row r="3401" spans="1:14">
      <c r="A3401" s="103"/>
      <c r="B3401" s="104"/>
      <c r="C3401" s="105"/>
      <c r="D3401" s="106"/>
      <c r="E3401" s="222"/>
      <c r="F3401" s="225"/>
      <c r="G3401" s="107"/>
      <c r="H3401" s="107"/>
      <c r="I3401" s="107"/>
      <c r="J3401" s="108"/>
      <c r="K3401" s="109"/>
      <c r="L3401" s="110"/>
      <c r="M3401" s="328" t="str">
        <f>IFERROR(ROUNDUP(VLOOKUP(F3401,Accesorio!A:E,IF(L3401&gt;5,L3401-2,L3401),)*E3401/IF(L3401&gt;5,1.21,1),0)," ")</f>
        <v xml:space="preserve"> </v>
      </c>
      <c r="N3401" s="329" t="str">
        <f>IFERROR(VLOOKUP(F3401,Accesorio!A:C,3,),"")</f>
        <v/>
      </c>
    </row>
    <row r="3402" spans="1:14">
      <c r="A3402" s="103"/>
      <c r="B3402" s="104"/>
      <c r="C3402" s="105"/>
      <c r="D3402" s="106"/>
      <c r="E3402" s="222"/>
      <c r="F3402" s="225"/>
      <c r="G3402" s="107"/>
      <c r="H3402" s="107"/>
      <c r="I3402" s="107"/>
      <c r="J3402" s="108"/>
      <c r="K3402" s="109"/>
      <c r="L3402" s="110"/>
      <c r="M3402" s="328" t="str">
        <f>IFERROR(ROUNDUP(VLOOKUP(F3402,Accesorio!A:E,IF(L3402&gt;5,L3402-2,L3402),)*E3402/IF(L3402&gt;5,1.21,1),0)," ")</f>
        <v xml:space="preserve"> </v>
      </c>
      <c r="N3402" s="329" t="str">
        <f>IFERROR(VLOOKUP(F3402,Accesorio!A:C,3,),"")</f>
        <v/>
      </c>
    </row>
    <row r="3403" spans="1:14">
      <c r="A3403" s="103"/>
      <c r="B3403" s="104"/>
      <c r="C3403" s="105"/>
      <c r="D3403" s="106"/>
      <c r="E3403" s="222"/>
      <c r="F3403" s="225"/>
      <c r="G3403" s="107"/>
      <c r="H3403" s="107"/>
      <c r="I3403" s="107"/>
      <c r="J3403" s="108"/>
      <c r="K3403" s="109"/>
      <c r="L3403" s="110"/>
      <c r="M3403" s="328" t="str">
        <f>IFERROR(ROUNDUP(VLOOKUP(F3403,Accesorio!A:E,IF(L3403&gt;5,L3403-2,L3403),)*E3403/IF(L3403&gt;5,1.21,1),0)," ")</f>
        <v xml:space="preserve"> </v>
      </c>
      <c r="N3403" s="329" t="str">
        <f>IFERROR(VLOOKUP(F3403,Accesorio!A:C,3,),"")</f>
        <v/>
      </c>
    </row>
    <row r="3404" spans="1:14">
      <c r="A3404" s="103"/>
      <c r="B3404" s="104"/>
      <c r="C3404" s="105"/>
      <c r="D3404" s="106"/>
      <c r="E3404" s="222"/>
      <c r="F3404" s="225"/>
      <c r="G3404" s="107"/>
      <c r="H3404" s="107"/>
      <c r="I3404" s="107"/>
      <c r="J3404" s="108"/>
      <c r="K3404" s="109"/>
      <c r="L3404" s="110"/>
      <c r="M3404" s="328" t="str">
        <f>IFERROR(ROUNDUP(VLOOKUP(F3404,Accesorio!A:E,IF(L3404&gt;5,L3404-2,L3404),)*E3404/IF(L3404&gt;5,1.21,1),0)," ")</f>
        <v xml:space="preserve"> </v>
      </c>
      <c r="N3404" s="329" t="str">
        <f>IFERROR(VLOOKUP(F3404,Accesorio!A:C,3,),"")</f>
        <v/>
      </c>
    </row>
    <row r="3405" spans="1:14">
      <c r="A3405" s="103"/>
      <c r="B3405" s="104"/>
      <c r="C3405" s="105"/>
      <c r="D3405" s="106"/>
      <c r="E3405" s="222"/>
      <c r="F3405" s="225"/>
      <c r="G3405" s="107"/>
      <c r="H3405" s="107"/>
      <c r="I3405" s="107"/>
      <c r="J3405" s="108"/>
      <c r="K3405" s="109"/>
      <c r="L3405" s="110"/>
      <c r="M3405" s="328" t="str">
        <f>IFERROR(ROUNDUP(VLOOKUP(F3405,Accesorio!A:E,IF(L3405&gt;5,L3405-2,L3405),)*E3405/IF(L3405&gt;5,1.21,1),0)," ")</f>
        <v xml:space="preserve"> </v>
      </c>
      <c r="N3405" s="329" t="str">
        <f>IFERROR(VLOOKUP(F3405,Accesorio!A:C,3,),"")</f>
        <v/>
      </c>
    </row>
    <row r="3406" spans="1:14">
      <c r="A3406" s="103"/>
      <c r="B3406" s="104"/>
      <c r="C3406" s="105"/>
      <c r="D3406" s="106"/>
      <c r="E3406" s="222"/>
      <c r="F3406" s="225"/>
      <c r="G3406" s="107"/>
      <c r="H3406" s="107"/>
      <c r="I3406" s="107"/>
      <c r="J3406" s="108"/>
      <c r="K3406" s="109"/>
      <c r="L3406" s="110"/>
      <c r="M3406" s="328" t="str">
        <f>IFERROR(ROUNDUP(VLOOKUP(F3406,Accesorio!A:E,IF(L3406&gt;5,L3406-2,L3406),)*E3406/IF(L3406&gt;5,1.21,1),0)," ")</f>
        <v xml:space="preserve"> </v>
      </c>
      <c r="N3406" s="329" t="str">
        <f>IFERROR(VLOOKUP(F3406,Accesorio!A:C,3,),"")</f>
        <v/>
      </c>
    </row>
    <row r="3407" spans="1:14">
      <c r="A3407" s="103"/>
      <c r="B3407" s="104"/>
      <c r="C3407" s="105"/>
      <c r="D3407" s="106"/>
      <c r="E3407" s="222"/>
      <c r="F3407" s="225"/>
      <c r="G3407" s="107"/>
      <c r="H3407" s="107"/>
      <c r="I3407" s="107"/>
      <c r="J3407" s="108"/>
      <c r="K3407" s="109"/>
      <c r="L3407" s="110"/>
      <c r="M3407" s="328" t="str">
        <f>IFERROR(ROUNDUP(VLOOKUP(F3407,Accesorio!A:E,IF(L3407&gt;5,L3407-2,L3407),)*E3407/IF(L3407&gt;5,1.21,1),0)," ")</f>
        <v xml:space="preserve"> </v>
      </c>
      <c r="N3407" s="329" t="str">
        <f>IFERROR(VLOOKUP(F3407,Accesorio!A:C,3,),"")</f>
        <v/>
      </c>
    </row>
    <row r="3408" spans="1:14">
      <c r="A3408" s="103"/>
      <c r="B3408" s="104"/>
      <c r="C3408" s="105"/>
      <c r="D3408" s="106"/>
      <c r="E3408" s="222"/>
      <c r="F3408" s="225"/>
      <c r="G3408" s="107"/>
      <c r="H3408" s="107"/>
      <c r="I3408" s="107"/>
      <c r="J3408" s="108"/>
      <c r="K3408" s="109"/>
      <c r="L3408" s="110"/>
      <c r="M3408" s="328" t="str">
        <f>IFERROR(ROUNDUP(VLOOKUP(F3408,Accesorio!A:E,IF(L3408&gt;5,L3408-2,L3408),)*E3408/IF(L3408&gt;5,1.21,1),0)," ")</f>
        <v xml:space="preserve"> </v>
      </c>
      <c r="N3408" s="329" t="str">
        <f>IFERROR(VLOOKUP(F3408,Accesorio!A:C,3,),"")</f>
        <v/>
      </c>
    </row>
    <row r="3409" spans="1:14">
      <c r="A3409" s="103"/>
      <c r="B3409" s="104"/>
      <c r="C3409" s="105"/>
      <c r="D3409" s="106"/>
      <c r="E3409" s="222"/>
      <c r="F3409" s="225"/>
      <c r="G3409" s="107"/>
      <c r="H3409" s="107"/>
      <c r="I3409" s="107"/>
      <c r="J3409" s="108"/>
      <c r="K3409" s="109"/>
      <c r="L3409" s="110"/>
      <c r="M3409" s="328" t="str">
        <f>IFERROR(ROUNDUP(VLOOKUP(F3409,Accesorio!A:E,IF(L3409&gt;5,L3409-2,L3409),)*E3409/IF(L3409&gt;5,1.21,1),0)," ")</f>
        <v xml:space="preserve"> </v>
      </c>
      <c r="N3409" s="329" t="str">
        <f>IFERROR(VLOOKUP(F3409,Accesorio!A:C,3,),"")</f>
        <v/>
      </c>
    </row>
    <row r="3410" spans="1:14">
      <c r="A3410" s="103"/>
      <c r="B3410" s="104"/>
      <c r="C3410" s="105"/>
      <c r="D3410" s="106"/>
      <c r="E3410" s="222"/>
      <c r="F3410" s="225"/>
      <c r="G3410" s="107"/>
      <c r="H3410" s="107"/>
      <c r="I3410" s="107"/>
      <c r="J3410" s="108"/>
      <c r="K3410" s="109"/>
      <c r="L3410" s="110"/>
      <c r="M3410" s="328" t="str">
        <f>IFERROR(ROUNDUP(VLOOKUP(F3410,Accesorio!A:E,IF(L3410&gt;5,L3410-2,L3410),)*E3410/IF(L3410&gt;5,1.21,1),0)," ")</f>
        <v xml:space="preserve"> </v>
      </c>
      <c r="N3410" s="329" t="str">
        <f>IFERROR(VLOOKUP(F3410,Accesorio!A:C,3,),"")</f>
        <v/>
      </c>
    </row>
    <row r="3411" spans="1:14">
      <c r="A3411" s="103"/>
      <c r="B3411" s="104"/>
      <c r="C3411" s="105"/>
      <c r="D3411" s="106"/>
      <c r="E3411" s="222"/>
      <c r="F3411" s="225"/>
      <c r="G3411" s="107"/>
      <c r="H3411" s="107"/>
      <c r="I3411" s="107"/>
      <c r="J3411" s="108"/>
      <c r="K3411" s="109"/>
      <c r="L3411" s="110"/>
      <c r="M3411" s="328" t="str">
        <f>IFERROR(ROUNDUP(VLOOKUP(F3411,Accesorio!A:E,IF(L3411&gt;5,L3411-2,L3411),)*E3411/IF(L3411&gt;5,1.21,1),0)," ")</f>
        <v xml:space="preserve"> </v>
      </c>
      <c r="N3411" s="329" t="str">
        <f>IFERROR(VLOOKUP(F3411,Accesorio!A:C,3,),"")</f>
        <v/>
      </c>
    </row>
    <row r="3412" spans="1:14">
      <c r="A3412" s="103"/>
      <c r="B3412" s="104"/>
      <c r="C3412" s="105"/>
      <c r="D3412" s="106"/>
      <c r="E3412" s="222"/>
      <c r="F3412" s="225"/>
      <c r="G3412" s="107"/>
      <c r="H3412" s="107"/>
      <c r="I3412" s="107"/>
      <c r="J3412" s="108"/>
      <c r="K3412" s="109"/>
      <c r="L3412" s="110"/>
      <c r="M3412" s="328" t="str">
        <f>IFERROR(ROUNDUP(VLOOKUP(F3412,Accesorio!A:E,IF(L3412&gt;5,L3412-2,L3412),)*E3412/IF(L3412&gt;5,1.21,1),0)," ")</f>
        <v xml:space="preserve"> </v>
      </c>
      <c r="N3412" s="329" t="str">
        <f>IFERROR(VLOOKUP(F3412,Accesorio!A:C,3,),"")</f>
        <v/>
      </c>
    </row>
    <row r="3413" spans="1:14">
      <c r="A3413" s="103"/>
      <c r="B3413" s="104"/>
      <c r="C3413" s="105"/>
      <c r="D3413" s="106"/>
      <c r="E3413" s="222"/>
      <c r="F3413" s="225"/>
      <c r="G3413" s="107"/>
      <c r="H3413" s="107"/>
      <c r="I3413" s="107"/>
      <c r="J3413" s="108"/>
      <c r="K3413" s="109"/>
      <c r="L3413" s="110"/>
      <c r="M3413" s="328" t="str">
        <f>IFERROR(ROUNDUP(VLOOKUP(F3413,Accesorio!A:E,IF(L3413&gt;5,L3413-2,L3413),)*E3413/IF(L3413&gt;5,1.21,1),0)," ")</f>
        <v xml:space="preserve"> </v>
      </c>
      <c r="N3413" s="329" t="str">
        <f>IFERROR(VLOOKUP(F3413,Accesorio!A:C,3,),"")</f>
        <v/>
      </c>
    </row>
    <row r="3414" spans="1:14">
      <c r="A3414" s="103"/>
      <c r="B3414" s="104"/>
      <c r="C3414" s="105"/>
      <c r="D3414" s="106"/>
      <c r="E3414" s="222"/>
      <c r="F3414" s="225"/>
      <c r="G3414" s="107"/>
      <c r="H3414" s="107"/>
      <c r="I3414" s="107"/>
      <c r="J3414" s="108"/>
      <c r="K3414" s="109"/>
      <c r="L3414" s="110"/>
      <c r="M3414" s="328" t="str">
        <f>IFERROR(ROUNDUP(VLOOKUP(F3414,Accesorio!A:E,IF(L3414&gt;5,L3414-2,L3414),)*E3414/IF(L3414&gt;5,1.21,1),0)," ")</f>
        <v xml:space="preserve"> </v>
      </c>
      <c r="N3414" s="329" t="str">
        <f>IFERROR(VLOOKUP(F3414,Accesorio!A:C,3,),"")</f>
        <v/>
      </c>
    </row>
    <row r="3415" spans="1:14">
      <c r="A3415" s="103"/>
      <c r="B3415" s="104"/>
      <c r="C3415" s="105"/>
      <c r="D3415" s="106"/>
      <c r="E3415" s="222"/>
      <c r="F3415" s="225"/>
      <c r="G3415" s="107"/>
      <c r="H3415" s="107"/>
      <c r="I3415" s="107"/>
      <c r="J3415" s="108"/>
      <c r="K3415" s="109"/>
      <c r="L3415" s="110"/>
      <c r="M3415" s="328" t="str">
        <f>IFERROR(ROUNDUP(VLOOKUP(F3415,Accesorio!A:E,IF(L3415&gt;5,L3415-2,L3415),)*E3415/IF(L3415&gt;5,1.21,1),0)," ")</f>
        <v xml:space="preserve"> </v>
      </c>
      <c r="N3415" s="329" t="str">
        <f>IFERROR(VLOOKUP(F3415,Accesorio!A:C,3,),"")</f>
        <v/>
      </c>
    </row>
    <row r="3416" spans="1:14">
      <c r="A3416" s="103"/>
      <c r="B3416" s="104"/>
      <c r="C3416" s="105"/>
      <c r="D3416" s="106"/>
      <c r="E3416" s="222"/>
      <c r="F3416" s="225"/>
      <c r="G3416" s="107"/>
      <c r="H3416" s="107"/>
      <c r="I3416" s="107"/>
      <c r="J3416" s="108"/>
      <c r="K3416" s="109"/>
      <c r="L3416" s="110"/>
      <c r="M3416" s="328" t="str">
        <f>IFERROR(ROUNDUP(VLOOKUP(F3416,Accesorio!A:E,IF(L3416&gt;5,L3416-2,L3416),)*E3416/IF(L3416&gt;5,1.21,1),0)," ")</f>
        <v xml:space="preserve"> </v>
      </c>
      <c r="N3416" s="329" t="str">
        <f>IFERROR(VLOOKUP(F3416,Accesorio!A:C,3,),"")</f>
        <v/>
      </c>
    </row>
    <row r="3417" spans="1:14">
      <c r="A3417" s="103"/>
      <c r="B3417" s="104"/>
      <c r="C3417" s="105"/>
      <c r="D3417" s="106"/>
      <c r="E3417" s="222"/>
      <c r="F3417" s="225"/>
      <c r="G3417" s="107"/>
      <c r="H3417" s="107"/>
      <c r="I3417" s="107"/>
      <c r="J3417" s="108"/>
      <c r="K3417" s="109"/>
      <c r="L3417" s="110"/>
      <c r="M3417" s="328" t="str">
        <f>IFERROR(ROUNDUP(VLOOKUP(F3417,Accesorio!A:E,IF(L3417&gt;5,L3417-2,L3417),)*E3417/IF(L3417&gt;5,1.21,1),0)," ")</f>
        <v xml:space="preserve"> </v>
      </c>
      <c r="N3417" s="329" t="str">
        <f>IFERROR(VLOOKUP(F3417,Accesorio!A:C,3,),"")</f>
        <v/>
      </c>
    </row>
    <row r="3418" spans="1:14">
      <c r="A3418" s="103"/>
      <c r="B3418" s="104"/>
      <c r="C3418" s="105"/>
      <c r="D3418" s="106"/>
      <c r="E3418" s="222"/>
      <c r="F3418" s="225"/>
      <c r="G3418" s="107"/>
      <c r="H3418" s="107"/>
      <c r="I3418" s="107"/>
      <c r="J3418" s="108"/>
      <c r="K3418" s="109"/>
      <c r="L3418" s="110"/>
      <c r="M3418" s="328" t="str">
        <f>IFERROR(ROUNDUP(VLOOKUP(F3418,Accesorio!A:E,IF(L3418&gt;5,L3418-2,L3418),)*E3418/IF(L3418&gt;5,1.21,1),0)," ")</f>
        <v xml:space="preserve"> </v>
      </c>
      <c r="N3418" s="329" t="str">
        <f>IFERROR(VLOOKUP(F3418,Accesorio!A:C,3,),"")</f>
        <v/>
      </c>
    </row>
    <row r="3419" spans="1:14">
      <c r="A3419" s="103"/>
      <c r="B3419" s="104"/>
      <c r="C3419" s="105"/>
      <c r="D3419" s="106"/>
      <c r="E3419" s="222"/>
      <c r="F3419" s="225"/>
      <c r="G3419" s="107"/>
      <c r="H3419" s="107"/>
      <c r="I3419" s="107"/>
      <c r="J3419" s="108"/>
      <c r="K3419" s="109"/>
      <c r="L3419" s="110"/>
      <c r="M3419" s="328" t="str">
        <f>IFERROR(ROUNDUP(VLOOKUP(F3419,Accesorio!A:E,IF(L3419&gt;5,L3419-2,L3419),)*E3419/IF(L3419&gt;5,1.21,1),0)," ")</f>
        <v xml:space="preserve"> </v>
      </c>
      <c r="N3419" s="329" t="str">
        <f>IFERROR(VLOOKUP(F3419,Accesorio!A:C,3,),"")</f>
        <v/>
      </c>
    </row>
    <row r="3420" spans="1:14">
      <c r="A3420" s="103"/>
      <c r="B3420" s="104"/>
      <c r="C3420" s="105"/>
      <c r="D3420" s="106"/>
      <c r="E3420" s="222"/>
      <c r="F3420" s="225"/>
      <c r="G3420" s="107"/>
      <c r="H3420" s="107"/>
      <c r="I3420" s="107"/>
      <c r="J3420" s="108"/>
      <c r="K3420" s="109"/>
      <c r="L3420" s="110"/>
      <c r="M3420" s="328" t="str">
        <f>IFERROR(ROUNDUP(VLOOKUP(F3420,Accesorio!A:E,IF(L3420&gt;5,L3420-2,L3420),)*E3420/IF(L3420&gt;5,1.21,1),0)," ")</f>
        <v xml:space="preserve"> </v>
      </c>
      <c r="N3420" s="329" t="str">
        <f>IFERROR(VLOOKUP(F3420,Accesorio!A:C,3,),"")</f>
        <v/>
      </c>
    </row>
    <row r="3421" spans="1:14">
      <c r="A3421" s="103"/>
      <c r="B3421" s="104"/>
      <c r="C3421" s="105"/>
      <c r="D3421" s="106"/>
      <c r="E3421" s="222"/>
      <c r="F3421" s="225"/>
      <c r="G3421" s="107"/>
      <c r="H3421" s="107"/>
      <c r="I3421" s="107"/>
      <c r="J3421" s="108"/>
      <c r="K3421" s="109"/>
      <c r="L3421" s="110"/>
      <c r="M3421" s="328" t="str">
        <f>IFERROR(ROUNDUP(VLOOKUP(F3421,Accesorio!A:E,IF(L3421&gt;5,L3421-2,L3421),)*E3421/IF(L3421&gt;5,1.21,1),0)," ")</f>
        <v xml:space="preserve"> </v>
      </c>
      <c r="N3421" s="329" t="str">
        <f>IFERROR(VLOOKUP(F3421,Accesorio!A:C,3,),"")</f>
        <v/>
      </c>
    </row>
    <row r="3422" spans="1:14">
      <c r="A3422" s="103"/>
      <c r="B3422" s="104"/>
      <c r="C3422" s="105"/>
      <c r="D3422" s="106"/>
      <c r="E3422" s="222"/>
      <c r="F3422" s="225"/>
      <c r="G3422" s="107"/>
      <c r="H3422" s="107"/>
      <c r="I3422" s="107"/>
      <c r="J3422" s="108"/>
      <c r="K3422" s="109"/>
      <c r="L3422" s="110"/>
      <c r="M3422" s="328" t="str">
        <f>IFERROR(ROUNDUP(VLOOKUP(F3422,Accesorio!A:E,IF(L3422&gt;5,L3422-2,L3422),)*E3422/IF(L3422&gt;5,1.21,1),0)," ")</f>
        <v xml:space="preserve"> </v>
      </c>
      <c r="N3422" s="329" t="str">
        <f>IFERROR(VLOOKUP(F3422,Accesorio!A:C,3,),"")</f>
        <v/>
      </c>
    </row>
    <row r="3423" spans="1:14">
      <c r="A3423" s="103"/>
      <c r="B3423" s="104"/>
      <c r="C3423" s="105"/>
      <c r="D3423" s="106"/>
      <c r="E3423" s="222"/>
      <c r="F3423" s="225"/>
      <c r="G3423" s="107"/>
      <c r="H3423" s="107"/>
      <c r="I3423" s="107"/>
      <c r="J3423" s="108"/>
      <c r="K3423" s="109"/>
      <c r="L3423" s="110"/>
      <c r="M3423" s="328" t="str">
        <f>IFERROR(ROUNDUP(VLOOKUP(F3423,Accesorio!A:E,IF(L3423&gt;5,L3423-2,L3423),)*E3423/IF(L3423&gt;5,1.21,1),0)," ")</f>
        <v xml:space="preserve"> </v>
      </c>
      <c r="N3423" s="329" t="str">
        <f>IFERROR(VLOOKUP(F3423,Accesorio!A:C,3,),"")</f>
        <v/>
      </c>
    </row>
    <row r="3424" spans="1:14">
      <c r="A3424" s="103"/>
      <c r="B3424" s="104"/>
      <c r="C3424" s="105"/>
      <c r="D3424" s="106"/>
      <c r="E3424" s="222"/>
      <c r="F3424" s="225"/>
      <c r="G3424" s="107"/>
      <c r="H3424" s="107"/>
      <c r="I3424" s="107"/>
      <c r="J3424" s="108"/>
      <c r="K3424" s="109"/>
      <c r="L3424" s="110"/>
      <c r="M3424" s="328" t="str">
        <f>IFERROR(ROUNDUP(VLOOKUP(F3424,Accesorio!A:E,IF(L3424&gt;5,L3424-2,L3424),)*E3424/IF(L3424&gt;5,1.21,1),0)," ")</f>
        <v xml:space="preserve"> </v>
      </c>
      <c r="N3424" s="329" t="str">
        <f>IFERROR(VLOOKUP(F3424,Accesorio!A:C,3,),"")</f>
        <v/>
      </c>
    </row>
    <row r="3425" spans="1:14">
      <c r="A3425" s="103"/>
      <c r="B3425" s="104"/>
      <c r="C3425" s="105"/>
      <c r="D3425" s="106"/>
      <c r="E3425" s="222"/>
      <c r="F3425" s="225"/>
      <c r="G3425" s="107"/>
      <c r="H3425" s="107"/>
      <c r="I3425" s="107"/>
      <c r="J3425" s="108"/>
      <c r="K3425" s="109"/>
      <c r="L3425" s="110"/>
      <c r="M3425" s="328" t="str">
        <f>IFERROR(ROUNDUP(VLOOKUP(F3425,Accesorio!A:E,IF(L3425&gt;5,L3425-2,L3425),)*E3425/IF(L3425&gt;5,1.21,1),0)," ")</f>
        <v xml:space="preserve"> </v>
      </c>
      <c r="N3425" s="329" t="str">
        <f>IFERROR(VLOOKUP(F3425,Accesorio!A:C,3,),"")</f>
        <v/>
      </c>
    </row>
    <row r="3426" spans="1:14">
      <c r="A3426" s="103"/>
      <c r="B3426" s="104"/>
      <c r="C3426" s="105"/>
      <c r="D3426" s="106"/>
      <c r="E3426" s="222"/>
      <c r="F3426" s="225"/>
      <c r="G3426" s="107"/>
      <c r="H3426" s="107"/>
      <c r="I3426" s="107"/>
      <c r="J3426" s="108"/>
      <c r="K3426" s="109"/>
      <c r="L3426" s="110"/>
      <c r="M3426" s="328" t="str">
        <f>IFERROR(ROUNDUP(VLOOKUP(F3426,Accesorio!A:E,IF(L3426&gt;5,L3426-2,L3426),)*E3426/IF(L3426&gt;5,1.21,1),0)," ")</f>
        <v xml:space="preserve"> </v>
      </c>
      <c r="N3426" s="329" t="str">
        <f>IFERROR(VLOOKUP(F3426,Accesorio!A:C,3,),"")</f>
        <v/>
      </c>
    </row>
    <row r="3427" spans="1:14">
      <c r="A3427" s="103"/>
      <c r="B3427" s="104"/>
      <c r="C3427" s="105"/>
      <c r="D3427" s="106"/>
      <c r="E3427" s="222"/>
      <c r="F3427" s="225"/>
      <c r="G3427" s="107"/>
      <c r="H3427" s="107"/>
      <c r="I3427" s="107"/>
      <c r="J3427" s="108"/>
      <c r="K3427" s="109"/>
      <c r="L3427" s="110"/>
      <c r="M3427" s="328" t="str">
        <f>IFERROR(ROUNDUP(VLOOKUP(F3427,Accesorio!A:E,IF(L3427&gt;5,L3427-2,L3427),)*E3427/IF(L3427&gt;5,1.21,1),0)," ")</f>
        <v xml:space="preserve"> </v>
      </c>
      <c r="N3427" s="329" t="str">
        <f>IFERROR(VLOOKUP(F3427,Accesorio!A:C,3,),"")</f>
        <v/>
      </c>
    </row>
    <row r="3428" spans="1:14">
      <c r="A3428" s="103"/>
      <c r="B3428" s="104"/>
      <c r="C3428" s="105"/>
      <c r="D3428" s="106"/>
      <c r="E3428" s="222"/>
      <c r="F3428" s="225"/>
      <c r="G3428" s="107"/>
      <c r="H3428" s="107"/>
      <c r="I3428" s="107"/>
      <c r="J3428" s="108"/>
      <c r="K3428" s="109"/>
      <c r="L3428" s="110"/>
      <c r="M3428" s="328" t="str">
        <f>IFERROR(ROUNDUP(VLOOKUP(F3428,Accesorio!A:E,IF(L3428&gt;5,L3428-2,L3428),)*E3428/IF(L3428&gt;5,1.21,1),0)," ")</f>
        <v xml:space="preserve"> </v>
      </c>
      <c r="N3428" s="329" t="str">
        <f>IFERROR(VLOOKUP(F3428,Accesorio!A:C,3,),"")</f>
        <v/>
      </c>
    </row>
    <row r="3429" spans="1:14">
      <c r="A3429" s="103"/>
      <c r="B3429" s="104"/>
      <c r="C3429" s="105"/>
      <c r="D3429" s="106"/>
      <c r="E3429" s="222"/>
      <c r="F3429" s="225"/>
      <c r="G3429" s="107"/>
      <c r="H3429" s="107"/>
      <c r="I3429" s="107"/>
      <c r="J3429" s="108"/>
      <c r="K3429" s="109"/>
      <c r="L3429" s="110"/>
      <c r="M3429" s="328" t="str">
        <f>IFERROR(ROUNDUP(VLOOKUP(F3429,Accesorio!A:E,IF(L3429&gt;5,L3429-2,L3429),)*E3429/IF(L3429&gt;5,1.21,1),0)," ")</f>
        <v xml:space="preserve"> </v>
      </c>
      <c r="N3429" s="329" t="str">
        <f>IFERROR(VLOOKUP(F3429,Accesorio!A:C,3,),"")</f>
        <v/>
      </c>
    </row>
    <row r="3430" spans="1:14">
      <c r="A3430" s="103"/>
      <c r="B3430" s="104"/>
      <c r="C3430" s="105"/>
      <c r="D3430" s="106"/>
      <c r="E3430" s="222"/>
      <c r="F3430" s="225"/>
      <c r="G3430" s="107"/>
      <c r="H3430" s="107"/>
      <c r="I3430" s="107"/>
      <c r="J3430" s="108"/>
      <c r="K3430" s="109"/>
      <c r="L3430" s="110"/>
      <c r="M3430" s="328" t="str">
        <f>IFERROR(ROUNDUP(VLOOKUP(F3430,Accesorio!A:E,IF(L3430&gt;5,L3430-2,L3430),)*E3430/IF(L3430&gt;5,1.21,1),0)," ")</f>
        <v xml:space="preserve"> </v>
      </c>
      <c r="N3430" s="329" t="str">
        <f>IFERROR(VLOOKUP(F3430,Accesorio!A:C,3,),"")</f>
        <v/>
      </c>
    </row>
    <row r="3431" spans="1:14">
      <c r="A3431" s="103"/>
      <c r="B3431" s="104"/>
      <c r="C3431" s="105"/>
      <c r="D3431" s="106"/>
      <c r="E3431" s="222"/>
      <c r="F3431" s="225"/>
      <c r="G3431" s="107"/>
      <c r="H3431" s="107"/>
      <c r="I3431" s="107"/>
      <c r="J3431" s="108"/>
      <c r="K3431" s="109"/>
      <c r="L3431" s="110"/>
      <c r="M3431" s="328" t="str">
        <f>IFERROR(ROUNDUP(VLOOKUP(F3431,Accesorio!A:E,IF(L3431&gt;5,L3431-2,L3431),)*E3431/IF(L3431&gt;5,1.21,1),0)," ")</f>
        <v xml:space="preserve"> </v>
      </c>
      <c r="N3431" s="329" t="str">
        <f>IFERROR(VLOOKUP(F3431,Accesorio!A:C,3,),"")</f>
        <v/>
      </c>
    </row>
    <row r="3432" spans="1:14">
      <c r="A3432" s="103"/>
      <c r="B3432" s="104"/>
      <c r="C3432" s="105"/>
      <c r="D3432" s="106"/>
      <c r="E3432" s="222"/>
      <c r="F3432" s="225"/>
      <c r="G3432" s="107"/>
      <c r="H3432" s="107"/>
      <c r="I3432" s="107"/>
      <c r="J3432" s="108"/>
      <c r="K3432" s="109"/>
      <c r="L3432" s="110"/>
      <c r="M3432" s="328" t="str">
        <f>IFERROR(ROUNDUP(VLOOKUP(F3432,Accesorio!A:E,IF(L3432&gt;5,L3432-2,L3432),)*E3432/IF(L3432&gt;5,1.21,1),0)," ")</f>
        <v xml:space="preserve"> </v>
      </c>
      <c r="N3432" s="329" t="str">
        <f>IFERROR(VLOOKUP(F3432,Accesorio!A:C,3,),"")</f>
        <v/>
      </c>
    </row>
    <row r="3433" spans="1:14">
      <c r="A3433" s="103"/>
      <c r="B3433" s="104"/>
      <c r="C3433" s="105"/>
      <c r="D3433" s="106"/>
      <c r="E3433" s="222"/>
      <c r="F3433" s="225"/>
      <c r="G3433" s="107"/>
      <c r="H3433" s="107"/>
      <c r="I3433" s="107"/>
      <c r="J3433" s="108"/>
      <c r="K3433" s="109"/>
      <c r="L3433" s="110"/>
      <c r="M3433" s="328" t="str">
        <f>IFERROR(ROUNDUP(VLOOKUP(F3433,Accesorio!A:E,IF(L3433&gt;5,L3433-2,L3433),)*E3433/IF(L3433&gt;5,1.21,1),0)," ")</f>
        <v xml:space="preserve"> </v>
      </c>
      <c r="N3433" s="329" t="str">
        <f>IFERROR(VLOOKUP(F3433,Accesorio!A:C,3,),"")</f>
        <v/>
      </c>
    </row>
    <row r="3434" spans="1:14">
      <c r="A3434" s="103"/>
      <c r="B3434" s="104"/>
      <c r="C3434" s="105"/>
      <c r="D3434" s="106"/>
      <c r="E3434" s="222"/>
      <c r="F3434" s="225"/>
      <c r="G3434" s="107"/>
      <c r="H3434" s="107"/>
      <c r="I3434" s="107"/>
      <c r="J3434" s="108"/>
      <c r="K3434" s="109"/>
      <c r="L3434" s="110"/>
      <c r="M3434" s="328" t="str">
        <f>IFERROR(ROUNDUP(VLOOKUP(F3434,Accesorio!A:E,IF(L3434&gt;5,L3434-2,L3434),)*E3434/IF(L3434&gt;5,1.21,1),0)," ")</f>
        <v xml:space="preserve"> </v>
      </c>
      <c r="N3434" s="329" t="str">
        <f>IFERROR(VLOOKUP(F3434,Accesorio!A:C,3,),"")</f>
        <v/>
      </c>
    </row>
    <row r="3435" spans="1:14">
      <c r="A3435" s="103"/>
      <c r="B3435" s="104"/>
      <c r="C3435" s="105"/>
      <c r="D3435" s="106"/>
      <c r="E3435" s="222"/>
      <c r="F3435" s="225"/>
      <c r="G3435" s="107"/>
      <c r="H3435" s="107"/>
      <c r="I3435" s="107"/>
      <c r="J3435" s="108"/>
      <c r="K3435" s="109"/>
      <c r="L3435" s="110"/>
      <c r="M3435" s="328" t="str">
        <f>IFERROR(ROUNDUP(VLOOKUP(F3435,Accesorio!A:E,IF(L3435&gt;5,L3435-2,L3435),)*E3435/IF(L3435&gt;5,1.21,1),0)," ")</f>
        <v xml:space="preserve"> </v>
      </c>
      <c r="N3435" s="329" t="str">
        <f>IFERROR(VLOOKUP(F3435,Accesorio!A:C,3,),"")</f>
        <v/>
      </c>
    </row>
    <row r="3436" spans="1:14">
      <c r="A3436" s="103"/>
      <c r="B3436" s="104"/>
      <c r="C3436" s="105"/>
      <c r="D3436" s="106"/>
      <c r="E3436" s="222"/>
      <c r="F3436" s="225"/>
      <c r="G3436" s="107"/>
      <c r="H3436" s="107"/>
      <c r="I3436" s="107"/>
      <c r="J3436" s="108"/>
      <c r="K3436" s="109"/>
      <c r="L3436" s="110"/>
      <c r="M3436" s="328" t="str">
        <f>IFERROR(ROUNDUP(VLOOKUP(F3436,Accesorio!A:E,IF(L3436&gt;5,L3436-2,L3436),)*E3436/IF(L3436&gt;5,1.21,1),0)," ")</f>
        <v xml:space="preserve"> </v>
      </c>
      <c r="N3436" s="329" t="str">
        <f>IFERROR(VLOOKUP(F3436,Accesorio!A:C,3,),"")</f>
        <v/>
      </c>
    </row>
    <row r="3437" spans="1:14">
      <c r="A3437" s="103"/>
      <c r="B3437" s="104"/>
      <c r="C3437" s="105"/>
      <c r="D3437" s="106"/>
      <c r="E3437" s="222"/>
      <c r="F3437" s="225"/>
      <c r="G3437" s="107"/>
      <c r="H3437" s="107"/>
      <c r="I3437" s="107"/>
      <c r="J3437" s="108"/>
      <c r="K3437" s="109"/>
      <c r="L3437" s="110"/>
      <c r="M3437" s="328" t="str">
        <f>IFERROR(ROUNDUP(VLOOKUP(F3437,Accesorio!A:E,IF(L3437&gt;5,L3437-2,L3437),)*E3437/IF(L3437&gt;5,1.21,1),0)," ")</f>
        <v xml:space="preserve"> </v>
      </c>
      <c r="N3437" s="329" t="str">
        <f>IFERROR(VLOOKUP(F3437,Accesorio!A:C,3,),"")</f>
        <v/>
      </c>
    </row>
    <row r="3438" spans="1:14">
      <c r="A3438" s="103"/>
      <c r="B3438" s="104"/>
      <c r="C3438" s="105"/>
      <c r="D3438" s="106"/>
      <c r="E3438" s="222"/>
      <c r="F3438" s="225"/>
      <c r="G3438" s="107"/>
      <c r="H3438" s="107"/>
      <c r="I3438" s="107"/>
      <c r="J3438" s="108"/>
      <c r="K3438" s="109"/>
      <c r="L3438" s="110"/>
      <c r="M3438" s="328" t="str">
        <f>IFERROR(ROUNDUP(VLOOKUP(F3438,Accesorio!A:E,IF(L3438&gt;5,L3438-2,L3438),)*E3438/IF(L3438&gt;5,1.21,1),0)," ")</f>
        <v xml:space="preserve"> </v>
      </c>
      <c r="N3438" s="329" t="str">
        <f>IFERROR(VLOOKUP(F3438,Accesorio!A:C,3,),"")</f>
        <v/>
      </c>
    </row>
    <row r="3439" spans="1:14">
      <c r="A3439" s="103"/>
      <c r="B3439" s="104"/>
      <c r="C3439" s="105"/>
      <c r="D3439" s="106"/>
      <c r="E3439" s="222"/>
      <c r="F3439" s="225"/>
      <c r="G3439" s="107"/>
      <c r="H3439" s="107"/>
      <c r="I3439" s="107"/>
      <c r="J3439" s="108"/>
      <c r="K3439" s="109"/>
      <c r="L3439" s="110"/>
      <c r="M3439" s="328" t="str">
        <f>IFERROR(ROUNDUP(VLOOKUP(F3439,Accesorio!A:E,IF(L3439&gt;5,L3439-2,L3439),)*E3439/IF(L3439&gt;5,1.21,1),0)," ")</f>
        <v xml:space="preserve"> </v>
      </c>
      <c r="N3439" s="329" t="str">
        <f>IFERROR(VLOOKUP(F3439,Accesorio!A:C,3,),"")</f>
        <v/>
      </c>
    </row>
    <row r="3440" spans="1:14">
      <c r="A3440" s="103"/>
      <c r="B3440" s="104"/>
      <c r="C3440" s="105"/>
      <c r="D3440" s="106"/>
      <c r="E3440" s="222"/>
      <c r="F3440" s="225"/>
      <c r="G3440" s="107"/>
      <c r="H3440" s="107"/>
      <c r="I3440" s="107"/>
      <c r="J3440" s="108"/>
      <c r="K3440" s="109"/>
      <c r="L3440" s="110"/>
      <c r="M3440" s="328" t="str">
        <f>IFERROR(ROUNDUP(VLOOKUP(F3440,Accesorio!A:E,IF(L3440&gt;5,L3440-2,L3440),)*E3440/IF(L3440&gt;5,1.21,1),0)," ")</f>
        <v xml:space="preserve"> </v>
      </c>
      <c r="N3440" s="329" t="str">
        <f>IFERROR(VLOOKUP(F3440,Accesorio!A:C,3,),"")</f>
        <v/>
      </c>
    </row>
    <row r="3441" spans="1:14">
      <c r="A3441" s="103"/>
      <c r="B3441" s="104"/>
      <c r="C3441" s="105"/>
      <c r="D3441" s="106"/>
      <c r="E3441" s="222"/>
      <c r="F3441" s="225"/>
      <c r="G3441" s="107"/>
      <c r="H3441" s="107"/>
      <c r="I3441" s="107"/>
      <c r="J3441" s="108"/>
      <c r="K3441" s="109"/>
      <c r="L3441" s="110"/>
      <c r="M3441" s="328" t="str">
        <f>IFERROR(ROUNDUP(VLOOKUP(F3441,Accesorio!A:E,IF(L3441&gt;5,L3441-2,L3441),)*E3441/IF(L3441&gt;5,1.21,1),0)," ")</f>
        <v xml:space="preserve"> </v>
      </c>
      <c r="N3441" s="329" t="str">
        <f>IFERROR(VLOOKUP(F3441,Accesorio!A:C,3,),"")</f>
        <v/>
      </c>
    </row>
    <row r="3442" spans="1:14">
      <c r="A3442" s="103"/>
      <c r="B3442" s="104"/>
      <c r="C3442" s="105"/>
      <c r="D3442" s="106"/>
      <c r="E3442" s="222"/>
      <c r="F3442" s="225"/>
      <c r="G3442" s="107"/>
      <c r="H3442" s="107"/>
      <c r="I3442" s="107"/>
      <c r="J3442" s="108"/>
      <c r="K3442" s="109"/>
      <c r="L3442" s="110"/>
      <c r="M3442" s="328" t="str">
        <f>IFERROR(ROUNDUP(VLOOKUP(F3442,Accesorio!A:E,IF(L3442&gt;5,L3442-2,L3442),)*E3442/IF(L3442&gt;5,1.21,1),0)," ")</f>
        <v xml:space="preserve"> </v>
      </c>
      <c r="N3442" s="329" t="str">
        <f>IFERROR(VLOOKUP(F3442,Accesorio!A:C,3,),"")</f>
        <v/>
      </c>
    </row>
    <row r="3443" spans="1:14">
      <c r="A3443" s="103"/>
      <c r="B3443" s="104"/>
      <c r="C3443" s="105"/>
      <c r="D3443" s="106"/>
      <c r="E3443" s="222"/>
      <c r="F3443" s="225"/>
      <c r="G3443" s="107"/>
      <c r="H3443" s="107"/>
      <c r="I3443" s="107"/>
      <c r="J3443" s="108"/>
      <c r="K3443" s="109"/>
      <c r="L3443" s="110"/>
      <c r="M3443" s="328" t="str">
        <f>IFERROR(ROUNDUP(VLOOKUP(F3443,Accesorio!A:E,IF(L3443&gt;5,L3443-2,L3443),)*E3443/IF(L3443&gt;5,1.21,1),0)," ")</f>
        <v xml:space="preserve"> </v>
      </c>
      <c r="N3443" s="329" t="str">
        <f>IFERROR(VLOOKUP(F3443,Accesorio!A:C,3,),"")</f>
        <v/>
      </c>
    </row>
    <row r="3444" spans="1:14">
      <c r="A3444" s="103"/>
      <c r="B3444" s="104"/>
      <c r="C3444" s="105"/>
      <c r="D3444" s="106"/>
      <c r="E3444" s="222"/>
      <c r="F3444" s="225"/>
      <c r="G3444" s="107"/>
      <c r="H3444" s="107"/>
      <c r="I3444" s="107"/>
      <c r="J3444" s="108"/>
      <c r="K3444" s="109"/>
      <c r="L3444" s="110"/>
      <c r="M3444" s="328" t="str">
        <f>IFERROR(ROUNDUP(VLOOKUP(F3444,Accesorio!A:E,IF(L3444&gt;5,L3444-2,L3444),)*E3444/IF(L3444&gt;5,1.21,1),0)," ")</f>
        <v xml:space="preserve"> </v>
      </c>
      <c r="N3444" s="329" t="str">
        <f>IFERROR(VLOOKUP(F3444,Accesorio!A:C,3,),"")</f>
        <v/>
      </c>
    </row>
    <row r="3445" spans="1:14">
      <c r="A3445" s="103"/>
      <c r="B3445" s="104"/>
      <c r="C3445" s="105"/>
      <c r="D3445" s="106"/>
      <c r="E3445" s="222"/>
      <c r="F3445" s="225"/>
      <c r="G3445" s="107"/>
      <c r="H3445" s="107"/>
      <c r="I3445" s="107"/>
      <c r="J3445" s="108"/>
      <c r="K3445" s="109"/>
      <c r="L3445" s="110"/>
      <c r="M3445" s="328" t="str">
        <f>IFERROR(ROUNDUP(VLOOKUP(F3445,Accesorio!A:E,IF(L3445&gt;5,L3445-2,L3445),)*E3445/IF(L3445&gt;5,1.21,1),0)," ")</f>
        <v xml:space="preserve"> </v>
      </c>
      <c r="N3445" s="329" t="str">
        <f>IFERROR(VLOOKUP(F3445,Accesorio!A:C,3,),"")</f>
        <v/>
      </c>
    </row>
    <row r="3446" spans="1:14">
      <c r="A3446" s="103"/>
      <c r="B3446" s="104"/>
      <c r="C3446" s="105"/>
      <c r="D3446" s="106"/>
      <c r="E3446" s="222"/>
      <c r="F3446" s="225"/>
      <c r="G3446" s="107"/>
      <c r="H3446" s="107"/>
      <c r="I3446" s="107"/>
      <c r="J3446" s="108"/>
      <c r="K3446" s="112"/>
      <c r="L3446" s="110"/>
      <c r="M3446" s="328" t="str">
        <f>IFERROR(ROUNDUP(VLOOKUP(F3446,Accesorio!A:E,IF(L3446&gt;5,L3446-2,L3446),)*E3446/IF(L3446&gt;5,1.21,1),0)," ")</f>
        <v xml:space="preserve"> </v>
      </c>
      <c r="N3446" s="329" t="str">
        <f>IFERROR(VLOOKUP(F3446,Accesorio!A:C,3,),"")</f>
        <v/>
      </c>
    </row>
    <row r="3447" spans="1:14">
      <c r="A3447" s="103"/>
      <c r="B3447" s="104"/>
      <c r="C3447" s="105"/>
      <c r="D3447" s="106"/>
      <c r="E3447" s="222"/>
      <c r="F3447" s="225"/>
      <c r="G3447" s="107"/>
      <c r="H3447" s="107"/>
      <c r="I3447" s="107"/>
      <c r="J3447" s="108"/>
      <c r="K3447" s="112"/>
      <c r="L3447" s="110"/>
      <c r="M3447" s="328" t="str">
        <f>IFERROR(ROUNDUP(VLOOKUP(F3447,Accesorio!A:E,IF(L3447&gt;5,L3447-2,L3447),)*E3447/IF(L3447&gt;5,1.21,1),0)," ")</f>
        <v xml:space="preserve"> </v>
      </c>
      <c r="N3447" s="329" t="str">
        <f>IFERROR(VLOOKUP(F3447,Accesorio!A:C,3,),"")</f>
        <v/>
      </c>
    </row>
    <row r="3448" spans="1:14">
      <c r="A3448" s="103"/>
      <c r="B3448" s="104"/>
      <c r="C3448" s="105"/>
      <c r="D3448" s="106"/>
      <c r="E3448" s="222"/>
      <c r="F3448" s="225"/>
      <c r="G3448" s="107"/>
      <c r="H3448" s="107"/>
      <c r="I3448" s="107"/>
      <c r="J3448" s="108"/>
      <c r="K3448" s="112"/>
      <c r="L3448" s="110"/>
      <c r="M3448" s="328" t="str">
        <f>IFERROR(ROUNDUP(VLOOKUP(F3448,Accesorio!A:E,IF(L3448&gt;5,L3448-2,L3448),)*E3448/IF(L3448&gt;5,1.21,1),0)," ")</f>
        <v xml:space="preserve"> </v>
      </c>
      <c r="N3448" s="329" t="str">
        <f>IFERROR(VLOOKUP(F3448,Accesorio!A:C,3,),"")</f>
        <v/>
      </c>
    </row>
    <row r="3449" spans="1:14">
      <c r="A3449" s="103"/>
      <c r="B3449" s="104"/>
      <c r="C3449" s="105"/>
      <c r="D3449" s="106"/>
      <c r="E3449" s="222"/>
      <c r="F3449" s="225"/>
      <c r="G3449" s="107"/>
      <c r="H3449" s="107"/>
      <c r="I3449" s="107"/>
      <c r="J3449" s="108"/>
      <c r="K3449" s="112"/>
      <c r="L3449" s="110"/>
      <c r="M3449" s="328" t="str">
        <f>IFERROR(ROUNDUP(VLOOKUP(F3449,Accesorio!A:E,IF(L3449&gt;5,L3449-2,L3449),)*E3449/IF(L3449&gt;5,1.21,1),0)," ")</f>
        <v xml:space="preserve"> </v>
      </c>
      <c r="N3449" s="329" t="str">
        <f>IFERROR(VLOOKUP(F3449,Accesorio!A:C,3,),"")</f>
        <v/>
      </c>
    </row>
    <row r="3450" spans="1:14">
      <c r="A3450" s="103"/>
      <c r="B3450" s="104"/>
      <c r="C3450" s="105"/>
      <c r="D3450" s="106"/>
      <c r="E3450" s="222"/>
      <c r="F3450" s="225"/>
      <c r="G3450" s="107"/>
      <c r="H3450" s="107"/>
      <c r="I3450" s="107"/>
      <c r="J3450" s="108"/>
      <c r="K3450" s="112"/>
      <c r="L3450" s="110"/>
      <c r="M3450" s="328" t="str">
        <f>IFERROR(ROUNDUP(VLOOKUP(F3450,Accesorio!A:E,IF(L3450&gt;5,L3450-2,L3450),)*E3450/IF(L3450&gt;5,1.21,1),0)," ")</f>
        <v xml:space="preserve"> </v>
      </c>
      <c r="N3450" s="329" t="str">
        <f>IFERROR(VLOOKUP(F3450,Accesorio!A:C,3,),"")</f>
        <v/>
      </c>
    </row>
    <row r="3451" spans="1:14">
      <c r="A3451" s="103"/>
      <c r="B3451" s="104"/>
      <c r="C3451" s="105"/>
      <c r="D3451" s="106"/>
      <c r="E3451" s="222"/>
      <c r="F3451" s="225"/>
      <c r="G3451" s="107"/>
      <c r="H3451" s="107"/>
      <c r="I3451" s="107"/>
      <c r="J3451" s="108"/>
      <c r="K3451" s="112"/>
      <c r="L3451" s="110"/>
      <c r="M3451" s="328" t="str">
        <f>IFERROR(ROUNDUP(VLOOKUP(F3451,Accesorio!A:E,IF(L3451&gt;5,L3451-2,L3451),)*E3451/IF(L3451&gt;5,1.21,1),0)," ")</f>
        <v xml:space="preserve"> </v>
      </c>
      <c r="N3451" s="329" t="str">
        <f>IFERROR(VLOOKUP(F3451,Accesorio!A:C,3,),"")</f>
        <v/>
      </c>
    </row>
    <row r="3452" spans="1:14">
      <c r="A3452" s="103"/>
      <c r="B3452" s="104"/>
      <c r="C3452" s="105"/>
      <c r="D3452" s="106"/>
      <c r="E3452" s="222"/>
      <c r="F3452" s="225"/>
      <c r="G3452" s="107"/>
      <c r="H3452" s="107"/>
      <c r="I3452" s="107"/>
      <c r="J3452" s="108"/>
      <c r="K3452" s="112"/>
      <c r="L3452" s="110"/>
      <c r="M3452" s="328" t="str">
        <f>IFERROR(ROUNDUP(VLOOKUP(F3452,Accesorio!A:E,IF(L3452&gt;5,L3452-2,L3452),)*E3452/IF(L3452&gt;5,1.21,1),0)," ")</f>
        <v xml:space="preserve"> </v>
      </c>
      <c r="N3452" s="329" t="str">
        <f>IFERROR(VLOOKUP(F3452,Accesorio!A:C,3,),"")</f>
        <v/>
      </c>
    </row>
    <row r="3453" spans="1:14">
      <c r="A3453" s="103"/>
      <c r="B3453" s="104"/>
      <c r="C3453" s="105"/>
      <c r="D3453" s="106"/>
      <c r="E3453" s="222"/>
      <c r="F3453" s="225"/>
      <c r="G3453" s="107"/>
      <c r="H3453" s="107"/>
      <c r="I3453" s="107"/>
      <c r="J3453" s="108"/>
      <c r="K3453" s="112"/>
      <c r="L3453" s="110"/>
      <c r="M3453" s="328" t="str">
        <f>IFERROR(ROUNDUP(VLOOKUP(F3453,Accesorio!A:E,IF(L3453&gt;5,L3453-2,L3453),)*E3453/IF(L3453&gt;5,1.21,1),0)," ")</f>
        <v xml:space="preserve"> </v>
      </c>
      <c r="N3453" s="329" t="str">
        <f>IFERROR(VLOOKUP(F3453,Accesorio!A:C,3,),"")</f>
        <v/>
      </c>
    </row>
    <row r="3454" spans="1:14">
      <c r="A3454" s="103"/>
      <c r="B3454" s="104"/>
      <c r="C3454" s="111"/>
      <c r="D3454" s="106"/>
      <c r="E3454" s="222"/>
      <c r="F3454" s="225"/>
      <c r="G3454" s="107"/>
      <c r="H3454" s="107"/>
      <c r="I3454" s="107"/>
      <c r="J3454" s="108"/>
      <c r="K3454" s="109"/>
      <c r="L3454" s="110"/>
      <c r="M3454" s="328" t="str">
        <f>IFERROR(ROUNDUP(VLOOKUP(F3454,Accesorio!A:E,IF(L3454&gt;5,L3454-2,L3454),)*E3454/IF(L3454&gt;5,1.21,1),0)," ")</f>
        <v xml:space="preserve"> </v>
      </c>
      <c r="N3454" s="329" t="str">
        <f>IFERROR(VLOOKUP(F3454,Accesorio!A:C,3,),"")</f>
        <v/>
      </c>
    </row>
    <row r="3455" spans="1:14">
      <c r="A3455" s="103"/>
      <c r="B3455" s="104"/>
      <c r="C3455" s="111"/>
      <c r="D3455" s="106"/>
      <c r="E3455" s="222"/>
      <c r="F3455" s="225"/>
      <c r="G3455" s="107"/>
      <c r="H3455" s="107"/>
      <c r="I3455" s="107"/>
      <c r="J3455" s="108"/>
      <c r="K3455" s="109"/>
      <c r="L3455" s="110"/>
      <c r="M3455" s="328" t="str">
        <f>IFERROR(ROUNDUP(VLOOKUP(F3455,Accesorio!A:E,IF(L3455&gt;5,L3455-2,L3455),)*E3455/IF(L3455&gt;5,1.21,1),0)," ")</f>
        <v xml:space="preserve"> </v>
      </c>
      <c r="N3455" s="329" t="str">
        <f>IFERROR(VLOOKUP(F3455,Accesorio!A:C,3,),"")</f>
        <v/>
      </c>
    </row>
    <row r="3456" spans="1:14">
      <c r="A3456" s="103"/>
      <c r="B3456" s="104"/>
      <c r="C3456" s="111"/>
      <c r="D3456" s="106"/>
      <c r="E3456" s="222"/>
      <c r="F3456" s="225"/>
      <c r="G3456" s="107"/>
      <c r="H3456" s="107"/>
      <c r="I3456" s="107"/>
      <c r="J3456" s="108"/>
      <c r="K3456" s="109"/>
      <c r="L3456" s="110"/>
      <c r="M3456" s="328" t="str">
        <f>IFERROR(ROUNDUP(VLOOKUP(F3456,Accesorio!A:E,IF(L3456&gt;5,L3456-2,L3456),)*E3456/IF(L3456&gt;5,1.21,1),0)," ")</f>
        <v xml:space="preserve"> </v>
      </c>
      <c r="N3456" s="329" t="str">
        <f>IFERROR(VLOOKUP(F3456,Accesorio!A:C,3,),"")</f>
        <v/>
      </c>
    </row>
    <row r="3457" spans="1:14">
      <c r="A3457" s="103"/>
      <c r="B3457" s="104"/>
      <c r="C3457" s="105"/>
      <c r="D3457" s="106"/>
      <c r="E3457" s="222"/>
      <c r="F3457" s="225"/>
      <c r="G3457" s="107"/>
      <c r="H3457" s="107"/>
      <c r="I3457" s="107"/>
      <c r="J3457" s="108"/>
      <c r="K3457" s="109"/>
      <c r="L3457" s="110"/>
      <c r="M3457" s="328" t="str">
        <f>IFERROR(ROUNDUP(VLOOKUP(F3457,Accesorio!A:E,IF(L3457&gt;5,L3457-2,L3457),)*E3457/IF(L3457&gt;5,1.21,1),0)," ")</f>
        <v xml:space="preserve"> </v>
      </c>
      <c r="N3457" s="329" t="str">
        <f>IFERROR(VLOOKUP(F3457,Accesorio!A:C,3,),"")</f>
        <v/>
      </c>
    </row>
    <row r="3458" spans="1:14">
      <c r="A3458" s="103"/>
      <c r="B3458" s="104"/>
      <c r="C3458" s="105"/>
      <c r="D3458" s="106"/>
      <c r="E3458" s="222"/>
      <c r="F3458" s="225"/>
      <c r="G3458" s="107"/>
      <c r="H3458" s="107"/>
      <c r="I3458" s="107"/>
      <c r="J3458" s="108"/>
      <c r="K3458" s="109"/>
      <c r="L3458" s="110"/>
      <c r="M3458" s="328" t="str">
        <f>IFERROR(ROUNDUP(VLOOKUP(F3458,Accesorio!A:E,IF(L3458&gt;5,L3458-2,L3458),)*E3458/IF(L3458&gt;5,1.21,1),0)," ")</f>
        <v xml:space="preserve"> </v>
      </c>
      <c r="N3458" s="329" t="str">
        <f>IFERROR(VLOOKUP(F3458,Accesorio!A:C,3,),"")</f>
        <v/>
      </c>
    </row>
    <row r="3459" spans="1:14">
      <c r="A3459" s="103"/>
      <c r="B3459" s="104"/>
      <c r="C3459" s="105"/>
      <c r="D3459" s="106"/>
      <c r="E3459" s="222"/>
      <c r="F3459" s="225"/>
      <c r="G3459" s="107"/>
      <c r="H3459" s="107"/>
      <c r="I3459" s="107"/>
      <c r="J3459" s="108"/>
      <c r="K3459" s="109"/>
      <c r="L3459" s="110"/>
      <c r="M3459" s="328" t="str">
        <f>IFERROR(ROUNDUP(VLOOKUP(F3459,Accesorio!A:E,IF(L3459&gt;5,L3459-2,L3459),)*E3459/IF(L3459&gt;5,1.21,1),0)," ")</f>
        <v xml:space="preserve"> </v>
      </c>
      <c r="N3459" s="329" t="str">
        <f>IFERROR(VLOOKUP(F3459,Accesorio!A:C,3,),"")</f>
        <v/>
      </c>
    </row>
    <row r="3460" spans="1:14">
      <c r="A3460" s="103"/>
      <c r="B3460" s="104"/>
      <c r="C3460" s="105"/>
      <c r="D3460" s="106"/>
      <c r="E3460" s="222"/>
      <c r="F3460" s="225"/>
      <c r="G3460" s="107"/>
      <c r="H3460" s="107"/>
      <c r="I3460" s="107"/>
      <c r="J3460" s="108"/>
      <c r="K3460" s="109"/>
      <c r="L3460" s="110"/>
      <c r="M3460" s="328" t="str">
        <f>IFERROR(ROUNDUP(VLOOKUP(F3460,Accesorio!A:E,IF(L3460&gt;5,L3460-2,L3460),)*E3460/IF(L3460&gt;5,1.21,1),0)," ")</f>
        <v xml:space="preserve"> </v>
      </c>
      <c r="N3460" s="329" t="str">
        <f>IFERROR(VLOOKUP(F3460,Accesorio!A:C,3,),"")</f>
        <v/>
      </c>
    </row>
    <row r="3461" spans="1:14">
      <c r="A3461" s="103"/>
      <c r="B3461" s="104"/>
      <c r="C3461" s="105"/>
      <c r="D3461" s="106"/>
      <c r="E3461" s="222"/>
      <c r="F3461" s="225"/>
      <c r="G3461" s="107"/>
      <c r="H3461" s="107"/>
      <c r="I3461" s="107"/>
      <c r="J3461" s="108"/>
      <c r="K3461" s="109"/>
      <c r="L3461" s="110"/>
      <c r="M3461" s="328" t="str">
        <f>IFERROR(ROUNDUP(VLOOKUP(F3461,Accesorio!A:E,IF(L3461&gt;5,L3461-2,L3461),)*E3461/IF(L3461&gt;5,1.21,1),0)," ")</f>
        <v xml:space="preserve"> </v>
      </c>
      <c r="N3461" s="329" t="str">
        <f>IFERROR(VLOOKUP(F3461,Accesorio!A:C,3,),"")</f>
        <v/>
      </c>
    </row>
    <row r="3462" spans="1:14">
      <c r="A3462" s="103"/>
      <c r="B3462" s="104"/>
      <c r="C3462" s="105"/>
      <c r="D3462" s="106"/>
      <c r="E3462" s="222"/>
      <c r="F3462" s="225"/>
      <c r="G3462" s="107"/>
      <c r="H3462" s="107"/>
      <c r="I3462" s="107"/>
      <c r="J3462" s="108"/>
      <c r="K3462" s="109"/>
      <c r="L3462" s="110"/>
      <c r="M3462" s="328" t="str">
        <f>IFERROR(ROUNDUP(VLOOKUP(F3462,Accesorio!A:E,IF(L3462&gt;5,L3462-2,L3462),)*E3462/IF(L3462&gt;5,1.21,1),0)," ")</f>
        <v xml:space="preserve"> </v>
      </c>
      <c r="N3462" s="329" t="str">
        <f>IFERROR(VLOOKUP(F3462,Accesorio!A:C,3,),"")</f>
        <v/>
      </c>
    </row>
    <row r="3463" spans="1:14">
      <c r="A3463" s="103"/>
      <c r="B3463" s="104"/>
      <c r="C3463" s="105"/>
      <c r="D3463" s="106"/>
      <c r="E3463" s="222"/>
      <c r="F3463" s="225"/>
      <c r="G3463" s="107"/>
      <c r="H3463" s="107"/>
      <c r="I3463" s="107"/>
      <c r="J3463" s="108"/>
      <c r="K3463" s="109"/>
      <c r="L3463" s="110"/>
      <c r="M3463" s="328" t="str">
        <f>IFERROR(ROUNDUP(VLOOKUP(F3463,Accesorio!A:E,IF(L3463&gt;5,L3463-2,L3463),)*E3463/IF(L3463&gt;5,1.21,1),0)," ")</f>
        <v xml:space="preserve"> </v>
      </c>
      <c r="N3463" s="329" t="str">
        <f>IFERROR(VLOOKUP(F3463,Accesorio!A:C,3,),"")</f>
        <v/>
      </c>
    </row>
    <row r="3464" spans="1:14">
      <c r="A3464" s="103"/>
      <c r="B3464" s="104"/>
      <c r="C3464" s="105"/>
      <c r="D3464" s="106"/>
      <c r="E3464" s="222"/>
      <c r="F3464" s="225"/>
      <c r="G3464" s="107"/>
      <c r="H3464" s="107"/>
      <c r="I3464" s="107"/>
      <c r="J3464" s="108"/>
      <c r="K3464" s="109"/>
      <c r="L3464" s="110"/>
      <c r="M3464" s="328" t="str">
        <f>IFERROR(ROUNDUP(VLOOKUP(F3464,Accesorio!A:E,IF(L3464&gt;5,L3464-2,L3464),)*E3464/IF(L3464&gt;5,1.21,1),0)," ")</f>
        <v xml:space="preserve"> </v>
      </c>
      <c r="N3464" s="329" t="str">
        <f>IFERROR(VLOOKUP(F3464,Accesorio!A:C,3,),"")</f>
        <v/>
      </c>
    </row>
    <row r="3465" spans="1:14">
      <c r="A3465" s="103"/>
      <c r="B3465" s="104"/>
      <c r="C3465" s="105"/>
      <c r="D3465" s="106"/>
      <c r="E3465" s="222"/>
      <c r="F3465" s="225"/>
      <c r="G3465" s="107"/>
      <c r="H3465" s="107"/>
      <c r="I3465" s="107"/>
      <c r="J3465" s="108"/>
      <c r="K3465" s="109"/>
      <c r="L3465" s="110"/>
      <c r="M3465" s="328" t="str">
        <f>IFERROR(ROUNDUP(VLOOKUP(F3465,Accesorio!A:E,IF(L3465&gt;5,L3465-2,L3465),)*E3465/IF(L3465&gt;5,1.21,1),0)," ")</f>
        <v xml:space="preserve"> </v>
      </c>
      <c r="N3465" s="329" t="str">
        <f>IFERROR(VLOOKUP(F3465,Accesorio!A:C,3,),"")</f>
        <v/>
      </c>
    </row>
    <row r="3466" spans="1:14">
      <c r="A3466" s="103"/>
      <c r="B3466" s="104"/>
      <c r="C3466" s="105"/>
      <c r="D3466" s="106"/>
      <c r="E3466" s="222"/>
      <c r="F3466" s="225"/>
      <c r="G3466" s="107"/>
      <c r="H3466" s="107"/>
      <c r="I3466" s="107"/>
      <c r="J3466" s="108"/>
      <c r="K3466" s="109"/>
      <c r="L3466" s="110"/>
      <c r="M3466" s="328" t="str">
        <f>IFERROR(ROUNDUP(VLOOKUP(F3466,Accesorio!A:E,IF(L3466&gt;5,L3466-2,L3466),)*E3466/IF(L3466&gt;5,1.21,1),0)," ")</f>
        <v xml:space="preserve"> </v>
      </c>
      <c r="N3466" s="329" t="str">
        <f>IFERROR(VLOOKUP(F3466,Accesorio!A:C,3,),"")</f>
        <v/>
      </c>
    </row>
    <row r="3467" spans="1:14">
      <c r="A3467" s="103"/>
      <c r="B3467" s="104"/>
      <c r="C3467" s="105"/>
      <c r="D3467" s="106"/>
      <c r="E3467" s="222"/>
      <c r="F3467" s="225"/>
      <c r="G3467" s="107"/>
      <c r="H3467" s="107"/>
      <c r="I3467" s="107"/>
      <c r="J3467" s="108"/>
      <c r="K3467" s="109"/>
      <c r="L3467" s="110"/>
      <c r="M3467" s="328" t="str">
        <f>IFERROR(ROUNDUP(VLOOKUP(F3467,Accesorio!A:E,IF(L3467&gt;5,L3467-2,L3467),)*E3467/IF(L3467&gt;5,1.21,1),0)," ")</f>
        <v xml:space="preserve"> </v>
      </c>
      <c r="N3467" s="329" t="str">
        <f>IFERROR(VLOOKUP(F3467,Accesorio!A:C,3,),"")</f>
        <v/>
      </c>
    </row>
    <row r="3468" spans="1:14">
      <c r="A3468" s="103"/>
      <c r="B3468" s="104"/>
      <c r="C3468" s="105"/>
      <c r="D3468" s="106"/>
      <c r="E3468" s="222"/>
      <c r="F3468" s="225"/>
      <c r="G3468" s="107"/>
      <c r="H3468" s="107"/>
      <c r="I3468" s="107"/>
      <c r="J3468" s="108"/>
      <c r="K3468" s="109"/>
      <c r="L3468" s="110"/>
      <c r="M3468" s="328" t="str">
        <f>IFERROR(ROUNDUP(VLOOKUP(F3468,Accesorio!A:E,IF(L3468&gt;5,L3468-2,L3468),)*E3468/IF(L3468&gt;5,1.21,1),0)," ")</f>
        <v xml:space="preserve"> </v>
      </c>
      <c r="N3468" s="329" t="str">
        <f>IFERROR(VLOOKUP(F3468,Accesorio!A:C,3,),"")</f>
        <v/>
      </c>
    </row>
    <row r="3469" spans="1:14">
      <c r="A3469" s="103"/>
      <c r="B3469" s="104"/>
      <c r="C3469" s="105"/>
      <c r="D3469" s="106"/>
      <c r="E3469" s="222"/>
      <c r="F3469" s="225"/>
      <c r="G3469" s="107"/>
      <c r="H3469" s="107"/>
      <c r="I3469" s="107"/>
      <c r="J3469" s="108"/>
      <c r="K3469" s="109"/>
      <c r="L3469" s="110"/>
      <c r="M3469" s="328" t="str">
        <f>IFERROR(ROUNDUP(VLOOKUP(F3469,Accesorio!A:E,IF(L3469&gt;5,L3469-2,L3469),)*E3469/IF(L3469&gt;5,1.21,1),0)," ")</f>
        <v xml:space="preserve"> </v>
      </c>
      <c r="N3469" s="329" t="str">
        <f>IFERROR(VLOOKUP(F3469,Accesorio!A:C,3,),"")</f>
        <v/>
      </c>
    </row>
    <row r="3470" spans="1:14">
      <c r="A3470" s="103"/>
      <c r="B3470" s="104"/>
      <c r="C3470" s="105"/>
      <c r="D3470" s="106"/>
      <c r="E3470" s="222"/>
      <c r="F3470" s="225"/>
      <c r="G3470" s="107"/>
      <c r="H3470" s="107"/>
      <c r="I3470" s="107"/>
      <c r="J3470" s="108"/>
      <c r="K3470" s="109"/>
      <c r="L3470" s="110"/>
      <c r="M3470" s="328" t="str">
        <f>IFERROR(ROUNDUP(VLOOKUP(F3470,Accesorio!A:E,IF(L3470&gt;5,L3470-2,L3470),)*E3470/IF(L3470&gt;5,1.21,1),0)," ")</f>
        <v xml:space="preserve"> </v>
      </c>
      <c r="N3470" s="329" t="str">
        <f>IFERROR(VLOOKUP(F3470,Accesorio!A:C,3,),"")</f>
        <v/>
      </c>
    </row>
    <row r="3471" spans="1:14">
      <c r="A3471" s="103"/>
      <c r="B3471" s="104"/>
      <c r="C3471" s="105"/>
      <c r="D3471" s="106"/>
      <c r="E3471" s="222"/>
      <c r="F3471" s="225"/>
      <c r="G3471" s="107"/>
      <c r="H3471" s="107"/>
      <c r="I3471" s="107"/>
      <c r="J3471" s="108"/>
      <c r="K3471" s="109"/>
      <c r="L3471" s="110"/>
      <c r="M3471" s="328" t="str">
        <f>IFERROR(ROUNDUP(VLOOKUP(F3471,Accesorio!A:E,IF(L3471&gt;5,L3471-2,L3471),)*E3471/IF(L3471&gt;5,1.21,1),0)," ")</f>
        <v xml:space="preserve"> </v>
      </c>
      <c r="N3471" s="329" t="str">
        <f>IFERROR(VLOOKUP(F3471,Accesorio!A:C,3,),"")</f>
        <v/>
      </c>
    </row>
    <row r="3472" spans="1:14">
      <c r="A3472" s="103"/>
      <c r="B3472" s="104"/>
      <c r="C3472" s="105"/>
      <c r="D3472" s="106"/>
      <c r="E3472" s="222"/>
      <c r="F3472" s="225"/>
      <c r="G3472" s="107"/>
      <c r="H3472" s="107"/>
      <c r="I3472" s="107"/>
      <c r="J3472" s="108"/>
      <c r="K3472" s="109"/>
      <c r="L3472" s="110"/>
      <c r="M3472" s="328" t="str">
        <f>IFERROR(ROUNDUP(VLOOKUP(F3472,Accesorio!A:E,IF(L3472&gt;5,L3472-2,L3472),)*E3472/IF(L3472&gt;5,1.21,1),0)," ")</f>
        <v xml:space="preserve"> </v>
      </c>
      <c r="N3472" s="329" t="str">
        <f>IFERROR(VLOOKUP(F3472,Accesorio!A:C,3,),"")</f>
        <v/>
      </c>
    </row>
    <row r="3473" spans="1:14">
      <c r="A3473" s="103"/>
      <c r="B3473" s="104"/>
      <c r="C3473" s="105"/>
      <c r="D3473" s="106"/>
      <c r="E3473" s="222"/>
      <c r="F3473" s="225"/>
      <c r="G3473" s="107"/>
      <c r="H3473" s="107"/>
      <c r="I3473" s="107"/>
      <c r="J3473" s="108"/>
      <c r="K3473" s="109"/>
      <c r="L3473" s="110"/>
      <c r="M3473" s="328" t="str">
        <f>IFERROR(ROUNDUP(VLOOKUP(F3473,Accesorio!A:E,IF(L3473&gt;5,L3473-2,L3473),)*E3473/IF(L3473&gt;5,1.21,1),0)," ")</f>
        <v xml:space="preserve"> </v>
      </c>
      <c r="N3473" s="329" t="str">
        <f>IFERROR(VLOOKUP(F3473,Accesorio!A:C,3,),"")</f>
        <v/>
      </c>
    </row>
    <row r="3474" spans="1:14">
      <c r="A3474" s="103"/>
      <c r="B3474" s="104"/>
      <c r="C3474" s="105"/>
      <c r="D3474" s="106"/>
      <c r="E3474" s="222"/>
      <c r="F3474" s="225"/>
      <c r="G3474" s="107"/>
      <c r="H3474" s="107"/>
      <c r="I3474" s="107"/>
      <c r="J3474" s="108"/>
      <c r="K3474" s="109"/>
      <c r="L3474" s="110"/>
      <c r="M3474" s="328" t="str">
        <f>IFERROR(ROUNDUP(VLOOKUP(F3474,Accesorio!A:E,IF(L3474&gt;5,L3474-2,L3474),)*E3474/IF(L3474&gt;5,1.21,1),0)," ")</f>
        <v xml:space="preserve"> </v>
      </c>
      <c r="N3474" s="329" t="str">
        <f>IFERROR(VLOOKUP(F3474,Accesorio!A:C,3,),"")</f>
        <v/>
      </c>
    </row>
    <row r="3475" spans="1:14">
      <c r="A3475" s="103"/>
      <c r="B3475" s="104"/>
      <c r="C3475" s="105"/>
      <c r="D3475" s="106"/>
      <c r="E3475" s="222"/>
      <c r="F3475" s="225"/>
      <c r="G3475" s="107"/>
      <c r="H3475" s="107"/>
      <c r="I3475" s="107"/>
      <c r="J3475" s="108"/>
      <c r="K3475" s="109"/>
      <c r="L3475" s="110"/>
      <c r="M3475" s="328" t="str">
        <f>IFERROR(ROUNDUP(VLOOKUP(F3475,Accesorio!A:E,IF(L3475&gt;5,L3475-2,L3475),)*E3475/IF(L3475&gt;5,1.21,1),0)," ")</f>
        <v xml:space="preserve"> </v>
      </c>
      <c r="N3475" s="329" t="str">
        <f>IFERROR(VLOOKUP(F3475,Accesorio!A:C,3,),"")</f>
        <v/>
      </c>
    </row>
    <row r="3476" spans="1:14">
      <c r="A3476" s="103"/>
      <c r="B3476" s="104"/>
      <c r="C3476" s="105"/>
      <c r="D3476" s="106"/>
      <c r="E3476" s="222"/>
      <c r="F3476" s="225"/>
      <c r="G3476" s="107"/>
      <c r="H3476" s="107"/>
      <c r="I3476" s="107"/>
      <c r="J3476" s="108"/>
      <c r="K3476" s="109"/>
      <c r="L3476" s="110"/>
      <c r="M3476" s="328" t="str">
        <f>IFERROR(ROUNDUP(VLOOKUP(F3476,Accesorio!A:E,IF(L3476&gt;5,L3476-2,L3476),)*E3476/IF(L3476&gt;5,1.21,1),0)," ")</f>
        <v xml:space="preserve"> </v>
      </c>
      <c r="N3476" s="329" t="str">
        <f>IFERROR(VLOOKUP(F3476,Accesorio!A:C,3,),"")</f>
        <v/>
      </c>
    </row>
    <row r="3477" spans="1:14">
      <c r="A3477" s="103"/>
      <c r="B3477" s="104"/>
      <c r="C3477" s="105"/>
      <c r="D3477" s="106"/>
      <c r="E3477" s="222"/>
      <c r="F3477" s="225"/>
      <c r="G3477" s="107"/>
      <c r="H3477" s="107"/>
      <c r="I3477" s="107"/>
      <c r="J3477" s="108"/>
      <c r="K3477" s="109"/>
      <c r="L3477" s="110"/>
      <c r="M3477" s="328" t="str">
        <f>IFERROR(ROUNDUP(VLOOKUP(F3477,Accesorio!A:E,IF(L3477&gt;5,L3477-2,L3477),)*E3477/IF(L3477&gt;5,1.21,1),0)," ")</f>
        <v xml:space="preserve"> </v>
      </c>
      <c r="N3477" s="329" t="str">
        <f>IFERROR(VLOOKUP(F3477,Accesorio!A:C,3,),"")</f>
        <v/>
      </c>
    </row>
    <row r="3478" spans="1:14">
      <c r="A3478" s="103"/>
      <c r="B3478" s="104"/>
      <c r="C3478" s="105"/>
      <c r="D3478" s="106"/>
      <c r="E3478" s="222"/>
      <c r="F3478" s="225"/>
      <c r="G3478" s="107"/>
      <c r="H3478" s="107"/>
      <c r="I3478" s="107"/>
      <c r="J3478" s="108"/>
      <c r="K3478" s="109"/>
      <c r="L3478" s="110"/>
      <c r="M3478" s="328" t="str">
        <f>IFERROR(ROUNDUP(VLOOKUP(F3478,Accesorio!A:E,IF(L3478&gt;5,L3478-2,L3478),)*E3478/IF(L3478&gt;5,1.21,1),0)," ")</f>
        <v xml:space="preserve"> </v>
      </c>
      <c r="N3478" s="329" t="str">
        <f>IFERROR(VLOOKUP(F3478,Accesorio!A:C,3,),"")</f>
        <v/>
      </c>
    </row>
    <row r="3479" spans="1:14">
      <c r="A3479" s="103"/>
      <c r="B3479" s="104"/>
      <c r="C3479" s="105"/>
      <c r="D3479" s="106"/>
      <c r="E3479" s="222"/>
      <c r="F3479" s="225"/>
      <c r="G3479" s="107"/>
      <c r="H3479" s="107"/>
      <c r="I3479" s="107"/>
      <c r="J3479" s="108"/>
      <c r="K3479" s="109"/>
      <c r="L3479" s="110"/>
      <c r="M3479" s="328" t="str">
        <f>IFERROR(ROUNDUP(VLOOKUP(F3479,Accesorio!A:E,IF(L3479&gt;5,L3479-2,L3479),)*E3479/IF(L3479&gt;5,1.21,1),0)," ")</f>
        <v xml:space="preserve"> </v>
      </c>
      <c r="N3479" s="329" t="str">
        <f>IFERROR(VLOOKUP(F3479,Accesorio!A:C,3,),"")</f>
        <v/>
      </c>
    </row>
    <row r="3480" spans="1:14">
      <c r="A3480" s="103"/>
      <c r="B3480" s="104"/>
      <c r="C3480" s="105"/>
      <c r="D3480" s="106"/>
      <c r="E3480" s="222"/>
      <c r="F3480" s="225"/>
      <c r="G3480" s="107"/>
      <c r="H3480" s="107"/>
      <c r="I3480" s="107"/>
      <c r="J3480" s="108"/>
      <c r="K3480" s="109"/>
      <c r="L3480" s="110"/>
      <c r="M3480" s="328" t="str">
        <f>IFERROR(ROUNDUP(VLOOKUP(F3480,Accesorio!A:E,IF(L3480&gt;5,L3480-2,L3480),)*E3480/IF(L3480&gt;5,1.21,1),0)," ")</f>
        <v xml:space="preserve"> </v>
      </c>
      <c r="N3480" s="329" t="str">
        <f>IFERROR(VLOOKUP(F3480,Accesorio!A:C,3,),"")</f>
        <v/>
      </c>
    </row>
    <row r="3481" spans="1:14">
      <c r="A3481" s="103"/>
      <c r="B3481" s="104"/>
      <c r="C3481" s="105"/>
      <c r="D3481" s="106"/>
      <c r="E3481" s="222"/>
      <c r="F3481" s="225"/>
      <c r="G3481" s="107"/>
      <c r="H3481" s="107"/>
      <c r="I3481" s="107"/>
      <c r="J3481" s="108"/>
      <c r="K3481" s="109"/>
      <c r="L3481" s="110"/>
      <c r="M3481" s="328" t="str">
        <f>IFERROR(ROUNDUP(VLOOKUP(F3481,Accesorio!A:E,IF(L3481&gt;5,L3481-2,L3481),)*E3481/IF(L3481&gt;5,1.21,1),0)," ")</f>
        <v xml:space="preserve"> </v>
      </c>
      <c r="N3481" s="329" t="str">
        <f>IFERROR(VLOOKUP(F3481,Accesorio!A:C,3,),"")</f>
        <v/>
      </c>
    </row>
    <row r="3482" spans="1:14">
      <c r="A3482" s="103"/>
      <c r="B3482" s="104"/>
      <c r="C3482" s="105"/>
      <c r="D3482" s="106"/>
      <c r="E3482" s="222"/>
      <c r="F3482" s="225"/>
      <c r="G3482" s="107"/>
      <c r="H3482" s="107"/>
      <c r="I3482" s="107"/>
      <c r="J3482" s="108"/>
      <c r="K3482" s="109"/>
      <c r="L3482" s="110"/>
      <c r="M3482" s="328" t="str">
        <f>IFERROR(ROUNDUP(VLOOKUP(F3482,Accesorio!A:E,IF(L3482&gt;5,L3482-2,L3482),)*E3482/IF(L3482&gt;5,1.21,1),0)," ")</f>
        <v xml:space="preserve"> </v>
      </c>
      <c r="N3482" s="329" t="str">
        <f>IFERROR(VLOOKUP(F3482,Accesorio!A:C,3,),"")</f>
        <v/>
      </c>
    </row>
    <row r="3483" spans="1:14">
      <c r="A3483" s="103"/>
      <c r="B3483" s="104"/>
      <c r="C3483" s="105"/>
      <c r="D3483" s="106"/>
      <c r="E3483" s="222"/>
      <c r="F3483" s="225"/>
      <c r="G3483" s="107"/>
      <c r="H3483" s="107"/>
      <c r="I3483" s="107"/>
      <c r="J3483" s="108"/>
      <c r="K3483" s="109"/>
      <c r="L3483" s="110"/>
      <c r="M3483" s="328" t="str">
        <f>IFERROR(ROUNDUP(VLOOKUP(F3483,Accesorio!A:E,IF(L3483&gt;5,L3483-2,L3483),)*E3483/IF(L3483&gt;5,1.21,1),0)," ")</f>
        <v xml:space="preserve"> </v>
      </c>
      <c r="N3483" s="329" t="str">
        <f>IFERROR(VLOOKUP(F3483,Accesorio!A:C,3,),"")</f>
        <v/>
      </c>
    </row>
    <row r="3484" spans="1:14">
      <c r="A3484" s="103"/>
      <c r="B3484" s="104"/>
      <c r="C3484" s="105"/>
      <c r="D3484" s="106"/>
      <c r="E3484" s="222"/>
      <c r="F3484" s="225"/>
      <c r="G3484" s="107"/>
      <c r="H3484" s="107"/>
      <c r="I3484" s="107"/>
      <c r="J3484" s="108"/>
      <c r="K3484" s="109"/>
      <c r="L3484" s="110"/>
      <c r="M3484" s="328" t="str">
        <f>IFERROR(ROUNDUP(VLOOKUP(F3484,Accesorio!A:E,IF(L3484&gt;5,L3484-2,L3484),)*E3484/IF(L3484&gt;5,1.21,1),0)," ")</f>
        <v xml:space="preserve"> </v>
      </c>
      <c r="N3484" s="329" t="str">
        <f>IFERROR(VLOOKUP(F3484,Accesorio!A:C,3,),"")</f>
        <v/>
      </c>
    </row>
    <row r="3485" spans="1:14">
      <c r="A3485" s="103"/>
      <c r="B3485" s="104"/>
      <c r="C3485" s="105"/>
      <c r="D3485" s="106"/>
      <c r="E3485" s="222"/>
      <c r="F3485" s="225"/>
      <c r="G3485" s="107"/>
      <c r="H3485" s="107"/>
      <c r="I3485" s="107"/>
      <c r="J3485" s="108"/>
      <c r="K3485" s="109"/>
      <c r="L3485" s="110"/>
      <c r="M3485" s="328" t="str">
        <f>IFERROR(ROUNDUP(VLOOKUP(F3485,Accesorio!A:E,IF(L3485&gt;5,L3485-2,L3485),)*E3485/IF(L3485&gt;5,1.21,1),0)," ")</f>
        <v xml:space="preserve"> </v>
      </c>
      <c r="N3485" s="329" t="str">
        <f>IFERROR(VLOOKUP(F3485,Accesorio!A:C,3,),"")</f>
        <v/>
      </c>
    </row>
    <row r="3486" spans="1:14">
      <c r="A3486" s="103"/>
      <c r="B3486" s="104"/>
      <c r="C3486" s="105"/>
      <c r="D3486" s="106"/>
      <c r="E3486" s="222"/>
      <c r="F3486" s="225"/>
      <c r="G3486" s="107"/>
      <c r="H3486" s="107"/>
      <c r="I3486" s="107"/>
      <c r="J3486" s="108"/>
      <c r="K3486" s="109"/>
      <c r="L3486" s="110"/>
      <c r="M3486" s="328" t="str">
        <f>IFERROR(ROUNDUP(VLOOKUP(F3486,Accesorio!A:E,IF(L3486&gt;5,L3486-2,L3486),)*E3486/IF(L3486&gt;5,1.21,1),0)," ")</f>
        <v xml:space="preserve"> </v>
      </c>
      <c r="N3486" s="329" t="str">
        <f>IFERROR(VLOOKUP(F3486,Accesorio!A:C,3,),"")</f>
        <v/>
      </c>
    </row>
    <row r="3487" spans="1:14">
      <c r="A3487" s="103"/>
      <c r="B3487" s="104"/>
      <c r="C3487" s="105"/>
      <c r="D3487" s="106"/>
      <c r="E3487" s="222"/>
      <c r="F3487" s="225"/>
      <c r="G3487" s="107"/>
      <c r="H3487" s="107"/>
      <c r="I3487" s="107"/>
      <c r="J3487" s="108"/>
      <c r="K3487" s="109"/>
      <c r="L3487" s="110"/>
      <c r="M3487" s="328" t="str">
        <f>IFERROR(ROUNDUP(VLOOKUP(F3487,Accesorio!A:E,IF(L3487&gt;5,L3487-2,L3487),)*E3487/IF(L3487&gt;5,1.21,1),0)," ")</f>
        <v xml:space="preserve"> </v>
      </c>
      <c r="N3487" s="329" t="str">
        <f>IFERROR(VLOOKUP(F3487,Accesorio!A:C,3,),"")</f>
        <v/>
      </c>
    </row>
    <row r="3488" spans="1:14">
      <c r="A3488" s="103"/>
      <c r="B3488" s="104"/>
      <c r="C3488" s="105"/>
      <c r="D3488" s="106"/>
      <c r="E3488" s="222"/>
      <c r="F3488" s="225"/>
      <c r="G3488" s="107"/>
      <c r="H3488" s="107"/>
      <c r="I3488" s="107"/>
      <c r="J3488" s="108"/>
      <c r="K3488" s="109"/>
      <c r="L3488" s="110"/>
      <c r="M3488" s="328" t="str">
        <f>IFERROR(ROUNDUP(VLOOKUP(F3488,Accesorio!A:E,IF(L3488&gt;5,L3488-2,L3488),)*E3488/IF(L3488&gt;5,1.21,1),0)," ")</f>
        <v xml:space="preserve"> </v>
      </c>
      <c r="N3488" s="329" t="str">
        <f>IFERROR(VLOOKUP(F3488,Accesorio!A:C,3,),"")</f>
        <v/>
      </c>
    </row>
    <row r="3489" spans="1:14">
      <c r="A3489" s="103"/>
      <c r="B3489" s="104"/>
      <c r="C3489" s="105"/>
      <c r="D3489" s="106"/>
      <c r="E3489" s="222"/>
      <c r="F3489" s="225"/>
      <c r="G3489" s="107"/>
      <c r="H3489" s="107"/>
      <c r="I3489" s="107"/>
      <c r="J3489" s="108"/>
      <c r="K3489" s="109"/>
      <c r="L3489" s="110"/>
      <c r="M3489" s="328" t="str">
        <f>IFERROR(ROUNDUP(VLOOKUP(F3489,Accesorio!A:E,IF(L3489&gt;5,L3489-2,L3489),)*E3489/IF(L3489&gt;5,1.21,1),0)," ")</f>
        <v xml:space="preserve"> </v>
      </c>
      <c r="N3489" s="329" t="str">
        <f>IFERROR(VLOOKUP(F3489,Accesorio!A:C,3,),"")</f>
        <v/>
      </c>
    </row>
    <row r="3490" spans="1:14">
      <c r="A3490" s="103"/>
      <c r="B3490" s="104"/>
      <c r="C3490" s="105"/>
      <c r="D3490" s="106"/>
      <c r="E3490" s="222"/>
      <c r="F3490" s="225"/>
      <c r="G3490" s="107"/>
      <c r="H3490" s="107"/>
      <c r="I3490" s="107"/>
      <c r="J3490" s="108"/>
      <c r="K3490" s="109"/>
      <c r="L3490" s="110"/>
      <c r="M3490" s="328" t="str">
        <f>IFERROR(ROUNDUP(VLOOKUP(F3490,Accesorio!A:E,IF(L3490&gt;5,L3490-2,L3490),)*E3490/IF(L3490&gt;5,1.21,1),0)," ")</f>
        <v xml:space="preserve"> </v>
      </c>
      <c r="N3490" s="329" t="str">
        <f>IFERROR(VLOOKUP(F3490,Accesorio!A:C,3,),"")</f>
        <v/>
      </c>
    </row>
    <row r="3491" spans="1:14">
      <c r="A3491" s="103"/>
      <c r="B3491" s="104"/>
      <c r="C3491" s="105"/>
      <c r="D3491" s="106"/>
      <c r="E3491" s="222"/>
      <c r="F3491" s="225"/>
      <c r="G3491" s="107"/>
      <c r="H3491" s="107"/>
      <c r="I3491" s="107"/>
      <c r="J3491" s="108"/>
      <c r="K3491" s="109"/>
      <c r="L3491" s="110"/>
      <c r="M3491" s="328" t="str">
        <f>IFERROR(ROUNDUP(VLOOKUP(F3491,Accesorio!A:E,IF(L3491&gt;5,L3491-2,L3491),)*E3491/IF(L3491&gt;5,1.21,1),0)," ")</f>
        <v xml:space="preserve"> </v>
      </c>
      <c r="N3491" s="329" t="str">
        <f>IFERROR(VLOOKUP(F3491,Accesorio!A:C,3,),"")</f>
        <v/>
      </c>
    </row>
    <row r="3492" spans="1:14">
      <c r="A3492" s="103"/>
      <c r="B3492" s="104"/>
      <c r="C3492" s="105"/>
      <c r="D3492" s="106"/>
      <c r="E3492" s="222"/>
      <c r="F3492" s="225"/>
      <c r="G3492" s="107"/>
      <c r="H3492" s="107"/>
      <c r="I3492" s="107"/>
      <c r="J3492" s="108"/>
      <c r="K3492" s="109"/>
      <c r="L3492" s="110"/>
      <c r="M3492" s="328" t="str">
        <f>IFERROR(ROUNDUP(VLOOKUP(F3492,Accesorio!A:E,IF(L3492&gt;5,L3492-2,L3492),)*E3492/IF(L3492&gt;5,1.21,1),0)," ")</f>
        <v xml:space="preserve"> </v>
      </c>
      <c r="N3492" s="329" t="str">
        <f>IFERROR(VLOOKUP(F3492,Accesorio!A:C,3,),"")</f>
        <v/>
      </c>
    </row>
    <row r="3493" spans="1:14">
      <c r="A3493" s="103"/>
      <c r="B3493" s="104"/>
      <c r="C3493" s="105"/>
      <c r="D3493" s="106"/>
      <c r="E3493" s="222"/>
      <c r="F3493" s="225"/>
      <c r="G3493" s="107"/>
      <c r="H3493" s="107"/>
      <c r="I3493" s="107"/>
      <c r="J3493" s="108"/>
      <c r="K3493" s="109"/>
      <c r="L3493" s="110"/>
      <c r="M3493" s="328" t="str">
        <f>IFERROR(ROUNDUP(VLOOKUP(F3493,Accesorio!A:E,IF(L3493&gt;5,L3493-2,L3493),)*E3493/IF(L3493&gt;5,1.21,1),0)," ")</f>
        <v xml:space="preserve"> </v>
      </c>
      <c r="N3493" s="329" t="str">
        <f>IFERROR(VLOOKUP(F3493,Accesorio!A:C,3,),"")</f>
        <v/>
      </c>
    </row>
    <row r="3494" spans="1:14">
      <c r="A3494" s="103"/>
      <c r="B3494" s="104"/>
      <c r="C3494" s="105"/>
      <c r="D3494" s="106"/>
      <c r="E3494" s="222"/>
      <c r="F3494" s="225"/>
      <c r="G3494" s="107"/>
      <c r="H3494" s="107"/>
      <c r="I3494" s="107"/>
      <c r="J3494" s="108"/>
      <c r="K3494" s="109"/>
      <c r="L3494" s="110"/>
      <c r="M3494" s="328" t="str">
        <f>IFERROR(ROUNDUP(VLOOKUP(F3494,Accesorio!A:E,IF(L3494&gt;5,L3494-2,L3494),)*E3494/IF(L3494&gt;5,1.21,1),0)," ")</f>
        <v xml:space="preserve"> </v>
      </c>
      <c r="N3494" s="329" t="str">
        <f>IFERROR(VLOOKUP(F3494,Accesorio!A:C,3,),"")</f>
        <v/>
      </c>
    </row>
    <row r="3495" spans="1:14">
      <c r="A3495" s="103"/>
      <c r="B3495" s="104"/>
      <c r="C3495" s="105"/>
      <c r="D3495" s="106"/>
      <c r="E3495" s="222"/>
      <c r="F3495" s="225"/>
      <c r="G3495" s="107"/>
      <c r="H3495" s="107"/>
      <c r="I3495" s="107"/>
      <c r="J3495" s="108"/>
      <c r="K3495" s="109"/>
      <c r="L3495" s="110"/>
      <c r="M3495" s="328" t="str">
        <f>IFERROR(ROUNDUP(VLOOKUP(F3495,Accesorio!A:E,IF(L3495&gt;5,L3495-2,L3495),)*E3495/IF(L3495&gt;5,1.21,1),0)," ")</f>
        <v xml:space="preserve"> </v>
      </c>
      <c r="N3495" s="329" t="str">
        <f>IFERROR(VLOOKUP(F3495,Accesorio!A:C,3,),"")</f>
        <v/>
      </c>
    </row>
    <row r="3496" spans="1:14">
      <c r="A3496" s="103"/>
      <c r="B3496" s="104"/>
      <c r="C3496" s="105"/>
      <c r="D3496" s="106"/>
      <c r="E3496" s="222"/>
      <c r="F3496" s="225"/>
      <c r="G3496" s="107"/>
      <c r="H3496" s="107"/>
      <c r="I3496" s="107"/>
      <c r="J3496" s="108"/>
      <c r="K3496" s="109"/>
      <c r="L3496" s="110"/>
      <c r="M3496" s="328" t="str">
        <f>IFERROR(ROUNDUP(VLOOKUP(F3496,Accesorio!A:E,IF(L3496&gt;5,L3496-2,L3496),)*E3496/IF(L3496&gt;5,1.21,1),0)," ")</f>
        <v xml:space="preserve"> </v>
      </c>
      <c r="N3496" s="329" t="str">
        <f>IFERROR(VLOOKUP(F3496,Accesorio!A:C,3,),"")</f>
        <v/>
      </c>
    </row>
    <row r="3497" spans="1:14">
      <c r="A3497" s="103"/>
      <c r="B3497" s="104"/>
      <c r="C3497" s="105"/>
      <c r="D3497" s="106"/>
      <c r="E3497" s="222"/>
      <c r="F3497" s="225"/>
      <c r="G3497" s="107"/>
      <c r="H3497" s="107"/>
      <c r="I3497" s="107"/>
      <c r="J3497" s="108"/>
      <c r="K3497" s="109"/>
      <c r="L3497" s="110"/>
      <c r="M3497" s="328" t="str">
        <f>IFERROR(ROUNDUP(VLOOKUP(F3497,Accesorio!A:E,IF(L3497&gt;5,L3497-2,L3497),)*E3497/IF(L3497&gt;5,1.21,1),0)," ")</f>
        <v xml:space="preserve"> </v>
      </c>
      <c r="N3497" s="329" t="str">
        <f>IFERROR(VLOOKUP(F3497,Accesorio!A:C,3,),"")</f>
        <v/>
      </c>
    </row>
    <row r="3498" spans="1:14">
      <c r="A3498" s="103"/>
      <c r="B3498" s="104"/>
      <c r="C3498" s="105"/>
      <c r="D3498" s="106"/>
      <c r="E3498" s="222"/>
      <c r="F3498" s="225"/>
      <c r="G3498" s="107"/>
      <c r="H3498" s="107"/>
      <c r="I3498" s="107"/>
      <c r="J3498" s="108"/>
      <c r="K3498" s="109"/>
      <c r="L3498" s="110"/>
      <c r="M3498" s="328" t="str">
        <f>IFERROR(ROUNDUP(VLOOKUP(F3498,Accesorio!A:E,IF(L3498&gt;5,L3498-2,L3498),)*E3498/IF(L3498&gt;5,1.21,1),0)," ")</f>
        <v xml:space="preserve"> </v>
      </c>
      <c r="N3498" s="329" t="str">
        <f>IFERROR(VLOOKUP(F3498,Accesorio!A:C,3,),"")</f>
        <v/>
      </c>
    </row>
    <row r="3499" spans="1:14">
      <c r="A3499" s="103"/>
      <c r="B3499" s="104"/>
      <c r="C3499" s="105"/>
      <c r="D3499" s="106"/>
      <c r="E3499" s="222"/>
      <c r="F3499" s="225"/>
      <c r="G3499" s="107"/>
      <c r="H3499" s="107"/>
      <c r="I3499" s="107"/>
      <c r="J3499" s="108"/>
      <c r="K3499" s="109"/>
      <c r="L3499" s="110"/>
      <c r="M3499" s="328" t="str">
        <f>IFERROR(ROUNDUP(VLOOKUP(F3499,Accesorio!A:E,IF(L3499&gt;5,L3499-2,L3499),)*E3499/IF(L3499&gt;5,1.21,1),0)," ")</f>
        <v xml:space="preserve"> </v>
      </c>
      <c r="N3499" s="329" t="str">
        <f>IFERROR(VLOOKUP(F3499,Accesorio!A:C,3,),"")</f>
        <v/>
      </c>
    </row>
    <row r="3500" spans="1:14">
      <c r="A3500" s="103"/>
      <c r="B3500" s="104"/>
      <c r="C3500" s="105"/>
      <c r="D3500" s="106"/>
      <c r="E3500" s="222"/>
      <c r="F3500" s="225"/>
      <c r="G3500" s="107"/>
      <c r="H3500" s="107"/>
      <c r="I3500" s="107"/>
      <c r="J3500" s="108"/>
      <c r="K3500" s="109"/>
      <c r="L3500" s="110"/>
      <c r="M3500" s="328" t="str">
        <f>IFERROR(ROUNDUP(VLOOKUP(F3500,Accesorio!A:E,IF(L3500&gt;5,L3500-2,L3500),)*E3500/IF(L3500&gt;5,1.21,1),0)," ")</f>
        <v xml:space="preserve"> </v>
      </c>
      <c r="N3500" s="329" t="str">
        <f>IFERROR(VLOOKUP(F3500,Accesorio!A:C,3,),"")</f>
        <v/>
      </c>
    </row>
    <row r="3501" spans="1:14">
      <c r="A3501" s="103"/>
      <c r="B3501" s="104"/>
      <c r="C3501" s="105"/>
      <c r="D3501" s="106"/>
      <c r="E3501" s="222"/>
      <c r="F3501" s="225"/>
      <c r="G3501" s="107"/>
      <c r="H3501" s="107"/>
      <c r="I3501" s="107"/>
      <c r="J3501" s="108"/>
      <c r="K3501" s="109"/>
      <c r="L3501" s="110"/>
      <c r="M3501" s="328" t="str">
        <f>IFERROR(ROUNDUP(VLOOKUP(F3501,Accesorio!A:E,IF(L3501&gt;5,L3501-2,L3501),)*E3501/IF(L3501&gt;5,1.21,1),0)," ")</f>
        <v xml:space="preserve"> </v>
      </c>
      <c r="N3501" s="329" t="str">
        <f>IFERROR(VLOOKUP(F3501,Accesorio!A:C,3,),"")</f>
        <v/>
      </c>
    </row>
    <row r="3502" spans="1:14">
      <c r="A3502" s="103"/>
      <c r="B3502" s="104"/>
      <c r="C3502" s="105"/>
      <c r="D3502" s="106"/>
      <c r="E3502" s="222"/>
      <c r="F3502" s="225"/>
      <c r="G3502" s="107"/>
      <c r="H3502" s="107"/>
      <c r="I3502" s="107"/>
      <c r="J3502" s="108"/>
      <c r="K3502" s="109"/>
      <c r="L3502" s="110"/>
      <c r="M3502" s="328" t="str">
        <f>IFERROR(ROUNDUP(VLOOKUP(F3502,Accesorio!A:E,IF(L3502&gt;5,L3502-2,L3502),)*E3502/IF(L3502&gt;5,1.21,1),0)," ")</f>
        <v xml:space="preserve"> </v>
      </c>
      <c r="N3502" s="329" t="str">
        <f>IFERROR(VLOOKUP(F3502,Accesorio!A:C,3,),"")</f>
        <v/>
      </c>
    </row>
    <row r="3503" spans="1:14">
      <c r="A3503" s="103"/>
      <c r="B3503" s="104"/>
      <c r="C3503" s="105"/>
      <c r="D3503" s="106"/>
      <c r="E3503" s="222"/>
      <c r="F3503" s="225"/>
      <c r="G3503" s="107"/>
      <c r="H3503" s="107"/>
      <c r="I3503" s="107"/>
      <c r="J3503" s="108"/>
      <c r="K3503" s="109"/>
      <c r="L3503" s="110"/>
      <c r="M3503" s="328" t="str">
        <f>IFERROR(ROUNDUP(VLOOKUP(F3503,Accesorio!A:E,IF(L3503&gt;5,L3503-2,L3503),)*E3503/IF(L3503&gt;5,1.21,1),0)," ")</f>
        <v xml:space="preserve"> </v>
      </c>
      <c r="N3503" s="329" t="str">
        <f>IFERROR(VLOOKUP(F3503,Accesorio!A:C,3,),"")</f>
        <v/>
      </c>
    </row>
    <row r="3504" spans="1:14">
      <c r="A3504" s="103"/>
      <c r="B3504" s="104"/>
      <c r="C3504" s="105"/>
      <c r="D3504" s="106"/>
      <c r="E3504" s="222"/>
      <c r="F3504" s="225"/>
      <c r="G3504" s="107"/>
      <c r="H3504" s="107"/>
      <c r="I3504" s="107"/>
      <c r="J3504" s="108"/>
      <c r="K3504" s="109"/>
      <c r="L3504" s="110"/>
      <c r="M3504" s="328" t="str">
        <f>IFERROR(ROUNDUP(VLOOKUP(F3504,Accesorio!A:E,IF(L3504&gt;5,L3504-2,L3504),)*E3504/IF(L3504&gt;5,1.21,1),0)," ")</f>
        <v xml:space="preserve"> </v>
      </c>
      <c r="N3504" s="329" t="str">
        <f>IFERROR(VLOOKUP(F3504,Accesorio!A:C,3,),"")</f>
        <v/>
      </c>
    </row>
    <row r="3505" spans="1:14">
      <c r="A3505" s="103"/>
      <c r="B3505" s="104"/>
      <c r="C3505" s="105"/>
      <c r="D3505" s="106"/>
      <c r="E3505" s="222"/>
      <c r="F3505" s="225"/>
      <c r="G3505" s="107"/>
      <c r="H3505" s="107"/>
      <c r="I3505" s="107"/>
      <c r="J3505" s="108"/>
      <c r="K3505" s="109"/>
      <c r="L3505" s="110"/>
      <c r="M3505" s="328" t="str">
        <f>IFERROR(ROUNDUP(VLOOKUP(F3505,Accesorio!A:E,IF(L3505&gt;5,L3505-2,L3505),)*E3505/IF(L3505&gt;5,1.21,1),0)," ")</f>
        <v xml:space="preserve"> </v>
      </c>
      <c r="N3505" s="329" t="str">
        <f>IFERROR(VLOOKUP(F3505,Accesorio!A:C,3,),"")</f>
        <v/>
      </c>
    </row>
    <row r="3506" spans="1:14">
      <c r="A3506" s="103"/>
      <c r="B3506" s="104"/>
      <c r="C3506" s="105"/>
      <c r="D3506" s="106"/>
      <c r="E3506" s="222"/>
      <c r="F3506" s="225"/>
      <c r="G3506" s="107"/>
      <c r="H3506" s="107"/>
      <c r="I3506" s="107"/>
      <c r="J3506" s="108"/>
      <c r="K3506" s="109"/>
      <c r="L3506" s="110"/>
      <c r="M3506" s="328" t="str">
        <f>IFERROR(ROUNDUP(VLOOKUP(F3506,Accesorio!A:E,IF(L3506&gt;5,L3506-2,L3506),)*E3506/IF(L3506&gt;5,1.21,1),0)," ")</f>
        <v xml:space="preserve"> </v>
      </c>
      <c r="N3506" s="329" t="str">
        <f>IFERROR(VLOOKUP(F3506,Accesorio!A:C,3,),"")</f>
        <v/>
      </c>
    </row>
    <row r="3507" spans="1:14">
      <c r="A3507" s="103"/>
      <c r="B3507" s="104"/>
      <c r="C3507" s="105"/>
      <c r="D3507" s="106"/>
      <c r="E3507" s="222"/>
      <c r="F3507" s="225"/>
      <c r="G3507" s="107"/>
      <c r="H3507" s="107"/>
      <c r="I3507" s="107"/>
      <c r="J3507" s="108"/>
      <c r="K3507" s="109"/>
      <c r="L3507" s="110"/>
      <c r="M3507" s="328" t="str">
        <f>IFERROR(ROUNDUP(VLOOKUP(F3507,Accesorio!A:E,IF(L3507&gt;5,L3507-2,L3507),)*E3507/IF(L3507&gt;5,1.21,1),0)," ")</f>
        <v xml:space="preserve"> </v>
      </c>
      <c r="N3507" s="329" t="str">
        <f>IFERROR(VLOOKUP(F3507,Accesorio!A:C,3,),"")</f>
        <v/>
      </c>
    </row>
    <row r="3508" spans="1:14">
      <c r="A3508" s="103"/>
      <c r="B3508" s="104"/>
      <c r="C3508" s="105"/>
      <c r="D3508" s="106"/>
      <c r="E3508" s="222"/>
      <c r="F3508" s="225"/>
      <c r="G3508" s="107"/>
      <c r="H3508" s="107"/>
      <c r="I3508" s="107"/>
      <c r="J3508" s="108"/>
      <c r="K3508" s="109"/>
      <c r="L3508" s="110"/>
      <c r="M3508" s="328" t="str">
        <f>IFERROR(ROUNDUP(VLOOKUP(F3508,Accesorio!A:E,IF(L3508&gt;5,L3508-2,L3508),)*E3508/IF(L3508&gt;5,1.21,1),0)," ")</f>
        <v xml:space="preserve"> </v>
      </c>
      <c r="N3508" s="329" t="str">
        <f>IFERROR(VLOOKUP(F3508,Accesorio!A:C,3,),"")</f>
        <v/>
      </c>
    </row>
    <row r="3509" spans="1:14">
      <c r="A3509" s="103"/>
      <c r="B3509" s="104"/>
      <c r="C3509" s="105"/>
      <c r="D3509" s="106"/>
      <c r="E3509" s="222"/>
      <c r="F3509" s="225"/>
      <c r="G3509" s="107"/>
      <c r="H3509" s="107"/>
      <c r="I3509" s="107"/>
      <c r="J3509" s="108"/>
      <c r="K3509" s="109"/>
      <c r="L3509" s="110"/>
      <c r="M3509" s="328" t="str">
        <f>IFERROR(ROUNDUP(VLOOKUP(F3509,Accesorio!A:E,IF(L3509&gt;5,L3509-2,L3509),)*E3509/IF(L3509&gt;5,1.21,1),0)," ")</f>
        <v xml:space="preserve"> </v>
      </c>
      <c r="N3509" s="329" t="str">
        <f>IFERROR(VLOOKUP(F3509,Accesorio!A:C,3,),"")</f>
        <v/>
      </c>
    </row>
    <row r="3510" spans="1:14">
      <c r="A3510" s="103"/>
      <c r="B3510" s="104"/>
      <c r="C3510" s="105"/>
      <c r="D3510" s="106"/>
      <c r="E3510" s="222"/>
      <c r="F3510" s="225"/>
      <c r="G3510" s="107"/>
      <c r="H3510" s="107"/>
      <c r="I3510" s="107"/>
      <c r="J3510" s="108"/>
      <c r="K3510" s="109"/>
      <c r="L3510" s="110"/>
      <c r="M3510" s="328" t="str">
        <f>IFERROR(ROUNDUP(VLOOKUP(F3510,Accesorio!A:E,IF(L3510&gt;5,L3510-2,L3510),)*E3510/IF(L3510&gt;5,1.21,1),0)," ")</f>
        <v xml:space="preserve"> </v>
      </c>
      <c r="N3510" s="329" t="str">
        <f>IFERROR(VLOOKUP(F3510,Accesorio!A:C,3,),"")</f>
        <v/>
      </c>
    </row>
    <row r="3511" spans="1:14">
      <c r="A3511" s="103"/>
      <c r="B3511" s="104"/>
      <c r="C3511" s="105"/>
      <c r="D3511" s="106"/>
      <c r="E3511" s="222"/>
      <c r="F3511" s="225"/>
      <c r="G3511" s="107"/>
      <c r="H3511" s="107"/>
      <c r="I3511" s="107"/>
      <c r="J3511" s="108"/>
      <c r="K3511" s="109"/>
      <c r="L3511" s="110"/>
      <c r="M3511" s="328" t="str">
        <f>IFERROR(ROUNDUP(VLOOKUP(F3511,Accesorio!A:E,IF(L3511&gt;5,L3511-2,L3511),)*E3511/IF(L3511&gt;5,1.21,1),0)," ")</f>
        <v xml:space="preserve"> </v>
      </c>
      <c r="N3511" s="329" t="str">
        <f>IFERROR(VLOOKUP(F3511,Accesorio!A:C,3,),"")</f>
        <v/>
      </c>
    </row>
    <row r="3512" spans="1:14">
      <c r="A3512" s="103"/>
      <c r="B3512" s="104"/>
      <c r="C3512" s="105"/>
      <c r="D3512" s="106"/>
      <c r="E3512" s="222"/>
      <c r="F3512" s="225"/>
      <c r="G3512" s="107"/>
      <c r="H3512" s="107"/>
      <c r="I3512" s="107"/>
      <c r="J3512" s="108"/>
      <c r="K3512" s="109"/>
      <c r="L3512" s="110"/>
      <c r="M3512" s="328" t="str">
        <f>IFERROR(ROUNDUP(VLOOKUP(F3512,Accesorio!A:E,IF(L3512&gt;5,L3512-2,L3512),)*E3512/IF(L3512&gt;5,1.21,1),0)," ")</f>
        <v xml:space="preserve"> </v>
      </c>
      <c r="N3512" s="329" t="str">
        <f>IFERROR(VLOOKUP(F3512,Accesorio!A:C,3,),"")</f>
        <v/>
      </c>
    </row>
    <row r="3513" spans="1:14">
      <c r="A3513" s="103"/>
      <c r="B3513" s="104"/>
      <c r="C3513" s="105"/>
      <c r="D3513" s="106"/>
      <c r="E3513" s="222"/>
      <c r="F3513" s="225"/>
      <c r="G3513" s="107"/>
      <c r="H3513" s="107"/>
      <c r="I3513" s="107"/>
      <c r="J3513" s="108"/>
      <c r="K3513" s="109"/>
      <c r="L3513" s="110"/>
      <c r="M3513" s="328" t="str">
        <f>IFERROR(ROUNDUP(VLOOKUP(F3513,Accesorio!A:E,IF(L3513&gt;5,L3513-2,L3513),)*E3513/IF(L3513&gt;5,1.21,1),0)," ")</f>
        <v xml:space="preserve"> </v>
      </c>
      <c r="N3513" s="329" t="str">
        <f>IFERROR(VLOOKUP(F3513,Accesorio!A:C,3,),"")</f>
        <v/>
      </c>
    </row>
    <row r="3514" spans="1:14">
      <c r="A3514" s="103"/>
      <c r="B3514" s="104"/>
      <c r="C3514" s="105"/>
      <c r="D3514" s="106"/>
      <c r="E3514" s="222"/>
      <c r="F3514" s="225"/>
      <c r="G3514" s="107"/>
      <c r="H3514" s="107"/>
      <c r="I3514" s="107"/>
      <c r="J3514" s="108"/>
      <c r="K3514" s="109"/>
      <c r="L3514" s="110"/>
      <c r="M3514" s="328" t="str">
        <f>IFERROR(ROUNDUP(VLOOKUP(F3514,Accesorio!A:E,IF(L3514&gt;5,L3514-2,L3514),)*E3514/IF(L3514&gt;5,1.21,1),0)," ")</f>
        <v xml:space="preserve"> </v>
      </c>
      <c r="N3514" s="329" t="str">
        <f>IFERROR(VLOOKUP(F3514,Accesorio!A:C,3,),"")</f>
        <v/>
      </c>
    </row>
    <row r="3515" spans="1:14">
      <c r="A3515" s="103"/>
      <c r="B3515" s="104"/>
      <c r="C3515" s="105"/>
      <c r="D3515" s="106"/>
      <c r="E3515" s="222"/>
      <c r="F3515" s="225"/>
      <c r="G3515" s="107"/>
      <c r="H3515" s="107"/>
      <c r="I3515" s="107"/>
      <c r="J3515" s="108"/>
      <c r="K3515" s="109"/>
      <c r="L3515" s="110"/>
      <c r="M3515" s="328" t="str">
        <f>IFERROR(ROUNDUP(VLOOKUP(F3515,Accesorio!A:E,IF(L3515&gt;5,L3515-2,L3515),)*E3515/IF(L3515&gt;5,1.21,1),0)," ")</f>
        <v xml:space="preserve"> </v>
      </c>
      <c r="N3515" s="329" t="str">
        <f>IFERROR(VLOOKUP(F3515,Accesorio!A:C,3,),"")</f>
        <v/>
      </c>
    </row>
    <row r="3516" spans="1:14">
      <c r="A3516" s="103"/>
      <c r="B3516" s="104"/>
      <c r="C3516" s="105"/>
      <c r="D3516" s="106"/>
      <c r="E3516" s="222"/>
      <c r="F3516" s="225"/>
      <c r="G3516" s="107"/>
      <c r="H3516" s="107"/>
      <c r="I3516" s="107"/>
      <c r="J3516" s="108"/>
      <c r="K3516" s="109"/>
      <c r="L3516" s="110"/>
      <c r="M3516" s="328" t="str">
        <f>IFERROR(ROUNDUP(VLOOKUP(F3516,Accesorio!A:E,IF(L3516&gt;5,L3516-2,L3516),)*E3516/IF(L3516&gt;5,1.21,1),0)," ")</f>
        <v xml:space="preserve"> </v>
      </c>
      <c r="N3516" s="329" t="str">
        <f>IFERROR(VLOOKUP(F3516,Accesorio!A:C,3,),"")</f>
        <v/>
      </c>
    </row>
    <row r="3517" spans="1:14">
      <c r="A3517" s="103"/>
      <c r="B3517" s="104"/>
      <c r="C3517" s="105"/>
      <c r="D3517" s="106"/>
      <c r="E3517" s="222"/>
      <c r="F3517" s="225"/>
      <c r="G3517" s="107"/>
      <c r="H3517" s="107"/>
      <c r="I3517" s="107"/>
      <c r="J3517" s="108"/>
      <c r="K3517" s="109"/>
      <c r="L3517" s="110"/>
      <c r="M3517" s="328" t="str">
        <f>IFERROR(ROUNDUP(VLOOKUP(F3517,Accesorio!A:E,IF(L3517&gt;5,L3517-2,L3517),)*E3517/IF(L3517&gt;5,1.21,1),0)," ")</f>
        <v xml:space="preserve"> </v>
      </c>
      <c r="N3517" s="329" t="str">
        <f>IFERROR(VLOOKUP(F3517,Accesorio!A:C,3,),"")</f>
        <v/>
      </c>
    </row>
    <row r="3518" spans="1:14">
      <c r="A3518" s="103"/>
      <c r="B3518" s="104"/>
      <c r="C3518" s="105"/>
      <c r="D3518" s="106"/>
      <c r="E3518" s="222"/>
      <c r="F3518" s="225"/>
      <c r="G3518" s="107"/>
      <c r="H3518" s="107"/>
      <c r="I3518" s="107"/>
      <c r="J3518" s="108"/>
      <c r="K3518" s="109"/>
      <c r="L3518" s="110"/>
      <c r="M3518" s="328" t="str">
        <f>IFERROR(ROUNDUP(VLOOKUP(F3518,Accesorio!A:E,IF(L3518&gt;5,L3518-2,L3518),)*E3518/IF(L3518&gt;5,1.21,1),0)," ")</f>
        <v xml:space="preserve"> </v>
      </c>
      <c r="N3518" s="329" t="str">
        <f>IFERROR(VLOOKUP(F3518,Accesorio!A:C,3,),"")</f>
        <v/>
      </c>
    </row>
    <row r="3519" spans="1:14">
      <c r="A3519" s="103"/>
      <c r="B3519" s="104"/>
      <c r="C3519" s="105"/>
      <c r="D3519" s="106"/>
      <c r="E3519" s="222"/>
      <c r="F3519" s="225"/>
      <c r="G3519" s="107"/>
      <c r="H3519" s="107"/>
      <c r="I3519" s="107"/>
      <c r="J3519" s="108"/>
      <c r="K3519" s="109"/>
      <c r="L3519" s="110"/>
      <c r="M3519" s="328" t="str">
        <f>IFERROR(ROUNDUP(VLOOKUP(F3519,Accesorio!A:E,IF(L3519&gt;5,L3519-2,L3519),)*E3519/IF(L3519&gt;5,1.21,1),0)," ")</f>
        <v xml:space="preserve"> </v>
      </c>
      <c r="N3519" s="329" t="str">
        <f>IFERROR(VLOOKUP(F3519,Accesorio!A:C,3,),"")</f>
        <v/>
      </c>
    </row>
    <row r="3520" spans="1:14">
      <c r="A3520" s="103"/>
      <c r="B3520" s="104"/>
      <c r="C3520" s="105"/>
      <c r="D3520" s="106"/>
      <c r="E3520" s="222"/>
      <c r="F3520" s="225"/>
      <c r="G3520" s="107"/>
      <c r="H3520" s="107"/>
      <c r="I3520" s="107"/>
      <c r="J3520" s="108"/>
      <c r="K3520" s="109"/>
      <c r="L3520" s="110"/>
      <c r="M3520" s="328" t="str">
        <f>IFERROR(ROUNDUP(VLOOKUP(F3520,Accesorio!A:E,IF(L3520&gt;5,L3520-2,L3520),)*E3520/IF(L3520&gt;5,1.21,1),0)," ")</f>
        <v xml:space="preserve"> </v>
      </c>
      <c r="N3520" s="329" t="str">
        <f>IFERROR(VLOOKUP(F3520,Accesorio!A:C,3,),"")</f>
        <v/>
      </c>
    </row>
    <row r="3521" spans="1:14">
      <c r="A3521" s="103"/>
      <c r="B3521" s="104"/>
      <c r="C3521" s="105"/>
      <c r="D3521" s="106"/>
      <c r="E3521" s="222"/>
      <c r="F3521" s="225"/>
      <c r="G3521" s="107"/>
      <c r="H3521" s="107"/>
      <c r="I3521" s="107"/>
      <c r="J3521" s="108"/>
      <c r="K3521" s="109"/>
      <c r="L3521" s="110"/>
      <c r="M3521" s="328" t="str">
        <f>IFERROR(ROUNDUP(VLOOKUP(F3521,Accesorio!A:E,IF(L3521&gt;5,L3521-2,L3521),)*E3521/IF(L3521&gt;5,1.21,1),0)," ")</f>
        <v xml:space="preserve"> </v>
      </c>
      <c r="N3521" s="329" t="str">
        <f>IFERROR(VLOOKUP(F3521,Accesorio!A:C,3,),"")</f>
        <v/>
      </c>
    </row>
    <row r="3522" spans="1:14">
      <c r="A3522" s="103"/>
      <c r="B3522" s="104"/>
      <c r="C3522" s="105"/>
      <c r="D3522" s="106"/>
      <c r="E3522" s="222"/>
      <c r="F3522" s="225"/>
      <c r="G3522" s="107"/>
      <c r="H3522" s="107"/>
      <c r="I3522" s="107"/>
      <c r="J3522" s="108"/>
      <c r="K3522" s="109"/>
      <c r="L3522" s="110"/>
      <c r="M3522" s="328" t="str">
        <f>IFERROR(ROUNDUP(VLOOKUP(F3522,Accesorio!A:E,IF(L3522&gt;5,L3522-2,L3522),)*E3522/IF(L3522&gt;5,1.21,1),0)," ")</f>
        <v xml:space="preserve"> </v>
      </c>
      <c r="N3522" s="329" t="str">
        <f>IFERROR(VLOOKUP(F3522,Accesorio!A:C,3,),"")</f>
        <v/>
      </c>
    </row>
    <row r="3523" spans="1:14">
      <c r="A3523" s="103"/>
      <c r="B3523" s="104"/>
      <c r="C3523" s="105"/>
      <c r="D3523" s="106"/>
      <c r="E3523" s="222"/>
      <c r="F3523" s="225"/>
      <c r="G3523" s="107"/>
      <c r="H3523" s="107"/>
      <c r="I3523" s="107"/>
      <c r="J3523" s="108"/>
      <c r="K3523" s="109"/>
      <c r="L3523" s="110"/>
      <c r="M3523" s="328" t="str">
        <f>IFERROR(ROUNDUP(VLOOKUP(F3523,Accesorio!A:E,IF(L3523&gt;5,L3523-2,L3523),)*E3523/IF(L3523&gt;5,1.21,1),0)," ")</f>
        <v xml:space="preserve"> </v>
      </c>
      <c r="N3523" s="329" t="str">
        <f>IFERROR(VLOOKUP(F3523,Accesorio!A:C,3,),"")</f>
        <v/>
      </c>
    </row>
    <row r="3524" spans="1:14">
      <c r="A3524" s="103"/>
      <c r="B3524" s="104"/>
      <c r="C3524" s="105"/>
      <c r="D3524" s="106"/>
      <c r="E3524" s="222"/>
      <c r="F3524" s="225"/>
      <c r="G3524" s="107"/>
      <c r="H3524" s="107"/>
      <c r="I3524" s="107"/>
      <c r="J3524" s="108"/>
      <c r="K3524" s="109"/>
      <c r="L3524" s="110"/>
      <c r="M3524" s="328" t="str">
        <f>IFERROR(ROUNDUP(VLOOKUP(F3524,Accesorio!A:E,IF(L3524&gt;5,L3524-2,L3524),)*E3524/IF(L3524&gt;5,1.21,1),0)," ")</f>
        <v xml:space="preserve"> </v>
      </c>
      <c r="N3524" s="329" t="str">
        <f>IFERROR(VLOOKUP(F3524,Accesorio!A:C,3,),"")</f>
        <v/>
      </c>
    </row>
    <row r="3525" spans="1:14">
      <c r="A3525" s="103"/>
      <c r="B3525" s="104"/>
      <c r="C3525" s="105"/>
      <c r="D3525" s="106"/>
      <c r="E3525" s="222"/>
      <c r="F3525" s="225"/>
      <c r="G3525" s="107"/>
      <c r="H3525" s="107"/>
      <c r="I3525" s="107"/>
      <c r="J3525" s="108"/>
      <c r="K3525" s="109"/>
      <c r="L3525" s="110"/>
      <c r="M3525" s="328" t="str">
        <f>IFERROR(ROUNDUP(VLOOKUP(F3525,Accesorio!A:E,IF(L3525&gt;5,L3525-2,L3525),)*E3525/IF(L3525&gt;5,1.21,1),0)," ")</f>
        <v xml:space="preserve"> </v>
      </c>
      <c r="N3525" s="329" t="str">
        <f>IFERROR(VLOOKUP(F3525,Accesorio!A:C,3,),"")</f>
        <v/>
      </c>
    </row>
    <row r="3526" spans="1:14">
      <c r="A3526" s="103"/>
      <c r="B3526" s="104"/>
      <c r="C3526" s="105"/>
      <c r="D3526" s="106"/>
      <c r="E3526" s="222"/>
      <c r="F3526" s="225"/>
      <c r="G3526" s="107"/>
      <c r="H3526" s="107"/>
      <c r="I3526" s="107"/>
      <c r="J3526" s="108"/>
      <c r="K3526" s="109"/>
      <c r="L3526" s="110"/>
      <c r="M3526" s="328" t="str">
        <f>IFERROR(ROUNDUP(VLOOKUP(F3526,Accesorio!A:E,IF(L3526&gt;5,L3526-2,L3526),)*E3526/IF(L3526&gt;5,1.21,1),0)," ")</f>
        <v xml:space="preserve"> </v>
      </c>
      <c r="N3526" s="329" t="str">
        <f>IFERROR(VLOOKUP(F3526,Accesorio!A:C,3,),"")</f>
        <v/>
      </c>
    </row>
    <row r="3527" spans="1:14">
      <c r="A3527" s="103"/>
      <c r="B3527" s="104"/>
      <c r="C3527" s="105"/>
      <c r="D3527" s="106"/>
      <c r="E3527" s="222"/>
      <c r="F3527" s="225"/>
      <c r="G3527" s="107"/>
      <c r="H3527" s="107"/>
      <c r="I3527" s="107"/>
      <c r="J3527" s="108"/>
      <c r="K3527" s="109"/>
      <c r="L3527" s="110"/>
      <c r="M3527" s="328" t="str">
        <f>IFERROR(ROUNDUP(VLOOKUP(F3527,Accesorio!A:E,IF(L3527&gt;5,L3527-2,L3527),)*E3527/IF(L3527&gt;5,1.21,1),0)," ")</f>
        <v xml:space="preserve"> </v>
      </c>
      <c r="N3527" s="329" t="str">
        <f>IFERROR(VLOOKUP(F3527,Accesorio!A:C,3,),"")</f>
        <v/>
      </c>
    </row>
    <row r="3528" spans="1:14">
      <c r="A3528" s="103"/>
      <c r="B3528" s="104"/>
      <c r="C3528" s="105"/>
      <c r="D3528" s="106"/>
      <c r="E3528" s="222"/>
      <c r="F3528" s="225"/>
      <c r="G3528" s="107"/>
      <c r="H3528" s="107"/>
      <c r="I3528" s="107"/>
      <c r="J3528" s="108"/>
      <c r="K3528" s="109"/>
      <c r="L3528" s="110"/>
      <c r="M3528" s="328" t="str">
        <f>IFERROR(ROUNDUP(VLOOKUP(F3528,Accesorio!A:E,IF(L3528&gt;5,L3528-2,L3528),)*E3528/IF(L3528&gt;5,1.21,1),0)," ")</f>
        <v xml:space="preserve"> </v>
      </c>
      <c r="N3528" s="329" t="str">
        <f>IFERROR(VLOOKUP(F3528,Accesorio!A:C,3,),"")</f>
        <v/>
      </c>
    </row>
    <row r="3529" spans="1:14">
      <c r="A3529" s="103"/>
      <c r="B3529" s="104"/>
      <c r="C3529" s="105"/>
      <c r="D3529" s="106"/>
      <c r="E3529" s="222"/>
      <c r="F3529" s="225"/>
      <c r="G3529" s="107"/>
      <c r="H3529" s="107"/>
      <c r="I3529" s="107"/>
      <c r="J3529" s="108"/>
      <c r="K3529" s="109"/>
      <c r="L3529" s="110"/>
      <c r="M3529" s="328" t="str">
        <f>IFERROR(ROUNDUP(VLOOKUP(F3529,Accesorio!A:E,IF(L3529&gt;5,L3529-2,L3529),)*E3529/IF(L3529&gt;5,1.21,1),0)," ")</f>
        <v xml:space="preserve"> </v>
      </c>
      <c r="N3529" s="329" t="str">
        <f>IFERROR(VLOOKUP(F3529,Accesorio!A:C,3,),"")</f>
        <v/>
      </c>
    </row>
    <row r="3530" spans="1:14">
      <c r="A3530" s="103"/>
      <c r="B3530" s="104"/>
      <c r="C3530" s="105"/>
      <c r="D3530" s="106"/>
      <c r="E3530" s="222"/>
      <c r="F3530" s="225"/>
      <c r="G3530" s="107"/>
      <c r="H3530" s="107"/>
      <c r="I3530" s="107"/>
      <c r="J3530" s="108"/>
      <c r="K3530" s="109"/>
      <c r="L3530" s="110"/>
      <c r="M3530" s="328" t="str">
        <f>IFERROR(ROUNDUP(VLOOKUP(F3530,Accesorio!A:E,IF(L3530&gt;5,L3530-2,L3530),)*E3530/IF(L3530&gt;5,1.21,1),0)," ")</f>
        <v xml:space="preserve"> </v>
      </c>
      <c r="N3530" s="329" t="str">
        <f>IFERROR(VLOOKUP(F3530,Accesorio!A:C,3,),"")</f>
        <v/>
      </c>
    </row>
    <row r="3531" spans="1:14">
      <c r="A3531" s="103"/>
      <c r="B3531" s="104"/>
      <c r="C3531" s="105"/>
      <c r="D3531" s="106"/>
      <c r="E3531" s="222"/>
      <c r="F3531" s="225"/>
      <c r="G3531" s="107"/>
      <c r="H3531" s="107"/>
      <c r="I3531" s="107"/>
      <c r="J3531" s="108"/>
      <c r="K3531" s="109"/>
      <c r="L3531" s="110"/>
      <c r="M3531" s="328" t="str">
        <f>IFERROR(ROUNDUP(VLOOKUP(F3531,Accesorio!A:E,IF(L3531&gt;5,L3531-2,L3531),)*E3531/IF(L3531&gt;5,1.21,1),0)," ")</f>
        <v xml:space="preserve"> </v>
      </c>
      <c r="N3531" s="329" t="str">
        <f>IFERROR(VLOOKUP(F3531,Accesorio!A:C,3,),"")</f>
        <v/>
      </c>
    </row>
    <row r="3532" spans="1:14">
      <c r="A3532" s="103"/>
      <c r="B3532" s="104"/>
      <c r="C3532" s="105"/>
      <c r="D3532" s="106"/>
      <c r="E3532" s="222"/>
      <c r="F3532" s="225"/>
      <c r="G3532" s="107"/>
      <c r="H3532" s="107"/>
      <c r="I3532" s="107"/>
      <c r="J3532" s="108"/>
      <c r="K3532" s="109"/>
      <c r="L3532" s="110"/>
      <c r="M3532" s="328" t="str">
        <f>IFERROR(ROUNDUP(VLOOKUP(F3532,Accesorio!A:E,IF(L3532&gt;5,L3532-2,L3532),)*E3532/IF(L3532&gt;5,1.21,1),0)," ")</f>
        <v xml:space="preserve"> </v>
      </c>
      <c r="N3532" s="329" t="str">
        <f>IFERROR(VLOOKUP(F3532,Accesorio!A:C,3,),"")</f>
        <v/>
      </c>
    </row>
    <row r="3533" spans="1:14">
      <c r="A3533" s="103"/>
      <c r="B3533" s="104"/>
      <c r="C3533" s="105"/>
      <c r="D3533" s="106"/>
      <c r="E3533" s="222"/>
      <c r="F3533" s="225"/>
      <c r="G3533" s="107"/>
      <c r="H3533" s="107"/>
      <c r="I3533" s="107"/>
      <c r="J3533" s="108"/>
      <c r="K3533" s="109"/>
      <c r="L3533" s="110"/>
      <c r="M3533" s="328" t="str">
        <f>IFERROR(ROUNDUP(VLOOKUP(F3533,Accesorio!A:E,IF(L3533&gt;5,L3533-2,L3533),)*E3533/IF(L3533&gt;5,1.21,1),0)," ")</f>
        <v xml:space="preserve"> </v>
      </c>
      <c r="N3533" s="329" t="str">
        <f>IFERROR(VLOOKUP(F3533,Accesorio!A:C,3,),"")</f>
        <v/>
      </c>
    </row>
    <row r="3534" spans="1:14">
      <c r="A3534" s="103"/>
      <c r="B3534" s="104"/>
      <c r="C3534" s="105"/>
      <c r="D3534" s="106"/>
      <c r="E3534" s="222"/>
      <c r="F3534" s="225"/>
      <c r="G3534" s="107"/>
      <c r="H3534" s="107"/>
      <c r="I3534" s="107"/>
      <c r="J3534" s="108"/>
      <c r="K3534" s="109"/>
      <c r="L3534" s="110"/>
      <c r="M3534" s="328" t="str">
        <f>IFERROR(ROUNDUP(VLOOKUP(F3534,Accesorio!A:E,IF(L3534&gt;5,L3534-2,L3534),)*E3534/IF(L3534&gt;5,1.21,1),0)," ")</f>
        <v xml:space="preserve"> </v>
      </c>
      <c r="N3534" s="329" t="str">
        <f>IFERROR(VLOOKUP(F3534,Accesorio!A:C,3,),"")</f>
        <v/>
      </c>
    </row>
    <row r="3535" spans="1:14">
      <c r="A3535" s="103"/>
      <c r="B3535" s="104"/>
      <c r="C3535" s="105"/>
      <c r="D3535" s="106"/>
      <c r="E3535" s="222"/>
      <c r="F3535" s="225"/>
      <c r="G3535" s="107"/>
      <c r="H3535" s="107"/>
      <c r="I3535" s="107"/>
      <c r="J3535" s="108"/>
      <c r="K3535" s="109"/>
      <c r="L3535" s="110"/>
      <c r="M3535" s="328" t="str">
        <f>IFERROR(ROUNDUP(VLOOKUP(F3535,Accesorio!A:E,IF(L3535&gt;5,L3535-2,L3535),)*E3535/IF(L3535&gt;5,1.21,1),0)," ")</f>
        <v xml:space="preserve"> </v>
      </c>
      <c r="N3535" s="329" t="str">
        <f>IFERROR(VLOOKUP(F3535,Accesorio!A:C,3,),"")</f>
        <v/>
      </c>
    </row>
    <row r="3536" spans="1:14">
      <c r="A3536" s="103"/>
      <c r="B3536" s="104"/>
      <c r="C3536" s="105"/>
      <c r="D3536" s="106"/>
      <c r="E3536" s="222"/>
      <c r="F3536" s="225"/>
      <c r="G3536" s="107"/>
      <c r="H3536" s="107"/>
      <c r="I3536" s="107"/>
      <c r="J3536" s="108"/>
      <c r="K3536" s="109"/>
      <c r="L3536" s="110"/>
      <c r="M3536" s="328" t="str">
        <f>IFERROR(ROUNDUP(VLOOKUP(F3536,Accesorio!A:E,IF(L3536&gt;5,L3536-2,L3536),)*E3536/IF(L3536&gt;5,1.21,1),0)," ")</f>
        <v xml:space="preserve"> </v>
      </c>
      <c r="N3536" s="329" t="str">
        <f>IFERROR(VLOOKUP(F3536,Accesorio!A:C,3,),"")</f>
        <v/>
      </c>
    </row>
    <row r="3537" spans="1:14">
      <c r="A3537" s="103"/>
      <c r="B3537" s="104"/>
      <c r="C3537" s="105"/>
      <c r="D3537" s="106"/>
      <c r="E3537" s="222"/>
      <c r="F3537" s="225"/>
      <c r="G3537" s="107"/>
      <c r="H3537" s="107"/>
      <c r="I3537" s="107"/>
      <c r="J3537" s="108"/>
      <c r="K3537" s="109"/>
      <c r="L3537" s="110"/>
      <c r="M3537" s="328" t="str">
        <f>IFERROR(ROUNDUP(VLOOKUP(F3537,Accesorio!A:E,IF(L3537&gt;5,L3537-2,L3537),)*E3537/IF(L3537&gt;5,1.21,1),0)," ")</f>
        <v xml:space="preserve"> </v>
      </c>
      <c r="N3537" s="329" t="str">
        <f>IFERROR(VLOOKUP(F3537,Accesorio!A:C,3,),"")</f>
        <v/>
      </c>
    </row>
    <row r="3538" spans="1:14">
      <c r="A3538" s="103"/>
      <c r="B3538" s="104"/>
      <c r="C3538" s="105"/>
      <c r="D3538" s="106"/>
      <c r="E3538" s="222"/>
      <c r="F3538" s="225"/>
      <c r="G3538" s="107"/>
      <c r="H3538" s="107"/>
      <c r="I3538" s="107"/>
      <c r="J3538" s="108"/>
      <c r="K3538" s="109"/>
      <c r="L3538" s="110"/>
      <c r="M3538" s="328" t="str">
        <f>IFERROR(ROUNDUP(VLOOKUP(F3538,Accesorio!A:E,IF(L3538&gt;5,L3538-2,L3538),)*E3538/IF(L3538&gt;5,1.21,1),0)," ")</f>
        <v xml:space="preserve"> </v>
      </c>
      <c r="N3538" s="329" t="str">
        <f>IFERROR(VLOOKUP(F3538,Accesorio!A:C,3,),"")</f>
        <v/>
      </c>
    </row>
    <row r="3539" spans="1:14">
      <c r="A3539" s="103"/>
      <c r="B3539" s="104"/>
      <c r="C3539" s="105"/>
      <c r="D3539" s="106"/>
      <c r="E3539" s="222"/>
      <c r="F3539" s="225"/>
      <c r="G3539" s="107"/>
      <c r="H3539" s="107"/>
      <c r="I3539" s="107"/>
      <c r="J3539" s="108"/>
      <c r="K3539" s="109"/>
      <c r="L3539" s="110"/>
      <c r="M3539" s="328" t="str">
        <f>IFERROR(ROUNDUP(VLOOKUP(F3539,Accesorio!A:E,IF(L3539&gt;5,L3539-2,L3539),)*E3539/IF(L3539&gt;5,1.21,1),0)," ")</f>
        <v xml:space="preserve"> </v>
      </c>
      <c r="N3539" s="329" t="str">
        <f>IFERROR(VLOOKUP(F3539,Accesorio!A:C,3,),"")</f>
        <v/>
      </c>
    </row>
    <row r="3540" spans="1:14">
      <c r="A3540" s="103"/>
      <c r="B3540" s="104"/>
      <c r="C3540" s="105"/>
      <c r="D3540" s="106"/>
      <c r="E3540" s="222"/>
      <c r="F3540" s="225"/>
      <c r="G3540" s="107"/>
      <c r="H3540" s="107"/>
      <c r="I3540" s="107"/>
      <c r="J3540" s="108"/>
      <c r="K3540" s="109"/>
      <c r="L3540" s="110"/>
      <c r="M3540" s="328" t="str">
        <f>IFERROR(ROUNDUP(VLOOKUP(F3540,Accesorio!A:E,IF(L3540&gt;5,L3540-2,L3540),)*E3540/IF(L3540&gt;5,1.21,1),0)," ")</f>
        <v xml:space="preserve"> </v>
      </c>
      <c r="N3540" s="329" t="str">
        <f>IFERROR(VLOOKUP(F3540,Accesorio!A:C,3,),"")</f>
        <v/>
      </c>
    </row>
    <row r="3541" spans="1:14">
      <c r="A3541" s="103"/>
      <c r="B3541" s="104"/>
      <c r="C3541" s="105"/>
      <c r="D3541" s="106"/>
      <c r="E3541" s="222"/>
      <c r="F3541" s="225"/>
      <c r="G3541" s="107"/>
      <c r="H3541" s="107"/>
      <c r="I3541" s="107"/>
      <c r="J3541" s="108"/>
      <c r="K3541" s="109"/>
      <c r="L3541" s="110"/>
      <c r="M3541" s="328" t="str">
        <f>IFERROR(ROUNDUP(VLOOKUP(F3541,Accesorio!A:E,IF(L3541&gt;5,L3541-2,L3541),)*E3541/IF(L3541&gt;5,1.21,1),0)," ")</f>
        <v xml:space="preserve"> </v>
      </c>
      <c r="N3541" s="329" t="str">
        <f>IFERROR(VLOOKUP(F3541,Accesorio!A:C,3,),"")</f>
        <v/>
      </c>
    </row>
    <row r="3542" spans="1:14">
      <c r="A3542" s="103"/>
      <c r="B3542" s="104"/>
      <c r="C3542" s="105"/>
      <c r="D3542" s="106"/>
      <c r="E3542" s="222"/>
      <c r="F3542" s="225"/>
      <c r="G3542" s="107"/>
      <c r="H3542" s="107"/>
      <c r="I3542" s="107"/>
      <c r="J3542" s="108"/>
      <c r="K3542" s="109"/>
      <c r="L3542" s="110"/>
      <c r="M3542" s="328" t="str">
        <f>IFERROR(ROUNDUP(VLOOKUP(F3542,Accesorio!A:E,IF(L3542&gt;5,L3542-2,L3542),)*E3542/IF(L3542&gt;5,1.21,1),0)," ")</f>
        <v xml:space="preserve"> </v>
      </c>
      <c r="N3542" s="329" t="str">
        <f>IFERROR(VLOOKUP(F3542,Accesorio!A:C,3,),"")</f>
        <v/>
      </c>
    </row>
    <row r="3543" spans="1:14">
      <c r="A3543" s="103"/>
      <c r="B3543" s="104"/>
      <c r="C3543" s="105"/>
      <c r="D3543" s="106"/>
      <c r="E3543" s="222"/>
      <c r="F3543" s="225"/>
      <c r="G3543" s="107"/>
      <c r="H3543" s="107"/>
      <c r="I3543" s="107"/>
      <c r="J3543" s="108"/>
      <c r="K3543" s="109"/>
      <c r="L3543" s="110"/>
      <c r="M3543" s="328" t="str">
        <f>IFERROR(ROUNDUP(VLOOKUP(F3543,Accesorio!A:E,IF(L3543&gt;5,L3543-2,L3543),)*E3543/IF(L3543&gt;5,1.21,1),0)," ")</f>
        <v xml:space="preserve"> </v>
      </c>
      <c r="N3543" s="329" t="str">
        <f>IFERROR(VLOOKUP(F3543,Accesorio!A:C,3,),"")</f>
        <v/>
      </c>
    </row>
    <row r="3544" spans="1:14">
      <c r="A3544" s="103"/>
      <c r="B3544" s="104"/>
      <c r="C3544" s="105"/>
      <c r="D3544" s="106"/>
      <c r="E3544" s="222"/>
      <c r="F3544" s="225"/>
      <c r="G3544" s="107"/>
      <c r="H3544" s="107"/>
      <c r="I3544" s="107"/>
      <c r="J3544" s="108"/>
      <c r="K3544" s="109"/>
      <c r="L3544" s="110"/>
      <c r="M3544" s="328" t="str">
        <f>IFERROR(ROUNDUP(VLOOKUP(F3544,Accesorio!A:E,IF(L3544&gt;5,L3544-2,L3544),)*E3544/IF(L3544&gt;5,1.21,1),0)," ")</f>
        <v xml:space="preserve"> </v>
      </c>
      <c r="N3544" s="329" t="str">
        <f>IFERROR(VLOOKUP(F3544,Accesorio!A:C,3,),"")</f>
        <v/>
      </c>
    </row>
    <row r="3545" spans="1:14">
      <c r="A3545" s="103"/>
      <c r="B3545" s="104"/>
      <c r="C3545" s="105"/>
      <c r="D3545" s="106"/>
      <c r="E3545" s="222"/>
      <c r="F3545" s="225"/>
      <c r="G3545" s="107"/>
      <c r="H3545" s="107"/>
      <c r="I3545" s="107"/>
      <c r="J3545" s="108"/>
      <c r="K3545" s="109"/>
      <c r="L3545" s="110"/>
      <c r="M3545" s="328" t="str">
        <f>IFERROR(ROUNDUP(VLOOKUP(F3545,Accesorio!A:E,IF(L3545&gt;5,L3545-2,L3545),)*E3545/IF(L3545&gt;5,1.21,1),0)," ")</f>
        <v xml:space="preserve"> </v>
      </c>
      <c r="N3545" s="329" t="str">
        <f>IFERROR(VLOOKUP(F3545,Accesorio!A:C,3,),"")</f>
        <v/>
      </c>
    </row>
    <row r="3546" spans="1:14">
      <c r="A3546" s="103"/>
      <c r="B3546" s="104"/>
      <c r="C3546" s="105"/>
      <c r="D3546" s="106"/>
      <c r="E3546" s="222"/>
      <c r="F3546" s="225"/>
      <c r="G3546" s="107"/>
      <c r="H3546" s="107"/>
      <c r="I3546" s="107"/>
      <c r="J3546" s="108"/>
      <c r="K3546" s="109"/>
      <c r="L3546" s="110"/>
      <c r="M3546" s="328" t="str">
        <f>IFERROR(ROUNDUP(VLOOKUP(F3546,Accesorio!A:E,IF(L3546&gt;5,L3546-2,L3546),)*E3546/IF(L3546&gt;5,1.21,1),0)," ")</f>
        <v xml:space="preserve"> </v>
      </c>
      <c r="N3546" s="329" t="str">
        <f>IFERROR(VLOOKUP(F3546,Accesorio!A:C,3,),"")</f>
        <v/>
      </c>
    </row>
    <row r="3547" spans="1:14">
      <c r="A3547" s="103"/>
      <c r="B3547" s="104"/>
      <c r="C3547" s="105"/>
      <c r="D3547" s="106"/>
      <c r="E3547" s="222"/>
      <c r="F3547" s="225"/>
      <c r="G3547" s="107"/>
      <c r="H3547" s="107"/>
      <c r="I3547" s="107"/>
      <c r="J3547" s="108"/>
      <c r="K3547" s="109"/>
      <c r="L3547" s="110"/>
      <c r="M3547" s="328" t="str">
        <f>IFERROR(ROUNDUP(VLOOKUP(F3547,Accesorio!A:E,IF(L3547&gt;5,L3547-2,L3547),)*E3547/IF(L3547&gt;5,1.21,1),0)," ")</f>
        <v xml:space="preserve"> </v>
      </c>
      <c r="N3547" s="329" t="str">
        <f>IFERROR(VLOOKUP(F3547,Accesorio!A:C,3,),"")</f>
        <v/>
      </c>
    </row>
    <row r="3548" spans="1:14">
      <c r="A3548" s="103"/>
      <c r="B3548" s="104"/>
      <c r="C3548" s="105"/>
      <c r="D3548" s="106"/>
      <c r="E3548" s="222"/>
      <c r="F3548" s="225"/>
      <c r="G3548" s="107"/>
      <c r="H3548" s="107"/>
      <c r="I3548" s="107"/>
      <c r="J3548" s="108"/>
      <c r="K3548" s="109"/>
      <c r="L3548" s="110"/>
      <c r="M3548" s="328" t="str">
        <f>IFERROR(ROUNDUP(VLOOKUP(F3548,Accesorio!A:E,IF(L3548&gt;5,L3548-2,L3548),)*E3548/IF(L3548&gt;5,1.21,1),0)," ")</f>
        <v xml:space="preserve"> </v>
      </c>
      <c r="N3548" s="329" t="str">
        <f>IFERROR(VLOOKUP(F3548,Accesorio!A:C,3,),"")</f>
        <v/>
      </c>
    </row>
    <row r="3549" spans="1:14">
      <c r="A3549" s="103"/>
      <c r="B3549" s="104"/>
      <c r="C3549" s="105"/>
      <c r="D3549" s="106"/>
      <c r="E3549" s="222"/>
      <c r="F3549" s="225"/>
      <c r="G3549" s="107"/>
      <c r="H3549" s="107"/>
      <c r="I3549" s="107"/>
      <c r="J3549" s="108"/>
      <c r="K3549" s="109"/>
      <c r="L3549" s="110"/>
      <c r="M3549" s="328" t="str">
        <f>IFERROR(ROUNDUP(VLOOKUP(F3549,Accesorio!A:E,IF(L3549&gt;5,L3549-2,L3549),)*E3549/IF(L3549&gt;5,1.21,1),0)," ")</f>
        <v xml:space="preserve"> </v>
      </c>
      <c r="N3549" s="329" t="str">
        <f>IFERROR(VLOOKUP(F3549,Accesorio!A:C,3,),"")</f>
        <v/>
      </c>
    </row>
    <row r="3550" spans="1:14">
      <c r="A3550" s="103"/>
      <c r="B3550" s="104"/>
      <c r="C3550" s="105"/>
      <c r="D3550" s="106"/>
      <c r="E3550" s="222"/>
      <c r="F3550" s="225"/>
      <c r="G3550" s="107"/>
      <c r="H3550" s="107"/>
      <c r="I3550" s="107"/>
      <c r="J3550" s="108"/>
      <c r="K3550" s="109"/>
      <c r="L3550" s="110"/>
      <c r="M3550" s="328" t="str">
        <f>IFERROR(ROUNDUP(VLOOKUP(F3550,Accesorio!A:E,IF(L3550&gt;5,L3550-2,L3550),)*E3550/IF(L3550&gt;5,1.21,1),0)," ")</f>
        <v xml:space="preserve"> </v>
      </c>
      <c r="N3550" s="329" t="str">
        <f>IFERROR(VLOOKUP(F3550,Accesorio!A:C,3,),"")</f>
        <v/>
      </c>
    </row>
    <row r="3551" spans="1:14">
      <c r="A3551" s="103"/>
      <c r="B3551" s="104"/>
      <c r="C3551" s="105"/>
      <c r="D3551" s="106"/>
      <c r="E3551" s="222"/>
      <c r="F3551" s="225"/>
      <c r="G3551" s="107"/>
      <c r="H3551" s="107"/>
      <c r="I3551" s="107"/>
      <c r="J3551" s="108"/>
      <c r="K3551" s="109"/>
      <c r="L3551" s="110"/>
      <c r="M3551" s="328" t="str">
        <f>IFERROR(ROUNDUP(VLOOKUP(F3551,Accesorio!A:E,IF(L3551&gt;5,L3551-2,L3551),)*E3551/IF(L3551&gt;5,1.21,1),0)," ")</f>
        <v xml:space="preserve"> </v>
      </c>
      <c r="N3551" s="329" t="str">
        <f>IFERROR(VLOOKUP(F3551,Accesorio!A:C,3,),"")</f>
        <v/>
      </c>
    </row>
    <row r="3552" spans="1:14">
      <c r="A3552" s="103"/>
      <c r="B3552" s="104"/>
      <c r="C3552" s="105"/>
      <c r="D3552" s="106"/>
      <c r="E3552" s="222"/>
      <c r="F3552" s="225"/>
      <c r="G3552" s="107"/>
      <c r="H3552" s="107"/>
      <c r="I3552" s="107"/>
      <c r="J3552" s="108"/>
      <c r="K3552" s="109"/>
      <c r="L3552" s="110"/>
      <c r="M3552" s="328" t="str">
        <f>IFERROR(ROUNDUP(VLOOKUP(F3552,Accesorio!A:E,IF(L3552&gt;5,L3552-2,L3552),)*E3552/IF(L3552&gt;5,1.21,1),0)," ")</f>
        <v xml:space="preserve"> </v>
      </c>
      <c r="N3552" s="329" t="str">
        <f>IFERROR(VLOOKUP(F3552,Accesorio!A:C,3,),"")</f>
        <v/>
      </c>
    </row>
    <row r="3553" spans="1:14">
      <c r="A3553" s="103"/>
      <c r="B3553" s="104"/>
      <c r="C3553" s="105"/>
      <c r="D3553" s="106"/>
      <c r="E3553" s="222"/>
      <c r="F3553" s="225"/>
      <c r="G3553" s="107"/>
      <c r="H3553" s="107"/>
      <c r="I3553" s="107"/>
      <c r="J3553" s="108"/>
      <c r="K3553" s="109"/>
      <c r="L3553" s="110"/>
      <c r="M3553" s="328" t="str">
        <f>IFERROR(ROUNDUP(VLOOKUP(F3553,Accesorio!A:E,IF(L3553&gt;5,L3553-2,L3553),)*E3553/IF(L3553&gt;5,1.21,1),0)," ")</f>
        <v xml:space="preserve"> </v>
      </c>
      <c r="N3553" s="329" t="str">
        <f>IFERROR(VLOOKUP(F3553,Accesorio!A:C,3,),"")</f>
        <v/>
      </c>
    </row>
    <row r="3554" spans="1:14">
      <c r="A3554" s="103"/>
      <c r="B3554" s="104"/>
      <c r="C3554" s="105"/>
      <c r="D3554" s="106"/>
      <c r="E3554" s="222"/>
      <c r="F3554" s="225"/>
      <c r="G3554" s="107"/>
      <c r="H3554" s="107"/>
      <c r="I3554" s="107"/>
      <c r="J3554" s="108"/>
      <c r="K3554" s="109"/>
      <c r="L3554" s="110"/>
      <c r="M3554" s="328" t="str">
        <f>IFERROR(ROUNDUP(VLOOKUP(F3554,Accesorio!A:E,IF(L3554&gt;5,L3554-2,L3554),)*E3554/IF(L3554&gt;5,1.21,1),0)," ")</f>
        <v xml:space="preserve"> </v>
      </c>
      <c r="N3554" s="329" t="str">
        <f>IFERROR(VLOOKUP(F3554,Accesorio!A:C,3,),"")</f>
        <v/>
      </c>
    </row>
    <row r="3555" spans="1:14">
      <c r="A3555" s="103"/>
      <c r="B3555" s="104"/>
      <c r="C3555" s="105"/>
      <c r="D3555" s="106"/>
      <c r="E3555" s="222"/>
      <c r="F3555" s="225"/>
      <c r="G3555" s="107"/>
      <c r="H3555" s="107"/>
      <c r="I3555" s="107"/>
      <c r="J3555" s="108"/>
      <c r="K3555" s="109"/>
      <c r="L3555" s="110"/>
      <c r="M3555" s="328" t="str">
        <f>IFERROR(ROUNDUP(VLOOKUP(F3555,Accesorio!A:E,IF(L3555&gt;5,L3555-2,L3555),)*E3555/IF(L3555&gt;5,1.21,1),0)," ")</f>
        <v xml:space="preserve"> </v>
      </c>
      <c r="N3555" s="329" t="str">
        <f>IFERROR(VLOOKUP(F3555,Accesorio!A:C,3,),"")</f>
        <v/>
      </c>
    </row>
    <row r="3556" spans="1:14">
      <c r="A3556" s="103"/>
      <c r="B3556" s="104"/>
      <c r="C3556" s="105"/>
      <c r="D3556" s="106"/>
      <c r="E3556" s="222"/>
      <c r="F3556" s="225"/>
      <c r="G3556" s="107"/>
      <c r="H3556" s="107"/>
      <c r="I3556" s="107"/>
      <c r="J3556" s="108"/>
      <c r="K3556" s="109"/>
      <c r="L3556" s="110"/>
      <c r="M3556" s="328" t="str">
        <f>IFERROR(ROUNDUP(VLOOKUP(F3556,Accesorio!A:E,IF(L3556&gt;5,L3556-2,L3556),)*E3556/IF(L3556&gt;5,1.21,1),0)," ")</f>
        <v xml:space="preserve"> </v>
      </c>
      <c r="N3556" s="329" t="str">
        <f>IFERROR(VLOOKUP(F3556,Accesorio!A:C,3,),"")</f>
        <v/>
      </c>
    </row>
    <row r="3557" spans="1:14">
      <c r="A3557" s="103"/>
      <c r="B3557" s="104"/>
      <c r="C3557" s="105"/>
      <c r="D3557" s="106"/>
      <c r="E3557" s="222"/>
      <c r="F3557" s="225"/>
      <c r="G3557" s="107"/>
      <c r="H3557" s="107"/>
      <c r="I3557" s="107"/>
      <c r="J3557" s="108"/>
      <c r="K3557" s="109"/>
      <c r="L3557" s="110"/>
      <c r="M3557" s="328" t="str">
        <f>IFERROR(ROUNDUP(VLOOKUP(F3557,Accesorio!A:E,IF(L3557&gt;5,L3557-2,L3557),)*E3557/IF(L3557&gt;5,1.21,1),0)," ")</f>
        <v xml:space="preserve"> </v>
      </c>
      <c r="N3557" s="329" t="str">
        <f>IFERROR(VLOOKUP(F3557,Accesorio!A:C,3,),"")</f>
        <v/>
      </c>
    </row>
    <row r="3558" spans="1:14">
      <c r="A3558" s="103"/>
      <c r="B3558" s="104"/>
      <c r="C3558" s="105"/>
      <c r="D3558" s="106"/>
      <c r="E3558" s="222"/>
      <c r="F3558" s="225"/>
      <c r="G3558" s="107"/>
      <c r="H3558" s="107"/>
      <c r="I3558" s="107"/>
      <c r="J3558" s="108"/>
      <c r="K3558" s="109"/>
      <c r="L3558" s="110"/>
      <c r="M3558" s="328" t="str">
        <f>IFERROR(ROUNDUP(VLOOKUP(F3558,Accesorio!A:E,IF(L3558&gt;5,L3558-2,L3558),)*E3558/IF(L3558&gt;5,1.21,1),0)," ")</f>
        <v xml:space="preserve"> </v>
      </c>
      <c r="N3558" s="329" t="str">
        <f>IFERROR(VLOOKUP(F3558,Accesorio!A:C,3,),"")</f>
        <v/>
      </c>
    </row>
    <row r="3559" spans="1:14">
      <c r="A3559" s="103"/>
      <c r="B3559" s="104"/>
      <c r="C3559" s="105"/>
      <c r="D3559" s="106"/>
      <c r="E3559" s="222"/>
      <c r="F3559" s="225"/>
      <c r="G3559" s="107"/>
      <c r="H3559" s="107"/>
      <c r="I3559" s="107"/>
      <c r="J3559" s="108"/>
      <c r="K3559" s="109"/>
      <c r="L3559" s="110"/>
      <c r="M3559" s="328" t="str">
        <f>IFERROR(ROUNDUP(VLOOKUP(F3559,Accesorio!A:E,IF(L3559&gt;5,L3559-2,L3559),)*E3559/IF(L3559&gt;5,1.21,1),0)," ")</f>
        <v xml:space="preserve"> </v>
      </c>
      <c r="N3559" s="329" t="str">
        <f>IFERROR(VLOOKUP(F3559,Accesorio!A:C,3,),"")</f>
        <v/>
      </c>
    </row>
    <row r="3560" spans="1:14">
      <c r="A3560" s="103"/>
      <c r="B3560" s="104"/>
      <c r="C3560" s="105"/>
      <c r="D3560" s="106"/>
      <c r="E3560" s="222"/>
      <c r="F3560" s="225"/>
      <c r="G3560" s="107"/>
      <c r="H3560" s="107"/>
      <c r="I3560" s="107"/>
      <c r="J3560" s="108"/>
      <c r="K3560" s="109"/>
      <c r="L3560" s="110"/>
      <c r="M3560" s="328" t="str">
        <f>IFERROR(ROUNDUP(VLOOKUP(F3560,Accesorio!A:E,IF(L3560&gt;5,L3560-2,L3560),)*E3560/IF(L3560&gt;5,1.21,1),0)," ")</f>
        <v xml:space="preserve"> </v>
      </c>
      <c r="N3560" s="329" t="str">
        <f>IFERROR(VLOOKUP(F3560,Accesorio!A:C,3,),"")</f>
        <v/>
      </c>
    </row>
    <row r="3561" spans="1:14">
      <c r="A3561" s="103"/>
      <c r="B3561" s="104"/>
      <c r="C3561" s="105"/>
      <c r="D3561" s="106"/>
      <c r="E3561" s="222"/>
      <c r="F3561" s="225"/>
      <c r="G3561" s="107"/>
      <c r="H3561" s="107"/>
      <c r="I3561" s="107"/>
      <c r="J3561" s="108"/>
      <c r="K3561" s="109"/>
      <c r="L3561" s="110"/>
      <c r="M3561" s="328" t="str">
        <f>IFERROR(ROUNDUP(VLOOKUP(F3561,Accesorio!A:E,IF(L3561&gt;5,L3561-2,L3561),)*E3561/IF(L3561&gt;5,1.21,1),0)," ")</f>
        <v xml:space="preserve"> </v>
      </c>
      <c r="N3561" s="329" t="str">
        <f>IFERROR(VLOOKUP(F3561,Accesorio!A:C,3,),"")</f>
        <v/>
      </c>
    </row>
    <row r="3562" spans="1:14">
      <c r="A3562" s="103"/>
      <c r="B3562" s="104"/>
      <c r="C3562" s="105"/>
      <c r="D3562" s="106"/>
      <c r="E3562" s="222"/>
      <c r="F3562" s="225"/>
      <c r="G3562" s="107"/>
      <c r="H3562" s="107"/>
      <c r="I3562" s="107"/>
      <c r="J3562" s="108"/>
      <c r="K3562" s="109"/>
      <c r="L3562" s="110"/>
      <c r="M3562" s="328" t="str">
        <f>IFERROR(ROUNDUP(VLOOKUP(F3562,Accesorio!A:E,IF(L3562&gt;5,L3562-2,L3562),)*E3562/IF(L3562&gt;5,1.21,1),0)," ")</f>
        <v xml:space="preserve"> </v>
      </c>
      <c r="N3562" s="329" t="str">
        <f>IFERROR(VLOOKUP(F3562,Accesorio!A:C,3,),"")</f>
        <v/>
      </c>
    </row>
    <row r="3563" spans="1:14">
      <c r="A3563" s="103"/>
      <c r="B3563" s="104"/>
      <c r="C3563" s="105"/>
      <c r="D3563" s="106"/>
      <c r="E3563" s="222"/>
      <c r="F3563" s="225"/>
      <c r="G3563" s="107"/>
      <c r="H3563" s="107"/>
      <c r="I3563" s="107"/>
      <c r="J3563" s="108"/>
      <c r="K3563" s="109"/>
      <c r="L3563" s="110"/>
      <c r="M3563" s="328" t="str">
        <f>IFERROR(ROUNDUP(VLOOKUP(F3563,Accesorio!A:E,IF(L3563&gt;5,L3563-2,L3563),)*E3563/IF(L3563&gt;5,1.21,1),0)," ")</f>
        <v xml:space="preserve"> </v>
      </c>
      <c r="N3563" s="329" t="str">
        <f>IFERROR(VLOOKUP(F3563,Accesorio!A:C,3,),"")</f>
        <v/>
      </c>
    </row>
    <row r="3564" spans="1:14">
      <c r="A3564" s="103"/>
      <c r="B3564" s="104"/>
      <c r="C3564" s="105"/>
      <c r="D3564" s="106"/>
      <c r="E3564" s="222"/>
      <c r="F3564" s="225"/>
      <c r="G3564" s="107"/>
      <c r="H3564" s="107"/>
      <c r="I3564" s="107"/>
      <c r="J3564" s="108"/>
      <c r="K3564" s="109"/>
      <c r="L3564" s="110"/>
      <c r="M3564" s="328" t="str">
        <f>IFERROR(ROUNDUP(VLOOKUP(F3564,Accesorio!A:E,IF(L3564&gt;5,L3564-2,L3564),)*E3564/IF(L3564&gt;5,1.21,1),0)," ")</f>
        <v xml:space="preserve"> </v>
      </c>
      <c r="N3564" s="329" t="str">
        <f>IFERROR(VLOOKUP(F3564,Accesorio!A:C,3,),"")</f>
        <v/>
      </c>
    </row>
    <row r="3565" spans="1:14">
      <c r="A3565" s="103"/>
      <c r="B3565" s="104"/>
      <c r="C3565" s="105"/>
      <c r="D3565" s="106"/>
      <c r="E3565" s="222"/>
      <c r="F3565" s="225"/>
      <c r="G3565" s="107"/>
      <c r="H3565" s="107"/>
      <c r="I3565" s="107"/>
      <c r="J3565" s="108"/>
      <c r="K3565" s="109"/>
      <c r="L3565" s="110"/>
      <c r="M3565" s="328" t="str">
        <f>IFERROR(ROUNDUP(VLOOKUP(F3565,Accesorio!A:E,IF(L3565&gt;5,L3565-2,L3565),)*E3565/IF(L3565&gt;5,1.21,1),0)," ")</f>
        <v xml:space="preserve"> </v>
      </c>
      <c r="N3565" s="329" t="str">
        <f>IFERROR(VLOOKUP(F3565,Accesorio!A:C,3,),"")</f>
        <v/>
      </c>
    </row>
    <row r="3566" spans="1:14">
      <c r="A3566" s="103"/>
      <c r="B3566" s="104"/>
      <c r="C3566" s="105"/>
      <c r="D3566" s="106"/>
      <c r="E3566" s="222"/>
      <c r="F3566" s="225"/>
      <c r="G3566" s="107"/>
      <c r="H3566" s="107"/>
      <c r="I3566" s="107"/>
      <c r="J3566" s="108"/>
      <c r="K3566" s="109"/>
      <c r="L3566" s="110"/>
      <c r="M3566" s="328" t="str">
        <f>IFERROR(ROUNDUP(VLOOKUP(F3566,Accesorio!A:E,IF(L3566&gt;5,L3566-2,L3566),)*E3566/IF(L3566&gt;5,1.21,1),0)," ")</f>
        <v xml:space="preserve"> </v>
      </c>
      <c r="N3566" s="329" t="str">
        <f>IFERROR(VLOOKUP(F3566,Accesorio!A:C,3,),"")</f>
        <v/>
      </c>
    </row>
    <row r="3567" spans="1:14">
      <c r="A3567" s="103"/>
      <c r="B3567" s="104"/>
      <c r="C3567" s="105"/>
      <c r="D3567" s="106"/>
      <c r="E3567" s="222"/>
      <c r="F3567" s="225"/>
      <c r="G3567" s="107"/>
      <c r="H3567" s="107"/>
      <c r="I3567" s="107"/>
      <c r="J3567" s="108"/>
      <c r="K3567" s="109"/>
      <c r="L3567" s="110"/>
      <c r="M3567" s="328" t="str">
        <f>IFERROR(ROUNDUP(VLOOKUP(F3567,Accesorio!A:E,IF(L3567&gt;5,L3567-2,L3567),)*E3567/IF(L3567&gt;5,1.21,1),0)," ")</f>
        <v xml:space="preserve"> </v>
      </c>
      <c r="N3567" s="329" t="str">
        <f>IFERROR(VLOOKUP(F3567,Accesorio!A:C,3,),"")</f>
        <v/>
      </c>
    </row>
    <row r="3568" spans="1:14">
      <c r="A3568" s="103"/>
      <c r="B3568" s="104"/>
      <c r="C3568" s="105"/>
      <c r="D3568" s="106"/>
      <c r="E3568" s="222"/>
      <c r="F3568" s="225"/>
      <c r="G3568" s="107"/>
      <c r="H3568" s="107"/>
      <c r="I3568" s="107"/>
      <c r="J3568" s="108"/>
      <c r="K3568" s="109"/>
      <c r="L3568" s="110"/>
      <c r="M3568" s="328" t="str">
        <f>IFERROR(ROUNDUP(VLOOKUP(F3568,Accesorio!A:E,IF(L3568&gt;5,L3568-2,L3568),)*E3568/IF(L3568&gt;5,1.21,1),0)," ")</f>
        <v xml:space="preserve"> </v>
      </c>
      <c r="N3568" s="329" t="str">
        <f>IFERROR(VLOOKUP(F3568,Accesorio!A:C,3,),"")</f>
        <v/>
      </c>
    </row>
    <row r="3569" spans="1:14">
      <c r="A3569" s="103"/>
      <c r="B3569" s="104"/>
      <c r="C3569" s="105"/>
      <c r="D3569" s="106"/>
      <c r="E3569" s="222"/>
      <c r="F3569" s="225"/>
      <c r="G3569" s="107"/>
      <c r="H3569" s="107"/>
      <c r="I3569" s="107"/>
      <c r="J3569" s="108"/>
      <c r="K3569" s="109"/>
      <c r="L3569" s="110"/>
      <c r="M3569" s="328" t="str">
        <f>IFERROR(ROUNDUP(VLOOKUP(F3569,Accesorio!A:E,IF(L3569&gt;5,L3569-2,L3569),)*E3569/IF(L3569&gt;5,1.21,1),0)," ")</f>
        <v xml:space="preserve"> </v>
      </c>
      <c r="N3569" s="329" t="str">
        <f>IFERROR(VLOOKUP(F3569,Accesorio!A:C,3,),"")</f>
        <v/>
      </c>
    </row>
    <row r="3570" spans="1:14">
      <c r="A3570" s="103"/>
      <c r="B3570" s="104"/>
      <c r="C3570" s="105"/>
      <c r="D3570" s="106"/>
      <c r="E3570" s="222"/>
      <c r="F3570" s="225"/>
      <c r="G3570" s="107"/>
      <c r="H3570" s="107"/>
      <c r="I3570" s="107"/>
      <c r="J3570" s="108"/>
      <c r="K3570" s="109"/>
      <c r="L3570" s="110"/>
      <c r="M3570" s="328" t="str">
        <f>IFERROR(ROUNDUP(VLOOKUP(F3570,Accesorio!A:E,IF(L3570&gt;5,L3570-2,L3570),)*E3570/IF(L3570&gt;5,1.21,1),0)," ")</f>
        <v xml:space="preserve"> </v>
      </c>
      <c r="N3570" s="329" t="str">
        <f>IFERROR(VLOOKUP(F3570,Accesorio!A:C,3,),"")</f>
        <v/>
      </c>
    </row>
    <row r="3571" spans="1:14">
      <c r="A3571" s="103"/>
      <c r="B3571" s="104"/>
      <c r="C3571" s="111"/>
      <c r="D3571" s="106"/>
      <c r="E3571" s="222"/>
      <c r="F3571" s="225"/>
      <c r="G3571" s="107"/>
      <c r="H3571" s="107"/>
      <c r="I3571" s="107"/>
      <c r="J3571" s="108"/>
      <c r="K3571" s="109"/>
      <c r="L3571" s="110"/>
      <c r="M3571" s="328" t="str">
        <f>IFERROR(ROUNDUP(VLOOKUP(F3571,Accesorio!A:E,IF(L3571&gt;5,L3571-2,L3571),)*E3571/IF(L3571&gt;5,1.21,1),0)," ")</f>
        <v xml:space="preserve"> </v>
      </c>
      <c r="N3571" s="329" t="str">
        <f>IFERROR(VLOOKUP(F3571,Accesorio!A:C,3,),"")</f>
        <v/>
      </c>
    </row>
    <row r="3572" spans="1:14">
      <c r="A3572" s="103"/>
      <c r="B3572" s="104"/>
      <c r="C3572" s="111"/>
      <c r="D3572" s="106"/>
      <c r="E3572" s="222"/>
      <c r="F3572" s="225"/>
      <c r="G3572" s="107"/>
      <c r="H3572" s="107"/>
      <c r="I3572" s="107"/>
      <c r="J3572" s="108"/>
      <c r="K3572" s="109"/>
      <c r="L3572" s="110"/>
      <c r="M3572" s="328" t="str">
        <f>IFERROR(ROUNDUP(VLOOKUP(F3572,Accesorio!A:E,IF(L3572&gt;5,L3572-2,L3572),)*E3572/IF(L3572&gt;5,1.21,1),0)," ")</f>
        <v xml:space="preserve"> </v>
      </c>
      <c r="N3572" s="329" t="str">
        <f>IFERROR(VLOOKUP(F3572,Accesorio!A:C,3,),"")</f>
        <v/>
      </c>
    </row>
    <row r="3573" spans="1:14">
      <c r="A3573" s="103"/>
      <c r="B3573" s="104"/>
      <c r="C3573" s="105"/>
      <c r="D3573" s="106"/>
      <c r="E3573" s="222"/>
      <c r="F3573" s="225"/>
      <c r="G3573" s="107"/>
      <c r="H3573" s="107"/>
      <c r="I3573" s="107"/>
      <c r="J3573" s="108"/>
      <c r="K3573" s="109"/>
      <c r="L3573" s="110"/>
      <c r="M3573" s="328" t="str">
        <f>IFERROR(ROUNDUP(VLOOKUP(F3573,Accesorio!A:E,IF(L3573&gt;5,L3573-2,L3573),)*E3573/IF(L3573&gt;5,1.21,1),0)," ")</f>
        <v xml:space="preserve"> </v>
      </c>
      <c r="N3573" s="329" t="str">
        <f>IFERROR(VLOOKUP(F3573,Accesorio!A:C,3,),"")</f>
        <v/>
      </c>
    </row>
    <row r="3574" spans="1:14">
      <c r="A3574" s="103"/>
      <c r="B3574" s="104"/>
      <c r="C3574" s="105"/>
      <c r="D3574" s="106"/>
      <c r="E3574" s="222"/>
      <c r="F3574" s="225"/>
      <c r="G3574" s="107"/>
      <c r="H3574" s="107"/>
      <c r="I3574" s="107"/>
      <c r="J3574" s="108"/>
      <c r="K3574" s="109"/>
      <c r="L3574" s="110"/>
      <c r="M3574" s="328" t="str">
        <f>IFERROR(ROUNDUP(VLOOKUP(F3574,Accesorio!A:E,IF(L3574&gt;5,L3574-2,L3574),)*E3574/IF(L3574&gt;5,1.21,1),0)," ")</f>
        <v xml:space="preserve"> </v>
      </c>
      <c r="N3574" s="329" t="str">
        <f>IFERROR(VLOOKUP(F3574,Accesorio!A:C,3,),"")</f>
        <v/>
      </c>
    </row>
    <row r="3575" spans="1:14">
      <c r="A3575" s="103"/>
      <c r="B3575" s="104"/>
      <c r="C3575" s="105"/>
      <c r="D3575" s="106"/>
      <c r="E3575" s="222"/>
      <c r="F3575" s="225"/>
      <c r="G3575" s="107"/>
      <c r="H3575" s="107"/>
      <c r="I3575" s="107"/>
      <c r="J3575" s="108"/>
      <c r="K3575" s="109"/>
      <c r="L3575" s="110"/>
      <c r="M3575" s="328" t="str">
        <f>IFERROR(ROUNDUP(VLOOKUP(F3575,Accesorio!A:E,IF(L3575&gt;5,L3575-2,L3575),)*E3575/IF(L3575&gt;5,1.21,1),0)," ")</f>
        <v xml:space="preserve"> </v>
      </c>
      <c r="N3575" s="329" t="str">
        <f>IFERROR(VLOOKUP(F3575,Accesorio!A:C,3,),"")</f>
        <v/>
      </c>
    </row>
    <row r="3576" spans="1:14">
      <c r="A3576" s="103"/>
      <c r="B3576" s="104"/>
      <c r="C3576" s="105"/>
      <c r="D3576" s="106"/>
      <c r="E3576" s="222"/>
      <c r="F3576" s="225"/>
      <c r="G3576" s="107"/>
      <c r="H3576" s="107"/>
      <c r="I3576" s="107"/>
      <c r="J3576" s="108"/>
      <c r="K3576" s="109"/>
      <c r="L3576" s="110"/>
      <c r="M3576" s="328" t="str">
        <f>IFERROR(ROUNDUP(VLOOKUP(F3576,Accesorio!A:E,IF(L3576&gt;5,L3576-2,L3576),)*E3576/IF(L3576&gt;5,1.21,1),0)," ")</f>
        <v xml:space="preserve"> </v>
      </c>
      <c r="N3576" s="329" t="str">
        <f>IFERROR(VLOOKUP(F3576,Accesorio!A:C,3,),"")</f>
        <v/>
      </c>
    </row>
    <row r="3577" spans="1:14">
      <c r="A3577" s="103"/>
      <c r="B3577" s="104"/>
      <c r="C3577" s="105"/>
      <c r="D3577" s="106"/>
      <c r="E3577" s="222"/>
      <c r="F3577" s="225"/>
      <c r="G3577" s="107"/>
      <c r="H3577" s="107"/>
      <c r="I3577" s="107"/>
      <c r="J3577" s="108"/>
      <c r="K3577" s="109"/>
      <c r="L3577" s="110"/>
      <c r="M3577" s="328" t="str">
        <f>IFERROR(ROUNDUP(VLOOKUP(F3577,Accesorio!A:E,IF(L3577&gt;5,L3577-2,L3577),)*E3577/IF(L3577&gt;5,1.21,1),0)," ")</f>
        <v xml:space="preserve"> </v>
      </c>
      <c r="N3577" s="329" t="str">
        <f>IFERROR(VLOOKUP(F3577,Accesorio!A:C,3,),"")</f>
        <v/>
      </c>
    </row>
    <row r="3578" spans="1:14">
      <c r="A3578" s="103"/>
      <c r="B3578" s="104"/>
      <c r="C3578" s="105"/>
      <c r="D3578" s="106"/>
      <c r="E3578" s="222"/>
      <c r="F3578" s="225"/>
      <c r="G3578" s="107"/>
      <c r="H3578" s="107"/>
      <c r="I3578" s="107"/>
      <c r="J3578" s="108"/>
      <c r="K3578" s="109"/>
      <c r="L3578" s="110"/>
      <c r="M3578" s="328" t="str">
        <f>IFERROR(ROUNDUP(VLOOKUP(F3578,Accesorio!A:E,IF(L3578&gt;5,L3578-2,L3578),)*E3578/IF(L3578&gt;5,1.21,1),0)," ")</f>
        <v xml:space="preserve"> </v>
      </c>
      <c r="N3578" s="329" t="str">
        <f>IFERROR(VLOOKUP(F3578,Accesorio!A:C,3,),"")</f>
        <v/>
      </c>
    </row>
    <row r="3579" spans="1:14">
      <c r="A3579" s="103"/>
      <c r="B3579" s="104"/>
      <c r="C3579" s="105"/>
      <c r="D3579" s="106"/>
      <c r="E3579" s="222"/>
      <c r="F3579" s="225"/>
      <c r="G3579" s="107"/>
      <c r="H3579" s="107"/>
      <c r="I3579" s="107"/>
      <c r="J3579" s="108"/>
      <c r="K3579" s="109"/>
      <c r="L3579" s="110"/>
      <c r="M3579" s="328" t="str">
        <f>IFERROR(ROUNDUP(VLOOKUP(F3579,Accesorio!A:E,IF(L3579&gt;5,L3579-2,L3579),)*E3579/IF(L3579&gt;5,1.21,1),0)," ")</f>
        <v xml:space="preserve"> </v>
      </c>
      <c r="N3579" s="329" t="str">
        <f>IFERROR(VLOOKUP(F3579,Accesorio!A:C,3,),"")</f>
        <v/>
      </c>
    </row>
    <row r="3580" spans="1:14">
      <c r="A3580" s="103"/>
      <c r="B3580" s="104"/>
      <c r="C3580" s="105"/>
      <c r="D3580" s="106"/>
      <c r="E3580" s="222"/>
      <c r="F3580" s="225"/>
      <c r="G3580" s="107"/>
      <c r="H3580" s="107"/>
      <c r="I3580" s="107"/>
      <c r="J3580" s="108"/>
      <c r="K3580" s="109"/>
      <c r="L3580" s="110"/>
      <c r="M3580" s="328" t="str">
        <f>IFERROR(ROUNDUP(VLOOKUP(F3580,Accesorio!A:E,IF(L3580&gt;5,L3580-2,L3580),)*E3580/IF(L3580&gt;5,1.21,1),0)," ")</f>
        <v xml:space="preserve"> </v>
      </c>
      <c r="N3580" s="329" t="str">
        <f>IFERROR(VLOOKUP(F3580,Accesorio!A:C,3,),"")</f>
        <v/>
      </c>
    </row>
    <row r="3581" spans="1:14">
      <c r="A3581" s="103"/>
      <c r="B3581" s="104"/>
      <c r="C3581" s="105"/>
      <c r="D3581" s="106"/>
      <c r="E3581" s="222"/>
      <c r="F3581" s="225"/>
      <c r="G3581" s="107"/>
      <c r="H3581" s="107"/>
      <c r="I3581" s="107"/>
      <c r="J3581" s="108"/>
      <c r="K3581" s="109"/>
      <c r="L3581" s="110"/>
      <c r="M3581" s="328" t="str">
        <f>IFERROR(ROUNDUP(VLOOKUP(F3581,Accesorio!A:E,IF(L3581&gt;5,L3581-2,L3581),)*E3581/IF(L3581&gt;5,1.21,1),0)," ")</f>
        <v xml:space="preserve"> </v>
      </c>
      <c r="N3581" s="329" t="str">
        <f>IFERROR(VLOOKUP(F3581,Accesorio!A:C,3,),"")</f>
        <v/>
      </c>
    </row>
    <row r="3582" spans="1:14">
      <c r="A3582" s="103"/>
      <c r="B3582" s="104"/>
      <c r="C3582" s="105"/>
      <c r="D3582" s="106"/>
      <c r="E3582" s="222"/>
      <c r="F3582" s="225"/>
      <c r="G3582" s="107"/>
      <c r="H3582" s="107"/>
      <c r="I3582" s="107"/>
      <c r="J3582" s="108"/>
      <c r="K3582" s="109"/>
      <c r="L3582" s="110"/>
      <c r="M3582" s="328" t="str">
        <f>IFERROR(ROUNDUP(VLOOKUP(F3582,Accesorio!A:E,IF(L3582&gt;5,L3582-2,L3582),)*E3582/IF(L3582&gt;5,1.21,1),0)," ")</f>
        <v xml:space="preserve"> </v>
      </c>
      <c r="N3582" s="329" t="str">
        <f>IFERROR(VLOOKUP(F3582,Accesorio!A:C,3,),"")</f>
        <v/>
      </c>
    </row>
    <row r="3583" spans="1:14">
      <c r="A3583" s="103"/>
      <c r="B3583" s="104"/>
      <c r="C3583" s="105"/>
      <c r="D3583" s="106"/>
      <c r="E3583" s="222"/>
      <c r="F3583" s="225"/>
      <c r="G3583" s="107"/>
      <c r="H3583" s="107"/>
      <c r="I3583" s="107"/>
      <c r="J3583" s="108"/>
      <c r="K3583" s="109"/>
      <c r="L3583" s="110"/>
      <c r="M3583" s="328" t="str">
        <f>IFERROR(ROUNDUP(VLOOKUP(F3583,Accesorio!A:E,IF(L3583&gt;5,L3583-2,L3583),)*E3583/IF(L3583&gt;5,1.21,1),0)," ")</f>
        <v xml:space="preserve"> </v>
      </c>
      <c r="N3583" s="329" t="str">
        <f>IFERROR(VLOOKUP(F3583,Accesorio!A:C,3,),"")</f>
        <v/>
      </c>
    </row>
    <row r="3584" spans="1:14">
      <c r="A3584" s="103"/>
      <c r="B3584" s="104"/>
      <c r="C3584" s="105"/>
      <c r="D3584" s="106"/>
      <c r="E3584" s="222"/>
      <c r="F3584" s="225"/>
      <c r="G3584" s="107"/>
      <c r="H3584" s="107"/>
      <c r="I3584" s="107"/>
      <c r="J3584" s="108"/>
      <c r="K3584" s="109"/>
      <c r="L3584" s="110"/>
      <c r="M3584" s="328" t="str">
        <f>IFERROR(ROUNDUP(VLOOKUP(F3584,Accesorio!A:E,IF(L3584&gt;5,L3584-2,L3584),)*E3584/IF(L3584&gt;5,1.21,1),0)," ")</f>
        <v xml:space="preserve"> </v>
      </c>
      <c r="N3584" s="329" t="str">
        <f>IFERROR(VLOOKUP(F3584,Accesorio!A:C,3,),"")</f>
        <v/>
      </c>
    </row>
    <row r="3585" spans="1:14">
      <c r="A3585" s="103"/>
      <c r="B3585" s="104"/>
      <c r="C3585" s="105"/>
      <c r="D3585" s="106"/>
      <c r="E3585" s="222"/>
      <c r="F3585" s="225"/>
      <c r="G3585" s="107"/>
      <c r="H3585" s="107"/>
      <c r="I3585" s="107"/>
      <c r="J3585" s="108"/>
      <c r="K3585" s="109"/>
      <c r="L3585" s="110"/>
      <c r="M3585" s="328" t="str">
        <f>IFERROR(ROUNDUP(VLOOKUP(F3585,Accesorio!A:E,IF(L3585&gt;5,L3585-2,L3585),)*E3585/IF(L3585&gt;5,1.21,1),0)," ")</f>
        <v xml:space="preserve"> </v>
      </c>
      <c r="N3585" s="329" t="str">
        <f>IFERROR(VLOOKUP(F3585,Accesorio!A:C,3,),"")</f>
        <v/>
      </c>
    </row>
    <row r="3586" spans="1:14">
      <c r="A3586" s="103"/>
      <c r="B3586" s="104"/>
      <c r="C3586" s="105"/>
      <c r="D3586" s="106"/>
      <c r="E3586" s="222"/>
      <c r="F3586" s="225"/>
      <c r="G3586" s="107"/>
      <c r="H3586" s="107"/>
      <c r="I3586" s="107"/>
      <c r="J3586" s="108"/>
      <c r="K3586" s="109"/>
      <c r="L3586" s="110"/>
      <c r="M3586" s="328" t="str">
        <f>IFERROR(ROUNDUP(VLOOKUP(F3586,Accesorio!A:E,IF(L3586&gt;5,L3586-2,L3586),)*E3586/IF(L3586&gt;5,1.21,1),0)," ")</f>
        <v xml:space="preserve"> </v>
      </c>
      <c r="N3586" s="329" t="str">
        <f>IFERROR(VLOOKUP(F3586,Accesorio!A:C,3,),"")</f>
        <v/>
      </c>
    </row>
    <row r="3587" spans="1:14">
      <c r="A3587" s="103"/>
      <c r="B3587" s="104"/>
      <c r="C3587" s="105"/>
      <c r="D3587" s="106"/>
      <c r="E3587" s="222"/>
      <c r="F3587" s="225"/>
      <c r="G3587" s="107"/>
      <c r="H3587" s="107"/>
      <c r="I3587" s="107"/>
      <c r="J3587" s="108"/>
      <c r="K3587" s="109"/>
      <c r="L3587" s="110"/>
      <c r="M3587" s="328" t="str">
        <f>IFERROR(ROUNDUP(VLOOKUP(F3587,Accesorio!A:E,IF(L3587&gt;5,L3587-2,L3587),)*E3587/IF(L3587&gt;5,1.21,1),0)," ")</f>
        <v xml:space="preserve"> </v>
      </c>
      <c r="N3587" s="329" t="str">
        <f>IFERROR(VLOOKUP(F3587,Accesorio!A:C,3,),"")</f>
        <v/>
      </c>
    </row>
    <row r="3588" spans="1:14">
      <c r="A3588" s="103"/>
      <c r="B3588" s="104"/>
      <c r="C3588" s="105"/>
      <c r="D3588" s="106"/>
      <c r="E3588" s="222"/>
      <c r="F3588" s="225"/>
      <c r="G3588" s="107"/>
      <c r="H3588" s="107"/>
      <c r="I3588" s="107"/>
      <c r="J3588" s="108"/>
      <c r="K3588" s="109"/>
      <c r="L3588" s="110"/>
      <c r="M3588" s="328" t="str">
        <f>IFERROR(ROUNDUP(VLOOKUP(F3588,Accesorio!A:E,IF(L3588&gt;5,L3588-2,L3588),)*E3588/IF(L3588&gt;5,1.21,1),0)," ")</f>
        <v xml:space="preserve"> </v>
      </c>
      <c r="N3588" s="329" t="str">
        <f>IFERROR(VLOOKUP(F3588,Accesorio!A:C,3,),"")</f>
        <v/>
      </c>
    </row>
    <row r="3589" spans="1:14">
      <c r="A3589" s="103"/>
      <c r="B3589" s="104"/>
      <c r="C3589" s="105"/>
      <c r="D3589" s="106"/>
      <c r="E3589" s="222"/>
      <c r="F3589" s="225"/>
      <c r="G3589" s="107"/>
      <c r="H3589" s="107"/>
      <c r="I3589" s="107"/>
      <c r="J3589" s="108"/>
      <c r="K3589" s="109"/>
      <c r="L3589" s="110"/>
      <c r="M3589" s="328" t="str">
        <f>IFERROR(ROUNDUP(VLOOKUP(F3589,Accesorio!A:E,IF(L3589&gt;5,L3589-2,L3589),)*E3589/IF(L3589&gt;5,1.21,1),0)," ")</f>
        <v xml:space="preserve"> </v>
      </c>
      <c r="N3589" s="329" t="str">
        <f>IFERROR(VLOOKUP(F3589,Accesorio!A:C,3,),"")</f>
        <v/>
      </c>
    </row>
    <row r="3590" spans="1:14">
      <c r="A3590" s="103"/>
      <c r="B3590" s="104"/>
      <c r="C3590" s="105"/>
      <c r="D3590" s="106"/>
      <c r="E3590" s="222"/>
      <c r="F3590" s="225"/>
      <c r="G3590" s="107"/>
      <c r="H3590" s="107"/>
      <c r="I3590" s="107"/>
      <c r="J3590" s="108"/>
      <c r="K3590" s="109"/>
      <c r="L3590" s="110"/>
      <c r="M3590" s="328" t="str">
        <f>IFERROR(ROUNDUP(VLOOKUP(F3590,Accesorio!A:E,IF(L3590&gt;5,L3590-2,L3590),)*E3590/IF(L3590&gt;5,1.21,1),0)," ")</f>
        <v xml:space="preserve"> </v>
      </c>
      <c r="N3590" s="329" t="str">
        <f>IFERROR(VLOOKUP(F3590,Accesorio!A:C,3,),"")</f>
        <v/>
      </c>
    </row>
    <row r="3591" spans="1:14">
      <c r="A3591" s="103"/>
      <c r="B3591" s="104"/>
      <c r="C3591" s="105"/>
      <c r="D3591" s="106"/>
      <c r="E3591" s="222"/>
      <c r="F3591" s="225"/>
      <c r="G3591" s="107"/>
      <c r="H3591" s="107"/>
      <c r="I3591" s="107"/>
      <c r="J3591" s="108"/>
      <c r="K3591" s="109"/>
      <c r="L3591" s="110"/>
      <c r="M3591" s="328" t="str">
        <f>IFERROR(ROUNDUP(VLOOKUP(F3591,Accesorio!A:E,IF(L3591&gt;5,L3591-2,L3591),)*E3591/IF(L3591&gt;5,1.21,1),0)," ")</f>
        <v xml:space="preserve"> </v>
      </c>
      <c r="N3591" s="329" t="str">
        <f>IFERROR(VLOOKUP(F3591,Accesorio!A:C,3,),"")</f>
        <v/>
      </c>
    </row>
    <row r="3592" spans="1:14">
      <c r="A3592" s="103"/>
      <c r="B3592" s="104"/>
      <c r="C3592" s="105"/>
      <c r="D3592" s="106"/>
      <c r="E3592" s="222"/>
      <c r="F3592" s="225"/>
      <c r="G3592" s="107"/>
      <c r="H3592" s="107"/>
      <c r="I3592" s="107"/>
      <c r="J3592" s="108"/>
      <c r="K3592" s="109"/>
      <c r="L3592" s="110"/>
      <c r="M3592" s="328" t="str">
        <f>IFERROR(ROUNDUP(VLOOKUP(F3592,Accesorio!A:E,IF(L3592&gt;5,L3592-2,L3592),)*E3592/IF(L3592&gt;5,1.21,1),0)," ")</f>
        <v xml:space="preserve"> </v>
      </c>
      <c r="N3592" s="329" t="str">
        <f>IFERROR(VLOOKUP(F3592,Accesorio!A:C,3,),"")</f>
        <v/>
      </c>
    </row>
    <row r="3593" spans="1:14">
      <c r="A3593" s="103"/>
      <c r="B3593" s="104"/>
      <c r="C3593" s="105"/>
      <c r="D3593" s="106"/>
      <c r="E3593" s="222"/>
      <c r="F3593" s="225"/>
      <c r="G3593" s="107"/>
      <c r="H3593" s="107"/>
      <c r="I3593" s="107"/>
      <c r="J3593" s="108"/>
      <c r="K3593" s="109"/>
      <c r="L3593" s="110"/>
      <c r="M3593" s="328" t="str">
        <f>IFERROR(ROUNDUP(VLOOKUP(F3593,Accesorio!A:E,IF(L3593&gt;5,L3593-2,L3593),)*E3593/IF(L3593&gt;5,1.21,1),0)," ")</f>
        <v xml:space="preserve"> </v>
      </c>
      <c r="N3593" s="329" t="str">
        <f>IFERROR(VLOOKUP(F3593,Accesorio!A:C,3,),"")</f>
        <v/>
      </c>
    </row>
    <row r="3594" spans="1:14">
      <c r="A3594" s="103"/>
      <c r="B3594" s="104"/>
      <c r="C3594" s="105"/>
      <c r="D3594" s="106"/>
      <c r="E3594" s="222"/>
      <c r="F3594" s="225"/>
      <c r="G3594" s="107"/>
      <c r="H3594" s="107"/>
      <c r="I3594" s="107"/>
      <c r="J3594" s="108"/>
      <c r="K3594" s="109"/>
      <c r="L3594" s="110"/>
      <c r="M3594" s="328" t="str">
        <f>IFERROR(ROUNDUP(VLOOKUP(F3594,Accesorio!A:E,IF(L3594&gt;5,L3594-2,L3594),)*E3594/IF(L3594&gt;5,1.21,1),0)," ")</f>
        <v xml:space="preserve"> </v>
      </c>
      <c r="N3594" s="329" t="str">
        <f>IFERROR(VLOOKUP(F3594,Accesorio!A:C,3,),"")</f>
        <v/>
      </c>
    </row>
    <row r="3595" spans="1:14">
      <c r="A3595" s="103"/>
      <c r="B3595" s="104"/>
      <c r="C3595" s="105"/>
      <c r="D3595" s="106"/>
      <c r="E3595" s="222"/>
      <c r="F3595" s="225"/>
      <c r="G3595" s="107"/>
      <c r="H3595" s="107"/>
      <c r="I3595" s="107"/>
      <c r="J3595" s="108"/>
      <c r="K3595" s="109"/>
      <c r="L3595" s="110"/>
      <c r="M3595" s="328" t="str">
        <f>IFERROR(ROUNDUP(VLOOKUP(F3595,Accesorio!A:E,IF(L3595&gt;5,L3595-2,L3595),)*E3595/IF(L3595&gt;5,1.21,1),0)," ")</f>
        <v xml:space="preserve"> </v>
      </c>
      <c r="N3595" s="329" t="str">
        <f>IFERROR(VLOOKUP(F3595,Accesorio!A:C,3,),"")</f>
        <v/>
      </c>
    </row>
    <row r="3596" spans="1:14">
      <c r="A3596" s="103"/>
      <c r="B3596" s="104"/>
      <c r="C3596" s="105"/>
      <c r="D3596" s="106"/>
      <c r="E3596" s="222"/>
      <c r="F3596" s="225"/>
      <c r="G3596" s="107"/>
      <c r="H3596" s="107"/>
      <c r="I3596" s="107"/>
      <c r="J3596" s="108"/>
      <c r="K3596" s="109"/>
      <c r="L3596" s="110"/>
      <c r="M3596" s="328" t="str">
        <f>IFERROR(ROUNDUP(VLOOKUP(F3596,Accesorio!A:E,IF(L3596&gt;5,L3596-2,L3596),)*E3596/IF(L3596&gt;5,1.21,1),0)," ")</f>
        <v xml:space="preserve"> </v>
      </c>
      <c r="N3596" s="329" t="str">
        <f>IFERROR(VLOOKUP(F3596,Accesorio!A:C,3,),"")</f>
        <v/>
      </c>
    </row>
    <row r="3597" spans="1:14">
      <c r="A3597" s="103"/>
      <c r="B3597" s="104"/>
      <c r="C3597" s="105"/>
      <c r="D3597" s="106"/>
      <c r="E3597" s="222"/>
      <c r="F3597" s="225"/>
      <c r="G3597" s="107"/>
      <c r="H3597" s="107"/>
      <c r="I3597" s="107"/>
      <c r="J3597" s="108"/>
      <c r="K3597" s="109"/>
      <c r="L3597" s="110"/>
      <c r="M3597" s="328" t="str">
        <f>IFERROR(ROUNDUP(VLOOKUP(F3597,Accesorio!A:E,IF(L3597&gt;5,L3597-2,L3597),)*E3597/IF(L3597&gt;5,1.21,1),0)," ")</f>
        <v xml:space="preserve"> </v>
      </c>
      <c r="N3597" s="329" t="str">
        <f>IFERROR(VLOOKUP(F3597,Accesorio!A:C,3,),"")</f>
        <v/>
      </c>
    </row>
    <row r="3598" spans="1:14">
      <c r="A3598" s="103"/>
      <c r="B3598" s="104"/>
      <c r="C3598" s="105"/>
      <c r="D3598" s="106"/>
      <c r="E3598" s="222"/>
      <c r="F3598" s="225"/>
      <c r="G3598" s="107"/>
      <c r="H3598" s="107"/>
      <c r="I3598" s="107"/>
      <c r="J3598" s="108"/>
      <c r="K3598" s="109"/>
      <c r="L3598" s="110"/>
      <c r="M3598" s="328" t="str">
        <f>IFERROR(ROUNDUP(VLOOKUP(F3598,Accesorio!A:E,IF(L3598&gt;5,L3598-2,L3598),)*E3598/IF(L3598&gt;5,1.21,1),0)," ")</f>
        <v xml:space="preserve"> </v>
      </c>
      <c r="N3598" s="329" t="str">
        <f>IFERROR(VLOOKUP(F3598,Accesorio!A:C,3,),"")</f>
        <v/>
      </c>
    </row>
    <row r="3599" spans="1:14">
      <c r="A3599" s="103"/>
      <c r="B3599" s="104"/>
      <c r="C3599" s="105"/>
      <c r="D3599" s="106"/>
      <c r="E3599" s="222"/>
      <c r="F3599" s="225"/>
      <c r="G3599" s="107"/>
      <c r="H3599" s="107"/>
      <c r="I3599" s="107"/>
      <c r="J3599" s="108"/>
      <c r="K3599" s="109"/>
      <c r="L3599" s="110"/>
      <c r="M3599" s="328" t="str">
        <f>IFERROR(ROUNDUP(VLOOKUP(F3599,Accesorio!A:E,IF(L3599&gt;5,L3599-2,L3599),)*E3599/IF(L3599&gt;5,1.21,1),0)," ")</f>
        <v xml:space="preserve"> </v>
      </c>
      <c r="N3599" s="329" t="str">
        <f>IFERROR(VLOOKUP(F3599,Accesorio!A:C,3,),"")</f>
        <v/>
      </c>
    </row>
    <row r="3600" spans="1:14">
      <c r="A3600" s="103"/>
      <c r="B3600" s="104"/>
      <c r="C3600" s="105"/>
      <c r="D3600" s="106"/>
      <c r="E3600" s="222"/>
      <c r="F3600" s="225"/>
      <c r="G3600" s="107"/>
      <c r="H3600" s="107"/>
      <c r="I3600" s="107"/>
      <c r="J3600" s="108"/>
      <c r="K3600" s="109"/>
      <c r="L3600" s="110"/>
      <c r="M3600" s="328" t="str">
        <f>IFERROR(ROUNDUP(VLOOKUP(F3600,Accesorio!A:E,IF(L3600&gt;5,L3600-2,L3600),)*E3600/IF(L3600&gt;5,1.21,1),0)," ")</f>
        <v xml:space="preserve"> </v>
      </c>
      <c r="N3600" s="329" t="str">
        <f>IFERROR(VLOOKUP(F3600,Accesorio!A:C,3,),"")</f>
        <v/>
      </c>
    </row>
    <row r="3601" spans="1:14">
      <c r="A3601" s="103"/>
      <c r="B3601" s="104"/>
      <c r="C3601" s="105"/>
      <c r="D3601" s="106"/>
      <c r="E3601" s="222"/>
      <c r="F3601" s="225"/>
      <c r="G3601" s="107"/>
      <c r="H3601" s="107"/>
      <c r="I3601" s="107"/>
      <c r="J3601" s="108"/>
      <c r="K3601" s="109"/>
      <c r="L3601" s="110"/>
      <c r="M3601" s="328" t="str">
        <f>IFERROR(ROUNDUP(VLOOKUP(F3601,Accesorio!A:E,IF(L3601&gt;5,L3601-2,L3601),)*E3601/IF(L3601&gt;5,1.21,1),0)," ")</f>
        <v xml:space="preserve"> </v>
      </c>
      <c r="N3601" s="329" t="str">
        <f>IFERROR(VLOOKUP(F3601,Accesorio!A:C,3,),"")</f>
        <v/>
      </c>
    </row>
    <row r="3602" spans="1:14">
      <c r="A3602" s="103"/>
      <c r="B3602" s="104"/>
      <c r="C3602" s="105"/>
      <c r="D3602" s="106"/>
      <c r="E3602" s="222"/>
      <c r="F3602" s="225"/>
      <c r="G3602" s="107"/>
      <c r="H3602" s="107"/>
      <c r="I3602" s="107"/>
      <c r="J3602" s="108"/>
      <c r="K3602" s="109"/>
      <c r="L3602" s="110"/>
      <c r="M3602" s="328" t="str">
        <f>IFERROR(ROUNDUP(VLOOKUP(F3602,Accesorio!A:E,IF(L3602&gt;5,L3602-2,L3602),)*E3602/IF(L3602&gt;5,1.21,1),0)," ")</f>
        <v xml:space="preserve"> </v>
      </c>
      <c r="N3602" s="329" t="str">
        <f>IFERROR(VLOOKUP(F3602,Accesorio!A:C,3,),"")</f>
        <v/>
      </c>
    </row>
    <row r="3603" spans="1:14">
      <c r="A3603" s="103"/>
      <c r="B3603" s="104"/>
      <c r="C3603" s="105"/>
      <c r="D3603" s="106"/>
      <c r="E3603" s="222"/>
      <c r="F3603" s="225"/>
      <c r="G3603" s="107"/>
      <c r="H3603" s="107"/>
      <c r="I3603" s="107"/>
      <c r="J3603" s="108"/>
      <c r="K3603" s="109"/>
      <c r="L3603" s="110"/>
      <c r="M3603" s="328" t="str">
        <f>IFERROR(ROUNDUP(VLOOKUP(F3603,Accesorio!A:E,IF(L3603&gt;5,L3603-2,L3603),)*E3603/IF(L3603&gt;5,1.21,1),0)," ")</f>
        <v xml:space="preserve"> </v>
      </c>
      <c r="N3603" s="329" t="str">
        <f>IFERROR(VLOOKUP(F3603,Accesorio!A:C,3,),"")</f>
        <v/>
      </c>
    </row>
    <row r="3604" spans="1:14">
      <c r="A3604" s="103"/>
      <c r="B3604" s="104"/>
      <c r="C3604" s="105"/>
      <c r="D3604" s="106"/>
      <c r="E3604" s="222"/>
      <c r="F3604" s="225"/>
      <c r="G3604" s="107"/>
      <c r="H3604" s="107"/>
      <c r="I3604" s="107"/>
      <c r="J3604" s="108"/>
      <c r="K3604" s="109"/>
      <c r="L3604" s="110"/>
      <c r="M3604" s="328" t="str">
        <f>IFERROR(ROUNDUP(VLOOKUP(F3604,Accesorio!A:E,IF(L3604&gt;5,L3604-2,L3604),)*E3604/IF(L3604&gt;5,1.21,1),0)," ")</f>
        <v xml:space="preserve"> </v>
      </c>
      <c r="N3604" s="329" t="str">
        <f>IFERROR(VLOOKUP(F3604,Accesorio!A:C,3,),"")</f>
        <v/>
      </c>
    </row>
    <row r="3605" spans="1:14">
      <c r="A3605" s="103"/>
      <c r="B3605" s="104"/>
      <c r="C3605" s="105"/>
      <c r="D3605" s="106"/>
      <c r="E3605" s="222"/>
      <c r="F3605" s="225"/>
      <c r="G3605" s="107"/>
      <c r="H3605" s="107"/>
      <c r="I3605" s="107"/>
      <c r="J3605" s="108"/>
      <c r="K3605" s="109"/>
      <c r="L3605" s="110"/>
      <c r="M3605" s="328" t="str">
        <f>IFERROR(ROUNDUP(VLOOKUP(F3605,Accesorio!A:E,IF(L3605&gt;5,L3605-2,L3605),)*E3605/IF(L3605&gt;5,1.21,1),0)," ")</f>
        <v xml:space="preserve"> </v>
      </c>
      <c r="N3605" s="329" t="str">
        <f>IFERROR(VLOOKUP(F3605,Accesorio!A:C,3,),"")</f>
        <v/>
      </c>
    </row>
    <row r="3606" spans="1:14">
      <c r="A3606" s="103"/>
      <c r="B3606" s="104"/>
      <c r="C3606" s="105"/>
      <c r="D3606" s="106"/>
      <c r="E3606" s="222"/>
      <c r="F3606" s="225"/>
      <c r="G3606" s="107"/>
      <c r="H3606" s="107"/>
      <c r="I3606" s="107"/>
      <c r="J3606" s="108"/>
      <c r="K3606" s="109"/>
      <c r="L3606" s="110"/>
      <c r="M3606" s="328" t="str">
        <f>IFERROR(ROUNDUP(VLOOKUP(F3606,Accesorio!A:E,IF(L3606&gt;5,L3606-2,L3606),)*E3606/IF(L3606&gt;5,1.21,1),0)," ")</f>
        <v xml:space="preserve"> </v>
      </c>
      <c r="N3606" s="329" t="str">
        <f>IFERROR(VLOOKUP(F3606,Accesorio!A:C,3,),"")</f>
        <v/>
      </c>
    </row>
    <row r="3607" spans="1:14">
      <c r="A3607" s="103"/>
      <c r="B3607" s="104"/>
      <c r="C3607" s="105"/>
      <c r="D3607" s="106"/>
      <c r="E3607" s="222"/>
      <c r="F3607" s="225"/>
      <c r="G3607" s="107"/>
      <c r="H3607" s="107"/>
      <c r="I3607" s="107"/>
      <c r="J3607" s="108"/>
      <c r="K3607" s="109"/>
      <c r="L3607" s="110"/>
      <c r="M3607" s="328" t="str">
        <f>IFERROR(ROUNDUP(VLOOKUP(F3607,Accesorio!A:E,IF(L3607&gt;5,L3607-2,L3607),)*E3607/IF(L3607&gt;5,1.21,1),0)," ")</f>
        <v xml:space="preserve"> </v>
      </c>
      <c r="N3607" s="329" t="str">
        <f>IFERROR(VLOOKUP(F3607,Accesorio!A:C,3,),"")</f>
        <v/>
      </c>
    </row>
    <row r="3608" spans="1:14">
      <c r="A3608" s="103"/>
      <c r="B3608" s="104"/>
      <c r="C3608" s="105"/>
      <c r="D3608" s="106"/>
      <c r="E3608" s="222"/>
      <c r="F3608" s="225"/>
      <c r="G3608" s="107"/>
      <c r="H3608" s="107"/>
      <c r="I3608" s="107"/>
      <c r="J3608" s="108"/>
      <c r="K3608" s="109"/>
      <c r="L3608" s="110"/>
      <c r="M3608" s="328" t="str">
        <f>IFERROR(ROUNDUP(VLOOKUP(F3608,Accesorio!A:E,IF(L3608&gt;5,L3608-2,L3608),)*E3608/IF(L3608&gt;5,1.21,1),0)," ")</f>
        <v xml:space="preserve"> </v>
      </c>
      <c r="N3608" s="329" t="str">
        <f>IFERROR(VLOOKUP(F3608,Accesorio!A:C,3,),"")</f>
        <v/>
      </c>
    </row>
    <row r="3609" spans="1:14">
      <c r="A3609" s="103"/>
      <c r="B3609" s="104"/>
      <c r="C3609" s="105"/>
      <c r="D3609" s="106"/>
      <c r="E3609" s="222"/>
      <c r="F3609" s="225"/>
      <c r="G3609" s="107"/>
      <c r="H3609" s="107"/>
      <c r="I3609" s="107"/>
      <c r="J3609" s="108"/>
      <c r="K3609" s="109"/>
      <c r="L3609" s="110"/>
      <c r="M3609" s="328" t="str">
        <f>IFERROR(ROUNDUP(VLOOKUP(F3609,Accesorio!A:E,IF(L3609&gt;5,L3609-2,L3609),)*E3609/IF(L3609&gt;5,1.21,1),0)," ")</f>
        <v xml:space="preserve"> </v>
      </c>
      <c r="N3609" s="329" t="str">
        <f>IFERROR(VLOOKUP(F3609,Accesorio!A:C,3,),"")</f>
        <v/>
      </c>
    </row>
    <row r="3610" spans="1:14">
      <c r="A3610" s="103"/>
      <c r="B3610" s="104"/>
      <c r="C3610" s="105"/>
      <c r="D3610" s="106"/>
      <c r="E3610" s="222"/>
      <c r="F3610" s="225"/>
      <c r="G3610" s="107"/>
      <c r="H3610" s="107"/>
      <c r="I3610" s="107"/>
      <c r="J3610" s="108"/>
      <c r="K3610" s="109"/>
      <c r="L3610" s="110"/>
      <c r="M3610" s="328" t="str">
        <f>IFERROR(ROUNDUP(VLOOKUP(F3610,Accesorio!A:E,IF(L3610&gt;5,L3610-2,L3610),)*E3610/IF(L3610&gt;5,1.21,1),0)," ")</f>
        <v xml:space="preserve"> </v>
      </c>
      <c r="N3610" s="329" t="str">
        <f>IFERROR(VLOOKUP(F3610,Accesorio!A:C,3,),"")</f>
        <v/>
      </c>
    </row>
    <row r="3611" spans="1:14">
      <c r="A3611" s="103"/>
      <c r="B3611" s="104"/>
      <c r="C3611" s="111"/>
      <c r="D3611" s="106"/>
      <c r="E3611" s="222"/>
      <c r="F3611" s="225"/>
      <c r="G3611" s="107"/>
      <c r="H3611" s="107"/>
      <c r="I3611" s="107"/>
      <c r="J3611" s="108"/>
      <c r="K3611" s="109"/>
      <c r="L3611" s="110"/>
      <c r="M3611" s="328" t="str">
        <f>IFERROR(ROUNDUP(VLOOKUP(F3611,Accesorio!A:E,IF(L3611&gt;5,L3611-2,L3611),)*E3611/IF(L3611&gt;5,1.21,1),0)," ")</f>
        <v xml:space="preserve"> </v>
      </c>
      <c r="N3611" s="329" t="str">
        <f>IFERROR(VLOOKUP(F3611,Accesorio!A:C,3,),"")</f>
        <v/>
      </c>
    </row>
    <row r="3612" spans="1:14">
      <c r="A3612" s="103"/>
      <c r="B3612" s="104"/>
      <c r="C3612" s="111"/>
      <c r="D3612" s="106"/>
      <c r="E3612" s="222"/>
      <c r="F3612" s="225"/>
      <c r="G3612" s="107"/>
      <c r="H3612" s="107"/>
      <c r="I3612" s="107"/>
      <c r="J3612" s="108"/>
      <c r="K3612" s="109"/>
      <c r="L3612" s="110"/>
      <c r="M3612" s="328" t="str">
        <f>IFERROR(ROUNDUP(VLOOKUP(F3612,Accesorio!A:E,IF(L3612&gt;5,L3612-2,L3612),)*E3612/IF(L3612&gt;5,1.21,1),0)," ")</f>
        <v xml:space="preserve"> </v>
      </c>
      <c r="N3612" s="329" t="str">
        <f>IFERROR(VLOOKUP(F3612,Accesorio!A:C,3,),"")</f>
        <v/>
      </c>
    </row>
    <row r="3613" spans="1:14">
      <c r="A3613" s="103"/>
      <c r="B3613" s="104"/>
      <c r="C3613" s="111"/>
      <c r="D3613" s="106"/>
      <c r="E3613" s="222"/>
      <c r="F3613" s="225"/>
      <c r="G3613" s="107"/>
      <c r="H3613" s="107"/>
      <c r="I3613" s="107"/>
      <c r="J3613" s="108"/>
      <c r="K3613" s="109"/>
      <c r="L3613" s="110"/>
      <c r="M3613" s="328" t="str">
        <f>IFERROR(ROUNDUP(VLOOKUP(F3613,Accesorio!A:E,IF(L3613&gt;5,L3613-2,L3613),)*E3613/IF(L3613&gt;5,1.21,1),0)," ")</f>
        <v xml:space="preserve"> </v>
      </c>
      <c r="N3613" s="329" t="str">
        <f>IFERROR(VLOOKUP(F3613,Accesorio!A:C,3,),"")</f>
        <v/>
      </c>
    </row>
    <row r="3614" spans="1:14">
      <c r="A3614" s="103"/>
      <c r="B3614" s="104"/>
      <c r="C3614" s="111"/>
      <c r="D3614" s="106"/>
      <c r="E3614" s="222"/>
      <c r="F3614" s="225"/>
      <c r="G3614" s="107"/>
      <c r="H3614" s="107"/>
      <c r="I3614" s="107"/>
      <c r="J3614" s="108"/>
      <c r="K3614" s="109"/>
      <c r="L3614" s="110"/>
      <c r="M3614" s="328" t="str">
        <f>IFERROR(ROUNDUP(VLOOKUP(F3614,Accesorio!A:E,IF(L3614&gt;5,L3614-2,L3614),)*E3614/IF(L3614&gt;5,1.21,1),0)," ")</f>
        <v xml:space="preserve"> </v>
      </c>
      <c r="N3614" s="329" t="str">
        <f>IFERROR(VLOOKUP(F3614,Accesorio!A:C,3,),"")</f>
        <v/>
      </c>
    </row>
    <row r="3615" spans="1:14">
      <c r="A3615" s="103"/>
      <c r="B3615" s="104"/>
      <c r="C3615" s="111"/>
      <c r="D3615" s="106"/>
      <c r="E3615" s="222"/>
      <c r="F3615" s="225"/>
      <c r="G3615" s="107"/>
      <c r="H3615" s="107"/>
      <c r="I3615" s="107"/>
      <c r="J3615" s="108"/>
      <c r="K3615" s="109"/>
      <c r="L3615" s="110"/>
      <c r="M3615" s="328" t="str">
        <f>IFERROR(ROUNDUP(VLOOKUP(F3615,Accesorio!A:E,IF(L3615&gt;5,L3615-2,L3615),)*E3615/IF(L3615&gt;5,1.21,1),0)," ")</f>
        <v xml:space="preserve"> </v>
      </c>
      <c r="N3615" s="329" t="str">
        <f>IFERROR(VLOOKUP(F3615,Accesorio!A:C,3,),"")</f>
        <v/>
      </c>
    </row>
    <row r="3616" spans="1:14">
      <c r="A3616" s="103"/>
      <c r="B3616" s="104"/>
      <c r="C3616" s="111"/>
      <c r="D3616" s="106"/>
      <c r="E3616" s="222"/>
      <c r="F3616" s="225"/>
      <c r="G3616" s="107"/>
      <c r="H3616" s="107"/>
      <c r="I3616" s="107"/>
      <c r="J3616" s="108"/>
      <c r="K3616" s="109"/>
      <c r="L3616" s="110"/>
      <c r="M3616" s="328" t="str">
        <f>IFERROR(ROUNDUP(VLOOKUP(F3616,Accesorio!A:E,IF(L3616&gt;5,L3616-2,L3616),)*E3616/IF(L3616&gt;5,1.21,1),0)," ")</f>
        <v xml:space="preserve"> </v>
      </c>
      <c r="N3616" s="329" t="str">
        <f>IFERROR(VLOOKUP(F3616,Accesorio!A:C,3,),"")</f>
        <v/>
      </c>
    </row>
    <row r="3617" spans="1:14">
      <c r="A3617" s="103"/>
      <c r="B3617" s="104"/>
      <c r="C3617" s="111"/>
      <c r="D3617" s="106"/>
      <c r="E3617" s="222"/>
      <c r="F3617" s="225"/>
      <c r="G3617" s="107"/>
      <c r="H3617" s="107"/>
      <c r="I3617" s="107"/>
      <c r="J3617" s="108"/>
      <c r="K3617" s="109"/>
      <c r="L3617" s="110"/>
      <c r="M3617" s="328" t="str">
        <f>IFERROR(ROUNDUP(VLOOKUP(F3617,Accesorio!A:E,IF(L3617&gt;5,L3617-2,L3617),)*E3617/IF(L3617&gt;5,1.21,1),0)," ")</f>
        <v xml:space="preserve"> </v>
      </c>
      <c r="N3617" s="329" t="str">
        <f>IFERROR(VLOOKUP(F3617,Accesorio!A:C,3,),"")</f>
        <v/>
      </c>
    </row>
    <row r="3618" spans="1:14">
      <c r="A3618" s="103"/>
      <c r="B3618" s="104"/>
      <c r="C3618" s="111"/>
      <c r="D3618" s="106"/>
      <c r="E3618" s="222"/>
      <c r="F3618" s="225"/>
      <c r="G3618" s="107"/>
      <c r="H3618" s="107"/>
      <c r="I3618" s="107"/>
      <c r="J3618" s="108"/>
      <c r="K3618" s="109"/>
      <c r="L3618" s="110"/>
      <c r="M3618" s="328" t="str">
        <f>IFERROR(ROUNDUP(VLOOKUP(F3618,Accesorio!A:E,IF(L3618&gt;5,L3618-2,L3618),)*E3618/IF(L3618&gt;5,1.21,1),0)," ")</f>
        <v xml:space="preserve"> </v>
      </c>
      <c r="N3618" s="329" t="str">
        <f>IFERROR(VLOOKUP(F3618,Accesorio!A:C,3,),"")</f>
        <v/>
      </c>
    </row>
    <row r="3619" spans="1:14">
      <c r="A3619" s="103"/>
      <c r="B3619" s="104"/>
      <c r="C3619" s="111"/>
      <c r="D3619" s="106"/>
      <c r="E3619" s="222"/>
      <c r="F3619" s="225"/>
      <c r="G3619" s="107"/>
      <c r="H3619" s="107"/>
      <c r="I3619" s="107"/>
      <c r="J3619" s="108"/>
      <c r="K3619" s="109"/>
      <c r="L3619" s="110"/>
      <c r="M3619" s="328" t="str">
        <f>IFERROR(ROUNDUP(VLOOKUP(F3619,Accesorio!A:E,IF(L3619&gt;5,L3619-2,L3619),)*E3619/IF(L3619&gt;5,1.21,1),0)," ")</f>
        <v xml:space="preserve"> </v>
      </c>
      <c r="N3619" s="329" t="str">
        <f>IFERROR(VLOOKUP(F3619,Accesorio!A:C,3,),"")</f>
        <v/>
      </c>
    </row>
    <row r="3620" spans="1:14">
      <c r="A3620" s="103"/>
      <c r="B3620" s="104"/>
      <c r="C3620" s="111"/>
      <c r="D3620" s="106"/>
      <c r="E3620" s="222"/>
      <c r="F3620" s="225"/>
      <c r="G3620" s="107"/>
      <c r="H3620" s="107"/>
      <c r="I3620" s="107"/>
      <c r="J3620" s="108"/>
      <c r="K3620" s="109"/>
      <c r="L3620" s="110"/>
      <c r="M3620" s="328" t="str">
        <f>IFERROR(ROUNDUP(VLOOKUP(F3620,Accesorio!A:E,IF(L3620&gt;5,L3620-2,L3620),)*E3620/IF(L3620&gt;5,1.21,1),0)," ")</f>
        <v xml:space="preserve"> </v>
      </c>
      <c r="N3620" s="329" t="str">
        <f>IFERROR(VLOOKUP(F3620,Accesorio!A:C,3,),"")</f>
        <v/>
      </c>
    </row>
    <row r="3621" spans="1:14">
      <c r="A3621" s="103"/>
      <c r="B3621" s="104"/>
      <c r="C3621" s="111"/>
      <c r="D3621" s="106"/>
      <c r="E3621" s="222"/>
      <c r="F3621" s="225"/>
      <c r="G3621" s="107"/>
      <c r="H3621" s="107"/>
      <c r="I3621" s="107"/>
      <c r="J3621" s="108"/>
      <c r="K3621" s="109"/>
      <c r="L3621" s="110"/>
      <c r="M3621" s="328" t="str">
        <f>IFERROR(ROUNDUP(VLOOKUP(F3621,Accesorio!A:E,IF(L3621&gt;5,L3621-2,L3621),)*E3621/IF(L3621&gt;5,1.21,1),0)," ")</f>
        <v xml:space="preserve"> </v>
      </c>
      <c r="N3621" s="329" t="str">
        <f>IFERROR(VLOOKUP(F3621,Accesorio!A:C,3,),"")</f>
        <v/>
      </c>
    </row>
    <row r="3622" spans="1:14">
      <c r="A3622" s="103"/>
      <c r="B3622" s="104"/>
      <c r="C3622" s="105"/>
      <c r="D3622" s="106"/>
      <c r="E3622" s="222"/>
      <c r="F3622" s="225"/>
      <c r="G3622" s="107"/>
      <c r="H3622" s="107"/>
      <c r="I3622" s="107"/>
      <c r="J3622" s="108"/>
      <c r="K3622" s="109"/>
      <c r="L3622" s="110"/>
      <c r="M3622" s="328" t="str">
        <f>IFERROR(ROUNDUP(VLOOKUP(F3622,Accesorio!A:E,IF(L3622&gt;5,L3622-2,L3622),)*E3622/IF(L3622&gt;5,1.21,1),0)," ")</f>
        <v xml:space="preserve"> </v>
      </c>
      <c r="N3622" s="329" t="str">
        <f>IFERROR(VLOOKUP(F3622,Accesorio!A:C,3,),"")</f>
        <v/>
      </c>
    </row>
    <row r="3623" spans="1:14">
      <c r="A3623" s="103"/>
      <c r="B3623" s="104"/>
      <c r="C3623" s="105"/>
      <c r="D3623" s="106"/>
      <c r="E3623" s="222"/>
      <c r="F3623" s="225"/>
      <c r="G3623" s="107"/>
      <c r="H3623" s="107"/>
      <c r="I3623" s="107"/>
      <c r="J3623" s="108"/>
      <c r="K3623" s="109"/>
      <c r="L3623" s="110"/>
      <c r="M3623" s="328" t="str">
        <f>IFERROR(ROUNDUP(VLOOKUP(F3623,Accesorio!A:E,IF(L3623&gt;5,L3623-2,L3623),)*E3623/IF(L3623&gt;5,1.21,1),0)," ")</f>
        <v xml:space="preserve"> </v>
      </c>
      <c r="N3623" s="329" t="str">
        <f>IFERROR(VLOOKUP(F3623,Accesorio!A:C,3,),"")</f>
        <v/>
      </c>
    </row>
    <row r="3624" spans="1:14">
      <c r="A3624" s="103"/>
      <c r="B3624" s="104"/>
      <c r="C3624" s="105"/>
      <c r="D3624" s="106"/>
      <c r="E3624" s="222"/>
      <c r="F3624" s="225"/>
      <c r="G3624" s="107"/>
      <c r="H3624" s="107"/>
      <c r="I3624" s="107"/>
      <c r="J3624" s="108"/>
      <c r="K3624" s="109"/>
      <c r="L3624" s="110"/>
      <c r="M3624" s="328" t="str">
        <f>IFERROR(ROUNDUP(VLOOKUP(F3624,Accesorio!A:E,IF(L3624&gt;5,L3624-2,L3624),)*E3624/IF(L3624&gt;5,1.21,1),0)," ")</f>
        <v xml:space="preserve"> </v>
      </c>
      <c r="N3624" s="329" t="str">
        <f>IFERROR(VLOOKUP(F3624,Accesorio!A:C,3,),"")</f>
        <v/>
      </c>
    </row>
    <row r="3625" spans="1:14">
      <c r="A3625" s="103"/>
      <c r="B3625" s="104"/>
      <c r="C3625" s="105"/>
      <c r="D3625" s="106"/>
      <c r="E3625" s="222"/>
      <c r="F3625" s="225"/>
      <c r="G3625" s="107"/>
      <c r="H3625" s="107"/>
      <c r="I3625" s="107"/>
      <c r="J3625" s="108"/>
      <c r="K3625" s="109"/>
      <c r="L3625" s="110"/>
      <c r="M3625" s="328" t="str">
        <f>IFERROR(ROUNDUP(VLOOKUP(F3625,Accesorio!A:E,IF(L3625&gt;5,L3625-2,L3625),)*E3625/IF(L3625&gt;5,1.21,1),0)," ")</f>
        <v xml:space="preserve"> </v>
      </c>
      <c r="N3625" s="329" t="str">
        <f>IFERROR(VLOOKUP(F3625,Accesorio!A:C,3,),"")</f>
        <v/>
      </c>
    </row>
    <row r="3626" spans="1:14">
      <c r="A3626" s="103"/>
      <c r="B3626" s="104"/>
      <c r="C3626" s="105"/>
      <c r="D3626" s="106"/>
      <c r="E3626" s="222"/>
      <c r="F3626" s="225"/>
      <c r="G3626" s="107"/>
      <c r="H3626" s="107"/>
      <c r="I3626" s="107"/>
      <c r="J3626" s="108"/>
      <c r="K3626" s="109"/>
      <c r="L3626" s="110"/>
      <c r="M3626" s="328" t="str">
        <f>IFERROR(ROUNDUP(VLOOKUP(F3626,Accesorio!A:E,IF(L3626&gt;5,L3626-2,L3626),)*E3626/IF(L3626&gt;5,1.21,1),0)," ")</f>
        <v xml:space="preserve"> </v>
      </c>
      <c r="N3626" s="329" t="str">
        <f>IFERROR(VLOOKUP(F3626,Accesorio!A:C,3,),"")</f>
        <v/>
      </c>
    </row>
    <row r="3627" spans="1:14">
      <c r="A3627" s="103"/>
      <c r="B3627" s="104"/>
      <c r="C3627" s="105"/>
      <c r="D3627" s="106"/>
      <c r="E3627" s="222"/>
      <c r="F3627" s="225"/>
      <c r="G3627" s="107"/>
      <c r="H3627" s="107"/>
      <c r="I3627" s="107"/>
      <c r="J3627" s="108"/>
      <c r="K3627" s="109"/>
      <c r="L3627" s="110"/>
      <c r="M3627" s="328" t="str">
        <f>IFERROR(ROUNDUP(VLOOKUP(F3627,Accesorio!A:E,IF(L3627&gt;5,L3627-2,L3627),)*E3627/IF(L3627&gt;5,1.21,1),0)," ")</f>
        <v xml:space="preserve"> </v>
      </c>
      <c r="N3627" s="329" t="str">
        <f>IFERROR(VLOOKUP(F3627,Accesorio!A:C,3,),"")</f>
        <v/>
      </c>
    </row>
    <row r="3628" spans="1:14">
      <c r="A3628" s="103"/>
      <c r="B3628" s="104"/>
      <c r="C3628" s="105"/>
      <c r="D3628" s="106"/>
      <c r="E3628" s="222"/>
      <c r="F3628" s="225"/>
      <c r="G3628" s="107"/>
      <c r="H3628" s="107"/>
      <c r="I3628" s="107"/>
      <c r="J3628" s="108"/>
      <c r="K3628" s="109"/>
      <c r="L3628" s="110"/>
      <c r="M3628" s="328" t="str">
        <f>IFERROR(ROUNDUP(VLOOKUP(F3628,Accesorio!A:E,IF(L3628&gt;5,L3628-2,L3628),)*E3628/IF(L3628&gt;5,1.21,1),0)," ")</f>
        <v xml:space="preserve"> </v>
      </c>
      <c r="N3628" s="329" t="str">
        <f>IFERROR(VLOOKUP(F3628,Accesorio!A:C,3,),"")</f>
        <v/>
      </c>
    </row>
    <row r="3629" spans="1:14">
      <c r="A3629" s="103"/>
      <c r="B3629" s="104"/>
      <c r="C3629" s="105"/>
      <c r="D3629" s="106"/>
      <c r="E3629" s="222"/>
      <c r="F3629" s="225"/>
      <c r="G3629" s="107"/>
      <c r="H3629" s="107"/>
      <c r="I3629" s="107"/>
      <c r="J3629" s="108"/>
      <c r="K3629" s="109"/>
      <c r="L3629" s="110"/>
      <c r="M3629" s="328" t="str">
        <f>IFERROR(ROUNDUP(VLOOKUP(F3629,Accesorio!A:E,IF(L3629&gt;5,L3629-2,L3629),)*E3629/IF(L3629&gt;5,1.21,1),0)," ")</f>
        <v xml:space="preserve"> </v>
      </c>
      <c r="N3629" s="329" t="str">
        <f>IFERROR(VLOOKUP(F3629,Accesorio!A:C,3,),"")</f>
        <v/>
      </c>
    </row>
    <row r="3630" spans="1:14">
      <c r="A3630" s="103"/>
      <c r="B3630" s="104"/>
      <c r="C3630" s="105"/>
      <c r="D3630" s="106"/>
      <c r="E3630" s="222"/>
      <c r="F3630" s="225"/>
      <c r="G3630" s="107"/>
      <c r="H3630" s="107"/>
      <c r="I3630" s="107"/>
      <c r="J3630" s="108"/>
      <c r="K3630" s="109"/>
      <c r="L3630" s="110"/>
      <c r="M3630" s="328" t="str">
        <f>IFERROR(ROUNDUP(VLOOKUP(F3630,Accesorio!A:E,IF(L3630&gt;5,L3630-2,L3630),)*E3630/IF(L3630&gt;5,1.21,1),0)," ")</f>
        <v xml:space="preserve"> </v>
      </c>
      <c r="N3630" s="329" t="str">
        <f>IFERROR(VLOOKUP(F3630,Accesorio!A:C,3,),"")</f>
        <v/>
      </c>
    </row>
    <row r="3631" spans="1:14">
      <c r="A3631" s="103"/>
      <c r="B3631" s="104"/>
      <c r="C3631" s="105"/>
      <c r="D3631" s="106"/>
      <c r="E3631" s="222"/>
      <c r="F3631" s="225"/>
      <c r="G3631" s="107"/>
      <c r="H3631" s="107"/>
      <c r="I3631" s="107"/>
      <c r="J3631" s="108"/>
      <c r="K3631" s="109"/>
      <c r="L3631" s="110"/>
      <c r="M3631" s="328" t="str">
        <f>IFERROR(ROUNDUP(VLOOKUP(F3631,Accesorio!A:E,IF(L3631&gt;5,L3631-2,L3631),)*E3631/IF(L3631&gt;5,1.21,1),0)," ")</f>
        <v xml:space="preserve"> </v>
      </c>
      <c r="N3631" s="329" t="str">
        <f>IFERROR(VLOOKUP(F3631,Accesorio!A:C,3,),"")</f>
        <v/>
      </c>
    </row>
    <row r="3632" spans="1:14">
      <c r="A3632" s="103"/>
      <c r="B3632" s="104"/>
      <c r="C3632" s="105"/>
      <c r="D3632" s="106"/>
      <c r="E3632" s="222"/>
      <c r="F3632" s="225"/>
      <c r="G3632" s="107"/>
      <c r="H3632" s="107"/>
      <c r="I3632" s="107"/>
      <c r="J3632" s="108"/>
      <c r="K3632" s="109"/>
      <c r="L3632" s="110"/>
      <c r="M3632" s="328" t="str">
        <f>IFERROR(ROUNDUP(VLOOKUP(F3632,Accesorio!A:E,IF(L3632&gt;5,L3632-2,L3632),)*E3632/IF(L3632&gt;5,1.21,1),0)," ")</f>
        <v xml:space="preserve"> </v>
      </c>
      <c r="N3632" s="329" t="str">
        <f>IFERROR(VLOOKUP(F3632,Accesorio!A:C,3,),"")</f>
        <v/>
      </c>
    </row>
    <row r="3633" spans="1:14">
      <c r="A3633" s="103"/>
      <c r="B3633" s="104"/>
      <c r="C3633" s="105"/>
      <c r="D3633" s="106"/>
      <c r="E3633" s="222"/>
      <c r="F3633" s="225"/>
      <c r="G3633" s="107"/>
      <c r="H3633" s="107"/>
      <c r="I3633" s="107"/>
      <c r="J3633" s="108"/>
      <c r="K3633" s="109"/>
      <c r="L3633" s="110"/>
      <c r="M3633" s="328" t="str">
        <f>IFERROR(ROUNDUP(VLOOKUP(F3633,Accesorio!A:E,IF(L3633&gt;5,L3633-2,L3633),)*E3633/IF(L3633&gt;5,1.21,1),0)," ")</f>
        <v xml:space="preserve"> </v>
      </c>
      <c r="N3633" s="329" t="str">
        <f>IFERROR(VLOOKUP(F3633,Accesorio!A:C,3,),"")</f>
        <v/>
      </c>
    </row>
    <row r="3634" spans="1:14">
      <c r="A3634" s="103"/>
      <c r="B3634" s="104"/>
      <c r="C3634" s="105"/>
      <c r="D3634" s="106"/>
      <c r="E3634" s="222"/>
      <c r="F3634" s="225"/>
      <c r="G3634" s="107"/>
      <c r="H3634" s="107"/>
      <c r="I3634" s="107"/>
      <c r="J3634" s="108"/>
      <c r="K3634" s="109"/>
      <c r="L3634" s="110"/>
      <c r="M3634" s="328" t="str">
        <f>IFERROR(ROUNDUP(VLOOKUP(F3634,Accesorio!A:E,IF(L3634&gt;5,L3634-2,L3634),)*E3634/IF(L3634&gt;5,1.21,1),0)," ")</f>
        <v xml:space="preserve"> </v>
      </c>
      <c r="N3634" s="329" t="str">
        <f>IFERROR(VLOOKUP(F3634,Accesorio!A:C,3,),"")</f>
        <v/>
      </c>
    </row>
    <row r="3635" spans="1:14">
      <c r="A3635" s="103"/>
      <c r="B3635" s="104"/>
      <c r="C3635" s="105"/>
      <c r="D3635" s="106"/>
      <c r="E3635" s="222"/>
      <c r="F3635" s="225"/>
      <c r="G3635" s="107"/>
      <c r="H3635" s="107"/>
      <c r="I3635" s="107"/>
      <c r="J3635" s="108"/>
      <c r="K3635" s="109"/>
      <c r="L3635" s="110"/>
      <c r="M3635" s="328" t="str">
        <f>IFERROR(ROUNDUP(VLOOKUP(F3635,Accesorio!A:E,IF(L3635&gt;5,L3635-2,L3635),)*E3635/IF(L3635&gt;5,1.21,1),0)," ")</f>
        <v xml:space="preserve"> </v>
      </c>
      <c r="N3635" s="329" t="str">
        <f>IFERROR(VLOOKUP(F3635,Accesorio!A:C,3,),"")</f>
        <v/>
      </c>
    </row>
    <row r="3636" spans="1:14">
      <c r="A3636" s="103"/>
      <c r="B3636" s="104"/>
      <c r="C3636" s="105"/>
      <c r="D3636" s="106"/>
      <c r="E3636" s="222"/>
      <c r="F3636" s="225"/>
      <c r="G3636" s="107"/>
      <c r="H3636" s="107"/>
      <c r="I3636" s="107"/>
      <c r="J3636" s="108"/>
      <c r="K3636" s="109"/>
      <c r="L3636" s="110"/>
      <c r="M3636" s="328" t="str">
        <f>IFERROR(ROUNDUP(VLOOKUP(F3636,Accesorio!A:E,IF(L3636&gt;5,L3636-2,L3636),)*E3636/IF(L3636&gt;5,1.21,1),0)," ")</f>
        <v xml:space="preserve"> </v>
      </c>
      <c r="N3636" s="329" t="str">
        <f>IFERROR(VLOOKUP(F3636,Accesorio!A:C,3,),"")</f>
        <v/>
      </c>
    </row>
    <row r="3637" spans="1:14">
      <c r="A3637" s="103"/>
      <c r="B3637" s="104"/>
      <c r="C3637" s="105"/>
      <c r="D3637" s="106"/>
      <c r="E3637" s="222"/>
      <c r="F3637" s="225"/>
      <c r="G3637" s="107"/>
      <c r="H3637" s="107"/>
      <c r="I3637" s="107"/>
      <c r="J3637" s="108"/>
      <c r="K3637" s="109"/>
      <c r="L3637" s="110"/>
      <c r="M3637" s="328" t="str">
        <f>IFERROR(ROUNDUP(VLOOKUP(F3637,Accesorio!A:E,IF(L3637&gt;5,L3637-2,L3637),)*E3637/IF(L3637&gt;5,1.21,1),0)," ")</f>
        <v xml:space="preserve"> </v>
      </c>
      <c r="N3637" s="329" t="str">
        <f>IFERROR(VLOOKUP(F3637,Accesorio!A:C,3,),"")</f>
        <v/>
      </c>
    </row>
    <row r="3638" spans="1:14">
      <c r="A3638" s="103"/>
      <c r="B3638" s="104"/>
      <c r="C3638" s="105"/>
      <c r="D3638" s="106"/>
      <c r="E3638" s="222"/>
      <c r="F3638" s="225"/>
      <c r="G3638" s="107"/>
      <c r="H3638" s="107"/>
      <c r="I3638" s="107"/>
      <c r="J3638" s="108"/>
      <c r="K3638" s="109"/>
      <c r="L3638" s="110"/>
      <c r="M3638" s="328" t="str">
        <f>IFERROR(ROUNDUP(VLOOKUP(F3638,Accesorio!A:E,IF(L3638&gt;5,L3638-2,L3638),)*E3638/IF(L3638&gt;5,1.21,1),0)," ")</f>
        <v xml:space="preserve"> </v>
      </c>
      <c r="N3638" s="329" t="str">
        <f>IFERROR(VLOOKUP(F3638,Accesorio!A:C,3,),"")</f>
        <v/>
      </c>
    </row>
    <row r="3639" spans="1:14">
      <c r="A3639" s="103"/>
      <c r="B3639" s="104"/>
      <c r="C3639" s="105"/>
      <c r="D3639" s="106"/>
      <c r="E3639" s="222"/>
      <c r="F3639" s="225"/>
      <c r="G3639" s="107"/>
      <c r="H3639" s="107"/>
      <c r="I3639" s="107"/>
      <c r="J3639" s="108"/>
      <c r="K3639" s="109"/>
      <c r="L3639" s="110"/>
      <c r="M3639" s="328" t="str">
        <f>IFERROR(ROUNDUP(VLOOKUP(F3639,Accesorio!A:E,IF(L3639&gt;5,L3639-2,L3639),)*E3639/IF(L3639&gt;5,1.21,1),0)," ")</f>
        <v xml:space="preserve"> </v>
      </c>
      <c r="N3639" s="329" t="str">
        <f>IFERROR(VLOOKUP(F3639,Accesorio!A:C,3,),"")</f>
        <v/>
      </c>
    </row>
    <row r="3640" spans="1:14">
      <c r="A3640" s="103"/>
      <c r="B3640" s="104"/>
      <c r="C3640" s="105"/>
      <c r="D3640" s="106"/>
      <c r="E3640" s="222"/>
      <c r="F3640" s="225"/>
      <c r="G3640" s="107"/>
      <c r="H3640" s="107"/>
      <c r="I3640" s="107"/>
      <c r="J3640" s="108"/>
      <c r="K3640" s="109"/>
      <c r="L3640" s="110"/>
      <c r="M3640" s="328" t="str">
        <f>IFERROR(ROUNDUP(VLOOKUP(F3640,Accesorio!A:E,IF(L3640&gt;5,L3640-2,L3640),)*E3640/IF(L3640&gt;5,1.21,1),0)," ")</f>
        <v xml:space="preserve"> </v>
      </c>
      <c r="N3640" s="329" t="str">
        <f>IFERROR(VLOOKUP(F3640,Accesorio!A:C,3,),"")</f>
        <v/>
      </c>
    </row>
    <row r="3641" spans="1:14">
      <c r="A3641" s="103"/>
      <c r="B3641" s="104"/>
      <c r="C3641" s="105"/>
      <c r="D3641" s="106"/>
      <c r="E3641" s="222"/>
      <c r="F3641" s="225"/>
      <c r="G3641" s="107"/>
      <c r="H3641" s="107"/>
      <c r="I3641" s="107"/>
      <c r="J3641" s="108"/>
      <c r="K3641" s="109"/>
      <c r="L3641" s="110"/>
      <c r="M3641" s="328" t="str">
        <f>IFERROR(ROUNDUP(VLOOKUP(F3641,Accesorio!A:E,IF(L3641&gt;5,L3641-2,L3641),)*E3641/IF(L3641&gt;5,1.21,1),0)," ")</f>
        <v xml:space="preserve"> </v>
      </c>
      <c r="N3641" s="329" t="str">
        <f>IFERROR(VLOOKUP(F3641,Accesorio!A:C,3,),"")</f>
        <v/>
      </c>
    </row>
    <row r="3642" spans="1:14">
      <c r="A3642" s="103"/>
      <c r="B3642" s="104"/>
      <c r="C3642" s="105"/>
      <c r="D3642" s="106"/>
      <c r="E3642" s="222"/>
      <c r="F3642" s="225"/>
      <c r="G3642" s="107"/>
      <c r="H3642" s="107"/>
      <c r="I3642" s="107"/>
      <c r="J3642" s="108"/>
      <c r="K3642" s="109"/>
      <c r="L3642" s="110"/>
      <c r="M3642" s="328" t="str">
        <f>IFERROR(ROUNDUP(VLOOKUP(F3642,Accesorio!A:E,IF(L3642&gt;5,L3642-2,L3642),)*E3642/IF(L3642&gt;5,1.21,1),0)," ")</f>
        <v xml:space="preserve"> </v>
      </c>
      <c r="N3642" s="329" t="str">
        <f>IFERROR(VLOOKUP(F3642,Accesorio!A:C,3,),"")</f>
        <v/>
      </c>
    </row>
    <row r="3643" spans="1:14">
      <c r="A3643" s="103"/>
      <c r="B3643" s="104"/>
      <c r="C3643" s="105"/>
      <c r="D3643" s="106"/>
      <c r="E3643" s="222"/>
      <c r="F3643" s="225"/>
      <c r="G3643" s="107"/>
      <c r="H3643" s="107"/>
      <c r="I3643" s="107"/>
      <c r="J3643" s="108"/>
      <c r="K3643" s="109"/>
      <c r="L3643" s="110"/>
      <c r="M3643" s="328" t="str">
        <f>IFERROR(ROUNDUP(VLOOKUP(F3643,Accesorio!A:E,IF(L3643&gt;5,L3643-2,L3643),)*E3643/IF(L3643&gt;5,1.21,1),0)," ")</f>
        <v xml:space="preserve"> </v>
      </c>
      <c r="N3643" s="329" t="str">
        <f>IFERROR(VLOOKUP(F3643,Accesorio!A:C,3,),"")</f>
        <v/>
      </c>
    </row>
    <row r="3644" spans="1:14">
      <c r="A3644" s="103"/>
      <c r="B3644" s="104"/>
      <c r="C3644" s="105"/>
      <c r="D3644" s="106"/>
      <c r="E3644" s="222"/>
      <c r="F3644" s="225"/>
      <c r="G3644" s="107"/>
      <c r="H3644" s="107"/>
      <c r="I3644" s="107"/>
      <c r="J3644" s="108"/>
      <c r="K3644" s="109"/>
      <c r="L3644" s="110"/>
      <c r="M3644" s="328" t="str">
        <f>IFERROR(ROUNDUP(VLOOKUP(F3644,Accesorio!A:E,IF(L3644&gt;5,L3644-2,L3644),)*E3644/IF(L3644&gt;5,1.21,1),0)," ")</f>
        <v xml:space="preserve"> </v>
      </c>
      <c r="N3644" s="329" t="str">
        <f>IFERROR(VLOOKUP(F3644,Accesorio!A:C,3,),"")</f>
        <v/>
      </c>
    </row>
    <row r="3645" spans="1:14">
      <c r="A3645" s="103"/>
      <c r="B3645" s="104"/>
      <c r="C3645" s="105"/>
      <c r="D3645" s="106"/>
      <c r="E3645" s="222"/>
      <c r="F3645" s="225"/>
      <c r="G3645" s="107"/>
      <c r="H3645" s="107"/>
      <c r="I3645" s="107"/>
      <c r="J3645" s="108"/>
      <c r="K3645" s="109"/>
      <c r="L3645" s="110"/>
      <c r="M3645" s="328" t="str">
        <f>IFERROR(ROUNDUP(VLOOKUP(F3645,Accesorio!A:E,IF(L3645&gt;5,L3645-2,L3645),)*E3645/IF(L3645&gt;5,1.21,1),0)," ")</f>
        <v xml:space="preserve"> </v>
      </c>
      <c r="N3645" s="329" t="str">
        <f>IFERROR(VLOOKUP(F3645,Accesorio!A:C,3,),"")</f>
        <v/>
      </c>
    </row>
    <row r="3646" spans="1:14">
      <c r="A3646" s="103"/>
      <c r="B3646" s="104"/>
      <c r="C3646" s="105"/>
      <c r="D3646" s="106"/>
      <c r="E3646" s="222"/>
      <c r="F3646" s="225"/>
      <c r="G3646" s="107"/>
      <c r="H3646" s="107"/>
      <c r="I3646" s="107"/>
      <c r="J3646" s="108"/>
      <c r="K3646" s="109"/>
      <c r="L3646" s="110"/>
      <c r="M3646" s="328" t="str">
        <f>IFERROR(ROUNDUP(VLOOKUP(F3646,Accesorio!A:E,IF(L3646&gt;5,L3646-2,L3646),)*E3646/IF(L3646&gt;5,1.21,1),0)," ")</f>
        <v xml:space="preserve"> </v>
      </c>
      <c r="N3646" s="329" t="str">
        <f>IFERROR(VLOOKUP(F3646,Accesorio!A:C,3,),"")</f>
        <v/>
      </c>
    </row>
    <row r="3647" spans="1:14">
      <c r="A3647" s="103"/>
      <c r="B3647" s="104"/>
      <c r="C3647" s="105"/>
      <c r="D3647" s="106"/>
      <c r="E3647" s="222"/>
      <c r="F3647" s="225"/>
      <c r="G3647" s="107"/>
      <c r="H3647" s="107"/>
      <c r="I3647" s="107"/>
      <c r="J3647" s="108"/>
      <c r="K3647" s="109"/>
      <c r="L3647" s="110"/>
      <c r="M3647" s="328" t="str">
        <f>IFERROR(ROUNDUP(VLOOKUP(F3647,Accesorio!A:E,IF(L3647&gt;5,L3647-2,L3647),)*E3647/IF(L3647&gt;5,1.21,1),0)," ")</f>
        <v xml:space="preserve"> </v>
      </c>
      <c r="N3647" s="329" t="str">
        <f>IFERROR(VLOOKUP(F3647,Accesorio!A:C,3,),"")</f>
        <v/>
      </c>
    </row>
    <row r="3648" spans="1:14">
      <c r="A3648" s="103"/>
      <c r="B3648" s="104"/>
      <c r="C3648" s="105"/>
      <c r="D3648" s="106"/>
      <c r="E3648" s="222"/>
      <c r="F3648" s="225"/>
      <c r="G3648" s="107"/>
      <c r="H3648" s="107"/>
      <c r="I3648" s="107"/>
      <c r="J3648" s="108"/>
      <c r="K3648" s="109"/>
      <c r="L3648" s="110"/>
      <c r="M3648" s="328" t="str">
        <f>IFERROR(ROUNDUP(VLOOKUP(F3648,Accesorio!A:E,IF(L3648&gt;5,L3648-2,L3648),)*E3648/IF(L3648&gt;5,1.21,1),0)," ")</f>
        <v xml:space="preserve"> </v>
      </c>
      <c r="N3648" s="329" t="str">
        <f>IFERROR(VLOOKUP(F3648,Accesorio!A:C,3,),"")</f>
        <v/>
      </c>
    </row>
    <row r="3649" spans="1:14">
      <c r="A3649" s="103"/>
      <c r="B3649" s="104"/>
      <c r="C3649" s="105"/>
      <c r="D3649" s="106"/>
      <c r="E3649" s="222"/>
      <c r="F3649" s="225"/>
      <c r="G3649" s="107"/>
      <c r="H3649" s="107"/>
      <c r="I3649" s="107"/>
      <c r="J3649" s="108"/>
      <c r="K3649" s="109"/>
      <c r="L3649" s="110"/>
      <c r="M3649" s="328" t="str">
        <f>IFERROR(ROUNDUP(VLOOKUP(F3649,Accesorio!A:E,IF(L3649&gt;5,L3649-2,L3649),)*E3649/IF(L3649&gt;5,1.21,1),0)," ")</f>
        <v xml:space="preserve"> </v>
      </c>
      <c r="N3649" s="329" t="str">
        <f>IFERROR(VLOOKUP(F3649,Accesorio!A:C,3,),"")</f>
        <v/>
      </c>
    </row>
    <row r="3650" spans="1:14">
      <c r="A3650" s="103"/>
      <c r="B3650" s="104"/>
      <c r="C3650" s="105"/>
      <c r="D3650" s="106"/>
      <c r="E3650" s="222"/>
      <c r="F3650" s="225"/>
      <c r="G3650" s="107"/>
      <c r="H3650" s="107"/>
      <c r="I3650" s="107"/>
      <c r="J3650" s="108"/>
      <c r="K3650" s="109"/>
      <c r="L3650" s="110"/>
      <c r="M3650" s="328" t="str">
        <f>IFERROR(ROUNDUP(VLOOKUP(F3650,Accesorio!A:E,IF(L3650&gt;5,L3650-2,L3650),)*E3650/IF(L3650&gt;5,1.21,1),0)," ")</f>
        <v xml:space="preserve"> </v>
      </c>
      <c r="N3650" s="329" t="str">
        <f>IFERROR(VLOOKUP(F3650,Accesorio!A:C,3,),"")</f>
        <v/>
      </c>
    </row>
    <row r="3651" spans="1:14">
      <c r="A3651" s="103"/>
      <c r="B3651" s="104"/>
      <c r="C3651" s="105"/>
      <c r="D3651" s="106"/>
      <c r="E3651" s="222"/>
      <c r="F3651" s="225"/>
      <c r="G3651" s="107"/>
      <c r="H3651" s="107"/>
      <c r="I3651" s="107"/>
      <c r="J3651" s="108"/>
      <c r="K3651" s="109"/>
      <c r="L3651" s="110"/>
      <c r="M3651" s="328" t="str">
        <f>IFERROR(ROUNDUP(VLOOKUP(F3651,Accesorio!A:E,IF(L3651&gt;5,L3651-2,L3651),)*E3651/IF(L3651&gt;5,1.21,1),0)," ")</f>
        <v xml:space="preserve"> </v>
      </c>
      <c r="N3651" s="329" t="str">
        <f>IFERROR(VLOOKUP(F3651,Accesorio!A:C,3,),"")</f>
        <v/>
      </c>
    </row>
    <row r="3652" spans="1:14">
      <c r="A3652" s="103"/>
      <c r="B3652" s="104"/>
      <c r="C3652" s="105"/>
      <c r="D3652" s="106"/>
      <c r="E3652" s="222"/>
      <c r="F3652" s="225"/>
      <c r="G3652" s="107"/>
      <c r="H3652" s="107"/>
      <c r="I3652" s="107"/>
      <c r="J3652" s="108"/>
      <c r="K3652" s="109"/>
      <c r="L3652" s="110"/>
      <c r="M3652" s="328" t="str">
        <f>IFERROR(ROUNDUP(VLOOKUP(F3652,Accesorio!A:E,IF(L3652&gt;5,L3652-2,L3652),)*E3652/IF(L3652&gt;5,1.21,1),0)," ")</f>
        <v xml:space="preserve"> </v>
      </c>
      <c r="N3652" s="329" t="str">
        <f>IFERROR(VLOOKUP(F3652,Accesorio!A:C,3,),"")</f>
        <v/>
      </c>
    </row>
    <row r="3653" spans="1:14">
      <c r="A3653" s="103"/>
      <c r="B3653" s="104"/>
      <c r="C3653" s="105"/>
      <c r="D3653" s="106"/>
      <c r="E3653" s="222"/>
      <c r="F3653" s="225"/>
      <c r="G3653" s="107"/>
      <c r="H3653" s="107"/>
      <c r="I3653" s="107"/>
      <c r="J3653" s="108"/>
      <c r="K3653" s="109"/>
      <c r="L3653" s="110"/>
      <c r="M3653" s="328" t="str">
        <f>IFERROR(ROUNDUP(VLOOKUP(F3653,Accesorio!A:E,IF(L3653&gt;5,L3653-2,L3653),)*E3653/IF(L3653&gt;5,1.21,1),0)," ")</f>
        <v xml:space="preserve"> </v>
      </c>
      <c r="N3653" s="329" t="str">
        <f>IFERROR(VLOOKUP(F3653,Accesorio!A:C,3,),"")</f>
        <v/>
      </c>
    </row>
    <row r="3654" spans="1:14">
      <c r="A3654" s="103"/>
      <c r="B3654" s="104"/>
      <c r="C3654" s="105"/>
      <c r="D3654" s="106"/>
      <c r="E3654" s="222"/>
      <c r="F3654" s="225"/>
      <c r="G3654" s="107"/>
      <c r="H3654" s="107"/>
      <c r="I3654" s="107"/>
      <c r="J3654" s="108"/>
      <c r="K3654" s="109"/>
      <c r="L3654" s="110"/>
      <c r="M3654" s="328" t="str">
        <f>IFERROR(ROUNDUP(VLOOKUP(F3654,Accesorio!A:E,IF(L3654&gt;5,L3654-2,L3654),)*E3654/IF(L3654&gt;5,1.21,1),0)," ")</f>
        <v xml:space="preserve"> </v>
      </c>
      <c r="N3654" s="329" t="str">
        <f>IFERROR(VLOOKUP(F3654,Accesorio!A:C,3,),"")</f>
        <v/>
      </c>
    </row>
    <row r="3655" spans="1:14">
      <c r="A3655" s="103"/>
      <c r="B3655" s="104"/>
      <c r="C3655" s="105"/>
      <c r="D3655" s="106"/>
      <c r="E3655" s="222"/>
      <c r="F3655" s="225"/>
      <c r="G3655" s="107"/>
      <c r="H3655" s="107"/>
      <c r="I3655" s="107"/>
      <c r="J3655" s="108"/>
      <c r="K3655" s="109"/>
      <c r="L3655" s="110"/>
      <c r="M3655" s="328" t="str">
        <f>IFERROR(ROUNDUP(VLOOKUP(F3655,Accesorio!A:E,IF(L3655&gt;5,L3655-2,L3655),)*E3655/IF(L3655&gt;5,1.21,1),0)," ")</f>
        <v xml:space="preserve"> </v>
      </c>
      <c r="N3655" s="329" t="str">
        <f>IFERROR(VLOOKUP(F3655,Accesorio!A:C,3,),"")</f>
        <v/>
      </c>
    </row>
    <row r="3656" spans="1:14">
      <c r="A3656" s="103"/>
      <c r="B3656" s="104"/>
      <c r="C3656" s="105"/>
      <c r="D3656" s="106"/>
      <c r="E3656" s="222"/>
      <c r="F3656" s="225"/>
      <c r="G3656" s="107"/>
      <c r="H3656" s="107"/>
      <c r="I3656" s="107"/>
      <c r="J3656" s="108"/>
      <c r="K3656" s="109"/>
      <c r="L3656" s="110"/>
      <c r="M3656" s="328" t="str">
        <f>IFERROR(ROUNDUP(VLOOKUP(F3656,Accesorio!A:E,IF(L3656&gt;5,L3656-2,L3656),)*E3656/IF(L3656&gt;5,1.21,1),0)," ")</f>
        <v xml:space="preserve"> </v>
      </c>
      <c r="N3656" s="329" t="str">
        <f>IFERROR(VLOOKUP(F3656,Accesorio!A:C,3,),"")</f>
        <v/>
      </c>
    </row>
    <row r="3657" spans="1:14">
      <c r="A3657" s="103"/>
      <c r="B3657" s="104"/>
      <c r="C3657" s="105"/>
      <c r="D3657" s="106"/>
      <c r="E3657" s="222"/>
      <c r="F3657" s="225"/>
      <c r="G3657" s="107"/>
      <c r="H3657" s="107"/>
      <c r="I3657" s="107"/>
      <c r="J3657" s="108"/>
      <c r="K3657" s="109"/>
      <c r="L3657" s="110"/>
      <c r="M3657" s="328" t="str">
        <f>IFERROR(ROUNDUP(VLOOKUP(F3657,Accesorio!A:E,IF(L3657&gt;5,L3657-2,L3657),)*E3657/IF(L3657&gt;5,1.21,1),0)," ")</f>
        <v xml:space="preserve"> </v>
      </c>
      <c r="N3657" s="329" t="str">
        <f>IFERROR(VLOOKUP(F3657,Accesorio!A:C,3,),"")</f>
        <v/>
      </c>
    </row>
    <row r="3658" spans="1:14">
      <c r="A3658" s="103"/>
      <c r="B3658" s="104"/>
      <c r="C3658" s="105"/>
      <c r="D3658" s="106"/>
      <c r="E3658" s="222"/>
      <c r="F3658" s="225"/>
      <c r="G3658" s="107"/>
      <c r="H3658" s="107"/>
      <c r="I3658" s="107"/>
      <c r="J3658" s="108"/>
      <c r="K3658" s="109"/>
      <c r="L3658" s="110"/>
      <c r="M3658" s="328" t="str">
        <f>IFERROR(ROUNDUP(VLOOKUP(F3658,Accesorio!A:E,IF(L3658&gt;5,L3658-2,L3658),)*E3658/IF(L3658&gt;5,1.21,1),0)," ")</f>
        <v xml:space="preserve"> </v>
      </c>
      <c r="N3658" s="329" t="str">
        <f>IFERROR(VLOOKUP(F3658,Accesorio!A:C,3,),"")</f>
        <v/>
      </c>
    </row>
    <row r="3659" spans="1:14">
      <c r="A3659" s="103"/>
      <c r="B3659" s="104"/>
      <c r="C3659" s="105"/>
      <c r="D3659" s="106"/>
      <c r="E3659" s="222"/>
      <c r="F3659" s="225"/>
      <c r="G3659" s="107"/>
      <c r="H3659" s="107"/>
      <c r="I3659" s="107"/>
      <c r="J3659" s="108"/>
      <c r="K3659" s="109"/>
      <c r="L3659" s="110"/>
      <c r="M3659" s="328" t="str">
        <f>IFERROR(ROUNDUP(VLOOKUP(F3659,Accesorio!A:E,IF(L3659&gt;5,L3659-2,L3659),)*E3659/IF(L3659&gt;5,1.21,1),0)," ")</f>
        <v xml:space="preserve"> </v>
      </c>
      <c r="N3659" s="329" t="str">
        <f>IFERROR(VLOOKUP(F3659,Accesorio!A:C,3,),"")</f>
        <v/>
      </c>
    </row>
    <row r="3660" spans="1:14">
      <c r="A3660" s="103"/>
      <c r="B3660" s="104"/>
      <c r="C3660" s="105"/>
      <c r="D3660" s="106"/>
      <c r="E3660" s="222"/>
      <c r="F3660" s="225"/>
      <c r="G3660" s="107"/>
      <c r="H3660" s="107"/>
      <c r="I3660" s="107"/>
      <c r="J3660" s="108"/>
      <c r="K3660" s="109"/>
      <c r="L3660" s="110"/>
      <c r="M3660" s="328" t="str">
        <f>IFERROR(ROUNDUP(VLOOKUP(F3660,Accesorio!A:E,IF(L3660&gt;5,L3660-2,L3660),)*E3660/IF(L3660&gt;5,1.21,1),0)," ")</f>
        <v xml:space="preserve"> </v>
      </c>
      <c r="N3660" s="329" t="str">
        <f>IFERROR(VLOOKUP(F3660,Accesorio!A:C,3,),"")</f>
        <v/>
      </c>
    </row>
    <row r="3661" spans="1:14">
      <c r="A3661" s="103"/>
      <c r="B3661" s="104"/>
      <c r="C3661" s="105"/>
      <c r="D3661" s="106"/>
      <c r="E3661" s="222"/>
      <c r="F3661" s="225"/>
      <c r="G3661" s="107"/>
      <c r="H3661" s="107"/>
      <c r="I3661" s="107"/>
      <c r="J3661" s="108"/>
      <c r="K3661" s="109"/>
      <c r="L3661" s="110"/>
      <c r="M3661" s="328" t="str">
        <f>IFERROR(ROUNDUP(VLOOKUP(F3661,Accesorio!A:E,IF(L3661&gt;5,L3661-2,L3661),)*E3661/IF(L3661&gt;5,1.21,1),0)," ")</f>
        <v xml:space="preserve"> </v>
      </c>
      <c r="N3661" s="329" t="str">
        <f>IFERROR(VLOOKUP(F3661,Accesorio!A:C,3,),"")</f>
        <v/>
      </c>
    </row>
    <row r="3662" spans="1:14">
      <c r="A3662" s="103"/>
      <c r="B3662" s="104"/>
      <c r="C3662" s="105"/>
      <c r="D3662" s="106"/>
      <c r="E3662" s="222"/>
      <c r="F3662" s="225"/>
      <c r="G3662" s="107"/>
      <c r="H3662" s="107"/>
      <c r="I3662" s="107"/>
      <c r="J3662" s="108"/>
      <c r="K3662" s="109"/>
      <c r="L3662" s="110"/>
      <c r="M3662" s="328" t="str">
        <f>IFERROR(ROUNDUP(VLOOKUP(F3662,Accesorio!A:E,IF(L3662&gt;5,L3662-2,L3662),)*E3662/IF(L3662&gt;5,1.21,1),0)," ")</f>
        <v xml:space="preserve"> </v>
      </c>
      <c r="N3662" s="329" t="str">
        <f>IFERROR(VLOOKUP(F3662,Accesorio!A:C,3,),"")</f>
        <v/>
      </c>
    </row>
    <row r="3663" spans="1:14">
      <c r="A3663" s="103"/>
      <c r="B3663" s="104"/>
      <c r="C3663" s="105"/>
      <c r="D3663" s="106"/>
      <c r="E3663" s="222"/>
      <c r="F3663" s="225"/>
      <c r="G3663" s="107"/>
      <c r="H3663" s="107"/>
      <c r="I3663" s="107"/>
      <c r="J3663" s="108"/>
      <c r="K3663" s="109"/>
      <c r="L3663" s="110"/>
      <c r="M3663" s="328" t="str">
        <f>IFERROR(ROUNDUP(VLOOKUP(F3663,Accesorio!A:E,IF(L3663&gt;5,L3663-2,L3663),)*E3663/IF(L3663&gt;5,1.21,1),0)," ")</f>
        <v xml:space="preserve"> </v>
      </c>
      <c r="N3663" s="329" t="str">
        <f>IFERROR(VLOOKUP(F3663,Accesorio!A:C,3,),"")</f>
        <v/>
      </c>
    </row>
    <row r="3664" spans="1:14">
      <c r="A3664" s="103"/>
      <c r="B3664" s="104"/>
      <c r="C3664" s="105"/>
      <c r="D3664" s="106"/>
      <c r="E3664" s="222"/>
      <c r="F3664" s="225"/>
      <c r="G3664" s="107"/>
      <c r="H3664" s="107"/>
      <c r="I3664" s="107"/>
      <c r="J3664" s="108"/>
      <c r="K3664" s="109"/>
      <c r="L3664" s="110"/>
      <c r="M3664" s="328" t="str">
        <f>IFERROR(ROUNDUP(VLOOKUP(F3664,Accesorio!A:E,IF(L3664&gt;5,L3664-2,L3664),)*E3664/IF(L3664&gt;5,1.21,1),0)," ")</f>
        <v xml:space="preserve"> </v>
      </c>
      <c r="N3664" s="329" t="str">
        <f>IFERROR(VLOOKUP(F3664,Accesorio!A:C,3,),"")</f>
        <v/>
      </c>
    </row>
    <row r="3665" spans="1:14">
      <c r="A3665" s="103"/>
      <c r="B3665" s="104"/>
      <c r="C3665" s="105"/>
      <c r="D3665" s="106"/>
      <c r="E3665" s="222"/>
      <c r="F3665" s="225"/>
      <c r="G3665" s="107"/>
      <c r="H3665" s="107"/>
      <c r="I3665" s="107"/>
      <c r="J3665" s="108"/>
      <c r="K3665" s="109"/>
      <c r="L3665" s="110"/>
      <c r="M3665" s="328" t="str">
        <f>IFERROR(ROUNDUP(VLOOKUP(F3665,Accesorio!A:E,IF(L3665&gt;5,L3665-2,L3665),)*E3665/IF(L3665&gt;5,1.21,1),0)," ")</f>
        <v xml:space="preserve"> </v>
      </c>
      <c r="N3665" s="329" t="str">
        <f>IFERROR(VLOOKUP(F3665,Accesorio!A:C,3,),"")</f>
        <v/>
      </c>
    </row>
    <row r="3666" spans="1:14">
      <c r="A3666" s="103"/>
      <c r="B3666" s="104"/>
      <c r="C3666" s="105"/>
      <c r="D3666" s="106"/>
      <c r="E3666" s="222"/>
      <c r="F3666" s="225"/>
      <c r="G3666" s="107"/>
      <c r="H3666" s="107"/>
      <c r="I3666" s="107"/>
      <c r="J3666" s="108"/>
      <c r="K3666" s="109"/>
      <c r="L3666" s="110"/>
      <c r="M3666" s="328" t="str">
        <f>IFERROR(ROUNDUP(VLOOKUP(F3666,Accesorio!A:E,IF(L3666&gt;5,L3666-2,L3666),)*E3666/IF(L3666&gt;5,1.21,1),0)," ")</f>
        <v xml:space="preserve"> </v>
      </c>
      <c r="N3666" s="329" t="str">
        <f>IFERROR(VLOOKUP(F3666,Accesorio!A:C,3,),"")</f>
        <v/>
      </c>
    </row>
    <row r="3667" spans="1:14">
      <c r="A3667" s="103"/>
      <c r="B3667" s="104"/>
      <c r="C3667" s="105"/>
      <c r="D3667" s="106"/>
      <c r="E3667" s="222"/>
      <c r="F3667" s="225"/>
      <c r="G3667" s="107"/>
      <c r="H3667" s="107"/>
      <c r="I3667" s="107"/>
      <c r="J3667" s="108"/>
      <c r="K3667" s="109"/>
      <c r="L3667" s="110"/>
      <c r="M3667" s="328" t="str">
        <f>IFERROR(ROUNDUP(VLOOKUP(F3667,Accesorio!A:E,IF(L3667&gt;5,L3667-2,L3667),)*E3667/IF(L3667&gt;5,1.21,1),0)," ")</f>
        <v xml:space="preserve"> </v>
      </c>
      <c r="N3667" s="329" t="str">
        <f>IFERROR(VLOOKUP(F3667,Accesorio!A:C,3,),"")</f>
        <v/>
      </c>
    </row>
    <row r="3668" spans="1:14">
      <c r="A3668" s="103"/>
      <c r="B3668" s="104"/>
      <c r="C3668" s="105"/>
      <c r="D3668" s="106"/>
      <c r="E3668" s="222"/>
      <c r="F3668" s="225"/>
      <c r="G3668" s="107"/>
      <c r="H3668" s="107"/>
      <c r="I3668" s="107"/>
      <c r="J3668" s="108"/>
      <c r="K3668" s="109"/>
      <c r="L3668" s="110"/>
      <c r="M3668" s="328" t="str">
        <f>IFERROR(ROUNDUP(VLOOKUP(F3668,Accesorio!A:E,IF(L3668&gt;5,L3668-2,L3668),)*E3668/IF(L3668&gt;5,1.21,1),0)," ")</f>
        <v xml:space="preserve"> </v>
      </c>
      <c r="N3668" s="329" t="str">
        <f>IFERROR(VLOOKUP(F3668,Accesorio!A:C,3,),"")</f>
        <v/>
      </c>
    </row>
    <row r="3669" spans="1:14">
      <c r="A3669" s="103"/>
      <c r="B3669" s="104"/>
      <c r="C3669" s="105"/>
      <c r="D3669" s="106"/>
      <c r="E3669" s="222"/>
      <c r="F3669" s="225"/>
      <c r="G3669" s="107"/>
      <c r="H3669" s="107"/>
      <c r="I3669" s="107"/>
      <c r="J3669" s="108"/>
      <c r="K3669" s="109"/>
      <c r="L3669" s="110"/>
      <c r="M3669" s="328" t="str">
        <f>IFERROR(ROUNDUP(VLOOKUP(F3669,Accesorio!A:E,IF(L3669&gt;5,L3669-2,L3669),)*E3669/IF(L3669&gt;5,1.21,1),0)," ")</f>
        <v xml:space="preserve"> </v>
      </c>
      <c r="N3669" s="329" t="str">
        <f>IFERROR(VLOOKUP(F3669,Accesorio!A:C,3,),"")</f>
        <v/>
      </c>
    </row>
    <row r="3670" spans="1:14">
      <c r="A3670" s="103"/>
      <c r="B3670" s="104"/>
      <c r="C3670" s="105"/>
      <c r="D3670" s="106"/>
      <c r="E3670" s="222"/>
      <c r="F3670" s="225"/>
      <c r="G3670" s="107"/>
      <c r="H3670" s="107"/>
      <c r="I3670" s="107"/>
      <c r="J3670" s="108"/>
      <c r="K3670" s="109"/>
      <c r="L3670" s="110"/>
      <c r="M3670" s="328" t="str">
        <f>IFERROR(ROUNDUP(VLOOKUP(F3670,Accesorio!A:E,IF(L3670&gt;5,L3670-2,L3670),)*E3670/IF(L3670&gt;5,1.21,1),0)," ")</f>
        <v xml:space="preserve"> </v>
      </c>
      <c r="N3670" s="329" t="str">
        <f>IFERROR(VLOOKUP(F3670,Accesorio!A:C,3,),"")</f>
        <v/>
      </c>
    </row>
    <row r="3671" spans="1:14">
      <c r="A3671" s="103"/>
      <c r="B3671" s="104"/>
      <c r="C3671" s="105"/>
      <c r="D3671" s="106"/>
      <c r="E3671" s="222"/>
      <c r="F3671" s="225"/>
      <c r="G3671" s="107"/>
      <c r="H3671" s="107"/>
      <c r="I3671" s="107"/>
      <c r="J3671" s="108"/>
      <c r="K3671" s="109"/>
      <c r="L3671" s="110"/>
      <c r="M3671" s="328" t="str">
        <f>IFERROR(ROUNDUP(VLOOKUP(F3671,Accesorio!A:E,IF(L3671&gt;5,L3671-2,L3671),)*E3671/IF(L3671&gt;5,1.21,1),0)," ")</f>
        <v xml:space="preserve"> </v>
      </c>
      <c r="N3671" s="329" t="str">
        <f>IFERROR(VLOOKUP(F3671,Accesorio!A:C,3,),"")</f>
        <v/>
      </c>
    </row>
    <row r="3672" spans="1:14">
      <c r="A3672" s="103"/>
      <c r="B3672" s="104"/>
      <c r="C3672" s="105"/>
      <c r="D3672" s="106"/>
      <c r="E3672" s="222"/>
      <c r="F3672" s="225"/>
      <c r="G3672" s="107"/>
      <c r="H3672" s="107"/>
      <c r="I3672" s="107"/>
      <c r="J3672" s="108"/>
      <c r="K3672" s="109"/>
      <c r="L3672" s="110"/>
      <c r="M3672" s="328" t="str">
        <f>IFERROR(ROUNDUP(VLOOKUP(F3672,Accesorio!A:E,IF(L3672&gt;5,L3672-2,L3672),)*E3672/IF(L3672&gt;5,1.21,1),0)," ")</f>
        <v xml:space="preserve"> </v>
      </c>
      <c r="N3672" s="329" t="str">
        <f>IFERROR(VLOOKUP(F3672,Accesorio!A:C,3,),"")</f>
        <v/>
      </c>
    </row>
    <row r="3673" spans="1:14">
      <c r="A3673" s="103"/>
      <c r="B3673" s="104"/>
      <c r="C3673" s="105"/>
      <c r="D3673" s="106"/>
      <c r="E3673" s="222"/>
      <c r="F3673" s="225"/>
      <c r="G3673" s="107"/>
      <c r="H3673" s="107"/>
      <c r="I3673" s="107"/>
      <c r="J3673" s="108"/>
      <c r="K3673" s="109"/>
      <c r="L3673" s="110"/>
      <c r="M3673" s="328" t="str">
        <f>IFERROR(ROUNDUP(VLOOKUP(F3673,Accesorio!A:E,IF(L3673&gt;5,L3673-2,L3673),)*E3673/IF(L3673&gt;5,1.21,1),0)," ")</f>
        <v xml:space="preserve"> </v>
      </c>
      <c r="N3673" s="329" t="str">
        <f>IFERROR(VLOOKUP(F3673,Accesorio!A:C,3,),"")</f>
        <v/>
      </c>
    </row>
    <row r="3674" spans="1:14">
      <c r="A3674" s="103"/>
      <c r="B3674" s="104"/>
      <c r="C3674" s="105"/>
      <c r="D3674" s="106"/>
      <c r="E3674" s="222"/>
      <c r="F3674" s="225"/>
      <c r="G3674" s="107"/>
      <c r="H3674" s="107"/>
      <c r="I3674" s="107"/>
      <c r="J3674" s="108"/>
      <c r="K3674" s="109"/>
      <c r="L3674" s="110"/>
      <c r="M3674" s="328" t="str">
        <f>IFERROR(ROUNDUP(VLOOKUP(F3674,Accesorio!A:E,IF(L3674&gt;5,L3674-2,L3674),)*E3674/IF(L3674&gt;5,1.21,1),0)," ")</f>
        <v xml:space="preserve"> </v>
      </c>
      <c r="N3674" s="329" t="str">
        <f>IFERROR(VLOOKUP(F3674,Accesorio!A:C,3,),"")</f>
        <v/>
      </c>
    </row>
    <row r="3675" spans="1:14">
      <c r="A3675" s="103"/>
      <c r="B3675" s="104"/>
      <c r="C3675" s="105"/>
      <c r="D3675" s="106"/>
      <c r="E3675" s="222"/>
      <c r="F3675" s="225"/>
      <c r="G3675" s="107"/>
      <c r="H3675" s="107"/>
      <c r="I3675" s="107"/>
      <c r="J3675" s="108"/>
      <c r="K3675" s="109"/>
      <c r="L3675" s="110"/>
      <c r="M3675" s="328" t="str">
        <f>IFERROR(ROUNDUP(VLOOKUP(F3675,Accesorio!A:E,IF(L3675&gt;5,L3675-2,L3675),)*E3675/IF(L3675&gt;5,1.21,1),0)," ")</f>
        <v xml:space="preserve"> </v>
      </c>
      <c r="N3675" s="329" t="str">
        <f>IFERROR(VLOOKUP(F3675,Accesorio!A:C,3,),"")</f>
        <v/>
      </c>
    </row>
    <row r="3676" spans="1:14">
      <c r="A3676" s="103"/>
      <c r="B3676" s="104"/>
      <c r="C3676" s="105"/>
      <c r="D3676" s="106"/>
      <c r="E3676" s="222"/>
      <c r="F3676" s="225"/>
      <c r="G3676" s="107"/>
      <c r="H3676" s="107"/>
      <c r="I3676" s="107"/>
      <c r="J3676" s="108"/>
      <c r="K3676" s="109"/>
      <c r="L3676" s="110"/>
      <c r="M3676" s="328" t="str">
        <f>IFERROR(ROUNDUP(VLOOKUP(F3676,Accesorio!A:E,IF(L3676&gt;5,L3676-2,L3676),)*E3676/IF(L3676&gt;5,1.21,1),0)," ")</f>
        <v xml:space="preserve"> </v>
      </c>
      <c r="N3676" s="329" t="str">
        <f>IFERROR(VLOOKUP(F3676,Accesorio!A:C,3,),"")</f>
        <v/>
      </c>
    </row>
    <row r="3677" spans="1:14">
      <c r="A3677" s="103"/>
      <c r="B3677" s="104"/>
      <c r="C3677" s="105"/>
      <c r="D3677" s="106"/>
      <c r="E3677" s="222"/>
      <c r="F3677" s="225"/>
      <c r="G3677" s="107"/>
      <c r="H3677" s="107"/>
      <c r="I3677" s="107"/>
      <c r="J3677" s="108"/>
      <c r="K3677" s="109"/>
      <c r="L3677" s="110"/>
      <c r="M3677" s="328" t="str">
        <f>IFERROR(ROUNDUP(VLOOKUP(F3677,Accesorio!A:E,IF(L3677&gt;5,L3677-2,L3677),)*E3677/IF(L3677&gt;5,1.21,1),0)," ")</f>
        <v xml:space="preserve"> </v>
      </c>
      <c r="N3677" s="329" t="str">
        <f>IFERROR(VLOOKUP(F3677,Accesorio!A:C,3,),"")</f>
        <v/>
      </c>
    </row>
    <row r="3678" spans="1:14">
      <c r="A3678" s="103"/>
      <c r="B3678" s="104"/>
      <c r="C3678" s="105"/>
      <c r="D3678" s="106"/>
      <c r="E3678" s="222"/>
      <c r="F3678" s="225"/>
      <c r="G3678" s="107"/>
      <c r="H3678" s="107"/>
      <c r="I3678" s="107"/>
      <c r="J3678" s="108"/>
      <c r="K3678" s="109"/>
      <c r="L3678" s="110"/>
      <c r="M3678" s="328" t="str">
        <f>IFERROR(ROUNDUP(VLOOKUP(F3678,Accesorio!A:E,IF(L3678&gt;5,L3678-2,L3678),)*E3678/IF(L3678&gt;5,1.21,1),0)," ")</f>
        <v xml:space="preserve"> </v>
      </c>
      <c r="N3678" s="329" t="str">
        <f>IFERROR(VLOOKUP(F3678,Accesorio!A:C,3,),"")</f>
        <v/>
      </c>
    </row>
    <row r="3679" spans="1:14">
      <c r="A3679" s="103"/>
      <c r="B3679" s="104"/>
      <c r="C3679" s="105"/>
      <c r="D3679" s="106"/>
      <c r="E3679" s="222"/>
      <c r="F3679" s="225"/>
      <c r="G3679" s="107"/>
      <c r="H3679" s="107"/>
      <c r="I3679" s="107"/>
      <c r="J3679" s="108"/>
      <c r="K3679" s="109"/>
      <c r="L3679" s="110"/>
      <c r="M3679" s="328" t="str">
        <f>IFERROR(ROUNDUP(VLOOKUP(F3679,Accesorio!A:E,IF(L3679&gt;5,L3679-2,L3679),)*E3679/IF(L3679&gt;5,1.21,1),0)," ")</f>
        <v xml:space="preserve"> </v>
      </c>
      <c r="N3679" s="329" t="str">
        <f>IFERROR(VLOOKUP(F3679,Accesorio!A:C,3,),"")</f>
        <v/>
      </c>
    </row>
    <row r="3680" spans="1:14">
      <c r="A3680" s="103"/>
      <c r="B3680" s="104"/>
      <c r="C3680" s="105"/>
      <c r="D3680" s="106"/>
      <c r="E3680" s="222"/>
      <c r="F3680" s="225"/>
      <c r="G3680" s="107"/>
      <c r="H3680" s="107"/>
      <c r="I3680" s="107"/>
      <c r="J3680" s="108"/>
      <c r="K3680" s="109"/>
      <c r="L3680" s="110"/>
      <c r="M3680" s="328" t="str">
        <f>IFERROR(ROUNDUP(VLOOKUP(F3680,Accesorio!A:E,IF(L3680&gt;5,L3680-2,L3680),)*E3680/IF(L3680&gt;5,1.21,1),0)," ")</f>
        <v xml:space="preserve"> </v>
      </c>
      <c r="N3680" s="329" t="str">
        <f>IFERROR(VLOOKUP(F3680,Accesorio!A:C,3,),"")</f>
        <v/>
      </c>
    </row>
    <row r="3681" spans="1:14">
      <c r="A3681" s="103"/>
      <c r="B3681" s="104"/>
      <c r="C3681" s="105"/>
      <c r="D3681" s="106"/>
      <c r="E3681" s="222"/>
      <c r="F3681" s="225"/>
      <c r="G3681" s="107"/>
      <c r="H3681" s="107"/>
      <c r="I3681" s="107"/>
      <c r="J3681" s="108"/>
      <c r="K3681" s="109"/>
      <c r="L3681" s="110"/>
      <c r="M3681" s="328" t="str">
        <f>IFERROR(ROUNDUP(VLOOKUP(F3681,Accesorio!A:E,IF(L3681&gt;5,L3681-2,L3681),)*E3681/IF(L3681&gt;5,1.21,1),0)," ")</f>
        <v xml:space="preserve"> </v>
      </c>
      <c r="N3681" s="329" t="str">
        <f>IFERROR(VLOOKUP(F3681,Accesorio!A:C,3,),"")</f>
        <v/>
      </c>
    </row>
    <row r="3682" spans="1:14">
      <c r="A3682" s="103"/>
      <c r="B3682" s="104"/>
      <c r="C3682" s="105"/>
      <c r="D3682" s="106"/>
      <c r="E3682" s="222"/>
      <c r="F3682" s="225"/>
      <c r="G3682" s="107"/>
      <c r="H3682" s="107"/>
      <c r="I3682" s="107"/>
      <c r="J3682" s="108"/>
      <c r="K3682" s="109"/>
      <c r="L3682" s="110"/>
      <c r="M3682" s="328" t="str">
        <f>IFERROR(ROUNDUP(VLOOKUP(F3682,Accesorio!A:E,IF(L3682&gt;5,L3682-2,L3682),)*E3682/IF(L3682&gt;5,1.21,1),0)," ")</f>
        <v xml:space="preserve"> </v>
      </c>
      <c r="N3682" s="329" t="str">
        <f>IFERROR(VLOOKUP(F3682,Accesorio!A:C,3,),"")</f>
        <v/>
      </c>
    </row>
    <row r="3683" spans="1:14">
      <c r="A3683" s="103"/>
      <c r="B3683" s="104"/>
      <c r="C3683" s="105"/>
      <c r="D3683" s="106"/>
      <c r="E3683" s="222"/>
      <c r="F3683" s="225"/>
      <c r="G3683" s="107"/>
      <c r="H3683" s="107"/>
      <c r="I3683" s="107"/>
      <c r="J3683" s="108"/>
      <c r="K3683" s="109"/>
      <c r="L3683" s="110"/>
      <c r="M3683" s="328" t="str">
        <f>IFERROR(ROUNDUP(VLOOKUP(F3683,Accesorio!A:E,IF(L3683&gt;5,L3683-2,L3683),)*E3683/IF(L3683&gt;5,1.21,1),0)," ")</f>
        <v xml:space="preserve"> </v>
      </c>
      <c r="N3683" s="329" t="str">
        <f>IFERROR(VLOOKUP(F3683,Accesorio!A:C,3,),"")</f>
        <v/>
      </c>
    </row>
    <row r="3684" spans="1:14">
      <c r="A3684" s="103"/>
      <c r="B3684" s="104"/>
      <c r="C3684" s="105"/>
      <c r="D3684" s="106"/>
      <c r="E3684" s="222"/>
      <c r="F3684" s="225"/>
      <c r="G3684" s="107"/>
      <c r="H3684" s="107"/>
      <c r="I3684" s="107"/>
      <c r="J3684" s="108"/>
      <c r="K3684" s="109"/>
      <c r="L3684" s="110"/>
      <c r="M3684" s="328" t="str">
        <f>IFERROR(ROUNDUP(VLOOKUP(F3684,Accesorio!A:E,IF(L3684&gt;5,L3684-2,L3684),)*E3684/IF(L3684&gt;5,1.21,1),0)," ")</f>
        <v xml:space="preserve"> </v>
      </c>
      <c r="N3684" s="329" t="str">
        <f>IFERROR(VLOOKUP(F3684,Accesorio!A:C,3,),"")</f>
        <v/>
      </c>
    </row>
    <row r="3685" spans="1:14">
      <c r="A3685" s="103"/>
      <c r="B3685" s="104"/>
      <c r="C3685" s="105"/>
      <c r="D3685" s="106"/>
      <c r="E3685" s="222"/>
      <c r="F3685" s="225"/>
      <c r="G3685" s="107"/>
      <c r="H3685" s="107"/>
      <c r="I3685" s="107"/>
      <c r="J3685" s="108"/>
      <c r="K3685" s="109"/>
      <c r="L3685" s="110"/>
      <c r="M3685" s="328" t="str">
        <f>IFERROR(ROUNDUP(VLOOKUP(F3685,Accesorio!A:E,IF(L3685&gt;5,L3685-2,L3685),)*E3685/IF(L3685&gt;5,1.21,1),0)," ")</f>
        <v xml:space="preserve"> </v>
      </c>
      <c r="N3685" s="329" t="str">
        <f>IFERROR(VLOOKUP(F3685,Accesorio!A:C,3,),"")</f>
        <v/>
      </c>
    </row>
    <row r="3686" spans="1:14">
      <c r="A3686" s="103"/>
      <c r="B3686" s="104"/>
      <c r="C3686" s="105"/>
      <c r="D3686" s="106"/>
      <c r="E3686" s="222"/>
      <c r="F3686" s="225"/>
      <c r="G3686" s="107"/>
      <c r="H3686" s="107"/>
      <c r="I3686" s="107"/>
      <c r="J3686" s="108"/>
      <c r="K3686" s="109"/>
      <c r="L3686" s="110"/>
      <c r="M3686" s="328" t="str">
        <f>IFERROR(ROUNDUP(VLOOKUP(F3686,Accesorio!A:E,IF(L3686&gt;5,L3686-2,L3686),)*E3686/IF(L3686&gt;5,1.21,1),0)," ")</f>
        <v xml:space="preserve"> </v>
      </c>
      <c r="N3686" s="329" t="str">
        <f>IFERROR(VLOOKUP(F3686,Accesorio!A:C,3,),"")</f>
        <v/>
      </c>
    </row>
    <row r="3687" spans="1:14">
      <c r="A3687" s="103"/>
      <c r="B3687" s="104"/>
      <c r="C3687" s="105"/>
      <c r="D3687" s="106"/>
      <c r="E3687" s="222"/>
      <c r="F3687" s="225"/>
      <c r="G3687" s="107"/>
      <c r="H3687" s="107"/>
      <c r="I3687" s="107"/>
      <c r="J3687" s="108"/>
      <c r="K3687" s="109"/>
      <c r="L3687" s="110"/>
      <c r="M3687" s="328" t="str">
        <f>IFERROR(ROUNDUP(VLOOKUP(F3687,Accesorio!A:E,IF(L3687&gt;5,L3687-2,L3687),)*E3687/IF(L3687&gt;5,1.21,1),0)," ")</f>
        <v xml:space="preserve"> </v>
      </c>
      <c r="N3687" s="329" t="str">
        <f>IFERROR(VLOOKUP(F3687,Accesorio!A:C,3,),"")</f>
        <v/>
      </c>
    </row>
    <row r="3688" spans="1:14">
      <c r="A3688" s="103"/>
      <c r="B3688" s="104"/>
      <c r="C3688" s="105"/>
      <c r="D3688" s="106"/>
      <c r="E3688" s="222"/>
      <c r="F3688" s="225"/>
      <c r="G3688" s="107"/>
      <c r="H3688" s="107"/>
      <c r="I3688" s="107"/>
      <c r="J3688" s="108"/>
      <c r="K3688" s="109"/>
      <c r="L3688" s="110"/>
      <c r="M3688" s="328" t="str">
        <f>IFERROR(ROUNDUP(VLOOKUP(F3688,Accesorio!A:E,IF(L3688&gt;5,L3688-2,L3688),)*E3688/IF(L3688&gt;5,1.21,1),0)," ")</f>
        <v xml:space="preserve"> </v>
      </c>
      <c r="N3688" s="329" t="str">
        <f>IFERROR(VLOOKUP(F3688,Accesorio!A:C,3,),"")</f>
        <v/>
      </c>
    </row>
    <row r="3689" spans="1:14">
      <c r="A3689" s="103"/>
      <c r="B3689" s="104"/>
      <c r="C3689" s="105"/>
      <c r="D3689" s="106"/>
      <c r="E3689" s="222"/>
      <c r="F3689" s="225"/>
      <c r="G3689" s="107"/>
      <c r="H3689" s="107"/>
      <c r="I3689" s="107"/>
      <c r="J3689" s="108"/>
      <c r="K3689" s="109"/>
      <c r="L3689" s="110"/>
      <c r="M3689" s="328" t="str">
        <f>IFERROR(ROUNDUP(VLOOKUP(F3689,Accesorio!A:E,IF(L3689&gt;5,L3689-2,L3689),)*E3689/IF(L3689&gt;5,1.21,1),0)," ")</f>
        <v xml:space="preserve"> </v>
      </c>
      <c r="N3689" s="329" t="str">
        <f>IFERROR(VLOOKUP(F3689,Accesorio!A:C,3,),"")</f>
        <v/>
      </c>
    </row>
    <row r="3690" spans="1:14">
      <c r="A3690" s="103"/>
      <c r="B3690" s="104"/>
      <c r="C3690" s="105"/>
      <c r="D3690" s="106"/>
      <c r="E3690" s="222"/>
      <c r="F3690" s="225"/>
      <c r="G3690" s="107"/>
      <c r="H3690" s="107"/>
      <c r="I3690" s="107"/>
      <c r="J3690" s="108"/>
      <c r="K3690" s="109"/>
      <c r="L3690" s="110"/>
      <c r="M3690" s="328" t="str">
        <f>IFERROR(ROUNDUP(VLOOKUP(F3690,Accesorio!A:E,IF(L3690&gt;5,L3690-2,L3690),)*E3690/IF(L3690&gt;5,1.21,1),0)," ")</f>
        <v xml:space="preserve"> </v>
      </c>
      <c r="N3690" s="329" t="str">
        <f>IFERROR(VLOOKUP(F3690,Accesorio!A:C,3,),"")</f>
        <v/>
      </c>
    </row>
    <row r="3691" spans="1:14">
      <c r="A3691" s="103"/>
      <c r="B3691" s="104"/>
      <c r="C3691" s="105"/>
      <c r="D3691" s="106"/>
      <c r="E3691" s="222"/>
      <c r="F3691" s="225"/>
      <c r="G3691" s="107"/>
      <c r="H3691" s="107"/>
      <c r="I3691" s="107"/>
      <c r="J3691" s="108"/>
      <c r="K3691" s="109"/>
      <c r="L3691" s="110"/>
      <c r="M3691" s="328" t="str">
        <f>IFERROR(ROUNDUP(VLOOKUP(F3691,Accesorio!A:E,IF(L3691&gt;5,L3691-2,L3691),)*E3691/IF(L3691&gt;5,1.21,1),0)," ")</f>
        <v xml:space="preserve"> </v>
      </c>
      <c r="N3691" s="329" t="str">
        <f>IFERROR(VLOOKUP(F3691,Accesorio!A:C,3,),"")</f>
        <v/>
      </c>
    </row>
    <row r="3692" spans="1:14">
      <c r="A3692" s="103"/>
      <c r="B3692" s="104"/>
      <c r="C3692" s="105"/>
      <c r="D3692" s="106"/>
      <c r="E3692" s="222"/>
      <c r="F3692" s="225"/>
      <c r="G3692" s="107"/>
      <c r="H3692" s="107"/>
      <c r="I3692" s="107"/>
      <c r="J3692" s="108"/>
      <c r="K3692" s="109"/>
      <c r="L3692" s="110"/>
      <c r="M3692" s="328" t="str">
        <f>IFERROR(ROUNDUP(VLOOKUP(F3692,Accesorio!A:E,IF(L3692&gt;5,L3692-2,L3692),)*E3692/IF(L3692&gt;5,1.21,1),0)," ")</f>
        <v xml:space="preserve"> </v>
      </c>
      <c r="N3692" s="329" t="str">
        <f>IFERROR(VLOOKUP(F3692,Accesorio!A:C,3,),"")</f>
        <v/>
      </c>
    </row>
    <row r="3693" spans="1:14">
      <c r="A3693" s="103"/>
      <c r="B3693" s="104"/>
      <c r="C3693" s="105"/>
      <c r="D3693" s="106"/>
      <c r="E3693" s="222"/>
      <c r="F3693" s="225"/>
      <c r="G3693" s="107"/>
      <c r="H3693" s="107"/>
      <c r="I3693" s="107"/>
      <c r="J3693" s="108"/>
      <c r="K3693" s="109"/>
      <c r="L3693" s="110"/>
      <c r="M3693" s="328" t="str">
        <f>IFERROR(ROUNDUP(VLOOKUP(F3693,Accesorio!A:E,IF(L3693&gt;5,L3693-2,L3693),)*E3693/IF(L3693&gt;5,1.21,1),0)," ")</f>
        <v xml:space="preserve"> </v>
      </c>
      <c r="N3693" s="329" t="str">
        <f>IFERROR(VLOOKUP(F3693,Accesorio!A:C,3,),"")</f>
        <v/>
      </c>
    </row>
    <row r="3694" spans="1:14">
      <c r="A3694" s="103"/>
      <c r="B3694" s="104"/>
      <c r="C3694" s="105"/>
      <c r="D3694" s="106"/>
      <c r="E3694" s="222"/>
      <c r="F3694" s="225"/>
      <c r="G3694" s="107"/>
      <c r="H3694" s="107"/>
      <c r="I3694" s="107"/>
      <c r="J3694" s="108"/>
      <c r="K3694" s="109"/>
      <c r="L3694" s="110"/>
      <c r="M3694" s="328" t="str">
        <f>IFERROR(ROUNDUP(VLOOKUP(F3694,Accesorio!A:E,IF(L3694&gt;5,L3694-2,L3694),)*E3694/IF(L3694&gt;5,1.21,1),0)," ")</f>
        <v xml:space="preserve"> </v>
      </c>
      <c r="N3694" s="329" t="str">
        <f>IFERROR(VLOOKUP(F3694,Accesorio!A:C,3,),"")</f>
        <v/>
      </c>
    </row>
    <row r="3695" spans="1:14">
      <c r="A3695" s="103"/>
      <c r="B3695" s="104"/>
      <c r="C3695" s="105"/>
      <c r="D3695" s="106"/>
      <c r="E3695" s="222"/>
      <c r="F3695" s="225"/>
      <c r="G3695" s="107"/>
      <c r="H3695" s="107"/>
      <c r="I3695" s="107"/>
      <c r="J3695" s="108"/>
      <c r="K3695" s="109"/>
      <c r="L3695" s="110"/>
      <c r="M3695" s="328" t="str">
        <f>IFERROR(ROUNDUP(VLOOKUP(F3695,Accesorio!A:E,IF(L3695&gt;5,L3695-2,L3695),)*E3695/IF(L3695&gt;5,1.21,1),0)," ")</f>
        <v xml:space="preserve"> </v>
      </c>
      <c r="N3695" s="329" t="str">
        <f>IFERROR(VLOOKUP(F3695,Accesorio!A:C,3,),"")</f>
        <v/>
      </c>
    </row>
    <row r="3696" spans="1:14">
      <c r="A3696" s="103"/>
      <c r="B3696" s="104"/>
      <c r="C3696" s="105"/>
      <c r="D3696" s="106"/>
      <c r="E3696" s="222"/>
      <c r="F3696" s="225"/>
      <c r="G3696" s="107"/>
      <c r="H3696" s="107"/>
      <c r="I3696" s="107"/>
      <c r="J3696" s="108"/>
      <c r="K3696" s="109"/>
      <c r="L3696" s="110"/>
      <c r="M3696" s="328" t="str">
        <f>IFERROR(ROUNDUP(VLOOKUP(F3696,Accesorio!A:E,IF(L3696&gt;5,L3696-2,L3696),)*E3696/IF(L3696&gt;5,1.21,1),0)," ")</f>
        <v xml:space="preserve"> </v>
      </c>
      <c r="N3696" s="329" t="str">
        <f>IFERROR(VLOOKUP(F3696,Accesorio!A:C,3,),"")</f>
        <v/>
      </c>
    </row>
    <row r="3697" spans="1:14">
      <c r="A3697" s="103"/>
      <c r="B3697" s="104"/>
      <c r="C3697" s="105"/>
      <c r="D3697" s="106"/>
      <c r="E3697" s="222"/>
      <c r="F3697" s="225"/>
      <c r="G3697" s="107"/>
      <c r="H3697" s="107"/>
      <c r="I3697" s="107"/>
      <c r="J3697" s="108"/>
      <c r="K3697" s="109"/>
      <c r="L3697" s="110"/>
      <c r="M3697" s="328" t="str">
        <f>IFERROR(ROUNDUP(VLOOKUP(F3697,Accesorio!A:E,IF(L3697&gt;5,L3697-2,L3697),)*E3697/IF(L3697&gt;5,1.21,1),0)," ")</f>
        <v xml:space="preserve"> </v>
      </c>
      <c r="N3697" s="329" t="str">
        <f>IFERROR(VLOOKUP(F3697,Accesorio!A:C,3,),"")</f>
        <v/>
      </c>
    </row>
    <row r="3698" spans="1:14">
      <c r="A3698" s="103"/>
      <c r="B3698" s="104"/>
      <c r="C3698" s="105"/>
      <c r="D3698" s="106"/>
      <c r="E3698" s="222"/>
      <c r="F3698" s="225"/>
      <c r="G3698" s="107"/>
      <c r="H3698" s="107"/>
      <c r="I3698" s="107"/>
      <c r="J3698" s="108"/>
      <c r="K3698" s="109"/>
      <c r="L3698" s="110"/>
      <c r="M3698" s="328" t="str">
        <f>IFERROR(ROUNDUP(VLOOKUP(F3698,Accesorio!A:E,IF(L3698&gt;5,L3698-2,L3698),)*E3698/IF(L3698&gt;5,1.21,1),0)," ")</f>
        <v xml:space="preserve"> </v>
      </c>
      <c r="N3698" s="329" t="str">
        <f>IFERROR(VLOOKUP(F3698,Accesorio!A:C,3,),"")</f>
        <v/>
      </c>
    </row>
    <row r="3699" spans="1:14">
      <c r="A3699" s="103"/>
      <c r="B3699" s="104"/>
      <c r="C3699" s="105"/>
      <c r="D3699" s="106"/>
      <c r="E3699" s="222"/>
      <c r="F3699" s="225"/>
      <c r="G3699" s="107"/>
      <c r="H3699" s="107"/>
      <c r="I3699" s="107"/>
      <c r="J3699" s="108"/>
      <c r="K3699" s="109"/>
      <c r="L3699" s="110"/>
      <c r="M3699" s="328" t="str">
        <f>IFERROR(ROUNDUP(VLOOKUP(F3699,Accesorio!A:E,IF(L3699&gt;5,L3699-2,L3699),)*E3699/IF(L3699&gt;5,1.21,1),0)," ")</f>
        <v xml:space="preserve"> </v>
      </c>
      <c r="N3699" s="329" t="str">
        <f>IFERROR(VLOOKUP(F3699,Accesorio!A:C,3,),"")</f>
        <v/>
      </c>
    </row>
    <row r="3700" spans="1:14">
      <c r="A3700" s="103"/>
      <c r="B3700" s="104"/>
      <c r="C3700" s="105"/>
      <c r="D3700" s="106"/>
      <c r="E3700" s="222"/>
      <c r="F3700" s="225"/>
      <c r="G3700" s="107"/>
      <c r="H3700" s="107"/>
      <c r="I3700" s="107"/>
      <c r="J3700" s="108"/>
      <c r="K3700" s="109"/>
      <c r="L3700" s="110"/>
      <c r="M3700" s="328" t="str">
        <f>IFERROR(ROUNDUP(VLOOKUP(F3700,Accesorio!A:E,IF(L3700&gt;5,L3700-2,L3700),)*E3700/IF(L3700&gt;5,1.21,1),0)," ")</f>
        <v xml:space="preserve"> </v>
      </c>
      <c r="N3700" s="329" t="str">
        <f>IFERROR(VLOOKUP(F3700,Accesorio!A:C,3,),"")</f>
        <v/>
      </c>
    </row>
    <row r="3701" spans="1:14">
      <c r="A3701" s="103"/>
      <c r="B3701" s="104"/>
      <c r="C3701" s="105"/>
      <c r="D3701" s="106"/>
      <c r="E3701" s="222"/>
      <c r="F3701" s="225"/>
      <c r="G3701" s="107"/>
      <c r="H3701" s="107"/>
      <c r="I3701" s="107"/>
      <c r="J3701" s="108"/>
      <c r="K3701" s="109"/>
      <c r="L3701" s="110"/>
      <c r="M3701" s="328" t="str">
        <f>IFERROR(ROUNDUP(VLOOKUP(F3701,Accesorio!A:E,IF(L3701&gt;5,L3701-2,L3701),)*E3701/IF(L3701&gt;5,1.21,1),0)," ")</f>
        <v xml:space="preserve"> </v>
      </c>
      <c r="N3701" s="329" t="str">
        <f>IFERROR(VLOOKUP(F3701,Accesorio!A:C,3,),"")</f>
        <v/>
      </c>
    </row>
    <row r="3702" spans="1:14">
      <c r="A3702" s="103"/>
      <c r="B3702" s="104"/>
      <c r="C3702" s="105"/>
      <c r="D3702" s="106"/>
      <c r="E3702" s="222"/>
      <c r="F3702" s="225"/>
      <c r="G3702" s="107"/>
      <c r="H3702" s="107"/>
      <c r="I3702" s="107"/>
      <c r="J3702" s="108"/>
      <c r="K3702" s="109"/>
      <c r="L3702" s="110"/>
      <c r="M3702" s="328" t="str">
        <f>IFERROR(ROUNDUP(VLOOKUP(F3702,Accesorio!A:E,IF(L3702&gt;5,L3702-2,L3702),)*E3702/IF(L3702&gt;5,1.21,1),0)," ")</f>
        <v xml:space="preserve"> </v>
      </c>
      <c r="N3702" s="329" t="str">
        <f>IFERROR(VLOOKUP(F3702,Accesorio!A:C,3,),"")</f>
        <v/>
      </c>
    </row>
    <row r="3703" spans="1:14">
      <c r="A3703" s="103"/>
      <c r="B3703" s="104"/>
      <c r="C3703" s="105"/>
      <c r="D3703" s="106"/>
      <c r="E3703" s="222"/>
      <c r="F3703" s="225"/>
      <c r="G3703" s="107"/>
      <c r="H3703" s="107"/>
      <c r="I3703" s="107"/>
      <c r="J3703" s="108"/>
      <c r="K3703" s="109"/>
      <c r="L3703" s="110"/>
      <c r="M3703" s="328" t="str">
        <f>IFERROR(ROUNDUP(VLOOKUP(F3703,Accesorio!A:E,IF(L3703&gt;5,L3703-2,L3703),)*E3703/IF(L3703&gt;5,1.21,1),0)," ")</f>
        <v xml:space="preserve"> </v>
      </c>
      <c r="N3703" s="329" t="str">
        <f>IFERROR(VLOOKUP(F3703,Accesorio!A:C,3,),"")</f>
        <v/>
      </c>
    </row>
    <row r="3704" spans="1:14">
      <c r="A3704" s="103"/>
      <c r="B3704" s="104"/>
      <c r="C3704" s="105"/>
      <c r="D3704" s="106"/>
      <c r="E3704" s="222"/>
      <c r="F3704" s="225"/>
      <c r="G3704" s="107"/>
      <c r="H3704" s="107"/>
      <c r="I3704" s="107"/>
      <c r="J3704" s="108"/>
      <c r="K3704" s="109"/>
      <c r="L3704" s="110"/>
      <c r="M3704" s="328" t="str">
        <f>IFERROR(ROUNDUP(VLOOKUP(F3704,Accesorio!A:E,IF(L3704&gt;5,L3704-2,L3704),)*E3704/IF(L3704&gt;5,1.21,1),0)," ")</f>
        <v xml:space="preserve"> </v>
      </c>
      <c r="N3704" s="329" t="str">
        <f>IFERROR(VLOOKUP(F3704,Accesorio!A:C,3,),"")</f>
        <v/>
      </c>
    </row>
    <row r="3705" spans="1:14">
      <c r="A3705" s="103"/>
      <c r="B3705" s="104"/>
      <c r="C3705" s="105"/>
      <c r="D3705" s="106"/>
      <c r="E3705" s="222"/>
      <c r="F3705" s="225"/>
      <c r="G3705" s="107"/>
      <c r="H3705" s="107"/>
      <c r="I3705" s="107"/>
      <c r="J3705" s="108"/>
      <c r="K3705" s="109"/>
      <c r="L3705" s="110"/>
      <c r="M3705" s="328" t="str">
        <f>IFERROR(ROUNDUP(VLOOKUP(F3705,Accesorio!A:E,IF(L3705&gt;5,L3705-2,L3705),)*E3705/IF(L3705&gt;5,1.21,1),0)," ")</f>
        <v xml:space="preserve"> </v>
      </c>
      <c r="N3705" s="329" t="str">
        <f>IFERROR(VLOOKUP(F3705,Accesorio!A:C,3,),"")</f>
        <v/>
      </c>
    </row>
    <row r="3706" spans="1:14">
      <c r="A3706" s="103"/>
      <c r="B3706" s="104"/>
      <c r="C3706" s="105"/>
      <c r="D3706" s="106"/>
      <c r="E3706" s="222"/>
      <c r="F3706" s="225"/>
      <c r="G3706" s="107"/>
      <c r="H3706" s="107"/>
      <c r="I3706" s="107"/>
      <c r="J3706" s="108"/>
      <c r="K3706" s="109"/>
      <c r="L3706" s="110"/>
      <c r="M3706" s="328" t="str">
        <f>IFERROR(ROUNDUP(VLOOKUP(F3706,Accesorio!A:E,IF(L3706&gt;5,L3706-2,L3706),)*E3706/IF(L3706&gt;5,1.21,1),0)," ")</f>
        <v xml:space="preserve"> </v>
      </c>
      <c r="N3706" s="329" t="str">
        <f>IFERROR(VLOOKUP(F3706,Accesorio!A:C,3,),"")</f>
        <v/>
      </c>
    </row>
    <row r="3707" spans="1:14">
      <c r="A3707" s="103"/>
      <c r="B3707" s="104"/>
      <c r="C3707" s="105"/>
      <c r="D3707" s="106"/>
      <c r="E3707" s="222"/>
      <c r="F3707" s="225"/>
      <c r="G3707" s="107"/>
      <c r="H3707" s="107"/>
      <c r="I3707" s="107"/>
      <c r="J3707" s="108"/>
      <c r="K3707" s="109"/>
      <c r="L3707" s="110"/>
      <c r="M3707" s="328" t="str">
        <f>IFERROR(ROUNDUP(VLOOKUP(F3707,Accesorio!A:E,IF(L3707&gt;5,L3707-2,L3707),)*E3707/IF(L3707&gt;5,1.21,1),0)," ")</f>
        <v xml:space="preserve"> </v>
      </c>
      <c r="N3707" s="329" t="str">
        <f>IFERROR(VLOOKUP(F3707,Accesorio!A:C,3,),"")</f>
        <v/>
      </c>
    </row>
    <row r="3708" spans="1:14">
      <c r="A3708" s="103"/>
      <c r="B3708" s="104"/>
      <c r="C3708" s="105"/>
      <c r="D3708" s="106"/>
      <c r="E3708" s="222"/>
      <c r="F3708" s="225"/>
      <c r="G3708" s="107"/>
      <c r="H3708" s="107"/>
      <c r="I3708" s="107"/>
      <c r="J3708" s="108"/>
      <c r="K3708" s="109"/>
      <c r="L3708" s="110"/>
      <c r="M3708" s="328" t="str">
        <f>IFERROR(ROUNDUP(VLOOKUP(F3708,Accesorio!A:E,IF(L3708&gt;5,L3708-2,L3708),)*E3708/IF(L3708&gt;5,1.21,1),0)," ")</f>
        <v xml:space="preserve"> </v>
      </c>
      <c r="N3708" s="329" t="str">
        <f>IFERROR(VLOOKUP(F3708,Accesorio!A:C,3,),"")</f>
        <v/>
      </c>
    </row>
    <row r="3709" spans="1:14">
      <c r="A3709" s="103"/>
      <c r="B3709" s="104"/>
      <c r="C3709" s="105"/>
      <c r="D3709" s="106"/>
      <c r="E3709" s="222"/>
      <c r="F3709" s="225"/>
      <c r="G3709" s="107"/>
      <c r="H3709" s="107"/>
      <c r="I3709" s="107"/>
      <c r="J3709" s="108"/>
      <c r="K3709" s="109"/>
      <c r="L3709" s="110"/>
      <c r="M3709" s="328" t="str">
        <f>IFERROR(ROUNDUP(VLOOKUP(F3709,Accesorio!A:E,IF(L3709&gt;5,L3709-2,L3709),)*E3709/IF(L3709&gt;5,1.21,1),0)," ")</f>
        <v xml:space="preserve"> </v>
      </c>
      <c r="N3709" s="329" t="str">
        <f>IFERROR(VLOOKUP(F3709,Accesorio!A:C,3,),"")</f>
        <v/>
      </c>
    </row>
    <row r="3710" spans="1:14">
      <c r="A3710" s="103"/>
      <c r="B3710" s="104"/>
      <c r="C3710" s="105"/>
      <c r="D3710" s="106"/>
      <c r="E3710" s="222"/>
      <c r="F3710" s="225"/>
      <c r="G3710" s="107"/>
      <c r="H3710" s="107"/>
      <c r="I3710" s="107"/>
      <c r="J3710" s="108"/>
      <c r="K3710" s="109"/>
      <c r="L3710" s="110"/>
      <c r="M3710" s="328" t="str">
        <f>IFERROR(ROUNDUP(VLOOKUP(F3710,Accesorio!A:E,IF(L3710&gt;5,L3710-2,L3710),)*E3710/IF(L3710&gt;5,1.21,1),0)," ")</f>
        <v xml:space="preserve"> </v>
      </c>
      <c r="N3710" s="329" t="str">
        <f>IFERROR(VLOOKUP(F3710,Accesorio!A:C,3,),"")</f>
        <v/>
      </c>
    </row>
    <row r="3711" spans="1:14">
      <c r="A3711" s="103"/>
      <c r="B3711" s="104"/>
      <c r="C3711" s="105"/>
      <c r="D3711" s="106"/>
      <c r="E3711" s="222"/>
      <c r="F3711" s="225"/>
      <c r="G3711" s="107"/>
      <c r="H3711" s="107"/>
      <c r="I3711" s="107"/>
      <c r="J3711" s="108"/>
      <c r="K3711" s="109"/>
      <c r="L3711" s="110"/>
      <c r="M3711" s="328" t="str">
        <f>IFERROR(ROUNDUP(VLOOKUP(F3711,Accesorio!A:E,IF(L3711&gt;5,L3711-2,L3711),)*E3711/IF(L3711&gt;5,1.21,1),0)," ")</f>
        <v xml:space="preserve"> </v>
      </c>
      <c r="N3711" s="329" t="str">
        <f>IFERROR(VLOOKUP(F3711,Accesorio!A:C,3,),"")</f>
        <v/>
      </c>
    </row>
    <row r="3712" spans="1:14">
      <c r="A3712" s="103"/>
      <c r="B3712" s="104"/>
      <c r="C3712" s="105"/>
      <c r="D3712" s="106"/>
      <c r="E3712" s="222"/>
      <c r="F3712" s="225"/>
      <c r="G3712" s="107"/>
      <c r="H3712" s="107"/>
      <c r="I3712" s="107"/>
      <c r="J3712" s="108"/>
      <c r="K3712" s="109"/>
      <c r="L3712" s="110"/>
      <c r="M3712" s="328" t="str">
        <f>IFERROR(ROUNDUP(VLOOKUP(F3712,Accesorio!A:E,IF(L3712&gt;5,L3712-2,L3712),)*E3712/IF(L3712&gt;5,1.21,1),0)," ")</f>
        <v xml:space="preserve"> </v>
      </c>
      <c r="N3712" s="329" t="str">
        <f>IFERROR(VLOOKUP(F3712,Accesorio!A:C,3,),"")</f>
        <v/>
      </c>
    </row>
    <row r="3713" spans="1:14">
      <c r="A3713" s="103"/>
      <c r="B3713" s="104"/>
      <c r="C3713" s="105"/>
      <c r="D3713" s="106"/>
      <c r="E3713" s="222"/>
      <c r="F3713" s="225"/>
      <c r="G3713" s="107"/>
      <c r="H3713" s="107"/>
      <c r="I3713" s="107"/>
      <c r="J3713" s="108"/>
      <c r="K3713" s="109"/>
      <c r="L3713" s="110"/>
      <c r="M3713" s="328" t="str">
        <f>IFERROR(ROUNDUP(VLOOKUP(F3713,Accesorio!A:E,IF(L3713&gt;5,L3713-2,L3713),)*E3713/IF(L3713&gt;5,1.21,1),0)," ")</f>
        <v xml:space="preserve"> </v>
      </c>
      <c r="N3713" s="329" t="str">
        <f>IFERROR(VLOOKUP(F3713,Accesorio!A:C,3,),"")</f>
        <v/>
      </c>
    </row>
    <row r="3714" spans="1:14">
      <c r="A3714" s="103"/>
      <c r="B3714" s="104"/>
      <c r="C3714" s="105"/>
      <c r="D3714" s="106"/>
      <c r="E3714" s="222"/>
      <c r="F3714" s="225"/>
      <c r="G3714" s="107"/>
      <c r="H3714" s="107"/>
      <c r="I3714" s="107"/>
      <c r="J3714" s="108"/>
      <c r="K3714" s="109"/>
      <c r="L3714" s="110"/>
      <c r="M3714" s="328" t="str">
        <f>IFERROR(ROUNDUP(VLOOKUP(F3714,Accesorio!A:E,IF(L3714&gt;5,L3714-2,L3714),)*E3714/IF(L3714&gt;5,1.21,1),0)," ")</f>
        <v xml:space="preserve"> </v>
      </c>
      <c r="N3714" s="329" t="str">
        <f>IFERROR(VLOOKUP(F3714,Accesorio!A:C,3,),"")</f>
        <v/>
      </c>
    </row>
    <row r="3715" spans="1:14">
      <c r="A3715" s="103"/>
      <c r="B3715" s="104"/>
      <c r="C3715" s="105"/>
      <c r="D3715" s="106"/>
      <c r="E3715" s="222"/>
      <c r="F3715" s="225"/>
      <c r="G3715" s="107"/>
      <c r="H3715" s="107"/>
      <c r="I3715" s="107"/>
      <c r="J3715" s="108"/>
      <c r="K3715" s="109"/>
      <c r="L3715" s="110"/>
      <c r="M3715" s="328" t="str">
        <f>IFERROR(ROUNDUP(VLOOKUP(F3715,Accesorio!A:E,IF(L3715&gt;5,L3715-2,L3715),)*E3715/IF(L3715&gt;5,1.21,1),0)," ")</f>
        <v xml:space="preserve"> </v>
      </c>
      <c r="N3715" s="329" t="str">
        <f>IFERROR(VLOOKUP(F3715,Accesorio!A:C,3,),"")</f>
        <v/>
      </c>
    </row>
    <row r="3716" spans="1:14">
      <c r="A3716" s="103"/>
      <c r="B3716" s="104"/>
      <c r="C3716" s="105"/>
      <c r="D3716" s="106"/>
      <c r="E3716" s="222"/>
      <c r="F3716" s="225"/>
      <c r="G3716" s="107"/>
      <c r="H3716" s="107"/>
      <c r="I3716" s="107"/>
      <c r="J3716" s="108"/>
      <c r="K3716" s="109"/>
      <c r="L3716" s="110"/>
      <c r="M3716" s="328" t="str">
        <f>IFERROR(ROUNDUP(VLOOKUP(F3716,Accesorio!A:E,IF(L3716&gt;5,L3716-2,L3716),)*E3716/IF(L3716&gt;5,1.21,1),0)," ")</f>
        <v xml:space="preserve"> </v>
      </c>
      <c r="N3716" s="329" t="str">
        <f>IFERROR(VLOOKUP(F3716,Accesorio!A:C,3,),"")</f>
        <v/>
      </c>
    </row>
    <row r="3717" spans="1:14">
      <c r="A3717" s="103"/>
      <c r="B3717" s="104"/>
      <c r="C3717" s="105"/>
      <c r="D3717" s="106"/>
      <c r="E3717" s="222"/>
      <c r="F3717" s="225"/>
      <c r="G3717" s="107"/>
      <c r="H3717" s="107"/>
      <c r="I3717" s="107"/>
      <c r="J3717" s="108"/>
      <c r="K3717" s="109"/>
      <c r="L3717" s="110"/>
      <c r="M3717" s="328" t="str">
        <f>IFERROR(ROUNDUP(VLOOKUP(F3717,Accesorio!A:E,IF(L3717&gt;5,L3717-2,L3717),)*E3717/IF(L3717&gt;5,1.21,1),0)," ")</f>
        <v xml:space="preserve"> </v>
      </c>
      <c r="N3717" s="329" t="str">
        <f>IFERROR(VLOOKUP(F3717,Accesorio!A:C,3,),"")</f>
        <v/>
      </c>
    </row>
    <row r="3718" spans="1:14">
      <c r="A3718" s="103"/>
      <c r="B3718" s="104"/>
      <c r="C3718" s="105"/>
      <c r="D3718" s="106"/>
      <c r="E3718" s="222"/>
      <c r="F3718" s="225"/>
      <c r="G3718" s="107"/>
      <c r="H3718" s="107"/>
      <c r="I3718" s="107"/>
      <c r="J3718" s="108"/>
      <c r="K3718" s="109"/>
      <c r="L3718" s="110"/>
      <c r="M3718" s="328" t="str">
        <f>IFERROR(ROUNDUP(VLOOKUP(F3718,Accesorio!A:E,IF(L3718&gt;5,L3718-2,L3718),)*E3718/IF(L3718&gt;5,1.21,1),0)," ")</f>
        <v xml:space="preserve"> </v>
      </c>
      <c r="N3718" s="329" t="str">
        <f>IFERROR(VLOOKUP(F3718,Accesorio!A:C,3,),"")</f>
        <v/>
      </c>
    </row>
    <row r="3719" spans="1:14">
      <c r="A3719" s="103"/>
      <c r="B3719" s="104"/>
      <c r="C3719" s="105"/>
      <c r="D3719" s="106"/>
      <c r="E3719" s="222"/>
      <c r="F3719" s="225"/>
      <c r="G3719" s="107"/>
      <c r="H3719" s="107"/>
      <c r="I3719" s="107"/>
      <c r="J3719" s="108"/>
      <c r="K3719" s="109"/>
      <c r="L3719" s="110"/>
      <c r="M3719" s="328" t="str">
        <f>IFERROR(ROUNDUP(VLOOKUP(F3719,Accesorio!A:E,IF(L3719&gt;5,L3719-2,L3719),)*E3719/IF(L3719&gt;5,1.21,1),0)," ")</f>
        <v xml:space="preserve"> </v>
      </c>
      <c r="N3719" s="329" t="str">
        <f>IFERROR(VLOOKUP(F3719,Accesorio!A:C,3,),"")</f>
        <v/>
      </c>
    </row>
    <row r="3720" spans="1:14">
      <c r="A3720" s="103"/>
      <c r="B3720" s="104"/>
      <c r="C3720" s="105"/>
      <c r="D3720" s="106"/>
      <c r="E3720" s="222"/>
      <c r="F3720" s="225"/>
      <c r="G3720" s="107"/>
      <c r="H3720" s="107"/>
      <c r="I3720" s="107"/>
      <c r="J3720" s="108"/>
      <c r="K3720" s="109"/>
      <c r="L3720" s="110"/>
      <c r="M3720" s="328" t="str">
        <f>IFERROR(ROUNDUP(VLOOKUP(F3720,Accesorio!A:E,IF(L3720&gt;5,L3720-2,L3720),)*E3720/IF(L3720&gt;5,1.21,1),0)," ")</f>
        <v xml:space="preserve"> </v>
      </c>
      <c r="N3720" s="329" t="str">
        <f>IFERROR(VLOOKUP(F3720,Accesorio!A:C,3,),"")</f>
        <v/>
      </c>
    </row>
    <row r="3721" spans="1:14">
      <c r="A3721" s="103"/>
      <c r="B3721" s="104"/>
      <c r="C3721" s="105"/>
      <c r="D3721" s="106"/>
      <c r="E3721" s="222"/>
      <c r="F3721" s="225"/>
      <c r="G3721" s="107"/>
      <c r="H3721" s="107"/>
      <c r="I3721" s="107"/>
      <c r="J3721" s="108"/>
      <c r="K3721" s="109"/>
      <c r="L3721" s="110"/>
      <c r="M3721" s="328" t="str">
        <f>IFERROR(ROUNDUP(VLOOKUP(F3721,Accesorio!A:E,IF(L3721&gt;5,L3721-2,L3721),)*E3721/IF(L3721&gt;5,1.21,1),0)," ")</f>
        <v xml:space="preserve"> </v>
      </c>
      <c r="N3721" s="329" t="str">
        <f>IFERROR(VLOOKUP(F3721,Accesorio!A:C,3,),"")</f>
        <v/>
      </c>
    </row>
    <row r="3722" spans="1:14">
      <c r="A3722" s="103"/>
      <c r="B3722" s="104"/>
      <c r="C3722" s="105"/>
      <c r="D3722" s="106"/>
      <c r="E3722" s="222"/>
      <c r="F3722" s="225"/>
      <c r="G3722" s="107"/>
      <c r="H3722" s="107"/>
      <c r="I3722" s="107"/>
      <c r="J3722" s="108"/>
      <c r="K3722" s="109"/>
      <c r="L3722" s="110"/>
      <c r="M3722" s="328" t="str">
        <f>IFERROR(ROUNDUP(VLOOKUP(F3722,Accesorio!A:E,IF(L3722&gt;5,L3722-2,L3722),)*E3722/IF(L3722&gt;5,1.21,1),0)," ")</f>
        <v xml:space="preserve"> </v>
      </c>
      <c r="N3722" s="329" t="str">
        <f>IFERROR(VLOOKUP(F3722,Accesorio!A:C,3,),"")</f>
        <v/>
      </c>
    </row>
    <row r="3723" spans="1:14">
      <c r="A3723" s="103"/>
      <c r="B3723" s="104"/>
      <c r="C3723" s="105"/>
      <c r="D3723" s="106"/>
      <c r="E3723" s="222"/>
      <c r="F3723" s="225"/>
      <c r="G3723" s="107"/>
      <c r="H3723" s="107"/>
      <c r="I3723" s="107"/>
      <c r="J3723" s="108"/>
      <c r="K3723" s="109"/>
      <c r="L3723" s="110"/>
      <c r="M3723" s="328" t="str">
        <f>IFERROR(ROUNDUP(VLOOKUP(F3723,Accesorio!A:E,IF(L3723&gt;5,L3723-2,L3723),)*E3723/IF(L3723&gt;5,1.21,1),0)," ")</f>
        <v xml:space="preserve"> </v>
      </c>
      <c r="N3723" s="329" t="str">
        <f>IFERROR(VLOOKUP(F3723,Accesorio!A:C,3,),"")</f>
        <v/>
      </c>
    </row>
    <row r="3724" spans="1:14">
      <c r="A3724" s="103"/>
      <c r="B3724" s="104"/>
      <c r="C3724" s="105"/>
      <c r="D3724" s="106"/>
      <c r="E3724" s="222"/>
      <c r="F3724" s="225"/>
      <c r="G3724" s="107"/>
      <c r="H3724" s="107"/>
      <c r="I3724" s="107"/>
      <c r="J3724" s="108"/>
      <c r="K3724" s="109"/>
      <c r="L3724" s="110"/>
      <c r="M3724" s="328" t="str">
        <f>IFERROR(ROUNDUP(VLOOKUP(F3724,Accesorio!A:E,IF(L3724&gt;5,L3724-2,L3724),)*E3724/IF(L3724&gt;5,1.21,1),0)," ")</f>
        <v xml:space="preserve"> </v>
      </c>
      <c r="N3724" s="329" t="str">
        <f>IFERROR(VLOOKUP(F3724,Accesorio!A:C,3,),"")</f>
        <v/>
      </c>
    </row>
    <row r="3725" spans="1:14">
      <c r="A3725" s="103"/>
      <c r="B3725" s="104"/>
      <c r="C3725" s="105"/>
      <c r="D3725" s="106"/>
      <c r="E3725" s="222"/>
      <c r="F3725" s="225"/>
      <c r="G3725" s="107"/>
      <c r="H3725" s="107"/>
      <c r="I3725" s="107"/>
      <c r="J3725" s="108"/>
      <c r="K3725" s="109"/>
      <c r="L3725" s="110"/>
      <c r="M3725" s="328" t="str">
        <f>IFERROR(ROUNDUP(VLOOKUP(F3725,Accesorio!A:E,IF(L3725&gt;5,L3725-2,L3725),)*E3725/IF(L3725&gt;5,1.21,1),0)," ")</f>
        <v xml:space="preserve"> </v>
      </c>
      <c r="N3725" s="329" t="str">
        <f>IFERROR(VLOOKUP(F3725,Accesorio!A:C,3,),"")</f>
        <v/>
      </c>
    </row>
    <row r="3726" spans="1:14">
      <c r="A3726" s="103"/>
      <c r="B3726" s="104"/>
      <c r="C3726" s="105"/>
      <c r="D3726" s="106"/>
      <c r="E3726" s="222"/>
      <c r="F3726" s="225"/>
      <c r="G3726" s="107"/>
      <c r="H3726" s="107"/>
      <c r="I3726" s="107"/>
      <c r="J3726" s="108"/>
      <c r="K3726" s="109"/>
      <c r="L3726" s="110"/>
      <c r="M3726" s="328" t="str">
        <f>IFERROR(ROUNDUP(VLOOKUP(F3726,Accesorio!A:E,IF(L3726&gt;5,L3726-2,L3726),)*E3726/IF(L3726&gt;5,1.21,1),0)," ")</f>
        <v xml:space="preserve"> </v>
      </c>
      <c r="N3726" s="329" t="str">
        <f>IFERROR(VLOOKUP(F3726,Accesorio!A:C,3,),"")</f>
        <v/>
      </c>
    </row>
    <row r="3727" spans="1:14">
      <c r="A3727" s="103"/>
      <c r="B3727" s="104"/>
      <c r="C3727" s="105"/>
      <c r="D3727" s="106"/>
      <c r="E3727" s="222"/>
      <c r="F3727" s="225"/>
      <c r="G3727" s="107"/>
      <c r="H3727" s="107"/>
      <c r="I3727" s="107"/>
      <c r="J3727" s="108"/>
      <c r="K3727" s="109"/>
      <c r="L3727" s="110"/>
      <c r="M3727" s="328" t="str">
        <f>IFERROR(ROUNDUP(VLOOKUP(F3727,Accesorio!A:E,IF(L3727&gt;5,L3727-2,L3727),)*E3727/IF(L3727&gt;5,1.21,1),0)," ")</f>
        <v xml:space="preserve"> </v>
      </c>
      <c r="N3727" s="329" t="str">
        <f>IFERROR(VLOOKUP(F3727,Accesorio!A:C,3,),"")</f>
        <v/>
      </c>
    </row>
    <row r="3728" spans="1:14">
      <c r="A3728" s="103"/>
      <c r="B3728" s="104"/>
      <c r="C3728" s="105"/>
      <c r="D3728" s="106"/>
      <c r="E3728" s="222"/>
      <c r="F3728" s="225"/>
      <c r="G3728" s="107"/>
      <c r="H3728" s="107"/>
      <c r="I3728" s="107"/>
      <c r="J3728" s="108"/>
      <c r="K3728" s="109"/>
      <c r="L3728" s="110"/>
      <c r="M3728" s="328" t="str">
        <f>IFERROR(ROUNDUP(VLOOKUP(F3728,Accesorio!A:E,IF(L3728&gt;5,L3728-2,L3728),)*E3728/IF(L3728&gt;5,1.21,1),0)," ")</f>
        <v xml:space="preserve"> </v>
      </c>
      <c r="N3728" s="329" t="str">
        <f>IFERROR(VLOOKUP(F3728,Accesorio!A:C,3,),"")</f>
        <v/>
      </c>
    </row>
    <row r="3729" spans="1:14">
      <c r="A3729" s="103"/>
      <c r="B3729" s="104"/>
      <c r="C3729" s="105"/>
      <c r="D3729" s="106"/>
      <c r="E3729" s="222"/>
      <c r="F3729" s="225"/>
      <c r="G3729" s="107"/>
      <c r="H3729" s="107"/>
      <c r="I3729" s="107"/>
      <c r="J3729" s="108"/>
      <c r="K3729" s="109"/>
      <c r="L3729" s="110"/>
      <c r="M3729" s="328" t="str">
        <f>IFERROR(ROUNDUP(VLOOKUP(F3729,Accesorio!A:E,IF(L3729&gt;5,L3729-2,L3729),)*E3729/IF(L3729&gt;5,1.21,1),0)," ")</f>
        <v xml:space="preserve"> </v>
      </c>
      <c r="N3729" s="329" t="str">
        <f>IFERROR(VLOOKUP(F3729,Accesorio!A:C,3,),"")</f>
        <v/>
      </c>
    </row>
    <row r="3730" spans="1:14">
      <c r="A3730" s="103"/>
      <c r="B3730" s="104"/>
      <c r="C3730" s="105"/>
      <c r="D3730" s="106"/>
      <c r="E3730" s="222"/>
      <c r="F3730" s="225"/>
      <c r="G3730" s="107"/>
      <c r="H3730" s="107"/>
      <c r="I3730" s="107"/>
      <c r="J3730" s="108"/>
      <c r="K3730" s="109"/>
      <c r="L3730" s="110"/>
      <c r="M3730" s="328" t="str">
        <f>IFERROR(ROUNDUP(VLOOKUP(F3730,Accesorio!A:E,IF(L3730&gt;5,L3730-2,L3730),)*E3730/IF(L3730&gt;5,1.21,1),0)," ")</f>
        <v xml:space="preserve"> </v>
      </c>
      <c r="N3730" s="329" t="str">
        <f>IFERROR(VLOOKUP(F3730,Accesorio!A:C,3,),"")</f>
        <v/>
      </c>
    </row>
    <row r="3731" spans="1:14">
      <c r="A3731" s="103"/>
      <c r="B3731" s="104"/>
      <c r="C3731" s="105"/>
      <c r="D3731" s="106"/>
      <c r="E3731" s="222"/>
      <c r="F3731" s="225"/>
      <c r="G3731" s="107"/>
      <c r="H3731" s="107"/>
      <c r="I3731" s="107"/>
      <c r="J3731" s="108"/>
      <c r="K3731" s="109"/>
      <c r="L3731" s="110"/>
      <c r="M3731" s="328" t="str">
        <f>IFERROR(ROUNDUP(VLOOKUP(F3731,Accesorio!A:E,IF(L3731&gt;5,L3731-2,L3731),)*E3731/IF(L3731&gt;5,1.21,1),0)," ")</f>
        <v xml:space="preserve"> </v>
      </c>
      <c r="N3731" s="329" t="str">
        <f>IFERROR(VLOOKUP(F3731,Accesorio!A:C,3,),"")</f>
        <v/>
      </c>
    </row>
    <row r="3732" spans="1:14">
      <c r="A3732" s="103"/>
      <c r="B3732" s="104"/>
      <c r="C3732" s="105"/>
      <c r="D3732" s="106"/>
      <c r="E3732" s="222"/>
      <c r="F3732" s="225"/>
      <c r="G3732" s="107"/>
      <c r="H3732" s="107"/>
      <c r="I3732" s="107"/>
      <c r="J3732" s="108"/>
      <c r="K3732" s="109"/>
      <c r="L3732" s="110"/>
      <c r="M3732" s="328" t="str">
        <f>IFERROR(ROUNDUP(VLOOKUP(F3732,Accesorio!A:E,IF(L3732&gt;5,L3732-2,L3732),)*E3732/IF(L3732&gt;5,1.21,1),0)," ")</f>
        <v xml:space="preserve"> </v>
      </c>
      <c r="N3732" s="329" t="str">
        <f>IFERROR(VLOOKUP(F3732,Accesorio!A:C,3,),"")</f>
        <v/>
      </c>
    </row>
    <row r="3733" spans="1:14">
      <c r="A3733" s="103"/>
      <c r="B3733" s="104"/>
      <c r="C3733" s="105"/>
      <c r="D3733" s="106"/>
      <c r="E3733" s="222"/>
      <c r="F3733" s="225"/>
      <c r="G3733" s="107"/>
      <c r="H3733" s="107"/>
      <c r="I3733" s="107"/>
      <c r="J3733" s="108"/>
      <c r="K3733" s="109"/>
      <c r="L3733" s="110"/>
      <c r="M3733" s="328" t="str">
        <f>IFERROR(ROUNDUP(VLOOKUP(F3733,Accesorio!A:E,IF(L3733&gt;5,L3733-2,L3733),)*E3733/IF(L3733&gt;5,1.21,1),0)," ")</f>
        <v xml:space="preserve"> </v>
      </c>
      <c r="N3733" s="329" t="str">
        <f>IFERROR(VLOOKUP(F3733,Accesorio!A:C,3,),"")</f>
        <v/>
      </c>
    </row>
    <row r="3734" spans="1:14">
      <c r="A3734" s="103"/>
      <c r="B3734" s="104"/>
      <c r="C3734" s="105"/>
      <c r="D3734" s="106"/>
      <c r="E3734" s="222"/>
      <c r="F3734" s="225"/>
      <c r="G3734" s="107"/>
      <c r="H3734" s="107"/>
      <c r="I3734" s="107"/>
      <c r="J3734" s="108"/>
      <c r="K3734" s="109"/>
      <c r="L3734" s="110"/>
      <c r="M3734" s="328" t="str">
        <f>IFERROR(ROUNDUP(VLOOKUP(F3734,Accesorio!A:E,IF(L3734&gt;5,L3734-2,L3734),)*E3734/IF(L3734&gt;5,1.21,1),0)," ")</f>
        <v xml:space="preserve"> </v>
      </c>
      <c r="N3734" s="329" t="str">
        <f>IFERROR(VLOOKUP(F3734,Accesorio!A:C,3,),"")</f>
        <v/>
      </c>
    </row>
    <row r="3735" spans="1:14">
      <c r="A3735" s="103"/>
      <c r="B3735" s="104"/>
      <c r="C3735" s="105"/>
      <c r="D3735" s="106"/>
      <c r="E3735" s="222"/>
      <c r="F3735" s="225"/>
      <c r="G3735" s="107"/>
      <c r="H3735" s="107"/>
      <c r="I3735" s="107"/>
      <c r="J3735" s="108"/>
      <c r="K3735" s="109"/>
      <c r="L3735" s="110"/>
      <c r="M3735" s="328" t="str">
        <f>IFERROR(ROUNDUP(VLOOKUP(F3735,Accesorio!A:E,IF(L3735&gt;5,L3735-2,L3735),)*E3735/IF(L3735&gt;5,1.21,1),0)," ")</f>
        <v xml:space="preserve"> </v>
      </c>
      <c r="N3735" s="329" t="str">
        <f>IFERROR(VLOOKUP(F3735,Accesorio!A:C,3,),"")</f>
        <v/>
      </c>
    </row>
    <row r="3736" spans="1:14">
      <c r="A3736" s="103"/>
      <c r="B3736" s="104"/>
      <c r="C3736" s="105"/>
      <c r="D3736" s="106"/>
      <c r="E3736" s="222"/>
      <c r="F3736" s="225"/>
      <c r="G3736" s="107"/>
      <c r="H3736" s="107"/>
      <c r="I3736" s="107"/>
      <c r="J3736" s="108"/>
      <c r="K3736" s="109"/>
      <c r="L3736" s="110"/>
      <c r="M3736" s="328" t="str">
        <f>IFERROR(ROUNDUP(VLOOKUP(F3736,Accesorio!A:E,IF(L3736&gt;5,L3736-2,L3736),)*E3736/IF(L3736&gt;5,1.21,1),0)," ")</f>
        <v xml:space="preserve"> </v>
      </c>
      <c r="N3736" s="329" t="str">
        <f>IFERROR(VLOOKUP(F3736,Accesorio!A:C,3,),"")</f>
        <v/>
      </c>
    </row>
    <row r="3737" spans="1:14">
      <c r="A3737" s="103"/>
      <c r="B3737" s="104"/>
      <c r="C3737" s="105"/>
      <c r="D3737" s="106"/>
      <c r="E3737" s="222"/>
      <c r="F3737" s="225"/>
      <c r="G3737" s="107"/>
      <c r="H3737" s="107"/>
      <c r="I3737" s="107"/>
      <c r="J3737" s="108"/>
      <c r="K3737" s="109"/>
      <c r="L3737" s="110"/>
      <c r="M3737" s="328" t="str">
        <f>IFERROR(ROUNDUP(VLOOKUP(F3737,Accesorio!A:E,IF(L3737&gt;5,L3737-2,L3737),)*E3737/IF(L3737&gt;5,1.21,1),0)," ")</f>
        <v xml:space="preserve"> </v>
      </c>
      <c r="N3737" s="329" t="str">
        <f>IFERROR(VLOOKUP(F3737,Accesorio!A:C,3,),"")</f>
        <v/>
      </c>
    </row>
    <row r="3738" spans="1:14">
      <c r="A3738" s="103"/>
      <c r="B3738" s="104"/>
      <c r="C3738" s="105"/>
      <c r="D3738" s="106"/>
      <c r="E3738" s="222"/>
      <c r="F3738" s="225"/>
      <c r="G3738" s="107"/>
      <c r="H3738" s="107"/>
      <c r="I3738" s="107"/>
      <c r="J3738" s="108"/>
      <c r="K3738" s="109"/>
      <c r="L3738" s="110"/>
      <c r="M3738" s="328" t="str">
        <f>IFERROR(ROUNDUP(VLOOKUP(F3738,Accesorio!A:E,IF(L3738&gt;5,L3738-2,L3738),)*E3738/IF(L3738&gt;5,1.21,1),0)," ")</f>
        <v xml:space="preserve"> </v>
      </c>
      <c r="N3738" s="329" t="str">
        <f>IFERROR(VLOOKUP(F3738,Accesorio!A:C,3,),"")</f>
        <v/>
      </c>
    </row>
    <row r="3739" spans="1:14">
      <c r="A3739" s="103"/>
      <c r="B3739" s="104"/>
      <c r="C3739" s="105"/>
      <c r="D3739" s="106"/>
      <c r="E3739" s="222"/>
      <c r="F3739" s="225"/>
      <c r="G3739" s="107"/>
      <c r="H3739" s="107"/>
      <c r="I3739" s="107"/>
      <c r="J3739" s="108"/>
      <c r="K3739" s="109"/>
      <c r="L3739" s="110"/>
      <c r="M3739" s="328" t="str">
        <f>IFERROR(ROUNDUP(VLOOKUP(F3739,Accesorio!A:E,IF(L3739&gt;5,L3739-2,L3739),)*E3739/IF(L3739&gt;5,1.21,1),0)," ")</f>
        <v xml:space="preserve"> </v>
      </c>
      <c r="N3739" s="329" t="str">
        <f>IFERROR(VLOOKUP(F3739,Accesorio!A:C,3,),"")</f>
        <v/>
      </c>
    </row>
    <row r="3740" spans="1:14">
      <c r="A3740" s="103"/>
      <c r="B3740" s="104"/>
      <c r="C3740" s="105"/>
      <c r="D3740" s="106"/>
      <c r="E3740" s="222"/>
      <c r="F3740" s="225"/>
      <c r="G3740" s="107"/>
      <c r="H3740" s="107"/>
      <c r="I3740" s="107"/>
      <c r="J3740" s="108"/>
      <c r="K3740" s="109"/>
      <c r="L3740" s="110"/>
      <c r="M3740" s="328" t="str">
        <f>IFERROR(ROUNDUP(VLOOKUP(F3740,Accesorio!A:E,IF(L3740&gt;5,L3740-2,L3740),)*E3740/IF(L3740&gt;5,1.21,1),0)," ")</f>
        <v xml:space="preserve"> </v>
      </c>
      <c r="N3740" s="329" t="str">
        <f>IFERROR(VLOOKUP(F3740,Accesorio!A:C,3,),"")</f>
        <v/>
      </c>
    </row>
    <row r="3741" spans="1:14">
      <c r="A3741" s="103"/>
      <c r="B3741" s="104"/>
      <c r="C3741" s="105"/>
      <c r="D3741" s="106"/>
      <c r="E3741" s="222"/>
      <c r="F3741" s="225"/>
      <c r="G3741" s="107"/>
      <c r="H3741" s="107"/>
      <c r="I3741" s="107"/>
      <c r="J3741" s="108"/>
      <c r="K3741" s="109"/>
      <c r="L3741" s="110"/>
      <c r="M3741" s="328" t="str">
        <f>IFERROR(ROUNDUP(VLOOKUP(F3741,Accesorio!A:E,IF(L3741&gt;5,L3741-2,L3741),)*E3741/IF(L3741&gt;5,1.21,1),0)," ")</f>
        <v xml:space="preserve"> </v>
      </c>
      <c r="N3741" s="329" t="str">
        <f>IFERROR(VLOOKUP(F3741,Accesorio!A:C,3,),"")</f>
        <v/>
      </c>
    </row>
    <row r="3742" spans="1:14">
      <c r="A3742" s="103"/>
      <c r="B3742" s="104"/>
      <c r="C3742" s="105"/>
      <c r="D3742" s="106"/>
      <c r="E3742" s="222"/>
      <c r="F3742" s="225"/>
      <c r="G3742" s="107"/>
      <c r="H3742" s="107"/>
      <c r="I3742" s="107"/>
      <c r="J3742" s="108"/>
      <c r="K3742" s="109"/>
      <c r="L3742" s="110"/>
      <c r="M3742" s="328" t="str">
        <f>IFERROR(ROUNDUP(VLOOKUP(F3742,Accesorio!A:E,IF(L3742&gt;5,L3742-2,L3742),)*E3742/IF(L3742&gt;5,1.21,1),0)," ")</f>
        <v xml:space="preserve"> </v>
      </c>
      <c r="N3742" s="329" t="str">
        <f>IFERROR(VLOOKUP(F3742,Accesorio!A:C,3,),"")</f>
        <v/>
      </c>
    </row>
    <row r="3743" spans="1:14">
      <c r="A3743" s="103"/>
      <c r="B3743" s="104"/>
      <c r="C3743" s="105"/>
      <c r="D3743" s="106"/>
      <c r="E3743" s="222"/>
      <c r="F3743" s="225"/>
      <c r="G3743" s="107"/>
      <c r="H3743" s="107"/>
      <c r="I3743" s="107"/>
      <c r="J3743" s="108"/>
      <c r="K3743" s="109"/>
      <c r="L3743" s="110"/>
      <c r="M3743" s="328" t="str">
        <f>IFERROR(ROUNDUP(VLOOKUP(F3743,Accesorio!A:E,IF(L3743&gt;5,L3743-2,L3743),)*E3743/IF(L3743&gt;5,1.21,1),0)," ")</f>
        <v xml:space="preserve"> </v>
      </c>
      <c r="N3743" s="329" t="str">
        <f>IFERROR(VLOOKUP(F3743,Accesorio!A:C,3,),"")</f>
        <v/>
      </c>
    </row>
    <row r="3744" spans="1:14">
      <c r="A3744" s="103"/>
      <c r="B3744" s="104"/>
      <c r="C3744" s="105"/>
      <c r="D3744" s="106"/>
      <c r="E3744" s="222"/>
      <c r="F3744" s="225"/>
      <c r="G3744" s="107"/>
      <c r="H3744" s="107"/>
      <c r="I3744" s="107"/>
      <c r="J3744" s="108"/>
      <c r="K3744" s="109"/>
      <c r="L3744" s="110"/>
      <c r="M3744" s="328" t="str">
        <f>IFERROR(ROUNDUP(VLOOKUP(F3744,Accesorio!A:E,IF(L3744&gt;5,L3744-2,L3744),)*E3744/IF(L3744&gt;5,1.21,1),0)," ")</f>
        <v xml:space="preserve"> </v>
      </c>
      <c r="N3744" s="329" t="str">
        <f>IFERROR(VLOOKUP(F3744,Accesorio!A:C,3,),"")</f>
        <v/>
      </c>
    </row>
    <row r="3745" spans="1:14">
      <c r="A3745" s="103"/>
      <c r="B3745" s="104"/>
      <c r="C3745" s="105"/>
      <c r="D3745" s="106"/>
      <c r="E3745" s="222"/>
      <c r="F3745" s="225"/>
      <c r="G3745" s="107"/>
      <c r="H3745" s="107"/>
      <c r="I3745" s="107"/>
      <c r="J3745" s="108"/>
      <c r="K3745" s="109"/>
      <c r="L3745" s="110"/>
      <c r="M3745" s="328" t="str">
        <f>IFERROR(ROUNDUP(VLOOKUP(F3745,Accesorio!A:E,IF(L3745&gt;5,L3745-2,L3745),)*E3745/IF(L3745&gt;5,1.21,1),0)," ")</f>
        <v xml:space="preserve"> </v>
      </c>
      <c r="N3745" s="329" t="str">
        <f>IFERROR(VLOOKUP(F3745,Accesorio!A:C,3,),"")</f>
        <v/>
      </c>
    </row>
    <row r="3746" spans="1:14">
      <c r="A3746" s="103"/>
      <c r="B3746" s="104"/>
      <c r="C3746" s="105"/>
      <c r="D3746" s="106"/>
      <c r="E3746" s="222"/>
      <c r="F3746" s="225"/>
      <c r="G3746" s="107"/>
      <c r="H3746" s="107"/>
      <c r="I3746" s="107"/>
      <c r="J3746" s="108"/>
      <c r="K3746" s="109"/>
      <c r="L3746" s="110"/>
      <c r="M3746" s="328" t="str">
        <f>IFERROR(ROUNDUP(VLOOKUP(F3746,Accesorio!A:E,IF(L3746&gt;5,L3746-2,L3746),)*E3746/IF(L3746&gt;5,1.21,1),0)," ")</f>
        <v xml:space="preserve"> </v>
      </c>
      <c r="N3746" s="329" t="str">
        <f>IFERROR(VLOOKUP(F3746,Accesorio!A:C,3,),"")</f>
        <v/>
      </c>
    </row>
    <row r="3747" spans="1:14">
      <c r="A3747" s="103"/>
      <c r="B3747" s="104"/>
      <c r="C3747" s="105"/>
      <c r="D3747" s="106"/>
      <c r="E3747" s="222"/>
      <c r="F3747" s="225"/>
      <c r="G3747" s="107"/>
      <c r="H3747" s="107"/>
      <c r="I3747" s="107"/>
      <c r="J3747" s="108"/>
      <c r="K3747" s="109"/>
      <c r="L3747" s="110"/>
      <c r="M3747" s="328" t="str">
        <f>IFERROR(ROUNDUP(VLOOKUP(F3747,Accesorio!A:E,IF(L3747&gt;5,L3747-2,L3747),)*E3747/IF(L3747&gt;5,1.21,1),0)," ")</f>
        <v xml:space="preserve"> </v>
      </c>
      <c r="N3747" s="329" t="str">
        <f>IFERROR(VLOOKUP(F3747,Accesorio!A:C,3,),"")</f>
        <v/>
      </c>
    </row>
    <row r="3748" spans="1:14">
      <c r="A3748" s="103"/>
      <c r="B3748" s="104"/>
      <c r="C3748" s="105"/>
      <c r="D3748" s="106"/>
      <c r="E3748" s="222"/>
      <c r="F3748" s="225"/>
      <c r="G3748" s="107"/>
      <c r="H3748" s="107"/>
      <c r="I3748" s="107"/>
      <c r="J3748" s="108"/>
      <c r="K3748" s="109"/>
      <c r="L3748" s="110"/>
      <c r="M3748" s="328" t="str">
        <f>IFERROR(ROUNDUP(VLOOKUP(F3748,Accesorio!A:E,IF(L3748&gt;5,L3748-2,L3748),)*E3748/IF(L3748&gt;5,1.21,1),0)," ")</f>
        <v xml:space="preserve"> </v>
      </c>
      <c r="N3748" s="329" t="str">
        <f>IFERROR(VLOOKUP(F3748,Accesorio!A:C,3,),"")</f>
        <v/>
      </c>
    </row>
    <row r="3749" spans="1:14">
      <c r="A3749" s="103"/>
      <c r="B3749" s="104"/>
      <c r="C3749" s="105"/>
      <c r="D3749" s="106"/>
      <c r="E3749" s="222"/>
      <c r="F3749" s="225"/>
      <c r="G3749" s="107"/>
      <c r="H3749" s="107"/>
      <c r="I3749" s="107"/>
      <c r="J3749" s="108"/>
      <c r="K3749" s="109"/>
      <c r="L3749" s="110"/>
      <c r="M3749" s="328" t="str">
        <f>IFERROR(ROUNDUP(VLOOKUP(F3749,Accesorio!A:E,IF(L3749&gt;5,L3749-2,L3749),)*E3749/IF(L3749&gt;5,1.21,1),0)," ")</f>
        <v xml:space="preserve"> </v>
      </c>
      <c r="N3749" s="329" t="str">
        <f>IFERROR(VLOOKUP(F3749,Accesorio!A:C,3,),"")</f>
        <v/>
      </c>
    </row>
    <row r="3750" spans="1:14">
      <c r="A3750" s="103"/>
      <c r="B3750" s="104"/>
      <c r="C3750" s="105"/>
      <c r="D3750" s="106"/>
      <c r="E3750" s="222"/>
      <c r="F3750" s="225"/>
      <c r="G3750" s="107"/>
      <c r="H3750" s="107"/>
      <c r="I3750" s="107"/>
      <c r="J3750" s="108"/>
      <c r="K3750" s="109"/>
      <c r="L3750" s="110"/>
      <c r="M3750" s="328" t="str">
        <f>IFERROR(ROUNDUP(VLOOKUP(F3750,Accesorio!A:E,IF(L3750&gt;5,L3750-2,L3750),)*E3750/IF(L3750&gt;5,1.21,1),0)," ")</f>
        <v xml:space="preserve"> </v>
      </c>
      <c r="N3750" s="329" t="str">
        <f>IFERROR(VLOOKUP(F3750,Accesorio!A:C,3,),"")</f>
        <v/>
      </c>
    </row>
    <row r="3751" spans="1:14">
      <c r="A3751" s="103"/>
      <c r="B3751" s="104"/>
      <c r="C3751" s="105"/>
      <c r="D3751" s="106"/>
      <c r="E3751" s="222"/>
      <c r="F3751" s="225"/>
      <c r="G3751" s="107"/>
      <c r="H3751" s="107"/>
      <c r="I3751" s="107"/>
      <c r="J3751" s="108"/>
      <c r="K3751" s="109"/>
      <c r="L3751" s="110"/>
      <c r="M3751" s="328" t="str">
        <f>IFERROR(ROUNDUP(VLOOKUP(F3751,Accesorio!A:E,IF(L3751&gt;5,L3751-2,L3751),)*E3751/IF(L3751&gt;5,1.21,1),0)," ")</f>
        <v xml:space="preserve"> </v>
      </c>
      <c r="N3751" s="329" t="str">
        <f>IFERROR(VLOOKUP(F3751,Accesorio!A:C,3,),"")</f>
        <v/>
      </c>
    </row>
    <row r="3752" spans="1:14">
      <c r="A3752" s="103"/>
      <c r="B3752" s="104"/>
      <c r="C3752" s="105"/>
      <c r="D3752" s="106"/>
      <c r="E3752" s="222"/>
      <c r="F3752" s="225"/>
      <c r="G3752" s="107"/>
      <c r="H3752" s="107"/>
      <c r="I3752" s="107"/>
      <c r="J3752" s="108"/>
      <c r="K3752" s="109"/>
      <c r="L3752" s="110"/>
      <c r="M3752" s="328" t="str">
        <f>IFERROR(ROUNDUP(VLOOKUP(F3752,Accesorio!A:E,IF(L3752&gt;5,L3752-2,L3752),)*E3752/IF(L3752&gt;5,1.21,1),0)," ")</f>
        <v xml:space="preserve"> </v>
      </c>
      <c r="N3752" s="329" t="str">
        <f>IFERROR(VLOOKUP(F3752,Accesorio!A:C,3,),"")</f>
        <v/>
      </c>
    </row>
    <row r="3753" spans="1:14">
      <c r="A3753" s="103"/>
      <c r="B3753" s="104"/>
      <c r="C3753" s="105"/>
      <c r="D3753" s="106"/>
      <c r="E3753" s="222"/>
      <c r="F3753" s="225"/>
      <c r="G3753" s="107"/>
      <c r="H3753" s="107"/>
      <c r="I3753" s="107"/>
      <c r="J3753" s="108"/>
      <c r="K3753" s="109"/>
      <c r="L3753" s="110"/>
      <c r="M3753" s="328" t="str">
        <f>IFERROR(ROUNDUP(VLOOKUP(F3753,Accesorio!A:E,IF(L3753&gt;5,L3753-2,L3753),)*E3753/IF(L3753&gt;5,1.21,1),0)," ")</f>
        <v xml:space="preserve"> </v>
      </c>
      <c r="N3753" s="329" t="str">
        <f>IFERROR(VLOOKUP(F3753,Accesorio!A:C,3,),"")</f>
        <v/>
      </c>
    </row>
    <row r="3754" spans="1:14">
      <c r="A3754" s="103"/>
      <c r="B3754" s="104"/>
      <c r="C3754" s="105"/>
      <c r="D3754" s="106"/>
      <c r="E3754" s="222"/>
      <c r="F3754" s="225"/>
      <c r="G3754" s="107"/>
      <c r="H3754" s="107"/>
      <c r="I3754" s="107"/>
      <c r="J3754" s="108"/>
      <c r="K3754" s="109"/>
      <c r="L3754" s="110"/>
      <c r="M3754" s="328" t="str">
        <f>IFERROR(ROUNDUP(VLOOKUP(F3754,Accesorio!A:E,IF(L3754&gt;5,L3754-2,L3754),)*E3754/IF(L3754&gt;5,1.21,1),0)," ")</f>
        <v xml:space="preserve"> </v>
      </c>
      <c r="N3754" s="329" t="str">
        <f>IFERROR(VLOOKUP(F3754,Accesorio!A:C,3,),"")</f>
        <v/>
      </c>
    </row>
    <row r="3755" spans="1:14">
      <c r="A3755" s="103"/>
      <c r="B3755" s="104"/>
      <c r="C3755" s="105"/>
      <c r="D3755" s="106"/>
      <c r="E3755" s="222"/>
      <c r="F3755" s="225"/>
      <c r="G3755" s="107"/>
      <c r="H3755" s="107"/>
      <c r="I3755" s="107"/>
      <c r="J3755" s="108"/>
      <c r="K3755" s="109"/>
      <c r="L3755" s="110"/>
      <c r="M3755" s="328" t="str">
        <f>IFERROR(ROUNDUP(VLOOKUP(F3755,Accesorio!A:E,IF(L3755&gt;5,L3755-2,L3755),)*E3755/IF(L3755&gt;5,1.21,1),0)," ")</f>
        <v xml:space="preserve"> </v>
      </c>
      <c r="N3755" s="329" t="str">
        <f>IFERROR(VLOOKUP(F3755,Accesorio!A:C,3,),"")</f>
        <v/>
      </c>
    </row>
    <row r="3756" spans="1:14">
      <c r="A3756" s="103"/>
      <c r="B3756" s="104"/>
      <c r="C3756" s="105"/>
      <c r="D3756" s="106"/>
      <c r="E3756" s="222"/>
      <c r="F3756" s="225"/>
      <c r="G3756" s="107"/>
      <c r="H3756" s="107"/>
      <c r="I3756" s="107"/>
      <c r="J3756" s="108"/>
      <c r="K3756" s="109"/>
      <c r="L3756" s="110"/>
      <c r="M3756" s="328" t="str">
        <f>IFERROR(ROUNDUP(VLOOKUP(F3756,Accesorio!A:E,IF(L3756&gt;5,L3756-2,L3756),)*E3756/IF(L3756&gt;5,1.21,1),0)," ")</f>
        <v xml:space="preserve"> </v>
      </c>
      <c r="N3756" s="329" t="str">
        <f>IFERROR(VLOOKUP(F3756,Accesorio!A:C,3,),"")</f>
        <v/>
      </c>
    </row>
    <row r="3757" spans="1:14">
      <c r="A3757" s="103"/>
      <c r="B3757" s="104"/>
      <c r="C3757" s="105"/>
      <c r="D3757" s="106"/>
      <c r="E3757" s="222"/>
      <c r="F3757" s="225"/>
      <c r="G3757" s="107"/>
      <c r="H3757" s="107"/>
      <c r="I3757" s="107"/>
      <c r="J3757" s="108"/>
      <c r="K3757" s="109"/>
      <c r="L3757" s="110"/>
      <c r="M3757" s="328" t="str">
        <f>IFERROR(ROUNDUP(VLOOKUP(F3757,Accesorio!A:E,IF(L3757&gt;5,L3757-2,L3757),)*E3757/IF(L3757&gt;5,1.21,1),0)," ")</f>
        <v xml:space="preserve"> </v>
      </c>
      <c r="N3757" s="329" t="str">
        <f>IFERROR(VLOOKUP(F3757,Accesorio!A:C,3,),"")</f>
        <v/>
      </c>
    </row>
    <row r="3758" spans="1:14">
      <c r="A3758" s="103"/>
      <c r="B3758" s="104"/>
      <c r="C3758" s="105"/>
      <c r="D3758" s="106"/>
      <c r="E3758" s="222"/>
      <c r="F3758" s="225"/>
      <c r="G3758" s="107"/>
      <c r="H3758" s="107"/>
      <c r="I3758" s="107"/>
      <c r="J3758" s="108"/>
      <c r="K3758" s="109"/>
      <c r="L3758" s="110"/>
      <c r="M3758" s="328" t="str">
        <f>IFERROR(ROUNDUP(VLOOKUP(F3758,Accesorio!A:E,IF(L3758&gt;5,L3758-2,L3758),)*E3758/IF(L3758&gt;5,1.21,1),0)," ")</f>
        <v xml:space="preserve"> </v>
      </c>
      <c r="N3758" s="329" t="str">
        <f>IFERROR(VLOOKUP(F3758,Accesorio!A:C,3,),"")</f>
        <v/>
      </c>
    </row>
    <row r="3759" spans="1:14">
      <c r="A3759" s="103"/>
      <c r="B3759" s="104"/>
      <c r="C3759" s="105"/>
      <c r="D3759" s="106"/>
      <c r="E3759" s="222"/>
      <c r="F3759" s="225"/>
      <c r="G3759" s="107"/>
      <c r="H3759" s="107"/>
      <c r="I3759" s="107"/>
      <c r="J3759" s="108"/>
      <c r="K3759" s="109"/>
      <c r="L3759" s="110"/>
      <c r="M3759" s="328" t="str">
        <f>IFERROR(ROUNDUP(VLOOKUP(F3759,Accesorio!A:E,IF(L3759&gt;5,L3759-2,L3759),)*E3759/IF(L3759&gt;5,1.21,1),0)," ")</f>
        <v xml:space="preserve"> </v>
      </c>
      <c r="N3759" s="329" t="str">
        <f>IFERROR(VLOOKUP(F3759,Accesorio!A:C,3,),"")</f>
        <v/>
      </c>
    </row>
    <row r="3760" spans="1:14">
      <c r="A3760" s="103"/>
      <c r="B3760" s="104"/>
      <c r="C3760" s="105"/>
      <c r="D3760" s="106"/>
      <c r="E3760" s="222"/>
      <c r="F3760" s="225"/>
      <c r="G3760" s="107"/>
      <c r="H3760" s="107"/>
      <c r="I3760" s="107"/>
      <c r="J3760" s="108"/>
      <c r="K3760" s="109"/>
      <c r="L3760" s="110"/>
      <c r="M3760" s="328" t="str">
        <f>IFERROR(ROUNDUP(VLOOKUP(F3760,Accesorio!A:E,IF(L3760&gt;5,L3760-2,L3760),)*E3760/IF(L3760&gt;5,1.21,1),0)," ")</f>
        <v xml:space="preserve"> </v>
      </c>
      <c r="N3760" s="329" t="str">
        <f>IFERROR(VLOOKUP(F3760,Accesorio!A:C,3,),"")</f>
        <v/>
      </c>
    </row>
    <row r="3761" spans="1:14">
      <c r="A3761" s="103"/>
      <c r="B3761" s="104"/>
      <c r="C3761" s="105"/>
      <c r="D3761" s="106"/>
      <c r="E3761" s="222"/>
      <c r="F3761" s="225"/>
      <c r="G3761" s="107"/>
      <c r="H3761" s="107"/>
      <c r="I3761" s="107"/>
      <c r="J3761" s="108"/>
      <c r="K3761" s="109"/>
      <c r="L3761" s="110"/>
      <c r="M3761" s="328" t="str">
        <f>IFERROR(ROUNDUP(VLOOKUP(F3761,Accesorio!A:E,IF(L3761&gt;5,L3761-2,L3761),)*E3761/IF(L3761&gt;5,1.21,1),0)," ")</f>
        <v xml:space="preserve"> </v>
      </c>
      <c r="N3761" s="329" t="str">
        <f>IFERROR(VLOOKUP(F3761,Accesorio!A:C,3,),"")</f>
        <v/>
      </c>
    </row>
    <row r="3762" spans="1:14">
      <c r="A3762" s="103"/>
      <c r="B3762" s="104"/>
      <c r="C3762" s="105"/>
      <c r="D3762" s="106"/>
      <c r="E3762" s="222"/>
      <c r="F3762" s="225"/>
      <c r="G3762" s="107"/>
      <c r="H3762" s="107"/>
      <c r="I3762" s="107"/>
      <c r="J3762" s="108"/>
      <c r="K3762" s="109"/>
      <c r="L3762" s="110"/>
      <c r="M3762" s="328" t="str">
        <f>IFERROR(ROUNDUP(VLOOKUP(F3762,Accesorio!A:E,IF(L3762&gt;5,L3762-2,L3762),)*E3762/IF(L3762&gt;5,1.21,1),0)," ")</f>
        <v xml:space="preserve"> </v>
      </c>
      <c r="N3762" s="329" t="str">
        <f>IFERROR(VLOOKUP(F3762,Accesorio!A:C,3,),"")</f>
        <v/>
      </c>
    </row>
    <row r="3763" spans="1:14">
      <c r="A3763" s="103"/>
      <c r="B3763" s="104"/>
      <c r="C3763" s="105"/>
      <c r="D3763" s="106"/>
      <c r="E3763" s="222"/>
      <c r="F3763" s="225"/>
      <c r="G3763" s="107"/>
      <c r="H3763" s="107"/>
      <c r="I3763" s="107"/>
      <c r="J3763" s="108"/>
      <c r="K3763" s="109"/>
      <c r="L3763" s="110"/>
      <c r="M3763" s="328" t="str">
        <f>IFERROR(ROUNDUP(VLOOKUP(F3763,Accesorio!A:E,IF(L3763&gt;5,L3763-2,L3763),)*E3763/IF(L3763&gt;5,1.21,1),0)," ")</f>
        <v xml:space="preserve"> </v>
      </c>
      <c r="N3763" s="329" t="str">
        <f>IFERROR(VLOOKUP(F3763,Accesorio!A:C,3,),"")</f>
        <v/>
      </c>
    </row>
    <row r="3764" spans="1:14">
      <c r="A3764" s="103"/>
      <c r="B3764" s="104"/>
      <c r="C3764" s="105"/>
      <c r="D3764" s="106"/>
      <c r="E3764" s="222"/>
      <c r="F3764" s="225"/>
      <c r="G3764" s="107"/>
      <c r="H3764" s="107"/>
      <c r="I3764" s="107"/>
      <c r="J3764" s="108"/>
      <c r="K3764" s="109"/>
      <c r="L3764" s="110"/>
      <c r="M3764" s="328" t="str">
        <f>IFERROR(ROUNDUP(VLOOKUP(F3764,Accesorio!A:E,IF(L3764&gt;5,L3764-2,L3764),)*E3764/IF(L3764&gt;5,1.21,1),0)," ")</f>
        <v xml:space="preserve"> </v>
      </c>
      <c r="N3764" s="329" t="str">
        <f>IFERROR(VLOOKUP(F3764,Accesorio!A:C,3,),"")</f>
        <v/>
      </c>
    </row>
    <row r="3765" spans="1:14">
      <c r="A3765" s="103"/>
      <c r="B3765" s="104"/>
      <c r="C3765" s="105"/>
      <c r="D3765" s="106"/>
      <c r="E3765" s="222"/>
      <c r="F3765" s="225"/>
      <c r="G3765" s="107"/>
      <c r="H3765" s="107"/>
      <c r="I3765" s="107"/>
      <c r="J3765" s="108"/>
      <c r="K3765" s="109"/>
      <c r="L3765" s="110"/>
      <c r="M3765" s="328" t="str">
        <f>IFERROR(ROUNDUP(VLOOKUP(F3765,Accesorio!A:E,IF(L3765&gt;5,L3765-2,L3765),)*E3765/IF(L3765&gt;5,1.21,1),0)," ")</f>
        <v xml:space="preserve"> </v>
      </c>
      <c r="N3765" s="329" t="str">
        <f>IFERROR(VLOOKUP(F3765,Accesorio!A:C,3,),"")</f>
        <v/>
      </c>
    </row>
    <row r="3766" spans="1:14">
      <c r="A3766" s="103"/>
      <c r="B3766" s="104"/>
      <c r="C3766" s="105"/>
      <c r="D3766" s="106"/>
      <c r="E3766" s="222"/>
      <c r="F3766" s="225"/>
      <c r="G3766" s="107"/>
      <c r="H3766" s="107"/>
      <c r="I3766" s="107"/>
      <c r="J3766" s="108"/>
      <c r="K3766" s="109"/>
      <c r="L3766" s="110"/>
      <c r="M3766" s="328" t="str">
        <f>IFERROR(ROUNDUP(VLOOKUP(F3766,Accesorio!A:E,IF(L3766&gt;5,L3766-2,L3766),)*E3766/IF(L3766&gt;5,1.21,1),0)," ")</f>
        <v xml:space="preserve"> </v>
      </c>
      <c r="N3766" s="329" t="str">
        <f>IFERROR(VLOOKUP(F3766,Accesorio!A:C,3,),"")</f>
        <v/>
      </c>
    </row>
    <row r="3767" spans="1:14">
      <c r="A3767" s="103"/>
      <c r="B3767" s="104"/>
      <c r="C3767" s="105"/>
      <c r="D3767" s="106"/>
      <c r="E3767" s="222"/>
      <c r="F3767" s="225"/>
      <c r="G3767" s="107"/>
      <c r="H3767" s="107"/>
      <c r="I3767" s="107"/>
      <c r="J3767" s="108"/>
      <c r="K3767" s="109"/>
      <c r="L3767" s="110"/>
      <c r="M3767" s="328" t="str">
        <f>IFERROR(ROUNDUP(VLOOKUP(F3767,Accesorio!A:E,IF(L3767&gt;5,L3767-2,L3767),)*E3767/IF(L3767&gt;5,1.21,1),0)," ")</f>
        <v xml:space="preserve"> </v>
      </c>
      <c r="N3767" s="329" t="str">
        <f>IFERROR(VLOOKUP(F3767,Accesorio!A:C,3,),"")</f>
        <v/>
      </c>
    </row>
    <row r="3768" spans="1:14">
      <c r="A3768" s="103"/>
      <c r="B3768" s="104"/>
      <c r="C3768" s="105"/>
      <c r="D3768" s="106"/>
      <c r="E3768" s="222"/>
      <c r="F3768" s="225"/>
      <c r="G3768" s="107"/>
      <c r="H3768" s="107"/>
      <c r="I3768" s="107"/>
      <c r="J3768" s="108"/>
      <c r="K3768" s="109"/>
      <c r="L3768" s="110"/>
      <c r="M3768" s="328" t="str">
        <f>IFERROR(ROUNDUP(VLOOKUP(F3768,Accesorio!A:E,IF(L3768&gt;5,L3768-2,L3768),)*E3768/IF(L3768&gt;5,1.21,1),0)," ")</f>
        <v xml:space="preserve"> </v>
      </c>
      <c r="N3768" s="329" t="str">
        <f>IFERROR(VLOOKUP(F3768,Accesorio!A:C,3,),"")</f>
        <v/>
      </c>
    </row>
    <row r="3769" spans="1:14">
      <c r="A3769" s="103"/>
      <c r="B3769" s="104"/>
      <c r="C3769" s="105"/>
      <c r="D3769" s="106"/>
      <c r="E3769" s="222"/>
      <c r="F3769" s="225"/>
      <c r="G3769" s="107"/>
      <c r="H3769" s="107"/>
      <c r="I3769" s="107"/>
      <c r="J3769" s="108"/>
      <c r="K3769" s="109"/>
      <c r="L3769" s="110"/>
      <c r="M3769" s="328" t="str">
        <f>IFERROR(ROUNDUP(VLOOKUP(F3769,Accesorio!A:E,IF(L3769&gt;5,L3769-2,L3769),)*E3769/IF(L3769&gt;5,1.21,1),0)," ")</f>
        <v xml:space="preserve"> </v>
      </c>
      <c r="N3769" s="329" t="str">
        <f>IFERROR(VLOOKUP(F3769,Accesorio!A:C,3,),"")</f>
        <v/>
      </c>
    </row>
    <row r="3770" spans="1:14">
      <c r="A3770" s="103"/>
      <c r="B3770" s="104"/>
      <c r="C3770" s="105"/>
      <c r="D3770" s="106"/>
      <c r="E3770" s="222"/>
      <c r="F3770" s="225"/>
      <c r="G3770" s="107"/>
      <c r="H3770" s="107"/>
      <c r="I3770" s="107"/>
      <c r="J3770" s="108"/>
      <c r="K3770" s="109"/>
      <c r="L3770" s="110"/>
      <c r="M3770" s="328" t="str">
        <f>IFERROR(ROUNDUP(VLOOKUP(F3770,Accesorio!A:E,IF(L3770&gt;5,L3770-2,L3770),)*E3770/IF(L3770&gt;5,1.21,1),0)," ")</f>
        <v xml:space="preserve"> </v>
      </c>
      <c r="N3770" s="329" t="str">
        <f>IFERROR(VLOOKUP(F3770,Accesorio!A:C,3,),"")</f>
        <v/>
      </c>
    </row>
    <row r="3771" spans="1:14">
      <c r="A3771" s="103"/>
      <c r="B3771" s="104"/>
      <c r="C3771" s="105"/>
      <c r="D3771" s="106"/>
      <c r="E3771" s="222"/>
      <c r="F3771" s="225"/>
      <c r="G3771" s="107"/>
      <c r="H3771" s="107"/>
      <c r="I3771" s="107"/>
      <c r="J3771" s="108"/>
      <c r="K3771" s="109"/>
      <c r="L3771" s="110"/>
      <c r="M3771" s="328" t="str">
        <f>IFERROR(ROUNDUP(VLOOKUP(F3771,Accesorio!A:E,IF(L3771&gt;5,L3771-2,L3771),)*E3771/IF(L3771&gt;5,1.21,1),0)," ")</f>
        <v xml:space="preserve"> </v>
      </c>
      <c r="N3771" s="329" t="str">
        <f>IFERROR(VLOOKUP(F3771,Accesorio!A:C,3,),"")</f>
        <v/>
      </c>
    </row>
    <row r="3772" spans="1:14">
      <c r="A3772" s="103"/>
      <c r="B3772" s="104"/>
      <c r="C3772" s="105"/>
      <c r="D3772" s="106"/>
      <c r="E3772" s="222"/>
      <c r="F3772" s="225"/>
      <c r="G3772" s="107"/>
      <c r="H3772" s="107"/>
      <c r="I3772" s="107"/>
      <c r="J3772" s="108"/>
      <c r="K3772" s="109"/>
      <c r="L3772" s="110"/>
      <c r="M3772" s="328" t="str">
        <f>IFERROR(ROUNDUP(VLOOKUP(F3772,Accesorio!A:E,IF(L3772&gt;5,L3772-2,L3772),)*E3772/IF(L3772&gt;5,1.21,1),0)," ")</f>
        <v xml:space="preserve"> </v>
      </c>
      <c r="N3772" s="329" t="str">
        <f>IFERROR(VLOOKUP(F3772,Accesorio!A:C,3,),"")</f>
        <v/>
      </c>
    </row>
    <row r="3773" spans="1:14">
      <c r="A3773" s="103"/>
      <c r="B3773" s="104"/>
      <c r="C3773" s="105"/>
      <c r="D3773" s="106"/>
      <c r="E3773" s="222"/>
      <c r="F3773" s="225"/>
      <c r="G3773" s="107"/>
      <c r="H3773" s="107"/>
      <c r="I3773" s="107"/>
      <c r="J3773" s="108"/>
      <c r="K3773" s="109"/>
      <c r="L3773" s="110"/>
      <c r="M3773" s="328" t="str">
        <f>IFERROR(ROUNDUP(VLOOKUP(F3773,Accesorio!A:E,IF(L3773&gt;5,L3773-2,L3773),)*E3773/IF(L3773&gt;5,1.21,1),0)," ")</f>
        <v xml:space="preserve"> </v>
      </c>
      <c r="N3773" s="329" t="str">
        <f>IFERROR(VLOOKUP(F3773,Accesorio!A:C,3,),"")</f>
        <v/>
      </c>
    </row>
    <row r="3774" spans="1:14">
      <c r="A3774" s="103"/>
      <c r="B3774" s="104"/>
      <c r="C3774" s="105"/>
      <c r="D3774" s="106"/>
      <c r="E3774" s="222"/>
      <c r="F3774" s="225"/>
      <c r="G3774" s="107"/>
      <c r="H3774" s="107"/>
      <c r="I3774" s="107"/>
      <c r="J3774" s="108"/>
      <c r="K3774" s="109"/>
      <c r="L3774" s="110"/>
      <c r="M3774" s="328" t="str">
        <f>IFERROR(ROUNDUP(VLOOKUP(F3774,Accesorio!A:E,IF(L3774&gt;5,L3774-2,L3774),)*E3774/IF(L3774&gt;5,1.21,1),0)," ")</f>
        <v xml:space="preserve"> </v>
      </c>
      <c r="N3774" s="329" t="str">
        <f>IFERROR(VLOOKUP(F3774,Accesorio!A:C,3,),"")</f>
        <v/>
      </c>
    </row>
    <row r="3775" spans="1:14">
      <c r="A3775" s="103"/>
      <c r="B3775" s="104"/>
      <c r="C3775" s="105"/>
      <c r="D3775" s="106"/>
      <c r="E3775" s="222"/>
      <c r="F3775" s="225"/>
      <c r="G3775" s="107"/>
      <c r="H3775" s="107"/>
      <c r="I3775" s="107"/>
      <c r="J3775" s="108"/>
      <c r="K3775" s="109"/>
      <c r="L3775" s="110"/>
      <c r="M3775" s="328" t="str">
        <f>IFERROR(ROUNDUP(VLOOKUP(F3775,Accesorio!A:E,IF(L3775&gt;5,L3775-2,L3775),)*E3775/IF(L3775&gt;5,1.21,1),0)," ")</f>
        <v xml:space="preserve"> </v>
      </c>
      <c r="N3775" s="329" t="str">
        <f>IFERROR(VLOOKUP(F3775,Accesorio!A:C,3,),"")</f>
        <v/>
      </c>
    </row>
    <row r="3776" spans="1:14">
      <c r="A3776" s="103"/>
      <c r="B3776" s="104"/>
      <c r="C3776" s="105"/>
      <c r="D3776" s="106"/>
      <c r="E3776" s="222"/>
      <c r="F3776" s="225"/>
      <c r="G3776" s="107"/>
      <c r="H3776" s="107"/>
      <c r="I3776" s="107"/>
      <c r="J3776" s="108"/>
      <c r="K3776" s="109"/>
      <c r="L3776" s="110"/>
      <c r="M3776" s="328" t="str">
        <f>IFERROR(ROUNDUP(VLOOKUP(F3776,Accesorio!A:E,IF(L3776&gt;5,L3776-2,L3776),)*E3776/IF(L3776&gt;5,1.21,1),0)," ")</f>
        <v xml:space="preserve"> </v>
      </c>
      <c r="N3776" s="329" t="str">
        <f>IFERROR(VLOOKUP(F3776,Accesorio!A:C,3,),"")</f>
        <v/>
      </c>
    </row>
    <row r="3777" spans="1:14">
      <c r="A3777" s="103"/>
      <c r="B3777" s="104"/>
      <c r="C3777" s="105"/>
      <c r="D3777" s="106"/>
      <c r="E3777" s="222"/>
      <c r="F3777" s="225"/>
      <c r="G3777" s="107"/>
      <c r="H3777" s="107"/>
      <c r="I3777" s="107"/>
      <c r="J3777" s="108"/>
      <c r="K3777" s="109"/>
      <c r="L3777" s="110"/>
      <c r="M3777" s="328" t="str">
        <f>IFERROR(ROUNDUP(VLOOKUP(F3777,Accesorio!A:E,IF(L3777&gt;5,L3777-2,L3777),)*E3777/IF(L3777&gt;5,1.21,1),0)," ")</f>
        <v xml:space="preserve"> </v>
      </c>
      <c r="N3777" s="329" t="str">
        <f>IFERROR(VLOOKUP(F3777,Accesorio!A:C,3,),"")</f>
        <v/>
      </c>
    </row>
    <row r="3778" spans="1:14">
      <c r="A3778" s="103"/>
      <c r="B3778" s="104"/>
      <c r="C3778" s="105"/>
      <c r="D3778" s="106"/>
      <c r="E3778" s="222"/>
      <c r="F3778" s="225"/>
      <c r="G3778" s="107"/>
      <c r="H3778" s="107"/>
      <c r="I3778" s="107"/>
      <c r="J3778" s="108"/>
      <c r="K3778" s="109"/>
      <c r="L3778" s="110"/>
      <c r="M3778" s="328" t="str">
        <f>IFERROR(ROUNDUP(VLOOKUP(F3778,Accesorio!A:E,IF(L3778&gt;5,L3778-2,L3778),)*E3778/IF(L3778&gt;5,1.21,1),0)," ")</f>
        <v xml:space="preserve"> </v>
      </c>
      <c r="N3778" s="329" t="str">
        <f>IFERROR(VLOOKUP(F3778,Accesorio!A:C,3,),"")</f>
        <v/>
      </c>
    </row>
    <row r="3779" spans="1:14">
      <c r="A3779" s="103"/>
      <c r="B3779" s="104"/>
      <c r="C3779" s="105"/>
      <c r="D3779" s="106"/>
      <c r="E3779" s="222"/>
      <c r="F3779" s="225"/>
      <c r="G3779" s="107"/>
      <c r="H3779" s="107"/>
      <c r="I3779" s="107"/>
      <c r="J3779" s="108"/>
      <c r="K3779" s="109"/>
      <c r="L3779" s="110"/>
      <c r="M3779" s="328" t="str">
        <f>IFERROR(ROUNDUP(VLOOKUP(F3779,Accesorio!A:E,IF(L3779&gt;5,L3779-2,L3779),)*E3779/IF(L3779&gt;5,1.21,1),0)," ")</f>
        <v xml:space="preserve"> </v>
      </c>
      <c r="N3779" s="329" t="str">
        <f>IFERROR(VLOOKUP(F3779,Accesorio!A:C,3,),"")</f>
        <v/>
      </c>
    </row>
    <row r="3780" spans="1:14">
      <c r="A3780" s="103"/>
      <c r="B3780" s="104"/>
      <c r="C3780" s="105"/>
      <c r="D3780" s="106"/>
      <c r="E3780" s="222"/>
      <c r="F3780" s="225"/>
      <c r="G3780" s="107"/>
      <c r="H3780" s="107"/>
      <c r="I3780" s="107"/>
      <c r="J3780" s="108"/>
      <c r="K3780" s="109"/>
      <c r="L3780" s="110"/>
      <c r="M3780" s="328" t="str">
        <f>IFERROR(ROUNDUP(VLOOKUP(F3780,Accesorio!A:E,IF(L3780&gt;5,L3780-2,L3780),)*E3780/IF(L3780&gt;5,1.21,1),0)," ")</f>
        <v xml:space="preserve"> </v>
      </c>
      <c r="N3780" s="329" t="str">
        <f>IFERROR(VLOOKUP(F3780,Accesorio!A:C,3,),"")</f>
        <v/>
      </c>
    </row>
    <row r="3781" spans="1:14">
      <c r="A3781" s="103"/>
      <c r="B3781" s="104"/>
      <c r="C3781" s="105"/>
      <c r="D3781" s="106"/>
      <c r="E3781" s="222"/>
      <c r="F3781" s="225"/>
      <c r="G3781" s="107"/>
      <c r="H3781" s="107"/>
      <c r="I3781" s="107"/>
      <c r="J3781" s="108"/>
      <c r="K3781" s="109"/>
      <c r="L3781" s="110"/>
      <c r="M3781" s="328" t="str">
        <f>IFERROR(ROUNDUP(VLOOKUP(F3781,Accesorio!A:E,IF(L3781&gt;5,L3781-2,L3781),)*E3781/IF(L3781&gt;5,1.21,1),0)," ")</f>
        <v xml:space="preserve"> </v>
      </c>
      <c r="N3781" s="329" t="str">
        <f>IFERROR(VLOOKUP(F3781,Accesorio!A:C,3,),"")</f>
        <v/>
      </c>
    </row>
    <row r="3782" spans="1:14">
      <c r="A3782" s="103"/>
      <c r="B3782" s="104"/>
      <c r="C3782" s="105"/>
      <c r="D3782" s="106"/>
      <c r="E3782" s="222"/>
      <c r="F3782" s="225"/>
      <c r="G3782" s="107"/>
      <c r="H3782" s="107"/>
      <c r="I3782" s="107"/>
      <c r="J3782" s="108"/>
      <c r="K3782" s="109"/>
      <c r="L3782" s="110"/>
      <c r="M3782" s="328" t="str">
        <f>IFERROR(ROUNDUP(VLOOKUP(F3782,Accesorio!A:E,IF(L3782&gt;5,L3782-2,L3782),)*E3782/IF(L3782&gt;5,1.21,1),0)," ")</f>
        <v xml:space="preserve"> </v>
      </c>
      <c r="N3782" s="329" t="str">
        <f>IFERROR(VLOOKUP(F3782,Accesorio!A:C,3,),"")</f>
        <v/>
      </c>
    </row>
    <row r="3783" spans="1:14">
      <c r="A3783" s="103"/>
      <c r="B3783" s="104"/>
      <c r="C3783" s="105"/>
      <c r="D3783" s="106"/>
      <c r="E3783" s="222"/>
      <c r="F3783" s="225"/>
      <c r="G3783" s="107"/>
      <c r="H3783" s="107"/>
      <c r="I3783" s="107"/>
      <c r="J3783" s="108"/>
      <c r="K3783" s="109"/>
      <c r="L3783" s="110"/>
      <c r="M3783" s="328" t="str">
        <f>IFERROR(ROUNDUP(VLOOKUP(F3783,Accesorio!A:E,IF(L3783&gt;5,L3783-2,L3783),)*E3783/IF(L3783&gt;5,1.21,1),0)," ")</f>
        <v xml:space="preserve"> </v>
      </c>
      <c r="N3783" s="329" t="str">
        <f>IFERROR(VLOOKUP(F3783,Accesorio!A:C,3,),"")</f>
        <v/>
      </c>
    </row>
    <row r="3784" spans="1:14">
      <c r="A3784" s="103"/>
      <c r="B3784" s="104"/>
      <c r="C3784" s="105"/>
      <c r="D3784" s="106"/>
      <c r="E3784" s="222"/>
      <c r="F3784" s="225"/>
      <c r="G3784" s="107"/>
      <c r="H3784" s="107"/>
      <c r="I3784" s="107"/>
      <c r="J3784" s="108"/>
      <c r="K3784" s="109"/>
      <c r="L3784" s="110"/>
      <c r="M3784" s="328" t="str">
        <f>IFERROR(ROUNDUP(VLOOKUP(F3784,Accesorio!A:E,IF(L3784&gt;5,L3784-2,L3784),)*E3784/IF(L3784&gt;5,1.21,1),0)," ")</f>
        <v xml:space="preserve"> </v>
      </c>
      <c r="N3784" s="329" t="str">
        <f>IFERROR(VLOOKUP(F3784,Accesorio!A:C,3,),"")</f>
        <v/>
      </c>
    </row>
    <row r="3785" spans="1:14">
      <c r="A3785" s="103"/>
      <c r="B3785" s="104"/>
      <c r="C3785" s="105"/>
      <c r="D3785" s="106"/>
      <c r="E3785" s="222"/>
      <c r="F3785" s="225"/>
      <c r="G3785" s="107"/>
      <c r="H3785" s="107"/>
      <c r="I3785" s="107"/>
      <c r="J3785" s="108"/>
      <c r="K3785" s="109"/>
      <c r="L3785" s="110"/>
      <c r="M3785" s="328" t="str">
        <f>IFERROR(ROUNDUP(VLOOKUP(F3785,Accesorio!A:E,IF(L3785&gt;5,L3785-2,L3785),)*E3785/IF(L3785&gt;5,1.21,1),0)," ")</f>
        <v xml:space="preserve"> </v>
      </c>
      <c r="N3785" s="329" t="str">
        <f>IFERROR(VLOOKUP(F3785,Accesorio!A:C,3,),"")</f>
        <v/>
      </c>
    </row>
    <row r="3786" spans="1:14">
      <c r="A3786" s="103"/>
      <c r="B3786" s="104"/>
      <c r="C3786" s="105"/>
      <c r="D3786" s="106"/>
      <c r="E3786" s="222"/>
      <c r="F3786" s="225"/>
      <c r="G3786" s="107"/>
      <c r="H3786" s="107"/>
      <c r="I3786" s="107"/>
      <c r="J3786" s="108"/>
      <c r="K3786" s="109"/>
      <c r="L3786" s="110"/>
      <c r="M3786" s="328" t="str">
        <f>IFERROR(ROUNDUP(VLOOKUP(F3786,Accesorio!A:E,IF(L3786&gt;5,L3786-2,L3786),)*E3786/IF(L3786&gt;5,1.21,1),0)," ")</f>
        <v xml:space="preserve"> </v>
      </c>
      <c r="N3786" s="329" t="str">
        <f>IFERROR(VLOOKUP(F3786,Accesorio!A:C,3,),"")</f>
        <v/>
      </c>
    </row>
    <row r="3787" spans="1:14">
      <c r="A3787" s="103"/>
      <c r="B3787" s="104"/>
      <c r="C3787" s="105"/>
      <c r="D3787" s="106"/>
      <c r="E3787" s="222"/>
      <c r="F3787" s="225"/>
      <c r="G3787" s="107"/>
      <c r="H3787" s="107"/>
      <c r="I3787" s="107"/>
      <c r="J3787" s="108"/>
      <c r="K3787" s="109"/>
      <c r="L3787" s="110"/>
      <c r="M3787" s="328" t="str">
        <f>IFERROR(ROUNDUP(VLOOKUP(F3787,Accesorio!A:E,IF(L3787&gt;5,L3787-2,L3787),)*E3787/IF(L3787&gt;5,1.21,1),0)," ")</f>
        <v xml:space="preserve"> </v>
      </c>
      <c r="N3787" s="329" t="str">
        <f>IFERROR(VLOOKUP(F3787,Accesorio!A:C,3,),"")</f>
        <v/>
      </c>
    </row>
    <row r="3788" spans="1:14">
      <c r="A3788" s="103"/>
      <c r="B3788" s="104"/>
      <c r="C3788" s="105"/>
      <c r="D3788" s="106"/>
      <c r="E3788" s="222"/>
      <c r="F3788" s="225"/>
      <c r="G3788" s="107"/>
      <c r="H3788" s="107"/>
      <c r="I3788" s="107"/>
      <c r="J3788" s="108"/>
      <c r="K3788" s="109"/>
      <c r="L3788" s="110"/>
      <c r="M3788" s="328" t="str">
        <f>IFERROR(ROUNDUP(VLOOKUP(F3788,Accesorio!A:E,IF(L3788&gt;5,L3788-2,L3788),)*E3788/IF(L3788&gt;5,1.21,1),0)," ")</f>
        <v xml:space="preserve"> </v>
      </c>
      <c r="N3788" s="329" t="str">
        <f>IFERROR(VLOOKUP(F3788,Accesorio!A:C,3,),"")</f>
        <v/>
      </c>
    </row>
    <row r="3789" spans="1:14">
      <c r="A3789" s="103"/>
      <c r="B3789" s="104"/>
      <c r="C3789" s="105"/>
      <c r="D3789" s="106"/>
      <c r="E3789" s="222"/>
      <c r="F3789" s="225"/>
      <c r="G3789" s="107"/>
      <c r="H3789" s="107"/>
      <c r="I3789" s="107"/>
      <c r="J3789" s="108"/>
      <c r="K3789" s="109"/>
      <c r="L3789" s="110"/>
      <c r="M3789" s="328" t="str">
        <f>IFERROR(ROUNDUP(VLOOKUP(F3789,Accesorio!A:E,IF(L3789&gt;5,L3789-2,L3789),)*E3789/IF(L3789&gt;5,1.21,1),0)," ")</f>
        <v xml:space="preserve"> </v>
      </c>
      <c r="N3789" s="329" t="str">
        <f>IFERROR(VLOOKUP(F3789,Accesorio!A:C,3,),"")</f>
        <v/>
      </c>
    </row>
    <row r="3790" spans="1:14">
      <c r="A3790" s="103"/>
      <c r="B3790" s="104"/>
      <c r="C3790" s="105"/>
      <c r="D3790" s="106"/>
      <c r="E3790" s="222"/>
      <c r="F3790" s="225"/>
      <c r="G3790" s="107"/>
      <c r="H3790" s="107"/>
      <c r="I3790" s="107"/>
      <c r="J3790" s="108"/>
      <c r="K3790" s="109"/>
      <c r="L3790" s="110"/>
      <c r="M3790" s="328" t="str">
        <f>IFERROR(ROUNDUP(VLOOKUP(F3790,Accesorio!A:E,IF(L3790&gt;5,L3790-2,L3790),)*E3790/IF(L3790&gt;5,1.21,1),0)," ")</f>
        <v xml:space="preserve"> </v>
      </c>
      <c r="N3790" s="329" t="str">
        <f>IFERROR(VLOOKUP(F3790,Accesorio!A:C,3,),"")</f>
        <v/>
      </c>
    </row>
    <row r="3791" spans="1:14">
      <c r="A3791" s="103"/>
      <c r="B3791" s="104"/>
      <c r="C3791" s="105"/>
      <c r="D3791" s="106"/>
      <c r="E3791" s="222"/>
      <c r="F3791" s="225"/>
      <c r="G3791" s="107"/>
      <c r="H3791" s="107"/>
      <c r="I3791" s="107"/>
      <c r="J3791" s="108"/>
      <c r="K3791" s="109"/>
      <c r="L3791" s="110"/>
      <c r="M3791" s="328" t="str">
        <f>IFERROR(ROUNDUP(VLOOKUP(F3791,Accesorio!A:E,IF(L3791&gt;5,L3791-2,L3791),)*E3791/IF(L3791&gt;5,1.21,1),0)," ")</f>
        <v xml:space="preserve"> </v>
      </c>
      <c r="N3791" s="329" t="str">
        <f>IFERROR(VLOOKUP(F3791,Accesorio!A:C,3,),"")</f>
        <v/>
      </c>
    </row>
    <row r="3792" spans="1:14">
      <c r="A3792" s="103"/>
      <c r="B3792" s="104"/>
      <c r="C3792" s="105"/>
      <c r="D3792" s="106"/>
      <c r="E3792" s="222"/>
      <c r="F3792" s="225"/>
      <c r="G3792" s="107"/>
      <c r="H3792" s="107"/>
      <c r="I3792" s="107"/>
      <c r="J3792" s="108"/>
      <c r="K3792" s="109"/>
      <c r="L3792" s="110"/>
      <c r="M3792" s="328" t="str">
        <f>IFERROR(ROUNDUP(VLOOKUP(F3792,Accesorio!A:E,IF(L3792&gt;5,L3792-2,L3792),)*E3792/IF(L3792&gt;5,1.21,1),0)," ")</f>
        <v xml:space="preserve"> </v>
      </c>
      <c r="N3792" s="329" t="str">
        <f>IFERROR(VLOOKUP(F3792,Accesorio!A:C,3,),"")</f>
        <v/>
      </c>
    </row>
    <row r="3793" spans="1:14">
      <c r="A3793" s="103"/>
      <c r="B3793" s="104"/>
      <c r="C3793" s="105"/>
      <c r="D3793" s="106"/>
      <c r="E3793" s="222"/>
      <c r="F3793" s="225"/>
      <c r="G3793" s="107"/>
      <c r="H3793" s="107"/>
      <c r="I3793" s="107"/>
      <c r="J3793" s="108"/>
      <c r="K3793" s="109"/>
      <c r="L3793" s="110"/>
      <c r="M3793" s="328" t="str">
        <f>IFERROR(ROUNDUP(VLOOKUP(F3793,Accesorio!A:E,IF(L3793&gt;5,L3793-2,L3793),)*E3793/IF(L3793&gt;5,1.21,1),0)," ")</f>
        <v xml:space="preserve"> </v>
      </c>
      <c r="N3793" s="329" t="str">
        <f>IFERROR(VLOOKUP(F3793,Accesorio!A:C,3,),"")</f>
        <v/>
      </c>
    </row>
    <row r="3794" spans="1:14">
      <c r="A3794" s="103"/>
      <c r="B3794" s="104"/>
      <c r="C3794" s="105"/>
      <c r="D3794" s="106"/>
      <c r="E3794" s="222"/>
      <c r="F3794" s="225"/>
      <c r="G3794" s="107"/>
      <c r="H3794" s="107"/>
      <c r="I3794" s="107"/>
      <c r="J3794" s="108"/>
      <c r="K3794" s="109"/>
      <c r="L3794" s="110"/>
      <c r="M3794" s="328" t="str">
        <f>IFERROR(ROUNDUP(VLOOKUP(F3794,Accesorio!A:E,IF(L3794&gt;5,L3794-2,L3794),)*E3794/IF(L3794&gt;5,1.21,1),0)," ")</f>
        <v xml:space="preserve"> </v>
      </c>
      <c r="N3794" s="329" t="str">
        <f>IFERROR(VLOOKUP(F3794,Accesorio!A:C,3,),"")</f>
        <v/>
      </c>
    </row>
    <row r="3795" spans="1:14">
      <c r="A3795" s="103"/>
      <c r="B3795" s="104"/>
      <c r="C3795" s="105"/>
      <c r="D3795" s="106"/>
      <c r="E3795" s="222"/>
      <c r="F3795" s="225"/>
      <c r="G3795" s="107"/>
      <c r="H3795" s="107"/>
      <c r="I3795" s="107"/>
      <c r="J3795" s="108"/>
      <c r="K3795" s="109"/>
      <c r="L3795" s="110"/>
      <c r="M3795" s="328" t="str">
        <f>IFERROR(ROUNDUP(VLOOKUP(F3795,Accesorio!A:E,IF(L3795&gt;5,L3795-2,L3795),)*E3795/IF(L3795&gt;5,1.21,1),0)," ")</f>
        <v xml:space="preserve"> </v>
      </c>
      <c r="N3795" s="329" t="str">
        <f>IFERROR(VLOOKUP(F3795,Accesorio!A:C,3,),"")</f>
        <v/>
      </c>
    </row>
    <row r="3796" spans="1:14">
      <c r="A3796" s="103"/>
      <c r="B3796" s="104"/>
      <c r="C3796" s="105"/>
      <c r="D3796" s="106"/>
      <c r="E3796" s="222"/>
      <c r="F3796" s="225"/>
      <c r="G3796" s="107"/>
      <c r="H3796" s="107"/>
      <c r="I3796" s="107"/>
      <c r="J3796" s="108"/>
      <c r="K3796" s="109"/>
      <c r="L3796" s="110"/>
      <c r="M3796" s="328" t="str">
        <f>IFERROR(ROUNDUP(VLOOKUP(F3796,Accesorio!A:E,IF(L3796&gt;5,L3796-2,L3796),)*E3796/IF(L3796&gt;5,1.21,1),0)," ")</f>
        <v xml:space="preserve"> </v>
      </c>
      <c r="N3796" s="329" t="str">
        <f>IFERROR(VLOOKUP(F3796,Accesorio!A:C,3,),"")</f>
        <v/>
      </c>
    </row>
    <row r="3797" spans="1:14">
      <c r="A3797" s="103"/>
      <c r="B3797" s="104"/>
      <c r="C3797" s="105"/>
      <c r="D3797" s="106"/>
      <c r="E3797" s="222"/>
      <c r="F3797" s="225"/>
      <c r="G3797" s="107"/>
      <c r="H3797" s="107"/>
      <c r="I3797" s="107"/>
      <c r="J3797" s="108"/>
      <c r="K3797" s="109"/>
      <c r="L3797" s="110"/>
      <c r="M3797" s="328" t="str">
        <f>IFERROR(ROUNDUP(VLOOKUP(F3797,Accesorio!A:E,IF(L3797&gt;5,L3797-2,L3797),)*E3797/IF(L3797&gt;5,1.21,1),0)," ")</f>
        <v xml:space="preserve"> </v>
      </c>
      <c r="N3797" s="329" t="str">
        <f>IFERROR(VLOOKUP(F3797,Accesorio!A:C,3,),"")</f>
        <v/>
      </c>
    </row>
    <row r="3798" spans="1:14">
      <c r="A3798" s="103"/>
      <c r="B3798" s="104"/>
      <c r="C3798" s="105"/>
      <c r="D3798" s="106"/>
      <c r="E3798" s="222"/>
      <c r="F3798" s="225"/>
      <c r="G3798" s="107"/>
      <c r="H3798" s="107"/>
      <c r="I3798" s="107"/>
      <c r="J3798" s="108"/>
      <c r="K3798" s="109"/>
      <c r="L3798" s="110"/>
      <c r="M3798" s="328" t="str">
        <f>IFERROR(ROUNDUP(VLOOKUP(F3798,Accesorio!A:E,IF(L3798&gt;5,L3798-2,L3798),)*E3798/IF(L3798&gt;5,1.21,1),0)," ")</f>
        <v xml:space="preserve"> </v>
      </c>
      <c r="N3798" s="329" t="str">
        <f>IFERROR(VLOOKUP(F3798,Accesorio!A:C,3,),"")</f>
        <v/>
      </c>
    </row>
    <row r="3799" spans="1:14">
      <c r="A3799" s="103"/>
      <c r="B3799" s="104"/>
      <c r="C3799" s="105"/>
      <c r="D3799" s="106"/>
      <c r="E3799" s="222"/>
      <c r="F3799" s="225"/>
      <c r="G3799" s="107"/>
      <c r="H3799" s="107"/>
      <c r="I3799" s="107"/>
      <c r="J3799" s="108"/>
      <c r="K3799" s="109"/>
      <c r="L3799" s="110"/>
      <c r="M3799" s="328" t="str">
        <f>IFERROR(ROUNDUP(VLOOKUP(F3799,Accesorio!A:E,IF(L3799&gt;5,L3799-2,L3799),)*E3799/IF(L3799&gt;5,1.21,1),0)," ")</f>
        <v xml:space="preserve"> </v>
      </c>
      <c r="N3799" s="329" t="str">
        <f>IFERROR(VLOOKUP(F3799,Accesorio!A:C,3,),"")</f>
        <v/>
      </c>
    </row>
    <row r="3800" spans="1:14">
      <c r="A3800" s="103"/>
      <c r="B3800" s="104"/>
      <c r="C3800" s="105"/>
      <c r="D3800" s="106"/>
      <c r="E3800" s="222"/>
      <c r="F3800" s="225"/>
      <c r="G3800" s="107"/>
      <c r="H3800" s="107"/>
      <c r="I3800" s="107"/>
      <c r="J3800" s="108"/>
      <c r="K3800" s="109"/>
      <c r="L3800" s="110"/>
      <c r="M3800" s="328" t="str">
        <f>IFERROR(ROUNDUP(VLOOKUP(F3800,Accesorio!A:E,IF(L3800&gt;5,L3800-2,L3800),)*E3800/IF(L3800&gt;5,1.21,1),0)," ")</f>
        <v xml:space="preserve"> </v>
      </c>
      <c r="N3800" s="329" t="str">
        <f>IFERROR(VLOOKUP(F3800,Accesorio!A:C,3,),"")</f>
        <v/>
      </c>
    </row>
    <row r="3801" spans="1:14">
      <c r="A3801" s="103"/>
      <c r="B3801" s="104"/>
      <c r="C3801" s="105"/>
      <c r="D3801" s="106"/>
      <c r="E3801" s="222"/>
      <c r="F3801" s="225"/>
      <c r="G3801" s="107"/>
      <c r="H3801" s="107"/>
      <c r="I3801" s="107"/>
      <c r="J3801" s="108"/>
      <c r="K3801" s="109"/>
      <c r="L3801" s="110"/>
      <c r="M3801" s="328" t="str">
        <f>IFERROR(ROUNDUP(VLOOKUP(F3801,Accesorio!A:E,IF(L3801&gt;5,L3801-2,L3801),)*E3801/IF(L3801&gt;5,1.21,1),0)," ")</f>
        <v xml:space="preserve"> </v>
      </c>
      <c r="N3801" s="329" t="str">
        <f>IFERROR(VLOOKUP(F3801,Accesorio!A:C,3,),"")</f>
        <v/>
      </c>
    </row>
    <row r="3802" spans="1:14">
      <c r="A3802" s="103"/>
      <c r="B3802" s="104"/>
      <c r="C3802" s="105"/>
      <c r="D3802" s="106"/>
      <c r="E3802" s="222"/>
      <c r="F3802" s="225"/>
      <c r="G3802" s="107"/>
      <c r="H3802" s="107"/>
      <c r="I3802" s="107"/>
      <c r="J3802" s="108"/>
      <c r="K3802" s="109"/>
      <c r="L3802" s="110"/>
      <c r="M3802" s="328" t="str">
        <f>IFERROR(ROUNDUP(VLOOKUP(F3802,Accesorio!A:E,IF(L3802&gt;5,L3802-2,L3802),)*E3802/IF(L3802&gt;5,1.21,1),0)," ")</f>
        <v xml:space="preserve"> </v>
      </c>
      <c r="N3802" s="329" t="str">
        <f>IFERROR(VLOOKUP(F3802,Accesorio!A:C,3,),"")</f>
        <v/>
      </c>
    </row>
    <row r="3803" spans="1:14">
      <c r="A3803" s="103"/>
      <c r="B3803" s="104"/>
      <c r="C3803" s="105"/>
      <c r="D3803" s="106"/>
      <c r="E3803" s="222"/>
      <c r="F3803" s="225"/>
      <c r="G3803" s="107"/>
      <c r="H3803" s="107"/>
      <c r="I3803" s="107"/>
      <c r="J3803" s="108"/>
      <c r="K3803" s="109"/>
      <c r="L3803" s="110"/>
      <c r="M3803" s="328" t="str">
        <f>IFERROR(ROUNDUP(VLOOKUP(F3803,Accesorio!A:E,IF(L3803&gt;5,L3803-2,L3803),)*E3803/IF(L3803&gt;5,1.21,1),0)," ")</f>
        <v xml:space="preserve"> </v>
      </c>
      <c r="N3803" s="329" t="str">
        <f>IFERROR(VLOOKUP(F3803,Accesorio!A:C,3,),"")</f>
        <v/>
      </c>
    </row>
    <row r="3804" spans="1:14">
      <c r="A3804" s="103"/>
      <c r="B3804" s="104"/>
      <c r="C3804" s="105"/>
      <c r="D3804" s="106"/>
      <c r="E3804" s="222"/>
      <c r="F3804" s="225"/>
      <c r="G3804" s="107"/>
      <c r="H3804" s="107"/>
      <c r="I3804" s="107"/>
      <c r="J3804" s="108"/>
      <c r="K3804" s="109"/>
      <c r="L3804" s="110"/>
      <c r="M3804" s="328" t="str">
        <f>IFERROR(ROUNDUP(VLOOKUP(F3804,Accesorio!A:E,IF(L3804&gt;5,L3804-2,L3804),)*E3804/IF(L3804&gt;5,1.21,1),0)," ")</f>
        <v xml:space="preserve"> </v>
      </c>
      <c r="N3804" s="329" t="str">
        <f>IFERROR(VLOOKUP(F3804,Accesorio!A:C,3,),"")</f>
        <v/>
      </c>
    </row>
    <row r="3805" spans="1:14">
      <c r="A3805" s="103"/>
      <c r="B3805" s="104"/>
      <c r="C3805" s="105"/>
      <c r="D3805" s="106"/>
      <c r="E3805" s="222"/>
      <c r="F3805" s="225"/>
      <c r="G3805" s="107"/>
      <c r="H3805" s="107"/>
      <c r="I3805" s="107"/>
      <c r="J3805" s="108"/>
      <c r="K3805" s="109"/>
      <c r="L3805" s="110"/>
      <c r="M3805" s="328" t="str">
        <f>IFERROR(ROUNDUP(VLOOKUP(F3805,Accesorio!A:E,IF(L3805&gt;5,L3805-2,L3805),)*E3805/IF(L3805&gt;5,1.21,1),0)," ")</f>
        <v xml:space="preserve"> </v>
      </c>
      <c r="N3805" s="329" t="str">
        <f>IFERROR(VLOOKUP(F3805,Accesorio!A:C,3,),"")</f>
        <v/>
      </c>
    </row>
    <row r="3806" spans="1:14">
      <c r="A3806" s="103"/>
      <c r="B3806" s="104"/>
      <c r="C3806" s="105"/>
      <c r="D3806" s="106"/>
      <c r="E3806" s="222"/>
      <c r="F3806" s="225"/>
      <c r="G3806" s="107"/>
      <c r="H3806" s="107"/>
      <c r="I3806" s="107"/>
      <c r="J3806" s="108"/>
      <c r="K3806" s="109"/>
      <c r="L3806" s="110"/>
      <c r="M3806" s="328" t="str">
        <f>IFERROR(ROUNDUP(VLOOKUP(F3806,Accesorio!A:E,IF(L3806&gt;5,L3806-2,L3806),)*E3806/IF(L3806&gt;5,1.21,1),0)," ")</f>
        <v xml:space="preserve"> </v>
      </c>
      <c r="N3806" s="329" t="str">
        <f>IFERROR(VLOOKUP(F3806,Accesorio!A:C,3,),"")</f>
        <v/>
      </c>
    </row>
    <row r="3807" spans="1:14">
      <c r="A3807" s="103"/>
      <c r="B3807" s="104"/>
      <c r="C3807" s="105"/>
      <c r="D3807" s="106"/>
      <c r="E3807" s="222"/>
      <c r="F3807" s="225"/>
      <c r="G3807" s="107"/>
      <c r="H3807" s="107"/>
      <c r="I3807" s="107"/>
      <c r="J3807" s="108"/>
      <c r="K3807" s="109"/>
      <c r="L3807" s="110"/>
      <c r="M3807" s="328" t="str">
        <f>IFERROR(ROUNDUP(VLOOKUP(F3807,Accesorio!A:E,IF(L3807&gt;5,L3807-2,L3807),)*E3807/IF(L3807&gt;5,1.21,1),0)," ")</f>
        <v xml:space="preserve"> </v>
      </c>
      <c r="N3807" s="329" t="str">
        <f>IFERROR(VLOOKUP(F3807,Accesorio!A:C,3,),"")</f>
        <v/>
      </c>
    </row>
    <row r="3808" spans="1:14">
      <c r="A3808" s="103"/>
      <c r="B3808" s="104"/>
      <c r="C3808" s="105"/>
      <c r="D3808" s="106"/>
      <c r="E3808" s="222"/>
      <c r="F3808" s="225"/>
      <c r="G3808" s="107"/>
      <c r="H3808" s="107"/>
      <c r="I3808" s="107"/>
      <c r="J3808" s="108"/>
      <c r="K3808" s="109"/>
      <c r="L3808" s="110"/>
      <c r="M3808" s="328" t="str">
        <f>IFERROR(ROUNDUP(VLOOKUP(F3808,Accesorio!A:E,IF(L3808&gt;5,L3808-2,L3808),)*E3808/IF(L3808&gt;5,1.21,1),0)," ")</f>
        <v xml:space="preserve"> </v>
      </c>
      <c r="N3808" s="329" t="str">
        <f>IFERROR(VLOOKUP(F3808,Accesorio!A:C,3,),"")</f>
        <v/>
      </c>
    </row>
    <row r="3809" spans="1:14">
      <c r="A3809" s="103"/>
      <c r="B3809" s="104"/>
      <c r="C3809" s="105"/>
      <c r="D3809" s="106"/>
      <c r="E3809" s="222"/>
      <c r="F3809" s="225"/>
      <c r="G3809" s="107"/>
      <c r="H3809" s="107"/>
      <c r="I3809" s="107"/>
      <c r="J3809" s="108"/>
      <c r="K3809" s="109"/>
      <c r="L3809" s="110"/>
      <c r="M3809" s="328" t="str">
        <f>IFERROR(ROUNDUP(VLOOKUP(F3809,Accesorio!A:E,IF(L3809&gt;5,L3809-2,L3809),)*E3809/IF(L3809&gt;5,1.21,1),0)," ")</f>
        <v xml:space="preserve"> </v>
      </c>
      <c r="N3809" s="329" t="str">
        <f>IFERROR(VLOOKUP(F3809,Accesorio!A:C,3,),"")</f>
        <v/>
      </c>
    </row>
    <row r="3810" spans="1:14">
      <c r="A3810" s="103"/>
      <c r="B3810" s="104"/>
      <c r="C3810" s="105"/>
      <c r="D3810" s="106"/>
      <c r="E3810" s="222"/>
      <c r="F3810" s="225"/>
      <c r="G3810" s="107"/>
      <c r="H3810" s="107"/>
      <c r="I3810" s="107"/>
      <c r="J3810" s="108"/>
      <c r="K3810" s="109"/>
      <c r="L3810" s="110"/>
      <c r="M3810" s="328" t="str">
        <f>IFERROR(ROUNDUP(VLOOKUP(F3810,Accesorio!A:E,IF(L3810&gt;5,L3810-2,L3810),)*E3810/IF(L3810&gt;5,1.21,1),0)," ")</f>
        <v xml:space="preserve"> </v>
      </c>
      <c r="N3810" s="329" t="str">
        <f>IFERROR(VLOOKUP(F3810,Accesorio!A:C,3,),"")</f>
        <v/>
      </c>
    </row>
    <row r="3811" spans="1:14">
      <c r="A3811" s="103"/>
      <c r="B3811" s="104"/>
      <c r="C3811" s="105"/>
      <c r="D3811" s="106"/>
      <c r="E3811" s="222"/>
      <c r="F3811" s="225"/>
      <c r="G3811" s="107"/>
      <c r="H3811" s="107"/>
      <c r="I3811" s="107"/>
      <c r="J3811" s="108"/>
      <c r="K3811" s="109"/>
      <c r="L3811" s="110"/>
      <c r="M3811" s="328" t="str">
        <f>IFERROR(ROUNDUP(VLOOKUP(F3811,Accesorio!A:E,IF(L3811&gt;5,L3811-2,L3811),)*E3811/IF(L3811&gt;5,1.21,1),0)," ")</f>
        <v xml:space="preserve"> </v>
      </c>
      <c r="N3811" s="329" t="str">
        <f>IFERROR(VLOOKUP(F3811,Accesorio!A:C,3,),"")</f>
        <v/>
      </c>
    </row>
    <row r="3812" spans="1:14">
      <c r="A3812" s="103"/>
      <c r="B3812" s="104"/>
      <c r="C3812" s="105"/>
      <c r="D3812" s="106"/>
      <c r="E3812" s="222"/>
      <c r="F3812" s="225"/>
      <c r="G3812" s="107"/>
      <c r="H3812" s="107"/>
      <c r="I3812" s="107"/>
      <c r="J3812" s="108"/>
      <c r="K3812" s="109"/>
      <c r="L3812" s="110"/>
      <c r="M3812" s="328" t="str">
        <f>IFERROR(ROUNDUP(VLOOKUP(F3812,Accesorio!A:E,IF(L3812&gt;5,L3812-2,L3812),)*E3812/IF(L3812&gt;5,1.21,1),0)," ")</f>
        <v xml:space="preserve"> </v>
      </c>
      <c r="N3812" s="329" t="str">
        <f>IFERROR(VLOOKUP(F3812,Accesorio!A:C,3,),"")</f>
        <v/>
      </c>
    </row>
    <row r="3813" spans="1:14">
      <c r="A3813" s="103"/>
      <c r="B3813" s="104"/>
      <c r="C3813" s="105"/>
      <c r="D3813" s="106"/>
      <c r="E3813" s="222"/>
      <c r="F3813" s="225"/>
      <c r="G3813" s="107"/>
      <c r="H3813" s="107"/>
      <c r="I3813" s="107"/>
      <c r="J3813" s="108"/>
      <c r="K3813" s="109"/>
      <c r="L3813" s="110"/>
      <c r="M3813" s="328" t="str">
        <f>IFERROR(ROUNDUP(VLOOKUP(F3813,Accesorio!A:E,IF(L3813&gt;5,L3813-2,L3813),)*E3813/IF(L3813&gt;5,1.21,1),0)," ")</f>
        <v xml:space="preserve"> </v>
      </c>
      <c r="N3813" s="329" t="str">
        <f>IFERROR(VLOOKUP(F3813,Accesorio!A:C,3,),"")</f>
        <v/>
      </c>
    </row>
    <row r="3814" spans="1:14">
      <c r="A3814" s="103"/>
      <c r="B3814" s="104"/>
      <c r="C3814" s="105"/>
      <c r="D3814" s="106"/>
      <c r="E3814" s="222"/>
      <c r="F3814" s="225"/>
      <c r="G3814" s="107"/>
      <c r="H3814" s="107"/>
      <c r="I3814" s="107"/>
      <c r="J3814" s="108"/>
      <c r="K3814" s="109"/>
      <c r="L3814" s="110"/>
      <c r="M3814" s="328" t="str">
        <f>IFERROR(ROUNDUP(VLOOKUP(F3814,Accesorio!A:E,IF(L3814&gt;5,L3814-2,L3814),)*E3814/IF(L3814&gt;5,1.21,1),0)," ")</f>
        <v xml:space="preserve"> </v>
      </c>
      <c r="N3814" s="329" t="str">
        <f>IFERROR(VLOOKUP(F3814,Accesorio!A:C,3,),"")</f>
        <v/>
      </c>
    </row>
    <row r="3815" spans="1:14">
      <c r="A3815" s="103"/>
      <c r="B3815" s="104"/>
      <c r="C3815" s="105"/>
      <c r="D3815" s="106"/>
      <c r="E3815" s="222"/>
      <c r="F3815" s="225"/>
      <c r="G3815" s="107"/>
      <c r="H3815" s="107"/>
      <c r="I3815" s="107"/>
      <c r="J3815" s="108"/>
      <c r="K3815" s="109"/>
      <c r="L3815" s="110"/>
      <c r="M3815" s="328" t="str">
        <f>IFERROR(ROUNDUP(VLOOKUP(F3815,Accesorio!A:E,IF(L3815&gt;5,L3815-2,L3815),)*E3815/IF(L3815&gt;5,1.21,1),0)," ")</f>
        <v xml:space="preserve"> </v>
      </c>
      <c r="N3815" s="329" t="str">
        <f>IFERROR(VLOOKUP(F3815,Accesorio!A:C,3,),"")</f>
        <v/>
      </c>
    </row>
    <row r="3816" spans="1:14">
      <c r="A3816" s="103"/>
      <c r="B3816" s="104"/>
      <c r="C3816" s="105"/>
      <c r="D3816" s="106"/>
      <c r="E3816" s="222"/>
      <c r="F3816" s="225"/>
      <c r="G3816" s="107"/>
      <c r="H3816" s="107"/>
      <c r="I3816" s="107"/>
      <c r="J3816" s="108"/>
      <c r="K3816" s="109"/>
      <c r="L3816" s="110"/>
      <c r="M3816" s="328" t="str">
        <f>IFERROR(ROUNDUP(VLOOKUP(F3816,Accesorio!A:E,IF(L3816&gt;5,L3816-2,L3816),)*E3816/IF(L3816&gt;5,1.21,1),0)," ")</f>
        <v xml:space="preserve"> </v>
      </c>
      <c r="N3816" s="329" t="str">
        <f>IFERROR(VLOOKUP(F3816,Accesorio!A:C,3,),"")</f>
        <v/>
      </c>
    </row>
    <row r="3817" spans="1:14">
      <c r="A3817" s="103"/>
      <c r="B3817" s="104"/>
      <c r="C3817" s="105"/>
      <c r="D3817" s="106"/>
      <c r="E3817" s="222"/>
      <c r="F3817" s="225"/>
      <c r="G3817" s="107"/>
      <c r="H3817" s="107"/>
      <c r="I3817" s="107"/>
      <c r="J3817" s="108"/>
      <c r="K3817" s="109"/>
      <c r="L3817" s="110"/>
      <c r="M3817" s="328" t="str">
        <f>IFERROR(ROUNDUP(VLOOKUP(F3817,Accesorio!A:E,IF(L3817&gt;5,L3817-2,L3817),)*E3817/IF(L3817&gt;5,1.21,1),0)," ")</f>
        <v xml:space="preserve"> </v>
      </c>
      <c r="N3817" s="329" t="str">
        <f>IFERROR(VLOOKUP(F3817,Accesorio!A:C,3,),"")</f>
        <v/>
      </c>
    </row>
    <row r="3818" spans="1:14">
      <c r="A3818" s="103"/>
      <c r="B3818" s="104"/>
      <c r="C3818" s="105"/>
      <c r="D3818" s="106"/>
      <c r="E3818" s="222"/>
      <c r="F3818" s="225"/>
      <c r="G3818" s="107"/>
      <c r="H3818" s="107"/>
      <c r="I3818" s="107"/>
      <c r="J3818" s="108"/>
      <c r="K3818" s="109"/>
      <c r="L3818" s="110"/>
      <c r="M3818" s="328" t="str">
        <f>IFERROR(ROUNDUP(VLOOKUP(F3818,Accesorio!A:E,IF(L3818&gt;5,L3818-2,L3818),)*E3818/IF(L3818&gt;5,1.21,1),0)," ")</f>
        <v xml:space="preserve"> </v>
      </c>
      <c r="N3818" s="329" t="str">
        <f>IFERROR(VLOOKUP(F3818,Accesorio!A:C,3,),"")</f>
        <v/>
      </c>
    </row>
    <row r="3819" spans="1:14">
      <c r="A3819" s="103"/>
      <c r="B3819" s="104"/>
      <c r="C3819" s="105"/>
      <c r="D3819" s="106"/>
      <c r="E3819" s="222"/>
      <c r="F3819" s="225"/>
      <c r="G3819" s="107"/>
      <c r="H3819" s="107"/>
      <c r="I3819" s="107"/>
      <c r="J3819" s="108"/>
      <c r="K3819" s="109"/>
      <c r="L3819" s="110"/>
      <c r="M3819" s="328" t="str">
        <f>IFERROR(ROUNDUP(VLOOKUP(F3819,Accesorio!A:E,IF(L3819&gt;5,L3819-2,L3819),)*E3819/IF(L3819&gt;5,1.21,1),0)," ")</f>
        <v xml:space="preserve"> </v>
      </c>
      <c r="N3819" s="329" t="str">
        <f>IFERROR(VLOOKUP(F3819,Accesorio!A:C,3,),"")</f>
        <v/>
      </c>
    </row>
    <row r="3820" spans="1:14">
      <c r="A3820" s="103"/>
      <c r="B3820" s="104"/>
      <c r="C3820" s="105"/>
      <c r="D3820" s="106"/>
      <c r="E3820" s="222"/>
      <c r="F3820" s="225"/>
      <c r="G3820" s="107"/>
      <c r="H3820" s="107"/>
      <c r="I3820" s="107"/>
      <c r="J3820" s="108"/>
      <c r="K3820" s="109"/>
      <c r="L3820" s="110"/>
      <c r="M3820" s="328" t="str">
        <f>IFERROR(ROUNDUP(VLOOKUP(F3820,Accesorio!A:E,IF(L3820&gt;5,L3820-2,L3820),)*E3820/IF(L3820&gt;5,1.21,1),0)," ")</f>
        <v xml:space="preserve"> </v>
      </c>
      <c r="N3820" s="329" t="str">
        <f>IFERROR(VLOOKUP(F3820,Accesorio!A:C,3,),"")</f>
        <v/>
      </c>
    </row>
    <row r="3821" spans="1:14">
      <c r="A3821" s="103"/>
      <c r="B3821" s="104"/>
      <c r="C3821" s="105"/>
      <c r="D3821" s="106"/>
      <c r="E3821" s="222"/>
      <c r="F3821" s="225"/>
      <c r="G3821" s="107"/>
      <c r="H3821" s="107"/>
      <c r="I3821" s="107"/>
      <c r="J3821" s="108"/>
      <c r="K3821" s="109"/>
      <c r="L3821" s="110"/>
      <c r="M3821" s="328" t="str">
        <f>IFERROR(ROUNDUP(VLOOKUP(F3821,Accesorio!A:E,IF(L3821&gt;5,L3821-2,L3821),)*E3821/IF(L3821&gt;5,1.21,1),0)," ")</f>
        <v xml:space="preserve"> </v>
      </c>
      <c r="N3821" s="329" t="str">
        <f>IFERROR(VLOOKUP(F3821,Accesorio!A:C,3,),"")</f>
        <v/>
      </c>
    </row>
    <row r="3822" spans="1:14">
      <c r="A3822" s="103"/>
      <c r="B3822" s="104"/>
      <c r="C3822" s="105"/>
      <c r="D3822" s="106"/>
      <c r="E3822" s="222"/>
      <c r="F3822" s="225"/>
      <c r="G3822" s="107"/>
      <c r="H3822" s="107"/>
      <c r="I3822" s="107"/>
      <c r="J3822" s="108"/>
      <c r="K3822" s="109"/>
      <c r="L3822" s="110"/>
      <c r="M3822" s="328" t="str">
        <f>IFERROR(ROUNDUP(VLOOKUP(F3822,Accesorio!A:E,IF(L3822&gt;5,L3822-2,L3822),)*E3822/IF(L3822&gt;5,1.21,1),0)," ")</f>
        <v xml:space="preserve"> </v>
      </c>
      <c r="N3822" s="329" t="str">
        <f>IFERROR(VLOOKUP(F3822,Accesorio!A:C,3,),"")</f>
        <v/>
      </c>
    </row>
    <row r="3823" spans="1:14">
      <c r="A3823" s="103"/>
      <c r="B3823" s="104"/>
      <c r="C3823" s="105"/>
      <c r="D3823" s="106"/>
      <c r="E3823" s="222"/>
      <c r="F3823" s="225"/>
      <c r="G3823" s="107"/>
      <c r="H3823" s="107"/>
      <c r="I3823" s="107"/>
      <c r="J3823" s="108"/>
      <c r="K3823" s="109"/>
      <c r="L3823" s="110"/>
      <c r="M3823" s="328" t="str">
        <f>IFERROR(ROUNDUP(VLOOKUP(F3823,Accesorio!A:E,IF(L3823&gt;5,L3823-2,L3823),)*E3823/IF(L3823&gt;5,1.21,1),0)," ")</f>
        <v xml:space="preserve"> </v>
      </c>
      <c r="N3823" s="329" t="str">
        <f>IFERROR(VLOOKUP(F3823,Accesorio!A:C,3,),"")</f>
        <v/>
      </c>
    </row>
    <row r="3824" spans="1:14">
      <c r="A3824" s="103"/>
      <c r="B3824" s="104"/>
      <c r="C3824" s="105"/>
      <c r="D3824" s="106"/>
      <c r="E3824" s="222"/>
      <c r="F3824" s="225"/>
      <c r="G3824" s="107"/>
      <c r="H3824" s="107"/>
      <c r="I3824" s="107"/>
      <c r="J3824" s="108"/>
      <c r="K3824" s="109"/>
      <c r="L3824" s="110"/>
      <c r="M3824" s="328" t="str">
        <f>IFERROR(ROUNDUP(VLOOKUP(F3824,Accesorio!A:E,IF(L3824&gt;5,L3824-2,L3824),)*E3824/IF(L3824&gt;5,1.21,1),0)," ")</f>
        <v xml:space="preserve"> </v>
      </c>
      <c r="N3824" s="329" t="str">
        <f>IFERROR(VLOOKUP(F3824,Accesorio!A:C,3,),"")</f>
        <v/>
      </c>
    </row>
    <row r="3825" spans="1:14">
      <c r="A3825" s="103"/>
      <c r="B3825" s="104"/>
      <c r="C3825" s="105"/>
      <c r="D3825" s="106"/>
      <c r="E3825" s="222"/>
      <c r="F3825" s="225"/>
      <c r="G3825" s="107"/>
      <c r="H3825" s="107"/>
      <c r="I3825" s="107"/>
      <c r="J3825" s="108"/>
      <c r="K3825" s="109"/>
      <c r="L3825" s="110"/>
      <c r="M3825" s="328" t="str">
        <f>IFERROR(ROUNDUP(VLOOKUP(F3825,Accesorio!A:E,IF(L3825&gt;5,L3825-2,L3825),)*E3825/IF(L3825&gt;5,1.21,1),0)," ")</f>
        <v xml:space="preserve"> </v>
      </c>
      <c r="N3825" s="329" t="str">
        <f>IFERROR(VLOOKUP(F3825,Accesorio!A:C,3,),"")</f>
        <v/>
      </c>
    </row>
    <row r="3826" spans="1:14">
      <c r="A3826" s="103"/>
      <c r="B3826" s="104"/>
      <c r="C3826" s="105"/>
      <c r="D3826" s="106"/>
      <c r="E3826" s="222"/>
      <c r="F3826" s="225"/>
      <c r="G3826" s="107"/>
      <c r="H3826" s="107"/>
      <c r="I3826" s="107"/>
      <c r="J3826" s="108"/>
      <c r="K3826" s="109"/>
      <c r="L3826" s="110"/>
      <c r="M3826" s="328" t="str">
        <f>IFERROR(ROUNDUP(VLOOKUP(F3826,Accesorio!A:E,IF(L3826&gt;5,L3826-2,L3826),)*E3826/IF(L3826&gt;5,1.21,1),0)," ")</f>
        <v xml:space="preserve"> </v>
      </c>
      <c r="N3826" s="329" t="str">
        <f>IFERROR(VLOOKUP(F3826,Accesorio!A:C,3,),"")</f>
        <v/>
      </c>
    </row>
    <row r="3827" spans="1:14">
      <c r="A3827" s="103"/>
      <c r="B3827" s="104"/>
      <c r="C3827" s="105"/>
      <c r="D3827" s="106"/>
      <c r="E3827" s="222"/>
      <c r="F3827" s="225"/>
      <c r="G3827" s="107"/>
      <c r="H3827" s="107"/>
      <c r="I3827" s="107"/>
      <c r="J3827" s="108"/>
      <c r="K3827" s="109"/>
      <c r="L3827" s="110"/>
      <c r="M3827" s="328" t="str">
        <f>IFERROR(ROUNDUP(VLOOKUP(F3827,Accesorio!A:E,IF(L3827&gt;5,L3827-2,L3827),)*E3827/IF(L3827&gt;5,1.21,1),0)," ")</f>
        <v xml:space="preserve"> </v>
      </c>
      <c r="N3827" s="329" t="str">
        <f>IFERROR(VLOOKUP(F3827,Accesorio!A:C,3,),"")</f>
        <v/>
      </c>
    </row>
    <row r="3828" spans="1:14">
      <c r="A3828" s="103"/>
      <c r="B3828" s="104"/>
      <c r="C3828" s="105"/>
      <c r="D3828" s="106"/>
      <c r="E3828" s="222"/>
      <c r="F3828" s="225"/>
      <c r="G3828" s="107"/>
      <c r="H3828" s="107"/>
      <c r="I3828" s="107"/>
      <c r="J3828" s="108"/>
      <c r="K3828" s="109"/>
      <c r="L3828" s="110"/>
      <c r="M3828" s="328" t="str">
        <f>IFERROR(ROUNDUP(VLOOKUP(F3828,Accesorio!A:E,IF(L3828&gt;5,L3828-2,L3828),)*E3828/IF(L3828&gt;5,1.21,1),0)," ")</f>
        <v xml:space="preserve"> </v>
      </c>
      <c r="N3828" s="329" t="str">
        <f>IFERROR(VLOOKUP(F3828,Accesorio!A:C,3,),"")</f>
        <v/>
      </c>
    </row>
    <row r="3829" spans="1:14">
      <c r="A3829" s="103"/>
      <c r="B3829" s="104"/>
      <c r="C3829" s="105"/>
      <c r="D3829" s="106"/>
      <c r="E3829" s="222"/>
      <c r="F3829" s="225"/>
      <c r="G3829" s="107"/>
      <c r="H3829" s="107"/>
      <c r="I3829" s="107"/>
      <c r="J3829" s="108"/>
      <c r="K3829" s="109"/>
      <c r="L3829" s="110"/>
      <c r="M3829" s="328" t="str">
        <f>IFERROR(ROUNDUP(VLOOKUP(F3829,Accesorio!A:E,IF(L3829&gt;5,L3829-2,L3829),)*E3829/IF(L3829&gt;5,1.21,1),0)," ")</f>
        <v xml:space="preserve"> </v>
      </c>
      <c r="N3829" s="329" t="str">
        <f>IFERROR(VLOOKUP(F3829,Accesorio!A:C,3,),"")</f>
        <v/>
      </c>
    </row>
    <row r="3830" spans="1:14">
      <c r="A3830" s="103"/>
      <c r="B3830" s="104"/>
      <c r="C3830" s="105"/>
      <c r="D3830" s="106"/>
      <c r="E3830" s="222"/>
      <c r="F3830" s="225"/>
      <c r="G3830" s="107"/>
      <c r="H3830" s="107"/>
      <c r="I3830" s="107"/>
      <c r="J3830" s="108"/>
      <c r="K3830" s="109"/>
      <c r="L3830" s="110"/>
      <c r="M3830" s="328" t="str">
        <f>IFERROR(ROUNDUP(VLOOKUP(F3830,Accesorio!A:E,IF(L3830&gt;5,L3830-2,L3830),)*E3830/IF(L3830&gt;5,1.21,1),0)," ")</f>
        <v xml:space="preserve"> </v>
      </c>
      <c r="N3830" s="329" t="str">
        <f>IFERROR(VLOOKUP(F3830,Accesorio!A:C,3,),"")</f>
        <v/>
      </c>
    </row>
    <row r="3831" spans="1:14">
      <c r="A3831" s="103"/>
      <c r="B3831" s="104"/>
      <c r="C3831" s="105"/>
      <c r="D3831" s="106"/>
      <c r="E3831" s="222"/>
      <c r="F3831" s="225"/>
      <c r="G3831" s="107"/>
      <c r="H3831" s="107"/>
      <c r="I3831" s="107"/>
      <c r="J3831" s="108"/>
      <c r="K3831" s="109"/>
      <c r="L3831" s="110"/>
      <c r="M3831" s="328" t="str">
        <f>IFERROR(ROUNDUP(VLOOKUP(F3831,Accesorio!A:E,IF(L3831&gt;5,L3831-2,L3831),)*E3831/IF(L3831&gt;5,1.21,1),0)," ")</f>
        <v xml:space="preserve"> </v>
      </c>
      <c r="N3831" s="329" t="str">
        <f>IFERROR(VLOOKUP(F3831,Accesorio!A:C,3,),"")</f>
        <v/>
      </c>
    </row>
    <row r="3832" spans="1:14">
      <c r="A3832" s="103"/>
      <c r="B3832" s="104"/>
      <c r="C3832" s="105"/>
      <c r="D3832" s="106"/>
      <c r="E3832" s="222"/>
      <c r="F3832" s="225"/>
      <c r="G3832" s="107"/>
      <c r="H3832" s="107"/>
      <c r="I3832" s="107"/>
      <c r="J3832" s="108"/>
      <c r="K3832" s="109"/>
      <c r="L3832" s="110"/>
      <c r="M3832" s="328" t="str">
        <f>IFERROR(ROUNDUP(VLOOKUP(F3832,Accesorio!A:E,IF(L3832&gt;5,L3832-2,L3832),)*E3832/IF(L3832&gt;5,1.21,1),0)," ")</f>
        <v xml:space="preserve"> </v>
      </c>
      <c r="N3832" s="329" t="str">
        <f>IFERROR(VLOOKUP(F3832,Accesorio!A:C,3,),"")</f>
        <v/>
      </c>
    </row>
    <row r="3833" spans="1:14">
      <c r="A3833" s="103"/>
      <c r="B3833" s="104"/>
      <c r="C3833" s="105"/>
      <c r="D3833" s="106"/>
      <c r="E3833" s="222"/>
      <c r="F3833" s="225"/>
      <c r="G3833" s="107"/>
      <c r="H3833" s="107"/>
      <c r="I3833" s="107"/>
      <c r="J3833" s="108"/>
      <c r="K3833" s="109"/>
      <c r="L3833" s="110"/>
      <c r="M3833" s="328" t="str">
        <f>IFERROR(ROUNDUP(VLOOKUP(F3833,Accesorio!A:E,IF(L3833&gt;5,L3833-2,L3833),)*E3833/IF(L3833&gt;5,1.21,1),0)," ")</f>
        <v xml:space="preserve"> </v>
      </c>
      <c r="N3833" s="329" t="str">
        <f>IFERROR(VLOOKUP(F3833,Accesorio!A:C,3,),"")</f>
        <v/>
      </c>
    </row>
    <row r="3834" spans="1:14">
      <c r="A3834" s="103"/>
      <c r="B3834" s="104"/>
      <c r="C3834" s="105"/>
      <c r="D3834" s="106"/>
      <c r="E3834" s="222"/>
      <c r="F3834" s="225"/>
      <c r="G3834" s="107"/>
      <c r="H3834" s="107"/>
      <c r="I3834" s="107"/>
      <c r="J3834" s="108"/>
      <c r="K3834" s="109"/>
      <c r="L3834" s="110"/>
      <c r="M3834" s="328" t="str">
        <f>IFERROR(ROUNDUP(VLOOKUP(F3834,Accesorio!A:E,IF(L3834&gt;5,L3834-2,L3834),)*E3834/IF(L3834&gt;5,1.21,1),0)," ")</f>
        <v xml:space="preserve"> </v>
      </c>
      <c r="N3834" s="329" t="str">
        <f>IFERROR(VLOOKUP(F3834,Accesorio!A:C,3,),"")</f>
        <v/>
      </c>
    </row>
    <row r="3835" spans="1:14">
      <c r="A3835" s="103"/>
      <c r="B3835" s="104"/>
      <c r="C3835" s="105"/>
      <c r="D3835" s="106"/>
      <c r="E3835" s="222"/>
      <c r="F3835" s="225"/>
      <c r="G3835" s="107"/>
      <c r="H3835" s="107"/>
      <c r="I3835" s="107"/>
      <c r="J3835" s="108"/>
      <c r="K3835" s="109"/>
      <c r="L3835" s="110"/>
      <c r="M3835" s="328" t="str">
        <f>IFERROR(ROUNDUP(VLOOKUP(F3835,Accesorio!A:E,IF(L3835&gt;5,L3835-2,L3835),)*E3835/IF(L3835&gt;5,1.21,1),0)," ")</f>
        <v xml:space="preserve"> </v>
      </c>
      <c r="N3835" s="329" t="str">
        <f>IFERROR(VLOOKUP(F3835,Accesorio!A:C,3,),"")</f>
        <v/>
      </c>
    </row>
    <row r="3836" spans="1:14">
      <c r="A3836" s="103"/>
      <c r="B3836" s="104"/>
      <c r="C3836" s="105"/>
      <c r="D3836" s="106"/>
      <c r="E3836" s="222"/>
      <c r="F3836" s="225"/>
      <c r="G3836" s="107"/>
      <c r="H3836" s="107"/>
      <c r="I3836" s="107"/>
      <c r="J3836" s="108"/>
      <c r="K3836" s="109"/>
      <c r="L3836" s="110"/>
      <c r="M3836" s="328" t="str">
        <f>IFERROR(ROUNDUP(VLOOKUP(F3836,Accesorio!A:E,IF(L3836&gt;5,L3836-2,L3836),)*E3836/IF(L3836&gt;5,1.21,1),0)," ")</f>
        <v xml:space="preserve"> </v>
      </c>
      <c r="N3836" s="329" t="str">
        <f>IFERROR(VLOOKUP(F3836,Accesorio!A:C,3,),"")</f>
        <v/>
      </c>
    </row>
    <row r="3837" spans="1:14">
      <c r="A3837" s="103"/>
      <c r="B3837" s="104"/>
      <c r="C3837" s="105"/>
      <c r="D3837" s="106"/>
      <c r="E3837" s="222"/>
      <c r="F3837" s="225"/>
      <c r="G3837" s="107"/>
      <c r="H3837" s="107"/>
      <c r="I3837" s="107"/>
      <c r="J3837" s="108"/>
      <c r="K3837" s="109"/>
      <c r="L3837" s="110"/>
      <c r="M3837" s="328" t="str">
        <f>IFERROR(ROUNDUP(VLOOKUP(F3837,Accesorio!A:E,IF(L3837&gt;5,L3837-2,L3837),)*E3837/IF(L3837&gt;5,1.21,1),0)," ")</f>
        <v xml:space="preserve"> </v>
      </c>
      <c r="N3837" s="329" t="str">
        <f>IFERROR(VLOOKUP(F3837,Accesorio!A:C,3,),"")</f>
        <v/>
      </c>
    </row>
    <row r="3838" spans="1:14">
      <c r="A3838" s="103"/>
      <c r="B3838" s="104"/>
      <c r="C3838" s="105"/>
      <c r="D3838" s="106"/>
      <c r="E3838" s="222"/>
      <c r="F3838" s="225"/>
      <c r="G3838" s="107"/>
      <c r="H3838" s="107"/>
      <c r="I3838" s="107"/>
      <c r="J3838" s="108"/>
      <c r="K3838" s="109"/>
      <c r="L3838" s="110"/>
      <c r="M3838" s="328" t="str">
        <f>IFERROR(ROUNDUP(VLOOKUP(F3838,Accesorio!A:E,IF(L3838&gt;5,L3838-2,L3838),)*E3838/IF(L3838&gt;5,1.21,1),0)," ")</f>
        <v xml:space="preserve"> </v>
      </c>
      <c r="N3838" s="329" t="str">
        <f>IFERROR(VLOOKUP(F3838,Accesorio!A:C,3,),"")</f>
        <v/>
      </c>
    </row>
    <row r="3839" spans="1:14">
      <c r="A3839" s="103"/>
      <c r="B3839" s="104"/>
      <c r="C3839" s="105"/>
      <c r="D3839" s="106"/>
      <c r="E3839" s="222"/>
      <c r="F3839" s="225"/>
      <c r="G3839" s="107"/>
      <c r="H3839" s="107"/>
      <c r="I3839" s="107"/>
      <c r="J3839" s="108"/>
      <c r="K3839" s="109"/>
      <c r="L3839" s="110"/>
      <c r="M3839" s="328" t="str">
        <f>IFERROR(ROUNDUP(VLOOKUP(F3839,Accesorio!A:E,IF(L3839&gt;5,L3839-2,L3839),)*E3839/IF(L3839&gt;5,1.21,1),0)," ")</f>
        <v xml:space="preserve"> </v>
      </c>
      <c r="N3839" s="329" t="str">
        <f>IFERROR(VLOOKUP(F3839,Accesorio!A:C,3,),"")</f>
        <v/>
      </c>
    </row>
    <row r="3840" spans="1:14">
      <c r="A3840" s="103"/>
      <c r="B3840" s="104"/>
      <c r="C3840" s="105"/>
      <c r="D3840" s="106"/>
      <c r="E3840" s="222"/>
      <c r="F3840" s="225"/>
      <c r="G3840" s="107"/>
      <c r="H3840" s="107"/>
      <c r="I3840" s="107"/>
      <c r="J3840" s="108"/>
      <c r="K3840" s="109"/>
      <c r="L3840" s="110"/>
      <c r="M3840" s="328" t="str">
        <f>IFERROR(ROUNDUP(VLOOKUP(F3840,Accesorio!A:E,IF(L3840&gt;5,L3840-2,L3840),)*E3840/IF(L3840&gt;5,1.21,1),0)," ")</f>
        <v xml:space="preserve"> </v>
      </c>
      <c r="N3840" s="329" t="str">
        <f>IFERROR(VLOOKUP(F3840,Accesorio!A:C,3,),"")</f>
        <v/>
      </c>
    </row>
    <row r="3841" spans="1:14">
      <c r="A3841" s="103"/>
      <c r="B3841" s="104"/>
      <c r="C3841" s="105"/>
      <c r="D3841" s="106"/>
      <c r="E3841" s="222"/>
      <c r="F3841" s="225"/>
      <c r="G3841" s="107"/>
      <c r="H3841" s="107"/>
      <c r="I3841" s="107"/>
      <c r="J3841" s="108"/>
      <c r="K3841" s="109"/>
      <c r="L3841" s="110"/>
      <c r="M3841" s="328" t="str">
        <f>IFERROR(ROUNDUP(VLOOKUP(F3841,Accesorio!A:E,IF(L3841&gt;5,L3841-2,L3841),)*E3841/IF(L3841&gt;5,1.21,1),0)," ")</f>
        <v xml:space="preserve"> </v>
      </c>
      <c r="N3841" s="329" t="str">
        <f>IFERROR(VLOOKUP(F3841,Accesorio!A:C,3,),"")</f>
        <v/>
      </c>
    </row>
    <row r="3842" spans="1:14">
      <c r="A3842" s="103"/>
      <c r="B3842" s="104"/>
      <c r="C3842" s="105"/>
      <c r="D3842" s="106"/>
      <c r="E3842" s="222"/>
      <c r="F3842" s="225"/>
      <c r="G3842" s="107"/>
      <c r="H3842" s="107"/>
      <c r="I3842" s="107"/>
      <c r="J3842" s="108"/>
      <c r="K3842" s="109"/>
      <c r="L3842" s="110"/>
      <c r="M3842" s="328" t="str">
        <f>IFERROR(ROUNDUP(VLOOKUP(F3842,Accesorio!A:E,IF(L3842&gt;5,L3842-2,L3842),)*E3842/IF(L3842&gt;5,1.21,1),0)," ")</f>
        <v xml:space="preserve"> </v>
      </c>
      <c r="N3842" s="329" t="str">
        <f>IFERROR(VLOOKUP(F3842,Accesorio!A:C,3,),"")</f>
        <v/>
      </c>
    </row>
    <row r="3843" spans="1:14">
      <c r="A3843" s="103"/>
      <c r="B3843" s="104"/>
      <c r="C3843" s="105"/>
      <c r="D3843" s="106"/>
      <c r="E3843" s="222"/>
      <c r="F3843" s="225"/>
      <c r="G3843" s="107"/>
      <c r="H3843" s="107"/>
      <c r="I3843" s="107"/>
      <c r="J3843" s="108"/>
      <c r="K3843" s="109"/>
      <c r="L3843" s="110"/>
      <c r="M3843" s="328" t="str">
        <f>IFERROR(ROUNDUP(VLOOKUP(F3843,Accesorio!A:E,IF(L3843&gt;5,L3843-2,L3843),)*E3843/IF(L3843&gt;5,1.21,1),0)," ")</f>
        <v xml:space="preserve"> </v>
      </c>
      <c r="N3843" s="329" t="str">
        <f>IFERROR(VLOOKUP(F3843,Accesorio!A:C,3,),"")</f>
        <v/>
      </c>
    </row>
    <row r="3844" spans="1:14">
      <c r="A3844" s="103"/>
      <c r="B3844" s="104"/>
      <c r="C3844" s="105"/>
      <c r="D3844" s="106"/>
      <c r="E3844" s="222"/>
      <c r="F3844" s="225"/>
      <c r="G3844" s="107"/>
      <c r="H3844" s="107"/>
      <c r="I3844" s="107"/>
      <c r="J3844" s="108"/>
      <c r="K3844" s="109"/>
      <c r="L3844" s="110"/>
      <c r="M3844" s="328" t="str">
        <f>IFERROR(ROUNDUP(VLOOKUP(F3844,Accesorio!A:E,IF(L3844&gt;5,L3844-2,L3844),)*E3844/IF(L3844&gt;5,1.21,1),0)," ")</f>
        <v xml:space="preserve"> </v>
      </c>
      <c r="N3844" s="329" t="str">
        <f>IFERROR(VLOOKUP(F3844,Accesorio!A:C,3,),"")</f>
        <v/>
      </c>
    </row>
    <row r="3845" spans="1:14">
      <c r="A3845" s="103"/>
      <c r="B3845" s="104"/>
      <c r="C3845" s="105"/>
      <c r="D3845" s="106"/>
      <c r="E3845" s="222"/>
      <c r="F3845" s="225"/>
      <c r="G3845" s="107"/>
      <c r="H3845" s="107"/>
      <c r="I3845" s="107"/>
      <c r="J3845" s="108"/>
      <c r="K3845" s="109"/>
      <c r="L3845" s="110"/>
      <c r="M3845" s="328" t="str">
        <f>IFERROR(ROUNDUP(VLOOKUP(F3845,Accesorio!A:E,IF(L3845&gt;5,L3845-2,L3845),)*E3845/IF(L3845&gt;5,1.21,1),0)," ")</f>
        <v xml:space="preserve"> </v>
      </c>
      <c r="N3845" s="329" t="str">
        <f>IFERROR(VLOOKUP(F3845,Accesorio!A:C,3,),"")</f>
        <v/>
      </c>
    </row>
    <row r="3846" spans="1:14">
      <c r="A3846" s="103"/>
      <c r="B3846" s="104"/>
      <c r="C3846" s="105"/>
      <c r="D3846" s="106"/>
      <c r="E3846" s="222"/>
      <c r="F3846" s="225"/>
      <c r="G3846" s="107"/>
      <c r="H3846" s="107"/>
      <c r="I3846" s="107"/>
      <c r="J3846" s="108"/>
      <c r="K3846" s="109"/>
      <c r="L3846" s="110"/>
      <c r="M3846" s="328" t="str">
        <f>IFERROR(ROUNDUP(VLOOKUP(F3846,Accesorio!A:E,IF(L3846&gt;5,L3846-2,L3846),)*E3846/IF(L3846&gt;5,1.21,1),0)," ")</f>
        <v xml:space="preserve"> </v>
      </c>
      <c r="N3846" s="329" t="str">
        <f>IFERROR(VLOOKUP(F3846,Accesorio!A:C,3,),"")</f>
        <v/>
      </c>
    </row>
    <row r="3847" spans="1:14">
      <c r="A3847" s="103"/>
      <c r="B3847" s="104"/>
      <c r="C3847" s="105"/>
      <c r="D3847" s="106"/>
      <c r="E3847" s="222"/>
      <c r="F3847" s="225"/>
      <c r="G3847" s="107"/>
      <c r="H3847" s="107"/>
      <c r="I3847" s="107"/>
      <c r="J3847" s="108"/>
      <c r="K3847" s="109"/>
      <c r="L3847" s="110"/>
      <c r="M3847" s="328" t="str">
        <f>IFERROR(ROUNDUP(VLOOKUP(F3847,Accesorio!A:E,IF(L3847&gt;5,L3847-2,L3847),)*E3847/IF(L3847&gt;5,1.21,1),0)," ")</f>
        <v xml:space="preserve"> </v>
      </c>
      <c r="N3847" s="329" t="str">
        <f>IFERROR(VLOOKUP(F3847,Accesorio!A:C,3,),"")</f>
        <v/>
      </c>
    </row>
    <row r="3848" spans="1:14">
      <c r="A3848" s="103"/>
      <c r="B3848" s="104"/>
      <c r="C3848" s="105"/>
      <c r="D3848" s="106"/>
      <c r="E3848" s="222"/>
      <c r="F3848" s="225"/>
      <c r="G3848" s="107"/>
      <c r="H3848" s="107"/>
      <c r="I3848" s="107"/>
      <c r="J3848" s="108"/>
      <c r="K3848" s="109"/>
      <c r="L3848" s="110"/>
      <c r="M3848" s="328" t="str">
        <f>IFERROR(ROUNDUP(VLOOKUP(F3848,Accesorio!A:E,IF(L3848&gt;5,L3848-2,L3848),)*E3848/IF(L3848&gt;5,1.21,1),0)," ")</f>
        <v xml:space="preserve"> </v>
      </c>
      <c r="N3848" s="329" t="str">
        <f>IFERROR(VLOOKUP(F3848,Accesorio!A:C,3,),"")</f>
        <v/>
      </c>
    </row>
    <row r="3849" spans="1:14">
      <c r="A3849" s="103"/>
      <c r="B3849" s="104"/>
      <c r="C3849" s="105"/>
      <c r="D3849" s="106"/>
      <c r="E3849" s="222"/>
      <c r="F3849" s="225"/>
      <c r="G3849" s="107"/>
      <c r="H3849" s="107"/>
      <c r="I3849" s="107"/>
      <c r="J3849" s="108"/>
      <c r="K3849" s="109"/>
      <c r="L3849" s="110"/>
      <c r="M3849" s="328" t="str">
        <f>IFERROR(ROUNDUP(VLOOKUP(F3849,Accesorio!A:E,IF(L3849&gt;5,L3849-2,L3849),)*E3849/IF(L3849&gt;5,1.21,1),0)," ")</f>
        <v xml:space="preserve"> </v>
      </c>
      <c r="N3849" s="329" t="str">
        <f>IFERROR(VLOOKUP(F3849,Accesorio!A:C,3,),"")</f>
        <v/>
      </c>
    </row>
    <row r="3850" spans="1:14">
      <c r="A3850" s="103"/>
      <c r="B3850" s="104"/>
      <c r="C3850" s="105"/>
      <c r="D3850" s="106"/>
      <c r="E3850" s="222"/>
      <c r="F3850" s="225"/>
      <c r="G3850" s="107"/>
      <c r="H3850" s="107"/>
      <c r="I3850" s="107"/>
      <c r="J3850" s="108"/>
      <c r="K3850" s="109"/>
      <c r="L3850" s="110"/>
      <c r="M3850" s="328" t="str">
        <f>IFERROR(ROUNDUP(VLOOKUP(F3850,Accesorio!A:E,IF(L3850&gt;5,L3850-2,L3850),)*E3850/IF(L3850&gt;5,1.21,1),0)," ")</f>
        <v xml:space="preserve"> </v>
      </c>
      <c r="N3850" s="329" t="str">
        <f>IFERROR(VLOOKUP(F3850,Accesorio!A:C,3,),"")</f>
        <v/>
      </c>
    </row>
    <row r="3851" spans="1:14">
      <c r="A3851" s="103"/>
      <c r="B3851" s="104"/>
      <c r="C3851" s="105"/>
      <c r="D3851" s="106"/>
      <c r="E3851" s="222"/>
      <c r="F3851" s="225"/>
      <c r="G3851" s="107"/>
      <c r="H3851" s="107"/>
      <c r="I3851" s="107"/>
      <c r="J3851" s="108"/>
      <c r="K3851" s="109"/>
      <c r="L3851" s="110"/>
      <c r="M3851" s="328" t="str">
        <f>IFERROR(ROUNDUP(VLOOKUP(F3851,Accesorio!A:E,IF(L3851&gt;5,L3851-2,L3851),)*E3851/IF(L3851&gt;5,1.21,1),0)," ")</f>
        <v xml:space="preserve"> </v>
      </c>
      <c r="N3851" s="329" t="str">
        <f>IFERROR(VLOOKUP(F3851,Accesorio!A:C,3,),"")</f>
        <v/>
      </c>
    </row>
    <row r="3852" spans="1:14">
      <c r="A3852" s="103"/>
      <c r="B3852" s="104"/>
      <c r="C3852" s="105"/>
      <c r="D3852" s="106"/>
      <c r="E3852" s="222"/>
      <c r="F3852" s="225"/>
      <c r="G3852" s="107"/>
      <c r="H3852" s="107"/>
      <c r="I3852" s="107"/>
      <c r="J3852" s="108"/>
      <c r="K3852" s="109"/>
      <c r="L3852" s="110"/>
      <c r="M3852" s="328" t="str">
        <f>IFERROR(ROUNDUP(VLOOKUP(F3852,Accesorio!A:E,IF(L3852&gt;5,L3852-2,L3852),)*E3852/IF(L3852&gt;5,1.21,1),0)," ")</f>
        <v xml:space="preserve"> </v>
      </c>
      <c r="N3852" s="329" t="str">
        <f>IFERROR(VLOOKUP(F3852,Accesorio!A:C,3,),"")</f>
        <v/>
      </c>
    </row>
    <row r="3853" spans="1:14">
      <c r="A3853" s="103"/>
      <c r="B3853" s="104"/>
      <c r="C3853" s="105"/>
      <c r="D3853" s="106"/>
      <c r="E3853" s="222"/>
      <c r="F3853" s="225"/>
      <c r="G3853" s="107"/>
      <c r="H3853" s="107"/>
      <c r="I3853" s="107"/>
      <c r="J3853" s="108"/>
      <c r="K3853" s="109"/>
      <c r="L3853" s="110"/>
      <c r="M3853" s="328" t="str">
        <f>IFERROR(ROUNDUP(VLOOKUP(F3853,Accesorio!A:E,IF(L3853&gt;5,L3853-2,L3853),)*E3853/IF(L3853&gt;5,1.21,1),0)," ")</f>
        <v xml:space="preserve"> </v>
      </c>
      <c r="N3853" s="329" t="str">
        <f>IFERROR(VLOOKUP(F3853,Accesorio!A:C,3,),"")</f>
        <v/>
      </c>
    </row>
    <row r="3854" spans="1:14">
      <c r="A3854" s="103"/>
      <c r="B3854" s="104"/>
      <c r="C3854" s="105"/>
      <c r="D3854" s="106"/>
      <c r="E3854" s="222"/>
      <c r="F3854" s="225"/>
      <c r="G3854" s="107"/>
      <c r="H3854" s="107"/>
      <c r="I3854" s="107"/>
      <c r="J3854" s="108"/>
      <c r="K3854" s="109"/>
      <c r="L3854" s="110"/>
      <c r="M3854" s="328" t="str">
        <f>IFERROR(ROUNDUP(VLOOKUP(F3854,Accesorio!A:E,IF(L3854&gt;5,L3854-2,L3854),)*E3854/IF(L3854&gt;5,1.21,1),0)," ")</f>
        <v xml:space="preserve"> </v>
      </c>
      <c r="N3854" s="329" t="str">
        <f>IFERROR(VLOOKUP(F3854,Accesorio!A:C,3,),"")</f>
        <v/>
      </c>
    </row>
    <row r="3855" spans="1:14">
      <c r="A3855" s="103"/>
      <c r="B3855" s="104"/>
      <c r="C3855" s="105"/>
      <c r="D3855" s="106"/>
      <c r="E3855" s="222"/>
      <c r="F3855" s="225"/>
      <c r="G3855" s="107"/>
      <c r="H3855" s="107"/>
      <c r="I3855" s="107"/>
      <c r="J3855" s="108"/>
      <c r="K3855" s="109"/>
      <c r="L3855" s="110"/>
      <c r="M3855" s="328" t="str">
        <f>IFERROR(ROUNDUP(VLOOKUP(F3855,Accesorio!A:E,IF(L3855&gt;5,L3855-2,L3855),)*E3855/IF(L3855&gt;5,1.21,1),0)," ")</f>
        <v xml:space="preserve"> </v>
      </c>
      <c r="N3855" s="329" t="str">
        <f>IFERROR(VLOOKUP(F3855,Accesorio!A:C,3,),"")</f>
        <v/>
      </c>
    </row>
    <row r="3856" spans="1:14">
      <c r="A3856" s="103"/>
      <c r="B3856" s="104"/>
      <c r="C3856" s="105"/>
      <c r="D3856" s="106"/>
      <c r="E3856" s="222"/>
      <c r="F3856" s="225"/>
      <c r="G3856" s="107"/>
      <c r="H3856" s="107"/>
      <c r="I3856" s="107"/>
      <c r="J3856" s="108"/>
      <c r="K3856" s="109"/>
      <c r="L3856" s="110"/>
      <c r="M3856" s="328" t="str">
        <f>IFERROR(ROUNDUP(VLOOKUP(F3856,Accesorio!A:E,IF(L3856&gt;5,L3856-2,L3856),)*E3856/IF(L3856&gt;5,1.21,1),0)," ")</f>
        <v xml:space="preserve"> </v>
      </c>
      <c r="N3856" s="329" t="str">
        <f>IFERROR(VLOOKUP(F3856,Accesorio!A:C,3,),"")</f>
        <v/>
      </c>
    </row>
    <row r="3857" spans="1:14">
      <c r="A3857" s="103"/>
      <c r="B3857" s="104"/>
      <c r="C3857" s="105"/>
      <c r="D3857" s="106"/>
      <c r="E3857" s="222"/>
      <c r="F3857" s="225"/>
      <c r="G3857" s="107"/>
      <c r="H3857" s="107"/>
      <c r="I3857" s="107"/>
      <c r="J3857" s="108"/>
      <c r="K3857" s="109"/>
      <c r="L3857" s="110"/>
      <c r="M3857" s="328" t="str">
        <f>IFERROR(ROUNDUP(VLOOKUP(F3857,Accesorio!A:E,IF(L3857&gt;5,L3857-2,L3857),)*E3857/IF(L3857&gt;5,1.21,1),0)," ")</f>
        <v xml:space="preserve"> </v>
      </c>
      <c r="N3857" s="329" t="str">
        <f>IFERROR(VLOOKUP(F3857,Accesorio!A:C,3,),"")</f>
        <v/>
      </c>
    </row>
    <row r="3858" spans="1:14">
      <c r="A3858" s="103"/>
      <c r="B3858" s="104"/>
      <c r="C3858" s="105"/>
      <c r="D3858" s="106"/>
      <c r="E3858" s="222"/>
      <c r="F3858" s="225"/>
      <c r="G3858" s="107"/>
      <c r="H3858" s="107"/>
      <c r="I3858" s="107"/>
      <c r="J3858" s="108"/>
      <c r="K3858" s="109"/>
      <c r="L3858" s="110"/>
      <c r="M3858" s="328" t="str">
        <f>IFERROR(ROUNDUP(VLOOKUP(F3858,Accesorio!A:E,IF(L3858&gt;5,L3858-2,L3858),)*E3858/IF(L3858&gt;5,1.21,1),0)," ")</f>
        <v xml:space="preserve"> </v>
      </c>
      <c r="N3858" s="329" t="str">
        <f>IFERROR(VLOOKUP(F3858,Accesorio!A:C,3,),"")</f>
        <v/>
      </c>
    </row>
    <row r="3859" spans="1:14">
      <c r="A3859" s="103"/>
      <c r="B3859" s="104"/>
      <c r="C3859" s="105"/>
      <c r="D3859" s="106"/>
      <c r="E3859" s="222"/>
      <c r="F3859" s="225"/>
      <c r="G3859" s="107"/>
      <c r="H3859" s="107"/>
      <c r="I3859" s="107"/>
      <c r="J3859" s="108"/>
      <c r="K3859" s="109"/>
      <c r="L3859" s="110"/>
      <c r="M3859" s="328" t="str">
        <f>IFERROR(ROUNDUP(VLOOKUP(F3859,Accesorio!A:E,IF(L3859&gt;5,L3859-2,L3859),)*E3859/IF(L3859&gt;5,1.21,1),0)," ")</f>
        <v xml:space="preserve"> </v>
      </c>
      <c r="N3859" s="329" t="str">
        <f>IFERROR(VLOOKUP(F3859,Accesorio!A:C,3,),"")</f>
        <v/>
      </c>
    </row>
    <row r="3860" spans="1:14">
      <c r="A3860" s="103"/>
      <c r="B3860" s="104"/>
      <c r="C3860" s="105"/>
      <c r="D3860" s="106"/>
      <c r="E3860" s="222"/>
      <c r="F3860" s="225"/>
      <c r="G3860" s="107"/>
      <c r="H3860" s="107"/>
      <c r="I3860" s="107"/>
      <c r="J3860" s="108"/>
      <c r="K3860" s="109"/>
      <c r="L3860" s="110"/>
      <c r="M3860" s="328" t="str">
        <f>IFERROR(ROUNDUP(VLOOKUP(F3860,Accesorio!A:E,IF(L3860&gt;5,L3860-2,L3860),)*E3860/IF(L3860&gt;5,1.21,1),0)," ")</f>
        <v xml:space="preserve"> </v>
      </c>
      <c r="N3860" s="329" t="str">
        <f>IFERROR(VLOOKUP(F3860,Accesorio!A:C,3,),"")</f>
        <v/>
      </c>
    </row>
    <row r="3861" spans="1:14">
      <c r="A3861" s="103"/>
      <c r="B3861" s="104"/>
      <c r="C3861" s="105"/>
      <c r="D3861" s="106"/>
      <c r="E3861" s="222"/>
      <c r="F3861" s="225"/>
      <c r="G3861" s="107"/>
      <c r="H3861" s="107"/>
      <c r="I3861" s="107"/>
      <c r="J3861" s="108"/>
      <c r="K3861" s="109"/>
      <c r="L3861" s="110"/>
      <c r="M3861" s="328" t="str">
        <f>IFERROR(ROUNDUP(VLOOKUP(F3861,Accesorio!A:E,IF(L3861&gt;5,L3861-2,L3861),)*E3861/IF(L3861&gt;5,1.21,1),0)," ")</f>
        <v xml:space="preserve"> </v>
      </c>
      <c r="N3861" s="329" t="str">
        <f>IFERROR(VLOOKUP(F3861,Accesorio!A:C,3,),"")</f>
        <v/>
      </c>
    </row>
    <row r="3862" spans="1:14">
      <c r="A3862" s="103"/>
      <c r="B3862" s="104"/>
      <c r="C3862" s="105"/>
      <c r="D3862" s="106"/>
      <c r="E3862" s="222"/>
      <c r="F3862" s="225"/>
      <c r="G3862" s="107"/>
      <c r="H3862" s="107"/>
      <c r="I3862" s="107"/>
      <c r="J3862" s="108"/>
      <c r="K3862" s="109"/>
      <c r="L3862" s="110"/>
      <c r="M3862" s="328" t="str">
        <f>IFERROR(ROUNDUP(VLOOKUP(F3862,Accesorio!A:E,IF(L3862&gt;5,L3862-2,L3862),)*E3862/IF(L3862&gt;5,1.21,1),0)," ")</f>
        <v xml:space="preserve"> </v>
      </c>
      <c r="N3862" s="329" t="str">
        <f>IFERROR(VLOOKUP(F3862,Accesorio!A:C,3,),"")</f>
        <v/>
      </c>
    </row>
    <row r="3863" spans="1:14">
      <c r="A3863" s="103"/>
      <c r="B3863" s="104"/>
      <c r="C3863" s="105"/>
      <c r="D3863" s="106"/>
      <c r="E3863" s="222"/>
      <c r="F3863" s="225"/>
      <c r="G3863" s="107"/>
      <c r="H3863" s="107"/>
      <c r="I3863" s="107"/>
      <c r="J3863" s="108"/>
      <c r="K3863" s="109"/>
      <c r="L3863" s="110"/>
      <c r="M3863" s="328" t="str">
        <f>IFERROR(ROUNDUP(VLOOKUP(F3863,Accesorio!A:E,IF(L3863&gt;5,L3863-2,L3863),)*E3863/IF(L3863&gt;5,1.21,1),0)," ")</f>
        <v xml:space="preserve"> </v>
      </c>
      <c r="N3863" s="329" t="str">
        <f>IFERROR(VLOOKUP(F3863,Accesorio!A:C,3,),"")</f>
        <v/>
      </c>
    </row>
    <row r="3864" spans="1:14">
      <c r="A3864" s="103"/>
      <c r="B3864" s="104"/>
      <c r="C3864" s="105"/>
      <c r="D3864" s="106"/>
      <c r="E3864" s="222"/>
      <c r="F3864" s="225"/>
      <c r="G3864" s="107"/>
      <c r="H3864" s="107"/>
      <c r="I3864" s="107"/>
      <c r="J3864" s="108"/>
      <c r="K3864" s="109"/>
      <c r="L3864" s="110"/>
      <c r="M3864" s="328" t="str">
        <f>IFERROR(ROUNDUP(VLOOKUP(F3864,Accesorio!A:E,IF(L3864&gt;5,L3864-2,L3864),)*E3864/IF(L3864&gt;5,1.21,1),0)," ")</f>
        <v xml:space="preserve"> </v>
      </c>
      <c r="N3864" s="329" t="str">
        <f>IFERROR(VLOOKUP(F3864,Accesorio!A:C,3,),"")</f>
        <v/>
      </c>
    </row>
    <row r="3865" spans="1:14">
      <c r="A3865" s="103"/>
      <c r="B3865" s="104"/>
      <c r="C3865" s="105"/>
      <c r="D3865" s="106"/>
      <c r="E3865" s="222"/>
      <c r="F3865" s="225"/>
      <c r="G3865" s="107"/>
      <c r="H3865" s="107"/>
      <c r="I3865" s="107"/>
      <c r="J3865" s="108"/>
      <c r="K3865" s="109"/>
      <c r="L3865" s="110"/>
      <c r="M3865" s="328" t="str">
        <f>IFERROR(ROUNDUP(VLOOKUP(F3865,Accesorio!A:E,IF(L3865&gt;5,L3865-2,L3865),)*E3865/IF(L3865&gt;5,1.21,1),0)," ")</f>
        <v xml:space="preserve"> </v>
      </c>
      <c r="N3865" s="329" t="str">
        <f>IFERROR(VLOOKUP(F3865,Accesorio!A:C,3,),"")</f>
        <v/>
      </c>
    </row>
    <row r="3866" spans="1:14">
      <c r="A3866" s="103"/>
      <c r="B3866" s="104"/>
      <c r="C3866" s="105"/>
      <c r="D3866" s="106"/>
      <c r="E3866" s="222"/>
      <c r="F3866" s="225"/>
      <c r="G3866" s="107"/>
      <c r="H3866" s="107"/>
      <c r="I3866" s="107"/>
      <c r="J3866" s="108"/>
      <c r="K3866" s="109"/>
      <c r="L3866" s="110"/>
      <c r="M3866" s="328" t="str">
        <f>IFERROR(ROUNDUP(VLOOKUP(F3866,Accesorio!A:E,IF(L3866&gt;5,L3866-2,L3866),)*E3866/IF(L3866&gt;5,1.21,1),0)," ")</f>
        <v xml:space="preserve"> </v>
      </c>
      <c r="N3866" s="329" t="str">
        <f>IFERROR(VLOOKUP(F3866,Accesorio!A:C,3,),"")</f>
        <v/>
      </c>
    </row>
    <row r="3867" spans="1:14">
      <c r="A3867" s="103"/>
      <c r="B3867" s="104"/>
      <c r="C3867" s="105"/>
      <c r="D3867" s="106"/>
      <c r="E3867" s="222"/>
      <c r="F3867" s="225"/>
      <c r="G3867" s="107"/>
      <c r="H3867" s="107"/>
      <c r="I3867" s="107"/>
      <c r="J3867" s="108"/>
      <c r="K3867" s="109"/>
      <c r="L3867" s="110"/>
      <c r="M3867" s="328" t="str">
        <f>IFERROR(ROUNDUP(VLOOKUP(F3867,Accesorio!A:E,IF(L3867&gt;5,L3867-2,L3867),)*E3867/IF(L3867&gt;5,1.21,1),0)," ")</f>
        <v xml:space="preserve"> </v>
      </c>
      <c r="N3867" s="329" t="str">
        <f>IFERROR(VLOOKUP(F3867,Accesorio!A:C,3,),"")</f>
        <v/>
      </c>
    </row>
    <row r="3868" spans="1:14">
      <c r="A3868" s="103"/>
      <c r="B3868" s="104"/>
      <c r="C3868" s="105"/>
      <c r="D3868" s="106"/>
      <c r="E3868" s="222"/>
      <c r="F3868" s="225"/>
      <c r="G3868" s="107"/>
      <c r="H3868" s="107"/>
      <c r="I3868" s="107"/>
      <c r="J3868" s="108"/>
      <c r="K3868" s="109"/>
      <c r="L3868" s="110"/>
      <c r="M3868" s="328" t="str">
        <f>IFERROR(ROUNDUP(VLOOKUP(F3868,Accesorio!A:E,IF(L3868&gt;5,L3868-2,L3868),)*E3868/IF(L3868&gt;5,1.21,1),0)," ")</f>
        <v xml:space="preserve"> </v>
      </c>
      <c r="N3868" s="329" t="str">
        <f>IFERROR(VLOOKUP(F3868,Accesorio!A:C,3,),"")</f>
        <v/>
      </c>
    </row>
    <row r="3869" spans="1:14">
      <c r="A3869" s="103"/>
      <c r="B3869" s="104"/>
      <c r="C3869" s="105"/>
      <c r="D3869" s="106"/>
      <c r="E3869" s="222"/>
      <c r="F3869" s="225"/>
      <c r="G3869" s="107"/>
      <c r="H3869" s="107"/>
      <c r="I3869" s="107"/>
      <c r="J3869" s="108"/>
      <c r="K3869" s="109"/>
      <c r="L3869" s="110"/>
      <c r="M3869" s="328" t="str">
        <f>IFERROR(ROUNDUP(VLOOKUP(F3869,Accesorio!A:E,IF(L3869&gt;5,L3869-2,L3869),)*E3869/IF(L3869&gt;5,1.21,1),0)," ")</f>
        <v xml:space="preserve"> </v>
      </c>
      <c r="N3869" s="329" t="str">
        <f>IFERROR(VLOOKUP(F3869,Accesorio!A:C,3,),"")</f>
        <v/>
      </c>
    </row>
    <row r="3870" spans="1:14">
      <c r="A3870" s="103"/>
      <c r="B3870" s="104"/>
      <c r="C3870" s="105"/>
      <c r="D3870" s="106"/>
      <c r="E3870" s="222"/>
      <c r="F3870" s="225"/>
      <c r="G3870" s="107"/>
      <c r="H3870" s="107"/>
      <c r="I3870" s="107"/>
      <c r="J3870" s="108"/>
      <c r="K3870" s="109"/>
      <c r="L3870" s="110"/>
      <c r="M3870" s="328" t="str">
        <f>IFERROR(ROUNDUP(VLOOKUP(F3870,Accesorio!A:E,IF(L3870&gt;5,L3870-2,L3870),)*E3870/IF(L3870&gt;5,1.21,1),0)," ")</f>
        <v xml:space="preserve"> </v>
      </c>
      <c r="N3870" s="329" t="str">
        <f>IFERROR(VLOOKUP(F3870,Accesorio!A:C,3,),"")</f>
        <v/>
      </c>
    </row>
    <row r="3871" spans="1:14">
      <c r="A3871" s="103"/>
      <c r="B3871" s="104"/>
      <c r="C3871" s="105"/>
      <c r="D3871" s="106"/>
      <c r="E3871" s="222"/>
      <c r="F3871" s="225"/>
      <c r="G3871" s="107"/>
      <c r="H3871" s="107"/>
      <c r="I3871" s="107"/>
      <c r="J3871" s="108"/>
      <c r="K3871" s="109"/>
      <c r="L3871" s="110"/>
      <c r="M3871" s="328" t="str">
        <f>IFERROR(ROUNDUP(VLOOKUP(F3871,Accesorio!A:E,IF(L3871&gt;5,L3871-2,L3871),)*E3871/IF(L3871&gt;5,1.21,1),0)," ")</f>
        <v xml:space="preserve"> </v>
      </c>
      <c r="N3871" s="329" t="str">
        <f>IFERROR(VLOOKUP(F3871,Accesorio!A:C,3,),"")</f>
        <v/>
      </c>
    </row>
    <row r="3872" spans="1:14">
      <c r="A3872" s="103"/>
      <c r="B3872" s="104"/>
      <c r="C3872" s="105"/>
      <c r="D3872" s="106"/>
      <c r="E3872" s="222"/>
      <c r="F3872" s="225"/>
      <c r="G3872" s="107"/>
      <c r="H3872" s="107"/>
      <c r="I3872" s="107"/>
      <c r="J3872" s="108"/>
      <c r="K3872" s="109"/>
      <c r="L3872" s="110"/>
      <c r="M3872" s="328" t="str">
        <f>IFERROR(ROUNDUP(VLOOKUP(F3872,Accesorio!A:E,IF(L3872&gt;5,L3872-2,L3872),)*E3872/IF(L3872&gt;5,1.21,1),0)," ")</f>
        <v xml:space="preserve"> </v>
      </c>
      <c r="N3872" s="329" t="str">
        <f>IFERROR(VLOOKUP(F3872,Accesorio!A:C,3,),"")</f>
        <v/>
      </c>
    </row>
    <row r="3873" spans="1:14">
      <c r="A3873" s="103"/>
      <c r="B3873" s="104"/>
      <c r="C3873" s="105"/>
      <c r="D3873" s="106"/>
      <c r="E3873" s="222"/>
      <c r="F3873" s="225"/>
      <c r="G3873" s="107"/>
      <c r="H3873" s="107"/>
      <c r="I3873" s="107"/>
      <c r="J3873" s="108"/>
      <c r="K3873" s="109"/>
      <c r="L3873" s="110"/>
      <c r="M3873" s="328" t="str">
        <f>IFERROR(ROUNDUP(VLOOKUP(F3873,Accesorio!A:E,IF(L3873&gt;5,L3873-2,L3873),)*E3873/IF(L3873&gt;5,1.21,1),0)," ")</f>
        <v xml:space="preserve"> </v>
      </c>
      <c r="N3873" s="329" t="str">
        <f>IFERROR(VLOOKUP(F3873,Accesorio!A:C,3,),"")</f>
        <v/>
      </c>
    </row>
    <row r="3874" spans="1:14">
      <c r="A3874" s="103"/>
      <c r="B3874" s="104"/>
      <c r="C3874" s="105"/>
      <c r="D3874" s="106"/>
      <c r="E3874" s="222"/>
      <c r="F3874" s="225"/>
      <c r="G3874" s="107"/>
      <c r="H3874" s="107"/>
      <c r="I3874" s="107"/>
      <c r="J3874" s="108"/>
      <c r="K3874" s="109"/>
      <c r="L3874" s="110"/>
      <c r="M3874" s="328" t="str">
        <f>IFERROR(ROUNDUP(VLOOKUP(F3874,Accesorio!A:E,IF(L3874&gt;5,L3874-2,L3874),)*E3874/IF(L3874&gt;5,1.21,1),0)," ")</f>
        <v xml:space="preserve"> </v>
      </c>
      <c r="N3874" s="329" t="str">
        <f>IFERROR(VLOOKUP(F3874,Accesorio!A:C,3,),"")</f>
        <v/>
      </c>
    </row>
    <row r="3875" spans="1:14">
      <c r="A3875" s="103"/>
      <c r="B3875" s="104"/>
      <c r="C3875" s="105"/>
      <c r="D3875" s="106"/>
      <c r="E3875" s="222"/>
      <c r="F3875" s="225"/>
      <c r="G3875" s="107"/>
      <c r="H3875" s="107"/>
      <c r="I3875" s="107"/>
      <c r="J3875" s="108"/>
      <c r="K3875" s="109"/>
      <c r="L3875" s="110"/>
      <c r="M3875" s="328" t="str">
        <f>IFERROR(ROUNDUP(VLOOKUP(F3875,Accesorio!A:E,IF(L3875&gt;5,L3875-2,L3875),)*E3875/IF(L3875&gt;5,1.21,1),0)," ")</f>
        <v xml:space="preserve"> </v>
      </c>
      <c r="N3875" s="329" t="str">
        <f>IFERROR(VLOOKUP(F3875,Accesorio!A:C,3,),"")</f>
        <v/>
      </c>
    </row>
    <row r="3876" spans="1:14">
      <c r="A3876" s="103"/>
      <c r="B3876" s="104"/>
      <c r="C3876" s="105"/>
      <c r="D3876" s="106"/>
      <c r="E3876" s="222"/>
      <c r="F3876" s="225"/>
      <c r="G3876" s="107"/>
      <c r="H3876" s="107"/>
      <c r="I3876" s="107"/>
      <c r="J3876" s="108"/>
      <c r="K3876" s="109"/>
      <c r="L3876" s="110"/>
      <c r="M3876" s="328" t="str">
        <f>IFERROR(ROUNDUP(VLOOKUP(F3876,Accesorio!A:E,IF(L3876&gt;5,L3876-2,L3876),)*E3876/IF(L3876&gt;5,1.21,1),0)," ")</f>
        <v xml:space="preserve"> </v>
      </c>
      <c r="N3876" s="329" t="str">
        <f>IFERROR(VLOOKUP(F3876,Accesorio!A:C,3,),"")</f>
        <v/>
      </c>
    </row>
    <row r="3877" spans="1:14">
      <c r="A3877" s="103"/>
      <c r="B3877" s="104"/>
      <c r="C3877" s="105"/>
      <c r="D3877" s="106"/>
      <c r="E3877" s="222"/>
      <c r="F3877" s="225"/>
      <c r="G3877" s="107"/>
      <c r="H3877" s="107"/>
      <c r="I3877" s="107"/>
      <c r="J3877" s="108"/>
      <c r="K3877" s="109"/>
      <c r="L3877" s="110"/>
      <c r="M3877" s="328" t="str">
        <f>IFERROR(ROUNDUP(VLOOKUP(F3877,Accesorio!A:E,IF(L3877&gt;5,L3877-2,L3877),)*E3877/IF(L3877&gt;5,1.21,1),0)," ")</f>
        <v xml:space="preserve"> </v>
      </c>
      <c r="N3877" s="329" t="str">
        <f>IFERROR(VLOOKUP(F3877,Accesorio!A:C,3,),"")</f>
        <v/>
      </c>
    </row>
    <row r="3878" spans="1:14">
      <c r="A3878" s="103"/>
      <c r="B3878" s="104"/>
      <c r="C3878" s="105"/>
      <c r="D3878" s="106"/>
      <c r="E3878" s="222"/>
      <c r="F3878" s="225"/>
      <c r="G3878" s="107"/>
      <c r="H3878" s="107"/>
      <c r="I3878" s="107"/>
      <c r="J3878" s="108"/>
      <c r="K3878" s="109"/>
      <c r="L3878" s="110"/>
      <c r="M3878" s="328" t="str">
        <f>IFERROR(ROUNDUP(VLOOKUP(F3878,Accesorio!A:E,IF(L3878&gt;5,L3878-2,L3878),)*E3878/IF(L3878&gt;5,1.21,1),0)," ")</f>
        <v xml:space="preserve"> </v>
      </c>
      <c r="N3878" s="329" t="str">
        <f>IFERROR(VLOOKUP(F3878,Accesorio!A:C,3,),"")</f>
        <v/>
      </c>
    </row>
    <row r="3879" spans="1:14">
      <c r="A3879" s="103"/>
      <c r="B3879" s="104"/>
      <c r="C3879" s="105"/>
      <c r="D3879" s="106"/>
      <c r="E3879" s="222"/>
      <c r="F3879" s="225"/>
      <c r="G3879" s="107"/>
      <c r="H3879" s="107"/>
      <c r="I3879" s="107"/>
      <c r="J3879" s="108"/>
      <c r="K3879" s="109"/>
      <c r="L3879" s="110"/>
      <c r="M3879" s="328" t="str">
        <f>IFERROR(ROUNDUP(VLOOKUP(F3879,Accesorio!A:E,IF(L3879&gt;5,L3879-2,L3879),)*E3879/IF(L3879&gt;5,1.21,1),0)," ")</f>
        <v xml:space="preserve"> </v>
      </c>
      <c r="N3879" s="329" t="str">
        <f>IFERROR(VLOOKUP(F3879,Accesorio!A:C,3,),"")</f>
        <v/>
      </c>
    </row>
    <row r="3880" spans="1:14">
      <c r="A3880" s="103"/>
      <c r="B3880" s="104"/>
      <c r="C3880" s="105"/>
      <c r="D3880" s="106"/>
      <c r="E3880" s="222"/>
      <c r="F3880" s="225"/>
      <c r="G3880" s="107"/>
      <c r="H3880" s="107"/>
      <c r="I3880" s="107"/>
      <c r="J3880" s="108"/>
      <c r="K3880" s="109"/>
      <c r="L3880" s="110"/>
      <c r="M3880" s="328" t="str">
        <f>IFERROR(ROUNDUP(VLOOKUP(F3880,Accesorio!A:E,IF(L3880&gt;5,L3880-2,L3880),)*E3880/IF(L3880&gt;5,1.21,1),0)," ")</f>
        <v xml:space="preserve"> </v>
      </c>
      <c r="N3880" s="329" t="str">
        <f>IFERROR(VLOOKUP(F3880,Accesorio!A:C,3,),"")</f>
        <v/>
      </c>
    </row>
    <row r="3881" spans="1:14">
      <c r="A3881" s="103"/>
      <c r="B3881" s="104"/>
      <c r="C3881" s="105"/>
      <c r="D3881" s="106"/>
      <c r="E3881" s="222"/>
      <c r="F3881" s="225"/>
      <c r="G3881" s="107"/>
      <c r="H3881" s="107"/>
      <c r="I3881" s="107"/>
      <c r="J3881" s="108"/>
      <c r="K3881" s="109"/>
      <c r="L3881" s="110"/>
      <c r="M3881" s="328" t="str">
        <f>IFERROR(ROUNDUP(VLOOKUP(F3881,Accesorio!A:E,IF(L3881&gt;5,L3881-2,L3881),)*E3881/IF(L3881&gt;5,1.21,1),0)," ")</f>
        <v xml:space="preserve"> </v>
      </c>
      <c r="N3881" s="329" t="str">
        <f>IFERROR(VLOOKUP(F3881,Accesorio!A:C,3,),"")</f>
        <v/>
      </c>
    </row>
    <row r="3882" spans="1:14">
      <c r="A3882" s="103"/>
      <c r="B3882" s="104"/>
      <c r="C3882" s="105"/>
      <c r="D3882" s="106"/>
      <c r="E3882" s="222"/>
      <c r="F3882" s="225"/>
      <c r="G3882" s="107"/>
      <c r="H3882" s="107"/>
      <c r="I3882" s="107"/>
      <c r="J3882" s="108"/>
      <c r="K3882" s="109"/>
      <c r="L3882" s="110"/>
      <c r="M3882" s="328" t="str">
        <f>IFERROR(ROUNDUP(VLOOKUP(F3882,Accesorio!A:E,IF(L3882&gt;5,L3882-2,L3882),)*E3882/IF(L3882&gt;5,1.21,1),0)," ")</f>
        <v xml:space="preserve"> </v>
      </c>
      <c r="N3882" s="329" t="str">
        <f>IFERROR(VLOOKUP(F3882,Accesorio!A:C,3,),"")</f>
        <v/>
      </c>
    </row>
    <row r="3883" spans="1:14">
      <c r="A3883" s="103"/>
      <c r="B3883" s="104"/>
      <c r="C3883" s="105"/>
      <c r="D3883" s="106"/>
      <c r="E3883" s="222"/>
      <c r="F3883" s="225"/>
      <c r="G3883" s="107"/>
      <c r="H3883" s="107"/>
      <c r="I3883" s="107"/>
      <c r="J3883" s="108"/>
      <c r="K3883" s="109"/>
      <c r="L3883" s="110"/>
      <c r="M3883" s="328" t="str">
        <f>IFERROR(ROUNDUP(VLOOKUP(F3883,Accesorio!A:E,IF(L3883&gt;5,L3883-2,L3883),)*E3883/IF(L3883&gt;5,1.21,1),0)," ")</f>
        <v xml:space="preserve"> </v>
      </c>
      <c r="N3883" s="329" t="str">
        <f>IFERROR(VLOOKUP(F3883,Accesorio!A:C,3,),"")</f>
        <v/>
      </c>
    </row>
    <row r="3884" spans="1:14">
      <c r="A3884" s="103"/>
      <c r="B3884" s="104"/>
      <c r="C3884" s="105"/>
      <c r="D3884" s="106"/>
      <c r="E3884" s="222"/>
      <c r="F3884" s="225"/>
      <c r="G3884" s="107"/>
      <c r="H3884" s="107"/>
      <c r="I3884" s="107"/>
      <c r="J3884" s="108"/>
      <c r="K3884" s="109"/>
      <c r="L3884" s="110"/>
      <c r="M3884" s="328" t="str">
        <f>IFERROR(ROUNDUP(VLOOKUP(F3884,Accesorio!A:E,IF(L3884&gt;5,L3884-2,L3884),)*E3884/IF(L3884&gt;5,1.21,1),0)," ")</f>
        <v xml:space="preserve"> </v>
      </c>
      <c r="N3884" s="329" t="str">
        <f>IFERROR(VLOOKUP(F3884,Accesorio!A:C,3,),"")</f>
        <v/>
      </c>
    </row>
    <row r="3885" spans="1:14">
      <c r="A3885" s="103"/>
      <c r="B3885" s="104"/>
      <c r="C3885" s="105"/>
      <c r="D3885" s="106"/>
      <c r="E3885" s="222"/>
      <c r="F3885" s="225"/>
      <c r="G3885" s="107"/>
      <c r="H3885" s="107"/>
      <c r="I3885" s="107"/>
      <c r="J3885" s="108"/>
      <c r="K3885" s="109"/>
      <c r="L3885" s="110"/>
      <c r="M3885" s="328" t="str">
        <f>IFERROR(ROUNDUP(VLOOKUP(F3885,Accesorio!A:E,IF(L3885&gt;5,L3885-2,L3885),)*E3885/IF(L3885&gt;5,1.21,1),0)," ")</f>
        <v xml:space="preserve"> </v>
      </c>
      <c r="N3885" s="329" t="str">
        <f>IFERROR(VLOOKUP(F3885,Accesorio!A:C,3,),"")</f>
        <v/>
      </c>
    </row>
    <row r="3886" spans="1:14">
      <c r="A3886" s="103"/>
      <c r="B3886" s="104"/>
      <c r="C3886" s="105"/>
      <c r="D3886" s="106"/>
      <c r="E3886" s="222"/>
      <c r="F3886" s="225"/>
      <c r="G3886" s="107"/>
      <c r="H3886" s="107"/>
      <c r="I3886" s="107"/>
      <c r="J3886" s="108"/>
      <c r="K3886" s="109"/>
      <c r="L3886" s="110"/>
      <c r="M3886" s="328" t="str">
        <f>IFERROR(ROUNDUP(VLOOKUP(F3886,Accesorio!A:E,IF(L3886&gt;5,L3886-2,L3886),)*E3886/IF(L3886&gt;5,1.21,1),0)," ")</f>
        <v xml:space="preserve"> </v>
      </c>
      <c r="N3886" s="329" t="str">
        <f>IFERROR(VLOOKUP(F3886,Accesorio!A:C,3,),"")</f>
        <v/>
      </c>
    </row>
    <row r="3887" spans="1:14">
      <c r="A3887" s="103"/>
      <c r="B3887" s="104"/>
      <c r="C3887" s="105"/>
      <c r="D3887" s="106"/>
      <c r="E3887" s="222"/>
      <c r="F3887" s="225"/>
      <c r="G3887" s="107"/>
      <c r="H3887" s="107"/>
      <c r="I3887" s="107"/>
      <c r="J3887" s="108"/>
      <c r="K3887" s="109"/>
      <c r="L3887" s="110"/>
      <c r="M3887" s="328" t="str">
        <f>IFERROR(ROUNDUP(VLOOKUP(F3887,Accesorio!A:E,IF(L3887&gt;5,L3887-2,L3887),)*E3887/IF(L3887&gt;5,1.21,1),0)," ")</f>
        <v xml:space="preserve"> </v>
      </c>
      <c r="N3887" s="329" t="str">
        <f>IFERROR(VLOOKUP(F3887,Accesorio!A:C,3,),"")</f>
        <v/>
      </c>
    </row>
    <row r="3888" spans="1:14">
      <c r="A3888" s="103"/>
      <c r="B3888" s="104"/>
      <c r="C3888" s="105"/>
      <c r="D3888" s="106"/>
      <c r="E3888" s="222"/>
      <c r="F3888" s="225"/>
      <c r="G3888" s="107"/>
      <c r="H3888" s="107"/>
      <c r="I3888" s="107"/>
      <c r="J3888" s="108"/>
      <c r="K3888" s="109"/>
      <c r="L3888" s="110"/>
      <c r="M3888" s="328" t="str">
        <f>IFERROR(ROUNDUP(VLOOKUP(F3888,Accesorio!A:E,IF(L3888&gt;5,L3888-2,L3888),)*E3888/IF(L3888&gt;5,1.21,1),0)," ")</f>
        <v xml:space="preserve"> </v>
      </c>
      <c r="N3888" s="329" t="str">
        <f>IFERROR(VLOOKUP(F3888,Accesorio!A:C,3,),"")</f>
        <v/>
      </c>
    </row>
    <row r="3889" spans="1:14">
      <c r="A3889" s="103"/>
      <c r="B3889" s="104"/>
      <c r="C3889" s="105"/>
      <c r="D3889" s="106"/>
      <c r="E3889" s="222"/>
      <c r="F3889" s="225"/>
      <c r="G3889" s="107"/>
      <c r="H3889" s="107"/>
      <c r="I3889" s="107"/>
      <c r="J3889" s="108"/>
      <c r="K3889" s="109"/>
      <c r="L3889" s="110"/>
      <c r="M3889" s="328" t="str">
        <f>IFERROR(ROUNDUP(VLOOKUP(F3889,Accesorio!A:E,IF(L3889&gt;5,L3889-2,L3889),)*E3889/IF(L3889&gt;5,1.21,1),0)," ")</f>
        <v xml:space="preserve"> </v>
      </c>
      <c r="N3889" s="329" t="str">
        <f>IFERROR(VLOOKUP(F3889,Accesorio!A:C,3,),"")</f>
        <v/>
      </c>
    </row>
    <row r="3890" spans="1:14">
      <c r="A3890" s="103"/>
      <c r="B3890" s="104"/>
      <c r="C3890" s="105"/>
      <c r="D3890" s="106"/>
      <c r="E3890" s="222"/>
      <c r="F3890" s="225"/>
      <c r="G3890" s="107"/>
      <c r="H3890" s="107"/>
      <c r="I3890" s="107"/>
      <c r="J3890" s="108"/>
      <c r="K3890" s="109"/>
      <c r="L3890" s="110"/>
      <c r="M3890" s="328" t="str">
        <f>IFERROR(ROUNDUP(VLOOKUP(F3890,Accesorio!A:E,IF(L3890&gt;5,L3890-2,L3890),)*E3890/IF(L3890&gt;5,1.21,1),0)," ")</f>
        <v xml:space="preserve"> </v>
      </c>
      <c r="N3890" s="329" t="str">
        <f>IFERROR(VLOOKUP(F3890,Accesorio!A:C,3,),"")</f>
        <v/>
      </c>
    </row>
    <row r="3891" spans="1:14">
      <c r="A3891" s="103"/>
      <c r="B3891" s="104"/>
      <c r="C3891" s="105"/>
      <c r="D3891" s="106"/>
      <c r="E3891" s="222"/>
      <c r="F3891" s="225"/>
      <c r="G3891" s="107"/>
      <c r="H3891" s="107"/>
      <c r="I3891" s="107"/>
      <c r="J3891" s="108"/>
      <c r="K3891" s="109"/>
      <c r="L3891" s="110"/>
      <c r="M3891" s="328" t="str">
        <f>IFERROR(ROUNDUP(VLOOKUP(F3891,Accesorio!A:E,IF(L3891&gt;5,L3891-2,L3891),)*E3891/IF(L3891&gt;5,1.21,1),0)," ")</f>
        <v xml:space="preserve"> </v>
      </c>
      <c r="N3891" s="329" t="str">
        <f>IFERROR(VLOOKUP(F3891,Accesorio!A:C,3,),"")</f>
        <v/>
      </c>
    </row>
    <row r="3892" spans="1:14">
      <c r="A3892" s="103"/>
      <c r="B3892" s="104"/>
      <c r="C3892" s="105"/>
      <c r="D3892" s="106"/>
      <c r="E3892" s="222"/>
      <c r="F3892" s="225"/>
      <c r="G3892" s="107"/>
      <c r="H3892" s="107"/>
      <c r="I3892" s="107"/>
      <c r="J3892" s="108"/>
      <c r="K3892" s="109"/>
      <c r="L3892" s="110"/>
      <c r="M3892" s="328" t="str">
        <f>IFERROR(ROUNDUP(VLOOKUP(F3892,Accesorio!A:E,IF(L3892&gt;5,L3892-2,L3892),)*E3892/IF(L3892&gt;5,1.21,1),0)," ")</f>
        <v xml:space="preserve"> </v>
      </c>
      <c r="N3892" s="329" t="str">
        <f>IFERROR(VLOOKUP(F3892,Accesorio!A:C,3,),"")</f>
        <v/>
      </c>
    </row>
    <row r="3893" spans="1:14">
      <c r="A3893" s="103"/>
      <c r="B3893" s="104"/>
      <c r="C3893" s="105"/>
      <c r="D3893" s="106"/>
      <c r="E3893" s="222"/>
      <c r="F3893" s="225"/>
      <c r="G3893" s="107"/>
      <c r="H3893" s="107"/>
      <c r="I3893" s="107"/>
      <c r="J3893" s="108"/>
      <c r="K3893" s="109"/>
      <c r="L3893" s="110"/>
      <c r="M3893" s="328" t="str">
        <f>IFERROR(ROUNDUP(VLOOKUP(F3893,Accesorio!A:E,IF(L3893&gt;5,L3893-2,L3893),)*E3893/IF(L3893&gt;5,1.21,1),0)," ")</f>
        <v xml:space="preserve"> </v>
      </c>
      <c r="N3893" s="329" t="str">
        <f>IFERROR(VLOOKUP(F3893,Accesorio!A:C,3,),"")</f>
        <v/>
      </c>
    </row>
    <row r="3894" spans="1:14">
      <c r="A3894" s="103"/>
      <c r="B3894" s="104"/>
      <c r="C3894" s="105"/>
      <c r="D3894" s="106"/>
      <c r="E3894" s="222"/>
      <c r="F3894" s="225"/>
      <c r="G3894" s="107"/>
      <c r="H3894" s="107"/>
      <c r="I3894" s="107"/>
      <c r="J3894" s="108"/>
      <c r="K3894" s="109"/>
      <c r="L3894" s="110"/>
      <c r="M3894" s="328" t="str">
        <f>IFERROR(ROUNDUP(VLOOKUP(F3894,Accesorio!A:E,IF(L3894&gt;5,L3894-2,L3894),)*E3894/IF(L3894&gt;5,1.21,1),0)," ")</f>
        <v xml:space="preserve"> </v>
      </c>
      <c r="N3894" s="329" t="str">
        <f>IFERROR(VLOOKUP(F3894,Accesorio!A:C,3,),"")</f>
        <v/>
      </c>
    </row>
    <row r="3895" spans="1:14">
      <c r="A3895" s="103"/>
      <c r="B3895" s="104"/>
      <c r="C3895" s="105"/>
      <c r="D3895" s="106"/>
      <c r="E3895" s="222"/>
      <c r="F3895" s="225"/>
      <c r="G3895" s="107"/>
      <c r="H3895" s="107"/>
      <c r="I3895" s="107"/>
      <c r="J3895" s="108"/>
      <c r="K3895" s="109"/>
      <c r="L3895" s="110"/>
      <c r="M3895" s="328" t="str">
        <f>IFERROR(ROUNDUP(VLOOKUP(F3895,Accesorio!A:E,IF(L3895&gt;5,L3895-2,L3895),)*E3895/IF(L3895&gt;5,1.21,1),0)," ")</f>
        <v xml:space="preserve"> </v>
      </c>
      <c r="N3895" s="329" t="str">
        <f>IFERROR(VLOOKUP(F3895,Accesorio!A:C,3,),"")</f>
        <v/>
      </c>
    </row>
    <row r="3896" spans="1:14">
      <c r="A3896" s="103"/>
      <c r="B3896" s="104"/>
      <c r="C3896" s="105"/>
      <c r="D3896" s="106"/>
      <c r="E3896" s="222"/>
      <c r="F3896" s="225"/>
      <c r="G3896" s="107"/>
      <c r="H3896" s="107"/>
      <c r="I3896" s="107"/>
      <c r="J3896" s="108"/>
      <c r="K3896" s="109"/>
      <c r="L3896" s="110"/>
      <c r="M3896" s="328" t="str">
        <f>IFERROR(ROUNDUP(VLOOKUP(F3896,Accesorio!A:E,IF(L3896&gt;5,L3896-2,L3896),)*E3896/IF(L3896&gt;5,1.21,1),0)," ")</f>
        <v xml:space="preserve"> </v>
      </c>
      <c r="N3896" s="329" t="str">
        <f>IFERROR(VLOOKUP(F3896,Accesorio!A:C,3,),"")</f>
        <v/>
      </c>
    </row>
    <row r="3897" spans="1:14">
      <c r="A3897" s="103"/>
      <c r="B3897" s="104"/>
      <c r="C3897" s="105"/>
      <c r="D3897" s="106"/>
      <c r="E3897" s="222"/>
      <c r="F3897" s="225"/>
      <c r="G3897" s="107"/>
      <c r="H3897" s="107"/>
      <c r="I3897" s="107"/>
      <c r="J3897" s="108"/>
      <c r="K3897" s="109"/>
      <c r="L3897" s="110"/>
      <c r="M3897" s="328" t="str">
        <f>IFERROR(ROUNDUP(VLOOKUP(F3897,Accesorio!A:E,IF(L3897&gt;5,L3897-2,L3897),)*E3897/IF(L3897&gt;5,1.21,1),0)," ")</f>
        <v xml:space="preserve"> </v>
      </c>
      <c r="N3897" s="329" t="str">
        <f>IFERROR(VLOOKUP(F3897,Accesorio!A:C,3,),"")</f>
        <v/>
      </c>
    </row>
    <row r="3898" spans="1:14">
      <c r="A3898" s="103"/>
      <c r="B3898" s="104"/>
      <c r="C3898" s="105"/>
      <c r="D3898" s="106"/>
      <c r="E3898" s="222"/>
      <c r="F3898" s="225"/>
      <c r="G3898" s="107"/>
      <c r="H3898" s="107"/>
      <c r="I3898" s="107"/>
      <c r="J3898" s="108"/>
      <c r="K3898" s="109"/>
      <c r="L3898" s="110"/>
      <c r="M3898" s="328" t="str">
        <f>IFERROR(ROUNDUP(VLOOKUP(F3898,Accesorio!A:E,IF(L3898&gt;5,L3898-2,L3898),)*E3898/IF(L3898&gt;5,1.21,1),0)," ")</f>
        <v xml:space="preserve"> </v>
      </c>
      <c r="N3898" s="329" t="str">
        <f>IFERROR(VLOOKUP(F3898,Accesorio!A:C,3,),"")</f>
        <v/>
      </c>
    </row>
    <row r="3899" spans="1:14">
      <c r="A3899" s="103"/>
      <c r="B3899" s="104"/>
      <c r="C3899" s="105"/>
      <c r="D3899" s="106"/>
      <c r="E3899" s="222"/>
      <c r="F3899" s="225"/>
      <c r="G3899" s="107"/>
      <c r="H3899" s="107"/>
      <c r="I3899" s="107"/>
      <c r="J3899" s="108"/>
      <c r="K3899" s="109"/>
      <c r="L3899" s="110"/>
      <c r="M3899" s="328" t="str">
        <f>IFERROR(ROUNDUP(VLOOKUP(F3899,Accesorio!A:E,IF(L3899&gt;5,L3899-2,L3899),)*E3899/IF(L3899&gt;5,1.21,1),0)," ")</f>
        <v xml:space="preserve"> </v>
      </c>
      <c r="N3899" s="329" t="str">
        <f>IFERROR(VLOOKUP(F3899,Accesorio!A:C,3,),"")</f>
        <v/>
      </c>
    </row>
    <row r="3900" spans="1:14">
      <c r="A3900" s="103"/>
      <c r="B3900" s="104"/>
      <c r="C3900" s="105"/>
      <c r="D3900" s="106"/>
      <c r="E3900" s="222"/>
      <c r="F3900" s="225"/>
      <c r="G3900" s="107"/>
      <c r="H3900" s="107"/>
      <c r="I3900" s="107"/>
      <c r="J3900" s="108"/>
      <c r="K3900" s="109"/>
      <c r="L3900" s="110"/>
      <c r="M3900" s="328" t="str">
        <f>IFERROR(ROUNDUP(VLOOKUP(F3900,Accesorio!A:E,IF(L3900&gt;5,L3900-2,L3900),)*E3900/IF(L3900&gt;5,1.21,1),0)," ")</f>
        <v xml:space="preserve"> </v>
      </c>
      <c r="N3900" s="329" t="str">
        <f>IFERROR(VLOOKUP(F3900,Accesorio!A:C,3,),"")</f>
        <v/>
      </c>
    </row>
    <row r="3901" spans="1:14">
      <c r="A3901" s="103"/>
      <c r="B3901" s="104"/>
      <c r="C3901" s="105"/>
      <c r="D3901" s="106"/>
      <c r="E3901" s="222"/>
      <c r="F3901" s="225"/>
      <c r="G3901" s="107"/>
      <c r="H3901" s="107"/>
      <c r="I3901" s="107"/>
      <c r="J3901" s="108"/>
      <c r="K3901" s="109"/>
      <c r="L3901" s="110"/>
      <c r="M3901" s="328" t="str">
        <f>IFERROR(ROUNDUP(VLOOKUP(F3901,Accesorio!A:E,IF(L3901&gt;5,L3901-2,L3901),)*E3901/IF(L3901&gt;5,1.21,1),0)," ")</f>
        <v xml:space="preserve"> </v>
      </c>
      <c r="N3901" s="329" t="str">
        <f>IFERROR(VLOOKUP(F3901,Accesorio!A:C,3,),"")</f>
        <v/>
      </c>
    </row>
    <row r="3902" spans="1:14">
      <c r="A3902" s="103"/>
      <c r="B3902" s="104"/>
      <c r="C3902" s="105"/>
      <c r="D3902" s="106"/>
      <c r="E3902" s="222"/>
      <c r="F3902" s="225"/>
      <c r="G3902" s="107"/>
      <c r="H3902" s="107"/>
      <c r="I3902" s="107"/>
      <c r="J3902" s="108"/>
      <c r="K3902" s="109"/>
      <c r="L3902" s="110"/>
      <c r="M3902" s="328" t="str">
        <f>IFERROR(ROUNDUP(VLOOKUP(F3902,Accesorio!A:E,IF(L3902&gt;5,L3902-2,L3902),)*E3902/IF(L3902&gt;5,1.21,1),0)," ")</f>
        <v xml:space="preserve"> </v>
      </c>
      <c r="N3902" s="329" t="str">
        <f>IFERROR(VLOOKUP(F3902,Accesorio!A:C,3,),"")</f>
        <v/>
      </c>
    </row>
    <row r="3903" spans="1:14">
      <c r="A3903" s="103"/>
      <c r="B3903" s="104"/>
      <c r="C3903" s="105"/>
      <c r="D3903" s="106"/>
      <c r="E3903" s="222"/>
      <c r="F3903" s="225"/>
      <c r="G3903" s="107"/>
      <c r="H3903" s="107"/>
      <c r="I3903" s="107"/>
      <c r="J3903" s="108"/>
      <c r="K3903" s="109"/>
      <c r="L3903" s="110"/>
      <c r="M3903" s="328" t="str">
        <f>IFERROR(ROUNDUP(VLOOKUP(F3903,Accesorio!A:E,IF(L3903&gt;5,L3903-2,L3903),)*E3903/IF(L3903&gt;5,1.21,1),0)," ")</f>
        <v xml:space="preserve"> </v>
      </c>
      <c r="N3903" s="329" t="str">
        <f>IFERROR(VLOOKUP(F3903,Accesorio!A:C,3,),"")</f>
        <v/>
      </c>
    </row>
    <row r="3904" spans="1:14">
      <c r="A3904" s="103"/>
      <c r="B3904" s="104"/>
      <c r="C3904" s="105"/>
      <c r="D3904" s="106"/>
      <c r="E3904" s="222"/>
      <c r="F3904" s="225"/>
      <c r="G3904" s="107"/>
      <c r="H3904" s="107"/>
      <c r="I3904" s="107"/>
      <c r="J3904" s="108"/>
      <c r="K3904" s="109"/>
      <c r="L3904" s="110"/>
      <c r="M3904" s="328" t="str">
        <f>IFERROR(ROUNDUP(VLOOKUP(F3904,Accesorio!A:E,IF(L3904&gt;5,L3904-2,L3904),)*E3904/IF(L3904&gt;5,1.21,1),0)," ")</f>
        <v xml:space="preserve"> </v>
      </c>
      <c r="N3904" s="329" t="str">
        <f>IFERROR(VLOOKUP(F3904,Accesorio!A:C,3,),"")</f>
        <v/>
      </c>
    </row>
    <row r="3905" spans="1:14">
      <c r="A3905" s="103"/>
      <c r="B3905" s="104"/>
      <c r="C3905" s="105"/>
      <c r="D3905" s="106"/>
      <c r="E3905" s="222"/>
      <c r="F3905" s="225"/>
      <c r="G3905" s="107"/>
      <c r="H3905" s="107"/>
      <c r="I3905" s="107"/>
      <c r="J3905" s="108"/>
      <c r="K3905" s="109"/>
      <c r="L3905" s="110"/>
      <c r="M3905" s="328" t="str">
        <f>IFERROR(ROUNDUP(VLOOKUP(F3905,Accesorio!A:E,IF(L3905&gt;5,L3905-2,L3905),)*E3905/IF(L3905&gt;5,1.21,1),0)," ")</f>
        <v xml:space="preserve"> </v>
      </c>
      <c r="N3905" s="329" t="str">
        <f>IFERROR(VLOOKUP(F3905,Accesorio!A:C,3,),"")</f>
        <v/>
      </c>
    </row>
    <row r="3906" spans="1:14">
      <c r="A3906" s="103"/>
      <c r="B3906" s="104"/>
      <c r="C3906" s="105"/>
      <c r="D3906" s="106"/>
      <c r="E3906" s="222"/>
      <c r="F3906" s="225"/>
      <c r="G3906" s="107"/>
      <c r="H3906" s="107"/>
      <c r="I3906" s="107"/>
      <c r="J3906" s="108"/>
      <c r="K3906" s="109"/>
      <c r="L3906" s="110"/>
      <c r="M3906" s="328" t="str">
        <f>IFERROR(ROUNDUP(VLOOKUP(F3906,Accesorio!A:E,IF(L3906&gt;5,L3906-2,L3906),)*E3906/IF(L3906&gt;5,1.21,1),0)," ")</f>
        <v xml:space="preserve"> </v>
      </c>
      <c r="N3906" s="329" t="str">
        <f>IFERROR(VLOOKUP(F3906,Accesorio!A:C,3,),"")</f>
        <v/>
      </c>
    </row>
    <row r="3907" spans="1:14">
      <c r="A3907" s="103"/>
      <c r="B3907" s="104"/>
      <c r="C3907" s="105"/>
      <c r="D3907" s="106"/>
      <c r="E3907" s="222"/>
      <c r="F3907" s="225"/>
      <c r="G3907" s="107"/>
      <c r="H3907" s="107"/>
      <c r="I3907" s="107"/>
      <c r="J3907" s="108"/>
      <c r="K3907" s="109"/>
      <c r="L3907" s="110"/>
      <c r="M3907" s="328" t="str">
        <f>IFERROR(ROUNDUP(VLOOKUP(F3907,Accesorio!A:E,IF(L3907&gt;5,L3907-2,L3907),)*E3907/IF(L3907&gt;5,1.21,1),0)," ")</f>
        <v xml:space="preserve"> </v>
      </c>
      <c r="N3907" s="329" t="str">
        <f>IFERROR(VLOOKUP(F3907,Accesorio!A:C,3,),"")</f>
        <v/>
      </c>
    </row>
    <row r="3908" spans="1:14">
      <c r="A3908" s="103"/>
      <c r="B3908" s="104"/>
      <c r="C3908" s="105"/>
      <c r="D3908" s="106"/>
      <c r="E3908" s="222"/>
      <c r="F3908" s="225"/>
      <c r="G3908" s="107"/>
      <c r="H3908" s="107"/>
      <c r="I3908" s="107"/>
      <c r="J3908" s="108"/>
      <c r="K3908" s="109"/>
      <c r="L3908" s="110"/>
      <c r="M3908" s="328" t="str">
        <f>IFERROR(ROUNDUP(VLOOKUP(F3908,Accesorio!A:E,IF(L3908&gt;5,L3908-2,L3908),)*E3908/IF(L3908&gt;5,1.21,1),0)," ")</f>
        <v xml:space="preserve"> </v>
      </c>
      <c r="N3908" s="329" t="str">
        <f>IFERROR(VLOOKUP(F3908,Accesorio!A:C,3,),"")</f>
        <v/>
      </c>
    </row>
    <row r="3909" spans="1:14">
      <c r="A3909" s="103"/>
      <c r="B3909" s="104"/>
      <c r="C3909" s="105"/>
      <c r="D3909" s="106"/>
      <c r="E3909" s="222"/>
      <c r="F3909" s="225"/>
      <c r="G3909" s="107"/>
      <c r="H3909" s="107"/>
      <c r="I3909" s="107"/>
      <c r="J3909" s="108"/>
      <c r="K3909" s="109"/>
      <c r="L3909" s="110"/>
      <c r="M3909" s="328" t="str">
        <f>IFERROR(ROUNDUP(VLOOKUP(F3909,Accesorio!A:E,IF(L3909&gt;5,L3909-2,L3909),)*E3909/IF(L3909&gt;5,1.21,1),0)," ")</f>
        <v xml:space="preserve"> </v>
      </c>
      <c r="N3909" s="329" t="str">
        <f>IFERROR(VLOOKUP(F3909,Accesorio!A:C,3,),"")</f>
        <v/>
      </c>
    </row>
    <row r="3910" spans="1:14">
      <c r="A3910" s="103"/>
      <c r="B3910" s="104"/>
      <c r="C3910" s="105"/>
      <c r="D3910" s="106"/>
      <c r="E3910" s="222"/>
      <c r="F3910" s="225"/>
      <c r="G3910" s="107"/>
      <c r="H3910" s="107"/>
      <c r="I3910" s="107"/>
      <c r="J3910" s="108"/>
      <c r="K3910" s="109"/>
      <c r="L3910" s="110"/>
      <c r="M3910" s="328" t="str">
        <f>IFERROR(ROUNDUP(VLOOKUP(F3910,Accesorio!A:E,IF(L3910&gt;5,L3910-2,L3910),)*E3910/IF(L3910&gt;5,1.21,1),0)," ")</f>
        <v xml:space="preserve"> </v>
      </c>
      <c r="N3910" s="329" t="str">
        <f>IFERROR(VLOOKUP(F3910,Accesorio!A:C,3,),"")</f>
        <v/>
      </c>
    </row>
    <row r="3911" spans="1:14">
      <c r="A3911" s="103"/>
      <c r="B3911" s="104"/>
      <c r="C3911" s="105"/>
      <c r="D3911" s="106"/>
      <c r="E3911" s="222"/>
      <c r="F3911" s="225"/>
      <c r="G3911" s="107"/>
      <c r="H3911" s="107"/>
      <c r="I3911" s="107"/>
      <c r="J3911" s="108"/>
      <c r="K3911" s="109"/>
      <c r="L3911" s="110"/>
      <c r="M3911" s="328" t="str">
        <f>IFERROR(ROUNDUP(VLOOKUP(F3911,Accesorio!A:E,IF(L3911&gt;5,L3911-2,L3911),)*E3911/IF(L3911&gt;5,1.21,1),0)," ")</f>
        <v xml:space="preserve"> </v>
      </c>
      <c r="N3911" s="329" t="str">
        <f>IFERROR(VLOOKUP(F3911,Accesorio!A:C,3,),"")</f>
        <v/>
      </c>
    </row>
    <row r="3912" spans="1:14">
      <c r="A3912" s="103"/>
      <c r="B3912" s="104"/>
      <c r="C3912" s="105"/>
      <c r="D3912" s="106"/>
      <c r="E3912" s="222"/>
      <c r="F3912" s="225"/>
      <c r="G3912" s="107"/>
      <c r="H3912" s="107"/>
      <c r="I3912" s="107"/>
      <c r="J3912" s="108"/>
      <c r="K3912" s="109"/>
      <c r="L3912" s="110"/>
      <c r="M3912" s="328" t="str">
        <f>IFERROR(ROUNDUP(VLOOKUP(F3912,Accesorio!A:E,IF(L3912&gt;5,L3912-2,L3912),)*E3912/IF(L3912&gt;5,1.21,1),0)," ")</f>
        <v xml:space="preserve"> </v>
      </c>
      <c r="N3912" s="329" t="str">
        <f>IFERROR(VLOOKUP(F3912,Accesorio!A:C,3,),"")</f>
        <v/>
      </c>
    </row>
    <row r="3913" spans="1:14">
      <c r="A3913" s="103"/>
      <c r="B3913" s="104"/>
      <c r="C3913" s="105"/>
      <c r="D3913" s="106"/>
      <c r="E3913" s="222"/>
      <c r="F3913" s="225"/>
      <c r="G3913" s="107"/>
      <c r="H3913" s="107"/>
      <c r="I3913" s="107"/>
      <c r="J3913" s="108"/>
      <c r="K3913" s="109"/>
      <c r="L3913" s="110"/>
      <c r="M3913" s="328" t="str">
        <f>IFERROR(ROUNDUP(VLOOKUP(F3913,Accesorio!A:E,IF(L3913&gt;5,L3913-2,L3913),)*E3913/IF(L3913&gt;5,1.21,1),0)," ")</f>
        <v xml:space="preserve"> </v>
      </c>
      <c r="N3913" s="329" t="str">
        <f>IFERROR(VLOOKUP(F3913,Accesorio!A:C,3,),"")</f>
        <v/>
      </c>
    </row>
    <row r="3914" spans="1:14">
      <c r="A3914" s="103"/>
      <c r="B3914" s="104"/>
      <c r="C3914" s="105"/>
      <c r="D3914" s="106"/>
      <c r="E3914" s="222"/>
      <c r="F3914" s="225"/>
      <c r="G3914" s="107"/>
      <c r="H3914" s="107"/>
      <c r="I3914" s="107"/>
      <c r="J3914" s="108"/>
      <c r="K3914" s="109"/>
      <c r="L3914" s="110"/>
      <c r="M3914" s="328" t="str">
        <f>IFERROR(ROUNDUP(VLOOKUP(F3914,Accesorio!A:E,IF(L3914&gt;5,L3914-2,L3914),)*E3914/IF(L3914&gt;5,1.21,1),0)," ")</f>
        <v xml:space="preserve"> </v>
      </c>
      <c r="N3914" s="329" t="str">
        <f>IFERROR(VLOOKUP(F3914,Accesorio!A:C,3,),"")</f>
        <v/>
      </c>
    </row>
    <row r="3915" spans="1:14">
      <c r="A3915" s="103"/>
      <c r="B3915" s="104"/>
      <c r="C3915" s="105"/>
      <c r="D3915" s="106"/>
      <c r="E3915" s="222"/>
      <c r="F3915" s="225"/>
      <c r="G3915" s="107"/>
      <c r="H3915" s="107"/>
      <c r="I3915" s="107"/>
      <c r="J3915" s="108"/>
      <c r="K3915" s="109"/>
      <c r="L3915" s="110"/>
      <c r="M3915" s="328" t="str">
        <f>IFERROR(ROUNDUP(VLOOKUP(F3915,Accesorio!A:E,IF(L3915&gt;5,L3915-2,L3915),)*E3915/IF(L3915&gt;5,1.21,1),0)," ")</f>
        <v xml:space="preserve"> </v>
      </c>
      <c r="N3915" s="329" t="str">
        <f>IFERROR(VLOOKUP(F3915,Accesorio!A:C,3,),"")</f>
        <v/>
      </c>
    </row>
    <row r="3916" spans="1:14">
      <c r="A3916" s="103"/>
      <c r="B3916" s="104"/>
      <c r="C3916" s="105"/>
      <c r="D3916" s="106"/>
      <c r="E3916" s="222"/>
      <c r="F3916" s="225"/>
      <c r="G3916" s="107"/>
      <c r="H3916" s="107"/>
      <c r="I3916" s="107"/>
      <c r="J3916" s="108"/>
      <c r="K3916" s="109"/>
      <c r="L3916" s="110"/>
      <c r="M3916" s="328" t="str">
        <f>IFERROR(ROUNDUP(VLOOKUP(F3916,Accesorio!A:E,IF(L3916&gt;5,L3916-2,L3916),)*E3916/IF(L3916&gt;5,1.21,1),0)," ")</f>
        <v xml:space="preserve"> </v>
      </c>
      <c r="N3916" s="329" t="str">
        <f>IFERROR(VLOOKUP(F3916,Accesorio!A:C,3,),"")</f>
        <v/>
      </c>
    </row>
    <row r="3917" spans="1:14">
      <c r="A3917" s="103"/>
      <c r="B3917" s="104"/>
      <c r="C3917" s="105"/>
      <c r="D3917" s="106"/>
      <c r="E3917" s="222"/>
      <c r="F3917" s="225"/>
      <c r="G3917" s="107"/>
      <c r="H3917" s="107"/>
      <c r="I3917" s="107"/>
      <c r="J3917" s="108"/>
      <c r="K3917" s="109"/>
      <c r="L3917" s="110"/>
      <c r="M3917" s="328" t="str">
        <f>IFERROR(ROUNDUP(VLOOKUP(F3917,Accesorio!A:E,IF(L3917&gt;5,L3917-2,L3917),)*E3917/IF(L3917&gt;5,1.21,1),0)," ")</f>
        <v xml:space="preserve"> </v>
      </c>
      <c r="N3917" s="329" t="str">
        <f>IFERROR(VLOOKUP(F3917,Accesorio!A:C,3,),"")</f>
        <v/>
      </c>
    </row>
    <row r="3918" spans="1:14">
      <c r="A3918" s="103"/>
      <c r="B3918" s="104"/>
      <c r="C3918" s="105"/>
      <c r="D3918" s="106"/>
      <c r="E3918" s="222"/>
      <c r="F3918" s="225"/>
      <c r="G3918" s="107"/>
      <c r="H3918" s="107"/>
      <c r="I3918" s="107"/>
      <c r="J3918" s="108"/>
      <c r="K3918" s="109"/>
      <c r="L3918" s="110"/>
      <c r="M3918" s="328" t="str">
        <f>IFERROR(ROUNDUP(VLOOKUP(F3918,Accesorio!A:E,IF(L3918&gt;5,L3918-2,L3918),)*E3918/IF(L3918&gt;5,1.21,1),0)," ")</f>
        <v xml:space="preserve"> </v>
      </c>
      <c r="N3918" s="329" t="str">
        <f>IFERROR(VLOOKUP(F3918,Accesorio!A:C,3,),"")</f>
        <v/>
      </c>
    </row>
    <row r="3919" spans="1:14">
      <c r="A3919" s="103"/>
      <c r="B3919" s="104"/>
      <c r="C3919" s="105"/>
      <c r="D3919" s="106"/>
      <c r="E3919" s="222"/>
      <c r="F3919" s="225"/>
      <c r="G3919" s="107"/>
      <c r="H3919" s="107"/>
      <c r="I3919" s="107"/>
      <c r="J3919" s="108"/>
      <c r="K3919" s="109"/>
      <c r="L3919" s="110"/>
      <c r="M3919" s="328" t="str">
        <f>IFERROR(ROUNDUP(VLOOKUP(F3919,Accesorio!A:E,IF(L3919&gt;5,L3919-2,L3919),)*E3919/IF(L3919&gt;5,1.21,1),0)," ")</f>
        <v xml:space="preserve"> </v>
      </c>
      <c r="N3919" s="329" t="str">
        <f>IFERROR(VLOOKUP(F3919,Accesorio!A:C,3,),"")</f>
        <v/>
      </c>
    </row>
    <row r="3920" spans="1:14">
      <c r="A3920" s="103"/>
      <c r="B3920" s="104"/>
      <c r="C3920" s="105"/>
      <c r="D3920" s="106"/>
      <c r="E3920" s="222"/>
      <c r="F3920" s="225"/>
      <c r="G3920" s="107"/>
      <c r="H3920" s="107"/>
      <c r="I3920" s="107"/>
      <c r="J3920" s="108"/>
      <c r="K3920" s="109"/>
      <c r="L3920" s="110"/>
      <c r="M3920" s="328" t="str">
        <f>IFERROR(ROUNDUP(VLOOKUP(F3920,Accesorio!A:E,IF(L3920&gt;5,L3920-2,L3920),)*E3920/IF(L3920&gt;5,1.21,1),0)," ")</f>
        <v xml:space="preserve"> </v>
      </c>
      <c r="N3920" s="329" t="str">
        <f>IFERROR(VLOOKUP(F3920,Accesorio!A:C,3,),"")</f>
        <v/>
      </c>
    </row>
    <row r="3921" spans="1:14">
      <c r="A3921" s="103"/>
      <c r="B3921" s="104"/>
      <c r="C3921" s="105"/>
      <c r="D3921" s="106"/>
      <c r="E3921" s="222"/>
      <c r="F3921" s="225"/>
      <c r="G3921" s="107"/>
      <c r="H3921" s="107"/>
      <c r="I3921" s="107"/>
      <c r="J3921" s="108"/>
      <c r="K3921" s="109"/>
      <c r="L3921" s="110"/>
      <c r="M3921" s="328" t="str">
        <f>IFERROR(ROUNDUP(VLOOKUP(F3921,Accesorio!A:E,IF(L3921&gt;5,L3921-2,L3921),)*E3921/IF(L3921&gt;5,1.21,1),0)," ")</f>
        <v xml:space="preserve"> </v>
      </c>
      <c r="N3921" s="329" t="str">
        <f>IFERROR(VLOOKUP(F3921,Accesorio!A:C,3,),"")</f>
        <v/>
      </c>
    </row>
    <row r="3922" spans="1:14">
      <c r="A3922" s="103"/>
      <c r="B3922" s="104"/>
      <c r="C3922" s="105"/>
      <c r="D3922" s="106"/>
      <c r="E3922" s="222"/>
      <c r="F3922" s="225"/>
      <c r="G3922" s="107"/>
      <c r="H3922" s="107"/>
      <c r="I3922" s="107"/>
      <c r="J3922" s="108"/>
      <c r="K3922" s="109"/>
      <c r="L3922" s="110"/>
      <c r="M3922" s="328" t="str">
        <f>IFERROR(ROUNDUP(VLOOKUP(F3922,Accesorio!A:E,IF(L3922&gt;5,L3922-2,L3922),)*E3922/IF(L3922&gt;5,1.21,1),0)," ")</f>
        <v xml:space="preserve"> </v>
      </c>
      <c r="N3922" s="329" t="str">
        <f>IFERROR(VLOOKUP(F3922,Accesorio!A:C,3,),"")</f>
        <v/>
      </c>
    </row>
    <row r="3923" spans="1:14">
      <c r="A3923" s="103"/>
      <c r="B3923" s="104"/>
      <c r="C3923" s="105"/>
      <c r="D3923" s="106"/>
      <c r="E3923" s="222"/>
      <c r="F3923" s="225"/>
      <c r="G3923" s="107"/>
      <c r="H3923" s="107"/>
      <c r="I3923" s="107"/>
      <c r="J3923" s="108"/>
      <c r="K3923" s="109"/>
      <c r="L3923" s="110"/>
      <c r="M3923" s="328" t="str">
        <f>IFERROR(ROUNDUP(VLOOKUP(F3923,Accesorio!A:E,IF(L3923&gt;5,L3923-2,L3923),)*E3923/IF(L3923&gt;5,1.21,1),0)," ")</f>
        <v xml:space="preserve"> </v>
      </c>
      <c r="N3923" s="329" t="str">
        <f>IFERROR(VLOOKUP(F3923,Accesorio!A:C,3,),"")</f>
        <v/>
      </c>
    </row>
    <row r="3924" spans="1:14">
      <c r="A3924" s="103"/>
      <c r="B3924" s="104"/>
      <c r="C3924" s="105"/>
      <c r="D3924" s="106"/>
      <c r="E3924" s="222"/>
      <c r="F3924" s="225"/>
      <c r="G3924" s="107"/>
      <c r="H3924" s="107"/>
      <c r="I3924" s="107"/>
      <c r="J3924" s="108"/>
      <c r="K3924" s="109"/>
      <c r="L3924" s="110"/>
      <c r="M3924" s="328" t="str">
        <f>IFERROR(ROUNDUP(VLOOKUP(F3924,Accesorio!A:E,IF(L3924&gt;5,L3924-2,L3924),)*E3924/IF(L3924&gt;5,1.21,1),0)," ")</f>
        <v xml:space="preserve"> </v>
      </c>
      <c r="N3924" s="329" t="str">
        <f>IFERROR(VLOOKUP(F3924,Accesorio!A:C,3,),"")</f>
        <v/>
      </c>
    </row>
    <row r="3925" spans="1:14">
      <c r="A3925" s="103"/>
      <c r="B3925" s="104"/>
      <c r="C3925" s="105"/>
      <c r="D3925" s="106"/>
      <c r="E3925" s="222"/>
      <c r="F3925" s="225"/>
      <c r="G3925" s="107"/>
      <c r="H3925" s="107"/>
      <c r="I3925" s="107"/>
      <c r="J3925" s="108"/>
      <c r="K3925" s="109"/>
      <c r="L3925" s="110"/>
      <c r="M3925" s="328" t="str">
        <f>IFERROR(ROUNDUP(VLOOKUP(F3925,Accesorio!A:E,IF(L3925&gt;5,L3925-2,L3925),)*E3925/IF(L3925&gt;5,1.21,1),0)," ")</f>
        <v xml:space="preserve"> </v>
      </c>
      <c r="N3925" s="329" t="str">
        <f>IFERROR(VLOOKUP(F3925,Accesorio!A:C,3,),"")</f>
        <v/>
      </c>
    </row>
    <row r="3926" spans="1:14">
      <c r="A3926" s="103"/>
      <c r="B3926" s="104"/>
      <c r="C3926" s="105"/>
      <c r="D3926" s="106"/>
      <c r="E3926" s="222"/>
      <c r="F3926" s="225"/>
      <c r="G3926" s="107"/>
      <c r="H3926" s="107"/>
      <c r="I3926" s="107"/>
      <c r="J3926" s="108"/>
      <c r="K3926" s="109"/>
      <c r="L3926" s="110"/>
      <c r="M3926" s="328" t="str">
        <f>IFERROR(ROUNDUP(VLOOKUP(F3926,Accesorio!A:E,IF(L3926&gt;5,L3926-2,L3926),)*E3926/IF(L3926&gt;5,1.21,1),0)," ")</f>
        <v xml:space="preserve"> </v>
      </c>
      <c r="N3926" s="329" t="str">
        <f>IFERROR(VLOOKUP(F3926,Accesorio!A:C,3,),"")</f>
        <v/>
      </c>
    </row>
    <row r="3927" spans="1:14">
      <c r="A3927" s="103"/>
      <c r="B3927" s="104"/>
      <c r="C3927" s="105"/>
      <c r="D3927" s="106"/>
      <c r="E3927" s="222"/>
      <c r="F3927" s="225"/>
      <c r="G3927" s="107"/>
      <c r="H3927" s="107"/>
      <c r="I3927" s="107"/>
      <c r="J3927" s="108"/>
      <c r="K3927" s="109"/>
      <c r="L3927" s="110"/>
      <c r="M3927" s="328" t="str">
        <f>IFERROR(ROUNDUP(VLOOKUP(F3927,Accesorio!A:E,IF(L3927&gt;5,L3927-2,L3927),)*E3927/IF(L3927&gt;5,1.21,1),0)," ")</f>
        <v xml:space="preserve"> </v>
      </c>
      <c r="N3927" s="329" t="str">
        <f>IFERROR(VLOOKUP(F3927,Accesorio!A:C,3,),"")</f>
        <v/>
      </c>
    </row>
    <row r="3928" spans="1:14">
      <c r="A3928" s="103"/>
      <c r="B3928" s="104"/>
      <c r="C3928" s="105"/>
      <c r="D3928" s="106"/>
      <c r="E3928" s="222"/>
      <c r="F3928" s="225"/>
      <c r="G3928" s="107"/>
      <c r="H3928" s="107"/>
      <c r="I3928" s="107"/>
      <c r="J3928" s="108"/>
      <c r="K3928" s="109"/>
      <c r="L3928" s="110"/>
      <c r="M3928" s="328" t="str">
        <f>IFERROR(ROUNDUP(VLOOKUP(F3928,Accesorio!A:E,IF(L3928&gt;5,L3928-2,L3928),)*E3928/IF(L3928&gt;5,1.21,1),0)," ")</f>
        <v xml:space="preserve"> </v>
      </c>
      <c r="N3928" s="329" t="str">
        <f>IFERROR(VLOOKUP(F3928,Accesorio!A:C,3,),"")</f>
        <v/>
      </c>
    </row>
    <row r="3929" spans="1:14">
      <c r="A3929" s="103"/>
      <c r="B3929" s="104"/>
      <c r="C3929" s="105"/>
      <c r="D3929" s="106"/>
      <c r="E3929" s="222"/>
      <c r="F3929" s="225"/>
      <c r="G3929" s="107"/>
      <c r="H3929" s="107"/>
      <c r="I3929" s="107"/>
      <c r="J3929" s="108"/>
      <c r="K3929" s="109"/>
      <c r="L3929" s="110"/>
      <c r="M3929" s="328" t="str">
        <f>IFERROR(ROUNDUP(VLOOKUP(F3929,Accesorio!A:E,IF(L3929&gt;5,L3929-2,L3929),)*E3929/IF(L3929&gt;5,1.21,1),0)," ")</f>
        <v xml:space="preserve"> </v>
      </c>
      <c r="N3929" s="329" t="str">
        <f>IFERROR(VLOOKUP(F3929,Accesorio!A:C,3,),"")</f>
        <v/>
      </c>
    </row>
    <row r="3930" spans="1:14">
      <c r="A3930" s="103"/>
      <c r="B3930" s="104"/>
      <c r="C3930" s="105"/>
      <c r="D3930" s="106"/>
      <c r="E3930" s="222"/>
      <c r="F3930" s="225"/>
      <c r="G3930" s="107"/>
      <c r="H3930" s="107"/>
      <c r="I3930" s="107"/>
      <c r="J3930" s="108"/>
      <c r="K3930" s="109"/>
      <c r="L3930" s="110"/>
      <c r="M3930" s="328" t="str">
        <f>IFERROR(ROUNDUP(VLOOKUP(F3930,Accesorio!A:E,IF(L3930&gt;5,L3930-2,L3930),)*E3930/IF(L3930&gt;5,1.21,1),0)," ")</f>
        <v xml:space="preserve"> </v>
      </c>
      <c r="N3930" s="329" t="str">
        <f>IFERROR(VLOOKUP(F3930,Accesorio!A:C,3,),"")</f>
        <v/>
      </c>
    </row>
    <row r="3931" spans="1:14">
      <c r="A3931" s="103"/>
      <c r="B3931" s="104"/>
      <c r="C3931" s="105"/>
      <c r="D3931" s="106"/>
      <c r="E3931" s="222"/>
      <c r="F3931" s="225"/>
      <c r="G3931" s="107"/>
      <c r="H3931" s="107"/>
      <c r="I3931" s="107"/>
      <c r="J3931" s="108"/>
      <c r="K3931" s="109"/>
      <c r="L3931" s="110"/>
      <c r="M3931" s="328" t="str">
        <f>IFERROR(ROUNDUP(VLOOKUP(F3931,Accesorio!A:E,IF(L3931&gt;5,L3931-2,L3931),)*E3931/IF(L3931&gt;5,1.21,1),0)," ")</f>
        <v xml:space="preserve"> </v>
      </c>
      <c r="N3931" s="329" t="str">
        <f>IFERROR(VLOOKUP(F3931,Accesorio!A:C,3,),"")</f>
        <v/>
      </c>
    </row>
    <row r="3932" spans="1:14">
      <c r="A3932" s="103"/>
      <c r="B3932" s="104"/>
      <c r="C3932" s="105"/>
      <c r="D3932" s="106"/>
      <c r="E3932" s="222"/>
      <c r="F3932" s="225"/>
      <c r="G3932" s="107"/>
      <c r="H3932" s="107"/>
      <c r="I3932" s="107"/>
      <c r="J3932" s="108"/>
      <c r="K3932" s="109"/>
      <c r="L3932" s="110"/>
      <c r="M3932" s="328" t="str">
        <f>IFERROR(ROUNDUP(VLOOKUP(F3932,Accesorio!A:E,IF(L3932&gt;5,L3932-2,L3932),)*E3932/IF(L3932&gt;5,1.21,1),0)," ")</f>
        <v xml:space="preserve"> </v>
      </c>
      <c r="N3932" s="329" t="str">
        <f>IFERROR(VLOOKUP(F3932,Accesorio!A:C,3,),"")</f>
        <v/>
      </c>
    </row>
    <row r="3933" spans="1:14">
      <c r="A3933" s="103"/>
      <c r="B3933" s="104"/>
      <c r="C3933" s="105"/>
      <c r="D3933" s="106"/>
      <c r="E3933" s="222"/>
      <c r="F3933" s="225"/>
      <c r="G3933" s="107"/>
      <c r="H3933" s="107"/>
      <c r="I3933" s="107"/>
      <c r="J3933" s="108"/>
      <c r="K3933" s="109"/>
      <c r="L3933" s="110"/>
      <c r="M3933" s="328" t="str">
        <f>IFERROR(ROUNDUP(VLOOKUP(F3933,Accesorio!A:E,IF(L3933&gt;5,L3933-2,L3933),)*E3933/IF(L3933&gt;5,1.21,1),0)," ")</f>
        <v xml:space="preserve"> </v>
      </c>
      <c r="N3933" s="329" t="str">
        <f>IFERROR(VLOOKUP(F3933,Accesorio!A:C,3,),"")</f>
        <v/>
      </c>
    </row>
    <row r="3934" spans="1:14">
      <c r="A3934" s="103"/>
      <c r="B3934" s="104"/>
      <c r="C3934" s="105"/>
      <c r="D3934" s="106"/>
      <c r="E3934" s="222"/>
      <c r="F3934" s="225"/>
      <c r="G3934" s="107"/>
      <c r="H3934" s="107"/>
      <c r="I3934" s="107"/>
      <c r="J3934" s="108"/>
      <c r="K3934" s="109"/>
      <c r="L3934" s="110"/>
      <c r="M3934" s="328" t="str">
        <f>IFERROR(ROUNDUP(VLOOKUP(F3934,Accesorio!A:E,IF(L3934&gt;5,L3934-2,L3934),)*E3934/IF(L3934&gt;5,1.21,1),0)," ")</f>
        <v xml:space="preserve"> </v>
      </c>
      <c r="N3934" s="329" t="str">
        <f>IFERROR(VLOOKUP(F3934,Accesorio!A:C,3,),"")</f>
        <v/>
      </c>
    </row>
    <row r="3935" spans="1:14">
      <c r="A3935" s="103"/>
      <c r="B3935" s="104"/>
      <c r="C3935" s="105"/>
      <c r="D3935" s="106"/>
      <c r="E3935" s="222"/>
      <c r="F3935" s="225"/>
      <c r="G3935" s="107"/>
      <c r="H3935" s="107"/>
      <c r="I3935" s="107"/>
      <c r="J3935" s="108"/>
      <c r="K3935" s="109"/>
      <c r="L3935" s="110"/>
      <c r="M3935" s="328" t="str">
        <f>IFERROR(ROUNDUP(VLOOKUP(F3935,Accesorio!A:E,IF(L3935&gt;5,L3935-2,L3935),)*E3935/IF(L3935&gt;5,1.21,1),0)," ")</f>
        <v xml:space="preserve"> </v>
      </c>
      <c r="N3935" s="329" t="str">
        <f>IFERROR(VLOOKUP(F3935,Accesorio!A:C,3,),"")</f>
        <v/>
      </c>
    </row>
    <row r="3936" spans="1:14">
      <c r="A3936" s="103"/>
      <c r="B3936" s="104"/>
      <c r="C3936" s="105"/>
      <c r="D3936" s="106"/>
      <c r="E3936" s="222"/>
      <c r="F3936" s="225"/>
      <c r="G3936" s="107"/>
      <c r="H3936" s="107"/>
      <c r="I3936" s="107"/>
      <c r="J3936" s="108"/>
      <c r="K3936" s="109"/>
      <c r="L3936" s="110"/>
      <c r="M3936" s="328" t="str">
        <f>IFERROR(ROUNDUP(VLOOKUP(F3936,Accesorio!A:E,IF(L3936&gt;5,L3936-2,L3936),)*E3936/IF(L3936&gt;5,1.21,1),0)," ")</f>
        <v xml:space="preserve"> </v>
      </c>
      <c r="N3936" s="329" t="str">
        <f>IFERROR(VLOOKUP(F3936,Accesorio!A:C,3,),"")</f>
        <v/>
      </c>
    </row>
    <row r="3937" spans="1:14">
      <c r="A3937" s="103"/>
      <c r="B3937" s="104"/>
      <c r="C3937" s="105"/>
      <c r="D3937" s="106"/>
      <c r="E3937" s="222"/>
      <c r="F3937" s="225"/>
      <c r="G3937" s="107"/>
      <c r="H3937" s="107"/>
      <c r="I3937" s="107"/>
      <c r="J3937" s="108"/>
      <c r="K3937" s="109"/>
      <c r="L3937" s="110"/>
      <c r="M3937" s="328" t="str">
        <f>IFERROR(ROUNDUP(VLOOKUP(F3937,Accesorio!A:E,IF(L3937&gt;5,L3937-2,L3937),)*E3937/IF(L3937&gt;5,1.21,1),0)," ")</f>
        <v xml:space="preserve"> </v>
      </c>
      <c r="N3937" s="329" t="str">
        <f>IFERROR(VLOOKUP(F3937,Accesorio!A:C,3,),"")</f>
        <v/>
      </c>
    </row>
    <row r="3938" spans="1:14">
      <c r="A3938" s="103"/>
      <c r="B3938" s="104"/>
      <c r="C3938" s="105"/>
      <c r="D3938" s="106"/>
      <c r="E3938" s="222"/>
      <c r="F3938" s="225"/>
      <c r="G3938" s="107"/>
      <c r="H3938" s="107"/>
      <c r="I3938" s="107"/>
      <c r="J3938" s="108"/>
      <c r="K3938" s="109"/>
      <c r="L3938" s="110"/>
      <c r="M3938" s="328" t="str">
        <f>IFERROR(ROUNDUP(VLOOKUP(F3938,Accesorio!A:E,IF(L3938&gt;5,L3938-2,L3938),)*E3938/IF(L3938&gt;5,1.21,1),0)," ")</f>
        <v xml:space="preserve"> </v>
      </c>
      <c r="N3938" s="329" t="str">
        <f>IFERROR(VLOOKUP(F3938,Accesorio!A:C,3,),"")</f>
        <v/>
      </c>
    </row>
    <row r="3939" spans="1:14">
      <c r="A3939" s="103"/>
      <c r="B3939" s="104"/>
      <c r="C3939" s="105"/>
      <c r="D3939" s="106"/>
      <c r="E3939" s="222"/>
      <c r="F3939" s="225"/>
      <c r="G3939" s="107"/>
      <c r="H3939" s="107"/>
      <c r="I3939" s="107"/>
      <c r="J3939" s="108"/>
      <c r="K3939" s="109"/>
      <c r="L3939" s="110"/>
      <c r="M3939" s="328" t="str">
        <f>IFERROR(ROUNDUP(VLOOKUP(F3939,Accesorio!A:E,IF(L3939&gt;5,L3939-2,L3939),)*E3939/IF(L3939&gt;5,1.21,1),0)," ")</f>
        <v xml:space="preserve"> </v>
      </c>
      <c r="N3939" s="329" t="str">
        <f>IFERROR(VLOOKUP(F3939,Accesorio!A:C,3,),"")</f>
        <v/>
      </c>
    </row>
    <row r="3940" spans="1:14">
      <c r="A3940" s="103"/>
      <c r="B3940" s="104"/>
      <c r="C3940" s="105"/>
      <c r="D3940" s="106"/>
      <c r="E3940" s="222"/>
      <c r="F3940" s="225"/>
      <c r="G3940" s="107"/>
      <c r="H3940" s="107"/>
      <c r="I3940" s="107"/>
      <c r="J3940" s="108"/>
      <c r="K3940" s="109"/>
      <c r="L3940" s="110"/>
      <c r="M3940" s="328" t="str">
        <f>IFERROR(ROUNDUP(VLOOKUP(F3940,Accesorio!A:E,IF(L3940&gt;5,L3940-2,L3940),)*E3940/IF(L3940&gt;5,1.21,1),0)," ")</f>
        <v xml:space="preserve"> </v>
      </c>
      <c r="N3940" s="329" t="str">
        <f>IFERROR(VLOOKUP(F3940,Accesorio!A:C,3,),"")</f>
        <v/>
      </c>
    </row>
    <row r="3941" spans="1:14">
      <c r="A3941" s="103"/>
      <c r="B3941" s="104"/>
      <c r="C3941" s="105"/>
      <c r="D3941" s="106"/>
      <c r="E3941" s="222"/>
      <c r="F3941" s="225"/>
      <c r="G3941" s="107"/>
      <c r="H3941" s="107"/>
      <c r="I3941" s="107"/>
      <c r="J3941" s="108"/>
      <c r="K3941" s="109"/>
      <c r="L3941" s="110"/>
      <c r="M3941" s="328" t="str">
        <f>IFERROR(ROUNDUP(VLOOKUP(F3941,Accesorio!A:E,IF(L3941&gt;5,L3941-2,L3941),)*E3941/IF(L3941&gt;5,1.21,1),0)," ")</f>
        <v xml:space="preserve"> </v>
      </c>
      <c r="N3941" s="329" t="str">
        <f>IFERROR(VLOOKUP(F3941,Accesorio!A:C,3,),"")</f>
        <v/>
      </c>
    </row>
    <row r="3942" spans="1:14">
      <c r="A3942" s="103"/>
      <c r="B3942" s="104"/>
      <c r="C3942" s="105"/>
      <c r="D3942" s="106"/>
      <c r="E3942" s="222"/>
      <c r="F3942" s="225"/>
      <c r="G3942" s="107"/>
      <c r="H3942" s="107"/>
      <c r="I3942" s="107"/>
      <c r="J3942" s="108"/>
      <c r="K3942" s="109"/>
      <c r="L3942" s="110"/>
      <c r="M3942" s="328" t="str">
        <f>IFERROR(ROUNDUP(VLOOKUP(F3942,Accesorio!A:E,IF(L3942&gt;5,L3942-2,L3942),)*E3942/IF(L3942&gt;5,1.21,1),0)," ")</f>
        <v xml:space="preserve"> </v>
      </c>
      <c r="N3942" s="329" t="str">
        <f>IFERROR(VLOOKUP(F3942,Accesorio!A:C,3,),"")</f>
        <v/>
      </c>
    </row>
    <row r="3943" spans="1:14">
      <c r="A3943" s="103"/>
      <c r="B3943" s="104"/>
      <c r="C3943" s="105"/>
      <c r="D3943" s="106"/>
      <c r="E3943" s="222"/>
      <c r="F3943" s="225"/>
      <c r="G3943" s="107"/>
      <c r="H3943" s="107"/>
      <c r="I3943" s="107"/>
      <c r="J3943" s="108"/>
      <c r="K3943" s="109"/>
      <c r="L3943" s="110"/>
      <c r="M3943" s="328" t="str">
        <f>IFERROR(ROUNDUP(VLOOKUP(F3943,Accesorio!A:E,IF(L3943&gt;5,L3943-2,L3943),)*E3943/IF(L3943&gt;5,1.21,1),0)," ")</f>
        <v xml:space="preserve"> </v>
      </c>
      <c r="N3943" s="329" t="str">
        <f>IFERROR(VLOOKUP(F3943,Accesorio!A:C,3,),"")</f>
        <v/>
      </c>
    </row>
    <row r="3944" spans="1:14">
      <c r="A3944" s="103"/>
      <c r="B3944" s="104"/>
      <c r="C3944" s="105"/>
      <c r="D3944" s="106"/>
      <c r="E3944" s="222"/>
      <c r="F3944" s="225"/>
      <c r="G3944" s="107"/>
      <c r="H3944" s="107"/>
      <c r="I3944" s="107"/>
      <c r="J3944" s="108"/>
      <c r="K3944" s="109"/>
      <c r="L3944" s="110"/>
      <c r="M3944" s="328" t="str">
        <f>IFERROR(ROUNDUP(VLOOKUP(F3944,Accesorio!A:E,IF(L3944&gt;5,L3944-2,L3944),)*E3944/IF(L3944&gt;5,1.21,1),0)," ")</f>
        <v xml:space="preserve"> </v>
      </c>
      <c r="N3944" s="329" t="str">
        <f>IFERROR(VLOOKUP(F3944,Accesorio!A:C,3,),"")</f>
        <v/>
      </c>
    </row>
    <row r="3945" spans="1:14">
      <c r="A3945" s="103"/>
      <c r="B3945" s="104"/>
      <c r="C3945" s="105"/>
      <c r="D3945" s="106"/>
      <c r="E3945" s="222"/>
      <c r="F3945" s="225"/>
      <c r="G3945" s="107"/>
      <c r="H3945" s="107"/>
      <c r="I3945" s="107"/>
      <c r="J3945" s="108"/>
      <c r="K3945" s="109"/>
      <c r="L3945" s="110"/>
      <c r="M3945" s="328" t="str">
        <f>IFERROR(ROUNDUP(VLOOKUP(F3945,Accesorio!A:E,IF(L3945&gt;5,L3945-2,L3945),)*E3945/IF(L3945&gt;5,1.21,1),0)," ")</f>
        <v xml:space="preserve"> </v>
      </c>
      <c r="N3945" s="329" t="str">
        <f>IFERROR(VLOOKUP(F3945,Accesorio!A:C,3,),"")</f>
        <v/>
      </c>
    </row>
    <row r="3946" spans="1:14">
      <c r="A3946" s="103"/>
      <c r="B3946" s="104"/>
      <c r="C3946" s="105"/>
      <c r="D3946" s="106"/>
      <c r="E3946" s="222"/>
      <c r="F3946" s="225"/>
      <c r="G3946" s="107"/>
      <c r="H3946" s="107"/>
      <c r="I3946" s="107"/>
      <c r="J3946" s="108"/>
      <c r="K3946" s="109"/>
      <c r="L3946" s="110"/>
      <c r="M3946" s="328" t="str">
        <f>IFERROR(ROUNDUP(VLOOKUP(F3946,Accesorio!A:E,IF(L3946&gt;5,L3946-2,L3946),)*E3946/IF(L3946&gt;5,1.21,1),0)," ")</f>
        <v xml:space="preserve"> </v>
      </c>
      <c r="N3946" s="329" t="str">
        <f>IFERROR(VLOOKUP(F3946,Accesorio!A:C,3,),"")</f>
        <v/>
      </c>
    </row>
    <row r="3947" spans="1:14">
      <c r="A3947" s="103"/>
      <c r="B3947" s="104"/>
      <c r="C3947" s="105"/>
      <c r="D3947" s="106"/>
      <c r="E3947" s="222"/>
      <c r="F3947" s="225"/>
      <c r="G3947" s="107"/>
      <c r="H3947" s="107"/>
      <c r="I3947" s="107"/>
      <c r="J3947" s="108"/>
      <c r="K3947" s="109"/>
      <c r="L3947" s="110"/>
      <c r="M3947" s="328" t="str">
        <f>IFERROR(ROUNDUP(VLOOKUP(F3947,Accesorio!A:E,IF(L3947&gt;5,L3947-2,L3947),)*E3947/IF(L3947&gt;5,1.21,1),0)," ")</f>
        <v xml:space="preserve"> </v>
      </c>
      <c r="N3947" s="329" t="str">
        <f>IFERROR(VLOOKUP(F3947,Accesorio!A:C,3,),"")</f>
        <v/>
      </c>
    </row>
    <row r="3948" spans="1:14">
      <c r="A3948" s="103"/>
      <c r="B3948" s="104"/>
      <c r="C3948" s="105"/>
      <c r="D3948" s="106"/>
      <c r="E3948" s="222"/>
      <c r="F3948" s="225"/>
      <c r="G3948" s="107"/>
      <c r="H3948" s="107"/>
      <c r="I3948" s="107"/>
      <c r="J3948" s="108"/>
      <c r="K3948" s="109"/>
      <c r="L3948" s="110"/>
      <c r="M3948" s="328" t="str">
        <f>IFERROR(ROUNDUP(VLOOKUP(F3948,Accesorio!A:E,IF(L3948&gt;5,L3948-2,L3948),)*E3948/IF(L3948&gt;5,1.21,1),0)," ")</f>
        <v xml:space="preserve"> </v>
      </c>
      <c r="N3948" s="329" t="str">
        <f>IFERROR(VLOOKUP(F3948,Accesorio!A:C,3,),"")</f>
        <v/>
      </c>
    </row>
    <row r="3949" spans="1:14">
      <c r="A3949" s="103"/>
      <c r="B3949" s="104"/>
      <c r="C3949" s="105"/>
      <c r="D3949" s="106"/>
      <c r="E3949" s="222"/>
      <c r="F3949" s="225"/>
      <c r="G3949" s="107"/>
      <c r="H3949" s="107"/>
      <c r="I3949" s="107"/>
      <c r="J3949" s="108"/>
      <c r="K3949" s="109"/>
      <c r="L3949" s="110"/>
      <c r="M3949" s="328" t="str">
        <f>IFERROR(ROUNDUP(VLOOKUP(F3949,Accesorio!A:E,IF(L3949&gt;5,L3949-2,L3949),)*E3949/IF(L3949&gt;5,1.21,1),0)," ")</f>
        <v xml:space="preserve"> </v>
      </c>
      <c r="N3949" s="329" t="str">
        <f>IFERROR(VLOOKUP(F3949,Accesorio!A:C,3,),"")</f>
        <v/>
      </c>
    </row>
    <row r="3950" spans="1:14">
      <c r="A3950" s="103"/>
      <c r="B3950" s="104"/>
      <c r="C3950" s="105"/>
      <c r="D3950" s="106"/>
      <c r="E3950" s="222"/>
      <c r="F3950" s="225"/>
      <c r="G3950" s="107"/>
      <c r="H3950" s="107"/>
      <c r="I3950" s="107"/>
      <c r="J3950" s="108"/>
      <c r="K3950" s="109"/>
      <c r="L3950" s="110"/>
      <c r="M3950" s="328" t="str">
        <f>IFERROR(ROUNDUP(VLOOKUP(F3950,Accesorio!A:E,IF(L3950&gt;5,L3950-2,L3950),)*E3950/IF(L3950&gt;5,1.21,1),0)," ")</f>
        <v xml:space="preserve"> </v>
      </c>
      <c r="N3950" s="329" t="str">
        <f>IFERROR(VLOOKUP(F3950,Accesorio!A:C,3,),"")</f>
        <v/>
      </c>
    </row>
    <row r="3951" spans="1:14">
      <c r="A3951" s="103"/>
      <c r="B3951" s="104"/>
      <c r="C3951" s="105"/>
      <c r="D3951" s="106"/>
      <c r="E3951" s="222"/>
      <c r="F3951" s="225"/>
      <c r="G3951" s="107"/>
      <c r="H3951" s="107"/>
      <c r="I3951" s="107"/>
      <c r="J3951" s="108"/>
      <c r="K3951" s="109"/>
      <c r="L3951" s="110"/>
      <c r="M3951" s="328" t="str">
        <f>IFERROR(ROUNDUP(VLOOKUP(F3951,Accesorio!A:E,IF(L3951&gt;5,L3951-2,L3951),)*E3951/IF(L3951&gt;5,1.21,1),0)," ")</f>
        <v xml:space="preserve"> </v>
      </c>
      <c r="N3951" s="329" t="str">
        <f>IFERROR(VLOOKUP(F3951,Accesorio!A:C,3,),"")</f>
        <v/>
      </c>
    </row>
    <row r="3952" spans="1:14">
      <c r="A3952" s="103"/>
      <c r="B3952" s="104"/>
      <c r="C3952" s="105"/>
      <c r="D3952" s="106"/>
      <c r="E3952" s="222"/>
      <c r="F3952" s="225"/>
      <c r="G3952" s="107"/>
      <c r="H3952" s="107"/>
      <c r="I3952" s="107"/>
      <c r="J3952" s="108"/>
      <c r="K3952" s="109"/>
      <c r="L3952" s="110"/>
      <c r="M3952" s="328" t="str">
        <f>IFERROR(ROUNDUP(VLOOKUP(F3952,Accesorio!A:E,IF(L3952&gt;5,L3952-2,L3952),)*E3952/IF(L3952&gt;5,1.21,1),0)," ")</f>
        <v xml:space="preserve"> </v>
      </c>
      <c r="N3952" s="329" t="str">
        <f>IFERROR(VLOOKUP(F3952,Accesorio!A:C,3,),"")</f>
        <v/>
      </c>
    </row>
    <row r="3953" spans="1:14">
      <c r="A3953" s="103"/>
      <c r="B3953" s="104"/>
      <c r="C3953" s="105"/>
      <c r="D3953" s="106"/>
      <c r="E3953" s="222"/>
      <c r="F3953" s="225"/>
      <c r="G3953" s="107"/>
      <c r="H3953" s="107"/>
      <c r="I3953" s="107"/>
      <c r="J3953" s="108"/>
      <c r="K3953" s="109"/>
      <c r="L3953" s="110"/>
      <c r="M3953" s="328" t="str">
        <f>IFERROR(ROUNDUP(VLOOKUP(F3953,Accesorio!A:E,IF(L3953&gt;5,L3953-2,L3953),)*E3953/IF(L3953&gt;5,1.21,1),0)," ")</f>
        <v xml:space="preserve"> </v>
      </c>
      <c r="N3953" s="329" t="str">
        <f>IFERROR(VLOOKUP(F3953,Accesorio!A:C,3,),"")</f>
        <v/>
      </c>
    </row>
    <row r="3954" spans="1:14">
      <c r="A3954" s="103"/>
      <c r="B3954" s="104"/>
      <c r="C3954" s="105"/>
      <c r="D3954" s="106"/>
      <c r="E3954" s="222"/>
      <c r="F3954" s="225"/>
      <c r="G3954" s="107"/>
      <c r="H3954" s="107"/>
      <c r="I3954" s="107"/>
      <c r="J3954" s="108"/>
      <c r="K3954" s="109"/>
      <c r="L3954" s="110"/>
      <c r="M3954" s="328" t="str">
        <f>IFERROR(ROUNDUP(VLOOKUP(F3954,Accesorio!A:E,IF(L3954&gt;5,L3954-2,L3954),)*E3954/IF(L3954&gt;5,1.21,1),0)," ")</f>
        <v xml:space="preserve"> </v>
      </c>
      <c r="N3954" s="329" t="str">
        <f>IFERROR(VLOOKUP(F3954,Accesorio!A:C,3,),"")</f>
        <v/>
      </c>
    </row>
    <row r="3955" spans="1:14">
      <c r="A3955" s="103"/>
      <c r="B3955" s="104"/>
      <c r="C3955" s="105"/>
      <c r="D3955" s="106"/>
      <c r="E3955" s="222"/>
      <c r="F3955" s="225"/>
      <c r="G3955" s="107"/>
      <c r="H3955" s="107"/>
      <c r="I3955" s="107"/>
      <c r="J3955" s="108"/>
      <c r="K3955" s="109"/>
      <c r="L3955" s="110"/>
      <c r="M3955" s="328" t="str">
        <f>IFERROR(ROUNDUP(VLOOKUP(F3955,Accesorio!A:E,IF(L3955&gt;5,L3955-2,L3955),)*E3955/IF(L3955&gt;5,1.21,1),0)," ")</f>
        <v xml:space="preserve"> </v>
      </c>
      <c r="N3955" s="329" t="str">
        <f>IFERROR(VLOOKUP(F3955,Accesorio!A:C,3,),"")</f>
        <v/>
      </c>
    </row>
    <row r="3956" spans="1:14">
      <c r="A3956" s="103"/>
      <c r="B3956" s="104"/>
      <c r="C3956" s="105"/>
      <c r="D3956" s="106"/>
      <c r="E3956" s="222"/>
      <c r="F3956" s="225"/>
      <c r="G3956" s="107"/>
      <c r="H3956" s="107"/>
      <c r="I3956" s="107"/>
      <c r="J3956" s="108"/>
      <c r="K3956" s="109"/>
      <c r="L3956" s="110"/>
      <c r="M3956" s="328" t="str">
        <f>IFERROR(ROUNDUP(VLOOKUP(F3956,Accesorio!A:E,IF(L3956&gt;5,L3956-2,L3956),)*E3956/IF(L3956&gt;5,1.21,1),0)," ")</f>
        <v xml:space="preserve"> </v>
      </c>
      <c r="N3956" s="329" t="str">
        <f>IFERROR(VLOOKUP(F3956,Accesorio!A:C,3,),"")</f>
        <v/>
      </c>
    </row>
    <row r="3957" spans="1:14">
      <c r="A3957" s="103"/>
      <c r="B3957" s="104"/>
      <c r="C3957" s="105"/>
      <c r="D3957" s="106"/>
      <c r="E3957" s="222"/>
      <c r="F3957" s="225"/>
      <c r="G3957" s="107"/>
      <c r="H3957" s="107"/>
      <c r="I3957" s="107"/>
      <c r="J3957" s="108"/>
      <c r="K3957" s="109"/>
      <c r="L3957" s="110"/>
      <c r="M3957" s="328" t="str">
        <f>IFERROR(ROUNDUP(VLOOKUP(F3957,Accesorio!A:E,IF(L3957&gt;5,L3957-2,L3957),)*E3957/IF(L3957&gt;5,1.21,1),0)," ")</f>
        <v xml:space="preserve"> </v>
      </c>
      <c r="N3957" s="329" t="str">
        <f>IFERROR(VLOOKUP(F3957,Accesorio!A:C,3,),"")</f>
        <v/>
      </c>
    </row>
    <row r="3958" spans="1:14">
      <c r="A3958" s="103"/>
      <c r="B3958" s="104"/>
      <c r="C3958" s="105"/>
      <c r="D3958" s="106"/>
      <c r="E3958" s="222"/>
      <c r="F3958" s="225"/>
      <c r="G3958" s="107"/>
      <c r="H3958" s="107"/>
      <c r="I3958" s="107"/>
      <c r="J3958" s="108"/>
      <c r="K3958" s="109"/>
      <c r="L3958" s="110"/>
      <c r="M3958" s="328" t="str">
        <f>IFERROR(ROUNDUP(VLOOKUP(F3958,Accesorio!A:E,IF(L3958&gt;5,L3958-2,L3958),)*E3958/IF(L3958&gt;5,1.21,1),0)," ")</f>
        <v xml:space="preserve"> </v>
      </c>
      <c r="N3958" s="329" t="str">
        <f>IFERROR(VLOOKUP(F3958,Accesorio!A:C,3,),"")</f>
        <v/>
      </c>
    </row>
    <row r="3959" spans="1:14">
      <c r="A3959" s="103"/>
      <c r="B3959" s="104"/>
      <c r="C3959" s="105"/>
      <c r="D3959" s="106"/>
      <c r="E3959" s="222"/>
      <c r="F3959" s="225"/>
      <c r="G3959" s="107"/>
      <c r="H3959" s="107"/>
      <c r="I3959" s="107"/>
      <c r="J3959" s="108"/>
      <c r="K3959" s="109"/>
      <c r="L3959" s="110"/>
      <c r="M3959" s="328" t="str">
        <f>IFERROR(ROUNDUP(VLOOKUP(F3959,Accesorio!A:E,IF(L3959&gt;5,L3959-2,L3959),)*E3959/IF(L3959&gt;5,1.21,1),0)," ")</f>
        <v xml:space="preserve"> </v>
      </c>
      <c r="N3959" s="329" t="str">
        <f>IFERROR(VLOOKUP(F3959,Accesorio!A:C,3,),"")</f>
        <v/>
      </c>
    </row>
    <row r="3960" spans="1:14">
      <c r="A3960" s="103"/>
      <c r="B3960" s="104"/>
      <c r="C3960" s="105"/>
      <c r="D3960" s="106"/>
      <c r="E3960" s="222"/>
      <c r="F3960" s="225"/>
      <c r="G3960" s="107"/>
      <c r="H3960" s="107"/>
      <c r="I3960" s="107"/>
      <c r="J3960" s="108"/>
      <c r="K3960" s="109"/>
      <c r="L3960" s="110"/>
      <c r="M3960" s="328" t="str">
        <f>IFERROR(ROUNDUP(VLOOKUP(F3960,Accesorio!A:E,IF(L3960&gt;5,L3960-2,L3960),)*E3960/IF(L3960&gt;5,1.21,1),0)," ")</f>
        <v xml:space="preserve"> </v>
      </c>
      <c r="N3960" s="329" t="str">
        <f>IFERROR(VLOOKUP(F3960,Accesorio!A:C,3,),"")</f>
        <v/>
      </c>
    </row>
    <row r="3961" spans="1:14">
      <c r="A3961" s="103"/>
      <c r="B3961" s="104"/>
      <c r="C3961" s="105"/>
      <c r="D3961" s="106"/>
      <c r="E3961" s="222"/>
      <c r="F3961" s="225"/>
      <c r="G3961" s="107"/>
      <c r="H3961" s="107"/>
      <c r="I3961" s="107"/>
      <c r="J3961" s="108"/>
      <c r="K3961" s="109"/>
      <c r="L3961" s="110"/>
      <c r="M3961" s="328" t="str">
        <f>IFERROR(ROUNDUP(VLOOKUP(F3961,Accesorio!A:E,IF(L3961&gt;5,L3961-2,L3961),)*E3961/IF(L3961&gt;5,1.21,1),0)," ")</f>
        <v xml:space="preserve"> </v>
      </c>
      <c r="N3961" s="329" t="str">
        <f>IFERROR(VLOOKUP(F3961,Accesorio!A:C,3,),"")</f>
        <v/>
      </c>
    </row>
    <row r="3962" spans="1:14">
      <c r="A3962" s="103"/>
      <c r="B3962" s="104"/>
      <c r="C3962" s="105"/>
      <c r="D3962" s="106"/>
      <c r="E3962" s="222"/>
      <c r="F3962" s="225"/>
      <c r="G3962" s="107"/>
      <c r="H3962" s="107"/>
      <c r="I3962" s="107"/>
      <c r="J3962" s="108"/>
      <c r="K3962" s="109"/>
      <c r="L3962" s="110"/>
      <c r="M3962" s="328" t="str">
        <f>IFERROR(ROUNDUP(VLOOKUP(F3962,Accesorio!A:E,IF(L3962&gt;5,L3962-2,L3962),)*E3962/IF(L3962&gt;5,1.21,1),0)," ")</f>
        <v xml:space="preserve"> </v>
      </c>
      <c r="N3962" s="329" t="str">
        <f>IFERROR(VLOOKUP(F3962,Accesorio!A:C,3,),"")</f>
        <v/>
      </c>
    </row>
    <row r="3963" spans="1:14">
      <c r="A3963" s="103"/>
      <c r="B3963" s="104"/>
      <c r="C3963" s="105"/>
      <c r="D3963" s="106"/>
      <c r="E3963" s="222"/>
      <c r="F3963" s="225"/>
      <c r="G3963" s="107"/>
      <c r="H3963" s="107"/>
      <c r="I3963" s="107"/>
      <c r="J3963" s="108"/>
      <c r="K3963" s="109"/>
      <c r="L3963" s="110"/>
      <c r="M3963" s="328" t="str">
        <f>IFERROR(ROUNDUP(VLOOKUP(F3963,Accesorio!A:E,IF(L3963&gt;5,L3963-2,L3963),)*E3963/IF(L3963&gt;5,1.21,1),0)," ")</f>
        <v xml:space="preserve"> </v>
      </c>
      <c r="N3963" s="329" t="str">
        <f>IFERROR(VLOOKUP(F3963,Accesorio!A:C,3,),"")</f>
        <v/>
      </c>
    </row>
    <row r="3964" spans="1:14">
      <c r="A3964" s="103"/>
      <c r="B3964" s="104"/>
      <c r="C3964" s="105"/>
      <c r="D3964" s="106"/>
      <c r="E3964" s="222"/>
      <c r="F3964" s="225"/>
      <c r="G3964" s="107"/>
      <c r="H3964" s="107"/>
      <c r="I3964" s="107"/>
      <c r="J3964" s="108"/>
      <c r="K3964" s="109"/>
      <c r="L3964" s="110"/>
      <c r="M3964" s="328" t="str">
        <f>IFERROR(ROUNDUP(VLOOKUP(F3964,Accesorio!A:E,IF(L3964&gt;5,L3964-2,L3964),)*E3964/IF(L3964&gt;5,1.21,1),0)," ")</f>
        <v xml:space="preserve"> </v>
      </c>
      <c r="N3964" s="329" t="str">
        <f>IFERROR(VLOOKUP(F3964,Accesorio!A:C,3,),"")</f>
        <v/>
      </c>
    </row>
    <row r="3965" spans="1:14">
      <c r="A3965" s="103"/>
      <c r="B3965" s="104"/>
      <c r="C3965" s="105"/>
      <c r="D3965" s="106"/>
      <c r="E3965" s="222"/>
      <c r="F3965" s="225"/>
      <c r="G3965" s="107"/>
      <c r="H3965" s="107"/>
      <c r="I3965" s="107"/>
      <c r="J3965" s="108"/>
      <c r="K3965" s="109"/>
      <c r="L3965" s="110"/>
      <c r="M3965" s="328" t="str">
        <f>IFERROR(ROUNDUP(VLOOKUP(F3965,Accesorio!A:E,IF(L3965&gt;5,L3965-2,L3965),)*E3965/IF(L3965&gt;5,1.21,1),0)," ")</f>
        <v xml:space="preserve"> </v>
      </c>
      <c r="N3965" s="329" t="str">
        <f>IFERROR(VLOOKUP(F3965,Accesorio!A:C,3,),"")</f>
        <v/>
      </c>
    </row>
    <row r="3966" spans="1:14">
      <c r="A3966" s="103"/>
      <c r="B3966" s="104"/>
      <c r="C3966" s="105"/>
      <c r="D3966" s="106"/>
      <c r="E3966" s="222"/>
      <c r="F3966" s="225"/>
      <c r="G3966" s="107"/>
      <c r="H3966" s="107"/>
      <c r="I3966" s="107"/>
      <c r="J3966" s="108"/>
      <c r="K3966" s="109"/>
      <c r="L3966" s="110"/>
      <c r="M3966" s="328" t="str">
        <f>IFERROR(ROUNDUP(VLOOKUP(F3966,Accesorio!A:E,IF(L3966&gt;5,L3966-2,L3966),)*E3966/IF(L3966&gt;5,1.21,1),0)," ")</f>
        <v xml:space="preserve"> </v>
      </c>
      <c r="N3966" s="329" t="str">
        <f>IFERROR(VLOOKUP(F3966,Accesorio!A:C,3,),"")</f>
        <v/>
      </c>
    </row>
    <row r="3967" spans="1:14">
      <c r="A3967" s="103"/>
      <c r="B3967" s="104"/>
      <c r="C3967" s="105"/>
      <c r="D3967" s="106"/>
      <c r="E3967" s="222"/>
      <c r="F3967" s="225"/>
      <c r="G3967" s="107"/>
      <c r="H3967" s="107"/>
      <c r="I3967" s="107"/>
      <c r="J3967" s="108"/>
      <c r="K3967" s="109"/>
      <c r="L3967" s="110"/>
      <c r="M3967" s="328" t="str">
        <f>IFERROR(ROUNDUP(VLOOKUP(F3967,Accesorio!A:E,IF(L3967&gt;5,L3967-2,L3967),)*E3967/IF(L3967&gt;5,1.21,1),0)," ")</f>
        <v xml:space="preserve"> </v>
      </c>
      <c r="N3967" s="329" t="str">
        <f>IFERROR(VLOOKUP(F3967,Accesorio!A:C,3,),"")</f>
        <v/>
      </c>
    </row>
    <row r="3968" spans="1:14">
      <c r="A3968" s="103"/>
      <c r="B3968" s="104"/>
      <c r="C3968" s="105"/>
      <c r="D3968" s="106"/>
      <c r="E3968" s="222"/>
      <c r="F3968" s="225"/>
      <c r="G3968" s="107"/>
      <c r="H3968" s="107"/>
      <c r="I3968" s="107"/>
      <c r="J3968" s="108"/>
      <c r="K3968" s="109"/>
      <c r="L3968" s="110"/>
      <c r="M3968" s="328" t="str">
        <f>IFERROR(ROUNDUP(VLOOKUP(F3968,Accesorio!A:E,IF(L3968&gt;5,L3968-2,L3968),)*E3968/IF(L3968&gt;5,1.21,1),0)," ")</f>
        <v xml:space="preserve"> </v>
      </c>
      <c r="N3968" s="329" t="str">
        <f>IFERROR(VLOOKUP(F3968,Accesorio!A:C,3,),"")</f>
        <v/>
      </c>
    </row>
    <row r="3969" spans="1:14">
      <c r="A3969" s="103"/>
      <c r="B3969" s="104"/>
      <c r="C3969" s="105"/>
      <c r="D3969" s="106"/>
      <c r="E3969" s="222"/>
      <c r="F3969" s="225"/>
      <c r="G3969" s="107"/>
      <c r="H3969" s="107"/>
      <c r="I3969" s="107"/>
      <c r="J3969" s="108"/>
      <c r="K3969" s="109"/>
      <c r="L3969" s="110"/>
      <c r="M3969" s="328" t="str">
        <f>IFERROR(ROUNDUP(VLOOKUP(F3969,Accesorio!A:E,IF(L3969&gt;5,L3969-2,L3969),)*E3969/IF(L3969&gt;5,1.21,1),0)," ")</f>
        <v xml:space="preserve"> </v>
      </c>
      <c r="N3969" s="329" t="str">
        <f>IFERROR(VLOOKUP(F3969,Accesorio!A:C,3,),"")</f>
        <v/>
      </c>
    </row>
    <row r="3970" spans="1:14">
      <c r="A3970" s="103"/>
      <c r="B3970" s="104"/>
      <c r="C3970" s="105"/>
      <c r="D3970" s="106"/>
      <c r="E3970" s="222"/>
      <c r="F3970" s="225"/>
      <c r="G3970" s="107"/>
      <c r="H3970" s="107"/>
      <c r="I3970" s="107"/>
      <c r="J3970" s="108"/>
      <c r="K3970" s="109"/>
      <c r="L3970" s="110"/>
      <c r="M3970" s="328" t="str">
        <f>IFERROR(ROUNDUP(VLOOKUP(F3970,Accesorio!A:E,IF(L3970&gt;5,L3970-2,L3970),)*E3970/IF(L3970&gt;5,1.21,1),0)," ")</f>
        <v xml:space="preserve"> </v>
      </c>
      <c r="N3970" s="329" t="str">
        <f>IFERROR(VLOOKUP(F3970,Accesorio!A:C,3,),"")</f>
        <v/>
      </c>
    </row>
    <row r="3971" spans="1:14">
      <c r="A3971" s="103"/>
      <c r="B3971" s="104"/>
      <c r="C3971" s="105"/>
      <c r="D3971" s="106"/>
      <c r="E3971" s="222"/>
      <c r="F3971" s="225"/>
      <c r="G3971" s="107"/>
      <c r="H3971" s="107"/>
      <c r="I3971" s="107"/>
      <c r="J3971" s="108"/>
      <c r="K3971" s="109"/>
      <c r="L3971" s="110"/>
      <c r="M3971" s="328" t="str">
        <f>IFERROR(ROUNDUP(VLOOKUP(F3971,Accesorio!A:E,IF(L3971&gt;5,L3971-2,L3971),)*E3971/IF(L3971&gt;5,1.21,1),0)," ")</f>
        <v xml:space="preserve"> </v>
      </c>
      <c r="N3971" s="329" t="str">
        <f>IFERROR(VLOOKUP(F3971,Accesorio!A:C,3,),"")</f>
        <v/>
      </c>
    </row>
    <row r="3972" spans="1:14">
      <c r="A3972" s="103"/>
      <c r="B3972" s="104"/>
      <c r="C3972" s="105"/>
      <c r="D3972" s="106"/>
      <c r="E3972" s="222"/>
      <c r="F3972" s="225"/>
      <c r="G3972" s="107"/>
      <c r="H3972" s="107"/>
      <c r="I3972" s="107"/>
      <c r="J3972" s="108"/>
      <c r="K3972" s="109"/>
      <c r="L3972" s="110"/>
      <c r="M3972" s="328" t="str">
        <f>IFERROR(ROUNDUP(VLOOKUP(F3972,Accesorio!A:E,IF(L3972&gt;5,L3972-2,L3972),)*E3972/IF(L3972&gt;5,1.21,1),0)," ")</f>
        <v xml:space="preserve"> </v>
      </c>
      <c r="N3972" s="329" t="str">
        <f>IFERROR(VLOOKUP(F3972,Accesorio!A:C,3,),"")</f>
        <v/>
      </c>
    </row>
    <row r="3973" spans="1:14">
      <c r="A3973" s="103"/>
      <c r="B3973" s="104"/>
      <c r="C3973" s="105"/>
      <c r="D3973" s="106"/>
      <c r="E3973" s="222"/>
      <c r="F3973" s="225"/>
      <c r="G3973" s="107"/>
      <c r="H3973" s="107"/>
      <c r="I3973" s="107"/>
      <c r="J3973" s="108"/>
      <c r="K3973" s="109"/>
      <c r="L3973" s="110"/>
      <c r="M3973" s="328" t="str">
        <f>IFERROR(ROUNDUP(VLOOKUP(F3973,Accesorio!A:E,IF(L3973&gt;5,L3973-2,L3973),)*E3973/IF(L3973&gt;5,1.21,1),0)," ")</f>
        <v xml:space="preserve"> </v>
      </c>
      <c r="N3973" s="329" t="str">
        <f>IFERROR(VLOOKUP(F3973,Accesorio!A:C,3,),"")</f>
        <v/>
      </c>
    </row>
    <row r="3974" spans="1:14">
      <c r="A3974" s="103"/>
      <c r="B3974" s="104"/>
      <c r="C3974" s="105"/>
      <c r="D3974" s="106"/>
      <c r="E3974" s="222"/>
      <c r="F3974" s="225"/>
      <c r="G3974" s="107"/>
      <c r="H3974" s="107"/>
      <c r="I3974" s="107"/>
      <c r="J3974" s="108"/>
      <c r="K3974" s="109"/>
      <c r="L3974" s="110"/>
      <c r="M3974" s="328" t="str">
        <f>IFERROR(ROUNDUP(VLOOKUP(F3974,Accesorio!A:E,IF(L3974&gt;5,L3974-2,L3974),)*E3974/IF(L3974&gt;5,1.21,1),0)," ")</f>
        <v xml:space="preserve"> </v>
      </c>
      <c r="N3974" s="329" t="str">
        <f>IFERROR(VLOOKUP(F3974,Accesorio!A:C,3,),"")</f>
        <v/>
      </c>
    </row>
    <row r="3975" spans="1:14">
      <c r="A3975" s="103"/>
      <c r="B3975" s="104"/>
      <c r="C3975" s="105"/>
      <c r="D3975" s="106"/>
      <c r="E3975" s="222"/>
      <c r="F3975" s="225"/>
      <c r="G3975" s="107"/>
      <c r="H3975" s="107"/>
      <c r="I3975" s="107"/>
      <c r="J3975" s="108"/>
      <c r="K3975" s="109"/>
      <c r="L3975" s="110"/>
      <c r="M3975" s="328" t="str">
        <f>IFERROR(ROUNDUP(VLOOKUP(F3975,Accesorio!A:E,IF(L3975&gt;5,L3975-2,L3975),)*E3975/IF(L3975&gt;5,1.21,1),0)," ")</f>
        <v xml:space="preserve"> </v>
      </c>
      <c r="N3975" s="329" t="str">
        <f>IFERROR(VLOOKUP(F3975,Accesorio!A:C,3,),"")</f>
        <v/>
      </c>
    </row>
    <row r="3976" spans="1:14">
      <c r="A3976" s="103"/>
      <c r="B3976" s="104"/>
      <c r="C3976" s="105"/>
      <c r="D3976" s="106"/>
      <c r="E3976" s="222"/>
      <c r="F3976" s="225"/>
      <c r="G3976" s="107"/>
      <c r="H3976" s="107"/>
      <c r="I3976" s="107"/>
      <c r="J3976" s="108"/>
      <c r="K3976" s="109"/>
      <c r="L3976" s="110"/>
      <c r="M3976" s="328" t="str">
        <f>IFERROR(ROUNDUP(VLOOKUP(F3976,Accesorio!A:E,IF(L3976&gt;5,L3976-2,L3976),)*E3976/IF(L3976&gt;5,1.21,1),0)," ")</f>
        <v xml:space="preserve"> </v>
      </c>
      <c r="N3976" s="329" t="str">
        <f>IFERROR(VLOOKUP(F3976,Accesorio!A:C,3,),"")</f>
        <v/>
      </c>
    </row>
    <row r="3977" spans="1:14">
      <c r="A3977" s="103"/>
      <c r="B3977" s="104"/>
      <c r="C3977" s="105"/>
      <c r="D3977" s="106"/>
      <c r="E3977" s="222"/>
      <c r="F3977" s="225"/>
      <c r="G3977" s="107"/>
      <c r="H3977" s="107"/>
      <c r="I3977" s="107"/>
      <c r="J3977" s="108"/>
      <c r="K3977" s="109"/>
      <c r="L3977" s="110"/>
      <c r="M3977" s="328" t="str">
        <f>IFERROR(ROUNDUP(VLOOKUP(F3977,Accesorio!A:E,IF(L3977&gt;5,L3977-2,L3977),)*E3977/IF(L3977&gt;5,1.21,1),0)," ")</f>
        <v xml:space="preserve"> </v>
      </c>
      <c r="N3977" s="329" t="str">
        <f>IFERROR(VLOOKUP(F3977,Accesorio!A:C,3,),"")</f>
        <v/>
      </c>
    </row>
    <row r="3978" spans="1:14">
      <c r="A3978" s="103"/>
      <c r="B3978" s="104"/>
      <c r="C3978" s="105"/>
      <c r="D3978" s="106"/>
      <c r="E3978" s="222"/>
      <c r="F3978" s="225"/>
      <c r="G3978" s="107"/>
      <c r="H3978" s="107"/>
      <c r="I3978" s="107"/>
      <c r="J3978" s="108"/>
      <c r="K3978" s="109"/>
      <c r="L3978" s="110"/>
      <c r="M3978" s="328" t="str">
        <f>IFERROR(ROUNDUP(VLOOKUP(F3978,Accesorio!A:E,IF(L3978&gt;5,L3978-2,L3978),)*E3978/IF(L3978&gt;5,1.21,1),0)," ")</f>
        <v xml:space="preserve"> </v>
      </c>
      <c r="N3978" s="329" t="str">
        <f>IFERROR(VLOOKUP(F3978,Accesorio!A:C,3,),"")</f>
        <v/>
      </c>
    </row>
    <row r="3979" spans="1:14">
      <c r="A3979" s="103"/>
      <c r="B3979" s="104"/>
      <c r="C3979" s="105"/>
      <c r="D3979" s="106"/>
      <c r="E3979" s="222"/>
      <c r="F3979" s="225"/>
      <c r="G3979" s="107"/>
      <c r="H3979" s="107"/>
      <c r="I3979" s="107"/>
      <c r="J3979" s="108"/>
      <c r="K3979" s="109"/>
      <c r="L3979" s="110"/>
      <c r="M3979" s="328" t="str">
        <f>IFERROR(ROUNDUP(VLOOKUP(F3979,Accesorio!A:E,IF(L3979&gt;5,L3979-2,L3979),)*E3979/IF(L3979&gt;5,1.21,1),0)," ")</f>
        <v xml:space="preserve"> </v>
      </c>
      <c r="N3979" s="329" t="str">
        <f>IFERROR(VLOOKUP(F3979,Accesorio!A:C,3,),"")</f>
        <v/>
      </c>
    </row>
    <row r="3980" spans="1:14">
      <c r="A3980" s="103"/>
      <c r="B3980" s="104"/>
      <c r="C3980" s="105"/>
      <c r="D3980" s="106"/>
      <c r="E3980" s="222"/>
      <c r="F3980" s="225"/>
      <c r="G3980" s="107"/>
      <c r="H3980" s="107"/>
      <c r="I3980" s="107"/>
      <c r="J3980" s="108"/>
      <c r="K3980" s="109"/>
      <c r="L3980" s="110"/>
      <c r="M3980" s="328" t="str">
        <f>IFERROR(ROUNDUP(VLOOKUP(F3980,Accesorio!A:E,IF(L3980&gt;5,L3980-2,L3980),)*E3980/IF(L3980&gt;5,1.21,1),0)," ")</f>
        <v xml:space="preserve"> </v>
      </c>
      <c r="N3980" s="329" t="str">
        <f>IFERROR(VLOOKUP(F3980,Accesorio!A:C,3,),"")</f>
        <v/>
      </c>
    </row>
    <row r="3981" spans="1:14">
      <c r="A3981" s="103"/>
      <c r="B3981" s="104"/>
      <c r="C3981" s="105"/>
      <c r="D3981" s="106"/>
      <c r="E3981" s="222"/>
      <c r="F3981" s="225"/>
      <c r="G3981" s="107"/>
      <c r="H3981" s="107"/>
      <c r="I3981" s="107"/>
      <c r="J3981" s="108"/>
      <c r="K3981" s="109"/>
      <c r="L3981" s="110"/>
      <c r="M3981" s="328" t="str">
        <f>IFERROR(ROUNDUP(VLOOKUP(F3981,Accesorio!A:E,IF(L3981&gt;5,L3981-2,L3981),)*E3981/IF(L3981&gt;5,1.21,1),0)," ")</f>
        <v xml:space="preserve"> </v>
      </c>
      <c r="N3981" s="329" t="str">
        <f>IFERROR(VLOOKUP(F3981,Accesorio!A:C,3,),"")</f>
        <v/>
      </c>
    </row>
    <row r="3982" spans="1:14">
      <c r="A3982" s="103"/>
      <c r="B3982" s="104"/>
      <c r="C3982" s="105"/>
      <c r="D3982" s="106"/>
      <c r="E3982" s="222"/>
      <c r="F3982" s="225"/>
      <c r="G3982" s="107"/>
      <c r="H3982" s="107"/>
      <c r="I3982" s="107"/>
      <c r="J3982" s="108"/>
      <c r="K3982" s="109"/>
      <c r="L3982" s="110"/>
      <c r="M3982" s="328" t="str">
        <f>IFERROR(ROUNDUP(VLOOKUP(F3982,Accesorio!A:E,IF(L3982&gt;5,L3982-2,L3982),)*E3982/IF(L3982&gt;5,1.21,1),0)," ")</f>
        <v xml:space="preserve"> </v>
      </c>
      <c r="N3982" s="329" t="str">
        <f>IFERROR(VLOOKUP(F3982,Accesorio!A:C,3,),"")</f>
        <v/>
      </c>
    </row>
    <row r="3983" spans="1:14">
      <c r="A3983" s="103"/>
      <c r="B3983" s="104"/>
      <c r="C3983" s="105"/>
      <c r="D3983" s="106"/>
      <c r="E3983" s="222"/>
      <c r="F3983" s="225"/>
      <c r="G3983" s="107"/>
      <c r="H3983" s="107"/>
      <c r="I3983" s="107"/>
      <c r="J3983" s="108"/>
      <c r="K3983" s="109"/>
      <c r="L3983" s="110"/>
      <c r="M3983" s="328" t="str">
        <f>IFERROR(ROUNDUP(VLOOKUP(F3983,Accesorio!A:E,IF(L3983&gt;5,L3983-2,L3983),)*E3983/IF(L3983&gt;5,1.21,1),0)," ")</f>
        <v xml:space="preserve"> </v>
      </c>
      <c r="N3983" s="329" t="str">
        <f>IFERROR(VLOOKUP(F3983,Accesorio!A:C,3,),"")</f>
        <v/>
      </c>
    </row>
    <row r="3984" spans="1:14">
      <c r="A3984" s="103"/>
      <c r="B3984" s="104"/>
      <c r="C3984" s="105"/>
      <c r="D3984" s="106"/>
      <c r="E3984" s="222"/>
      <c r="F3984" s="225"/>
      <c r="G3984" s="107"/>
      <c r="H3984" s="107"/>
      <c r="I3984" s="107"/>
      <c r="J3984" s="108"/>
      <c r="K3984" s="109"/>
      <c r="L3984" s="110"/>
      <c r="M3984" s="328" t="str">
        <f>IFERROR(ROUNDUP(VLOOKUP(F3984,Accesorio!A:E,IF(L3984&gt;5,L3984-2,L3984),)*E3984/IF(L3984&gt;5,1.21,1),0)," ")</f>
        <v xml:space="preserve"> </v>
      </c>
      <c r="N3984" s="329" t="str">
        <f>IFERROR(VLOOKUP(F3984,Accesorio!A:C,3,),"")</f>
        <v/>
      </c>
    </row>
    <row r="3985" spans="1:14">
      <c r="A3985" s="103"/>
      <c r="B3985" s="104"/>
      <c r="C3985" s="105"/>
      <c r="D3985" s="106"/>
      <c r="E3985" s="222"/>
      <c r="F3985" s="225"/>
      <c r="G3985" s="107"/>
      <c r="H3985" s="107"/>
      <c r="I3985" s="107"/>
      <c r="J3985" s="108"/>
      <c r="K3985" s="109"/>
      <c r="L3985" s="110"/>
      <c r="M3985" s="328" t="str">
        <f>IFERROR(ROUNDUP(VLOOKUP(F3985,Accesorio!A:E,IF(L3985&gt;5,L3985-2,L3985),)*E3985/IF(L3985&gt;5,1.21,1),0)," ")</f>
        <v xml:space="preserve"> </v>
      </c>
      <c r="N3985" s="329" t="str">
        <f>IFERROR(VLOOKUP(F3985,Accesorio!A:C,3,),"")</f>
        <v/>
      </c>
    </row>
    <row r="3986" spans="1:14">
      <c r="A3986" s="103"/>
      <c r="B3986" s="104"/>
      <c r="C3986" s="105"/>
      <c r="D3986" s="106"/>
      <c r="E3986" s="222"/>
      <c r="F3986" s="225"/>
      <c r="G3986" s="107"/>
      <c r="H3986" s="107"/>
      <c r="I3986" s="107"/>
      <c r="J3986" s="108"/>
      <c r="K3986" s="109"/>
      <c r="L3986" s="110"/>
      <c r="M3986" s="328" t="str">
        <f>IFERROR(ROUNDUP(VLOOKUP(F3986,Accesorio!A:E,IF(L3986&gt;5,L3986-2,L3986),)*E3986/IF(L3986&gt;5,1.21,1),0)," ")</f>
        <v xml:space="preserve"> </v>
      </c>
      <c r="N3986" s="329" t="str">
        <f>IFERROR(VLOOKUP(F3986,Accesorio!A:C,3,),"")</f>
        <v/>
      </c>
    </row>
    <row r="3987" spans="1:14">
      <c r="A3987" s="103"/>
      <c r="B3987" s="104"/>
      <c r="C3987" s="105"/>
      <c r="D3987" s="106"/>
      <c r="E3987" s="222"/>
      <c r="F3987" s="225"/>
      <c r="G3987" s="107"/>
      <c r="H3987" s="107"/>
      <c r="I3987" s="107"/>
      <c r="J3987" s="108"/>
      <c r="K3987" s="109"/>
      <c r="L3987" s="110"/>
      <c r="M3987" s="328" t="str">
        <f>IFERROR(ROUNDUP(VLOOKUP(F3987,Accesorio!A:E,IF(L3987&gt;5,L3987-2,L3987),)*E3987/IF(L3987&gt;5,1.21,1),0)," ")</f>
        <v xml:space="preserve"> </v>
      </c>
      <c r="N3987" s="329" t="str">
        <f>IFERROR(VLOOKUP(F3987,Accesorio!A:C,3,),"")</f>
        <v/>
      </c>
    </row>
    <row r="3988" spans="1:14">
      <c r="A3988" s="103"/>
      <c r="B3988" s="104"/>
      <c r="C3988" s="105"/>
      <c r="D3988" s="106"/>
      <c r="E3988" s="222"/>
      <c r="F3988" s="225"/>
      <c r="G3988" s="107"/>
      <c r="H3988" s="107"/>
      <c r="I3988" s="107"/>
      <c r="J3988" s="108"/>
      <c r="K3988" s="109"/>
      <c r="L3988" s="110"/>
      <c r="M3988" s="328" t="str">
        <f>IFERROR(ROUNDUP(VLOOKUP(F3988,Accesorio!A:E,IF(L3988&gt;5,L3988-2,L3988),)*E3988/IF(L3988&gt;5,1.21,1),0)," ")</f>
        <v xml:space="preserve"> </v>
      </c>
      <c r="N3988" s="329" t="str">
        <f>IFERROR(VLOOKUP(F3988,Accesorio!A:C,3,),"")</f>
        <v/>
      </c>
    </row>
    <row r="3989" spans="1:14">
      <c r="A3989" s="103"/>
      <c r="B3989" s="104"/>
      <c r="C3989" s="105"/>
      <c r="D3989" s="106"/>
      <c r="E3989" s="222"/>
      <c r="F3989" s="225"/>
      <c r="G3989" s="107"/>
      <c r="H3989" s="107"/>
      <c r="I3989" s="107"/>
      <c r="J3989" s="108"/>
      <c r="K3989" s="109"/>
      <c r="L3989" s="110"/>
      <c r="M3989" s="328" t="str">
        <f>IFERROR(ROUNDUP(VLOOKUP(F3989,Accesorio!A:E,IF(L3989&gt;5,L3989-2,L3989),)*E3989/IF(L3989&gt;5,1.21,1),0)," ")</f>
        <v xml:space="preserve"> </v>
      </c>
      <c r="N3989" s="329" t="str">
        <f>IFERROR(VLOOKUP(F3989,Accesorio!A:C,3,),"")</f>
        <v/>
      </c>
    </row>
    <row r="3990" spans="1:14">
      <c r="A3990" s="103"/>
      <c r="B3990" s="104"/>
      <c r="C3990" s="105"/>
      <c r="D3990" s="106"/>
      <c r="E3990" s="222"/>
      <c r="F3990" s="225"/>
      <c r="G3990" s="107"/>
      <c r="H3990" s="107"/>
      <c r="I3990" s="107"/>
      <c r="J3990" s="108"/>
      <c r="K3990" s="109"/>
      <c r="L3990" s="110"/>
      <c r="M3990" s="328" t="str">
        <f>IFERROR(ROUNDUP(VLOOKUP(F3990,Accesorio!A:E,IF(L3990&gt;5,L3990-2,L3990),)*E3990/IF(L3990&gt;5,1.21,1),0)," ")</f>
        <v xml:space="preserve"> </v>
      </c>
      <c r="N3990" s="329" t="str">
        <f>IFERROR(VLOOKUP(F3990,Accesorio!A:C,3,),"")</f>
        <v/>
      </c>
    </row>
    <row r="3991" spans="1:14">
      <c r="A3991" s="103"/>
      <c r="B3991" s="104"/>
      <c r="C3991" s="105"/>
      <c r="D3991" s="106"/>
      <c r="E3991" s="222"/>
      <c r="F3991" s="225"/>
      <c r="G3991" s="107"/>
      <c r="H3991" s="107"/>
      <c r="I3991" s="107"/>
      <c r="J3991" s="108"/>
      <c r="K3991" s="109"/>
      <c r="L3991" s="110"/>
      <c r="M3991" s="328" t="str">
        <f>IFERROR(ROUNDUP(VLOOKUP(F3991,Accesorio!A:E,IF(L3991&gt;5,L3991-2,L3991),)*E3991/IF(L3991&gt;5,1.21,1),0)," ")</f>
        <v xml:space="preserve"> </v>
      </c>
      <c r="N3991" s="329" t="str">
        <f>IFERROR(VLOOKUP(F3991,Accesorio!A:C,3,),"")</f>
        <v/>
      </c>
    </row>
    <row r="3992" spans="1:14">
      <c r="A3992" s="103"/>
      <c r="B3992" s="104"/>
      <c r="C3992" s="105"/>
      <c r="D3992" s="106"/>
      <c r="E3992" s="222"/>
      <c r="F3992" s="225"/>
      <c r="G3992" s="107"/>
      <c r="H3992" s="107"/>
      <c r="I3992" s="107"/>
      <c r="J3992" s="108"/>
      <c r="K3992" s="109"/>
      <c r="L3992" s="110"/>
      <c r="M3992" s="328" t="str">
        <f>IFERROR(ROUNDUP(VLOOKUP(F3992,Accesorio!A:E,IF(L3992&gt;5,L3992-2,L3992),)*E3992/IF(L3992&gt;5,1.21,1),0)," ")</f>
        <v xml:space="preserve"> </v>
      </c>
      <c r="N3992" s="329" t="str">
        <f>IFERROR(VLOOKUP(F3992,Accesorio!A:C,3,),"")</f>
        <v/>
      </c>
    </row>
    <row r="3993" spans="1:14">
      <c r="A3993" s="103"/>
      <c r="B3993" s="104"/>
      <c r="C3993" s="105"/>
      <c r="D3993" s="106"/>
      <c r="E3993" s="222"/>
      <c r="F3993" s="225"/>
      <c r="G3993" s="107"/>
      <c r="H3993" s="107"/>
      <c r="I3993" s="107"/>
      <c r="J3993" s="108"/>
      <c r="K3993" s="109"/>
      <c r="L3993" s="110"/>
      <c r="M3993" s="328" t="str">
        <f>IFERROR(ROUNDUP(VLOOKUP(F3993,Accesorio!A:E,IF(L3993&gt;5,L3993-2,L3993),)*E3993/IF(L3993&gt;5,1.21,1),0)," ")</f>
        <v xml:space="preserve"> </v>
      </c>
      <c r="N3993" s="329" t="str">
        <f>IFERROR(VLOOKUP(F3993,Accesorio!A:C,3,),"")</f>
        <v/>
      </c>
    </row>
    <row r="3994" spans="1:14">
      <c r="A3994" s="103"/>
      <c r="B3994" s="104"/>
      <c r="C3994" s="105"/>
      <c r="D3994" s="106"/>
      <c r="E3994" s="222"/>
      <c r="F3994" s="225"/>
      <c r="G3994" s="107"/>
      <c r="H3994" s="107"/>
      <c r="I3994" s="107"/>
      <c r="J3994" s="108"/>
      <c r="K3994" s="109"/>
      <c r="L3994" s="110"/>
      <c r="M3994" s="328" t="str">
        <f>IFERROR(ROUNDUP(VLOOKUP(F3994,Accesorio!A:E,IF(L3994&gt;5,L3994-2,L3994),)*E3994/IF(L3994&gt;5,1.21,1),0)," ")</f>
        <v xml:space="preserve"> </v>
      </c>
      <c r="N3994" s="329" t="str">
        <f>IFERROR(VLOOKUP(F3994,Accesorio!A:C,3,),"")</f>
        <v/>
      </c>
    </row>
    <row r="3995" spans="1:14">
      <c r="A3995" s="103"/>
      <c r="B3995" s="104"/>
      <c r="C3995" s="105"/>
      <c r="D3995" s="106"/>
      <c r="E3995" s="222"/>
      <c r="F3995" s="225"/>
      <c r="G3995" s="107"/>
      <c r="H3995" s="107"/>
      <c r="I3995" s="107"/>
      <c r="J3995" s="108"/>
      <c r="K3995" s="109"/>
      <c r="L3995" s="110"/>
      <c r="M3995" s="328" t="str">
        <f>IFERROR(ROUNDUP(VLOOKUP(F3995,Accesorio!A:E,IF(L3995&gt;5,L3995-2,L3995),)*E3995/IF(L3995&gt;5,1.21,1),0)," ")</f>
        <v xml:space="preserve"> </v>
      </c>
      <c r="N3995" s="329" t="str">
        <f>IFERROR(VLOOKUP(F3995,Accesorio!A:C,3,),"")</f>
        <v/>
      </c>
    </row>
    <row r="3996" spans="1:14">
      <c r="A3996" s="103"/>
      <c r="B3996" s="104"/>
      <c r="C3996" s="105"/>
      <c r="D3996" s="106"/>
      <c r="E3996" s="222"/>
      <c r="F3996" s="225"/>
      <c r="G3996" s="107"/>
      <c r="H3996" s="107"/>
      <c r="I3996" s="107"/>
      <c r="J3996" s="108"/>
      <c r="K3996" s="109"/>
      <c r="L3996" s="110"/>
      <c r="M3996" s="328" t="str">
        <f>IFERROR(ROUNDUP(VLOOKUP(F3996,Accesorio!A:E,IF(L3996&gt;5,L3996-2,L3996),)*E3996/IF(L3996&gt;5,1.21,1),0)," ")</f>
        <v xml:space="preserve"> </v>
      </c>
      <c r="N3996" s="329" t="str">
        <f>IFERROR(VLOOKUP(F3996,Accesorio!A:C,3,),"")</f>
        <v/>
      </c>
    </row>
    <row r="3997" spans="1:14">
      <c r="A3997" s="103"/>
      <c r="B3997" s="104"/>
      <c r="C3997" s="105"/>
      <c r="D3997" s="106"/>
      <c r="E3997" s="222"/>
      <c r="F3997" s="225"/>
      <c r="G3997" s="107"/>
      <c r="H3997" s="107"/>
      <c r="I3997" s="107"/>
      <c r="J3997" s="108"/>
      <c r="K3997" s="109"/>
      <c r="L3997" s="110"/>
      <c r="M3997" s="328" t="str">
        <f>IFERROR(ROUNDUP(VLOOKUP(F3997,Accesorio!A:E,IF(L3997&gt;5,L3997-2,L3997),)*E3997/IF(L3997&gt;5,1.21,1),0)," ")</f>
        <v xml:space="preserve"> </v>
      </c>
      <c r="N3997" s="329" t="str">
        <f>IFERROR(VLOOKUP(F3997,Accesorio!A:C,3,),"")</f>
        <v/>
      </c>
    </row>
    <row r="3998" spans="1:14">
      <c r="A3998" s="103"/>
      <c r="B3998" s="104"/>
      <c r="C3998" s="105"/>
      <c r="D3998" s="106"/>
      <c r="E3998" s="222"/>
      <c r="F3998" s="225"/>
      <c r="G3998" s="107"/>
      <c r="H3998" s="107"/>
      <c r="I3998" s="107"/>
      <c r="J3998" s="108"/>
      <c r="K3998" s="109"/>
      <c r="L3998" s="110"/>
      <c r="M3998" s="328" t="str">
        <f>IFERROR(ROUNDUP(VLOOKUP(F3998,Accesorio!A:E,IF(L3998&gt;5,L3998-2,L3998),)*E3998/IF(L3998&gt;5,1.21,1),0)," ")</f>
        <v xml:space="preserve"> </v>
      </c>
      <c r="N3998" s="329" t="str">
        <f>IFERROR(VLOOKUP(F3998,Accesorio!A:C,3,),"")</f>
        <v/>
      </c>
    </row>
    <row r="3999" spans="1:14">
      <c r="A3999" s="103"/>
      <c r="B3999" s="104"/>
      <c r="C3999" s="105"/>
      <c r="D3999" s="106"/>
      <c r="E3999" s="222"/>
      <c r="F3999" s="225"/>
      <c r="G3999" s="107"/>
      <c r="H3999" s="107"/>
      <c r="I3999" s="107"/>
      <c r="J3999" s="108"/>
      <c r="K3999" s="109"/>
      <c r="L3999" s="110"/>
      <c r="M3999" s="328" t="str">
        <f>IFERROR(ROUNDUP(VLOOKUP(F3999,Accesorio!A:E,IF(L3999&gt;5,L3999-2,L3999),)*E3999/IF(L3999&gt;5,1.21,1),0)," ")</f>
        <v xml:space="preserve"> </v>
      </c>
      <c r="N3999" s="329" t="str">
        <f>IFERROR(VLOOKUP(F3999,Accesorio!A:C,3,),"")</f>
        <v/>
      </c>
    </row>
    <row r="4000" spans="1:14">
      <c r="A4000" s="103"/>
      <c r="B4000" s="104"/>
      <c r="C4000" s="105"/>
      <c r="D4000" s="106"/>
      <c r="E4000" s="222"/>
      <c r="F4000" s="225"/>
      <c r="G4000" s="107"/>
      <c r="H4000" s="107"/>
      <c r="I4000" s="107"/>
      <c r="J4000" s="108"/>
      <c r="K4000" s="109"/>
      <c r="L4000" s="110"/>
      <c r="M4000" s="328" t="str">
        <f>IFERROR(ROUNDUP(VLOOKUP(F4000,Accesorio!A:E,IF(L4000&gt;5,L4000-2,L4000),)*E4000/IF(L4000&gt;5,1.21,1),0)," ")</f>
        <v xml:space="preserve"> </v>
      </c>
      <c r="N4000" s="329" t="str">
        <f>IFERROR(VLOOKUP(F4000,Accesorio!A:C,3,),"")</f>
        <v/>
      </c>
    </row>
    <row r="4001" spans="1:14">
      <c r="A4001" s="103"/>
      <c r="B4001" s="104"/>
      <c r="C4001" s="105"/>
      <c r="D4001" s="106"/>
      <c r="E4001" s="222"/>
      <c r="F4001" s="225"/>
      <c r="G4001" s="107"/>
      <c r="H4001" s="107"/>
      <c r="I4001" s="107"/>
      <c r="J4001" s="108"/>
      <c r="K4001" s="109"/>
      <c r="L4001" s="110"/>
      <c r="M4001" s="328" t="str">
        <f>IFERROR(ROUNDUP(VLOOKUP(F4001,Accesorio!A:E,IF(L4001&gt;5,L4001-2,L4001),)*E4001/IF(L4001&gt;5,1.21,1),0)," ")</f>
        <v xml:space="preserve"> </v>
      </c>
      <c r="N4001" s="329" t="str">
        <f>IFERROR(VLOOKUP(F4001,Accesorio!A:C,3,),"")</f>
        <v/>
      </c>
    </row>
    <row r="4002" spans="1:14">
      <c r="A4002" s="103"/>
      <c r="B4002" s="104"/>
      <c r="C4002" s="105"/>
      <c r="D4002" s="106"/>
      <c r="E4002" s="222"/>
      <c r="F4002" s="225"/>
      <c r="G4002" s="107"/>
      <c r="H4002" s="107"/>
      <c r="I4002" s="107"/>
      <c r="J4002" s="108"/>
      <c r="K4002" s="109"/>
      <c r="L4002" s="110"/>
      <c r="M4002" s="328" t="str">
        <f>IFERROR(ROUNDUP(VLOOKUP(F4002,Accesorio!A:E,IF(L4002&gt;5,L4002-2,L4002),)*E4002/IF(L4002&gt;5,1.21,1),0)," ")</f>
        <v xml:space="preserve"> </v>
      </c>
      <c r="N4002" s="329" t="str">
        <f>IFERROR(VLOOKUP(F4002,Accesorio!A:C,3,),"")</f>
        <v/>
      </c>
    </row>
    <row r="4003" spans="1:14">
      <c r="A4003" s="103"/>
      <c r="B4003" s="104"/>
      <c r="C4003" s="105"/>
      <c r="D4003" s="106"/>
      <c r="E4003" s="222"/>
      <c r="F4003" s="225"/>
      <c r="G4003" s="107"/>
      <c r="H4003" s="107"/>
      <c r="I4003" s="107"/>
      <c r="J4003" s="108"/>
      <c r="K4003" s="109"/>
      <c r="L4003" s="110"/>
      <c r="M4003" s="328" t="str">
        <f>IFERROR(ROUNDUP(VLOOKUP(F4003,Accesorio!A:E,IF(L4003&gt;5,L4003-2,L4003),)*E4003/IF(L4003&gt;5,1.21,1),0)," ")</f>
        <v xml:space="preserve"> </v>
      </c>
      <c r="N4003" s="329" t="str">
        <f>IFERROR(VLOOKUP(F4003,Accesorio!A:C,3,),"")</f>
        <v/>
      </c>
    </row>
    <row r="4004" spans="1:14">
      <c r="A4004" s="103"/>
      <c r="B4004" s="104"/>
      <c r="C4004" s="105"/>
      <c r="D4004" s="106"/>
      <c r="E4004" s="222"/>
      <c r="F4004" s="225"/>
      <c r="G4004" s="107"/>
      <c r="H4004" s="107"/>
      <c r="I4004" s="107"/>
      <c r="J4004" s="108"/>
      <c r="K4004" s="109"/>
      <c r="L4004" s="110"/>
      <c r="M4004" s="328" t="str">
        <f>IFERROR(ROUNDUP(VLOOKUP(F4004,Accesorio!A:E,IF(L4004&gt;5,L4004-2,L4004),)*E4004/IF(L4004&gt;5,1.21,1),0)," ")</f>
        <v xml:space="preserve"> </v>
      </c>
      <c r="N4004" s="329" t="str">
        <f>IFERROR(VLOOKUP(F4004,Accesorio!A:C,3,),"")</f>
        <v/>
      </c>
    </row>
    <row r="4005" spans="1:14">
      <c r="A4005" s="103"/>
      <c r="B4005" s="104"/>
      <c r="C4005" s="105"/>
      <c r="D4005" s="106"/>
      <c r="E4005" s="222"/>
      <c r="F4005" s="225"/>
      <c r="G4005" s="107"/>
      <c r="H4005" s="107"/>
      <c r="I4005" s="107"/>
      <c r="J4005" s="108"/>
      <c r="K4005" s="109"/>
      <c r="L4005" s="110"/>
      <c r="M4005" s="328" t="str">
        <f>IFERROR(ROUNDUP(VLOOKUP(F4005,Accesorio!A:E,IF(L4005&gt;5,L4005-2,L4005),)*E4005/IF(L4005&gt;5,1.21,1),0)," ")</f>
        <v xml:space="preserve"> </v>
      </c>
      <c r="N4005" s="329" t="str">
        <f>IFERROR(VLOOKUP(F4005,Accesorio!A:C,3,),"")</f>
        <v/>
      </c>
    </row>
    <row r="4006" spans="1:14">
      <c r="A4006" s="103"/>
      <c r="B4006" s="104"/>
      <c r="C4006" s="105"/>
      <c r="D4006" s="106"/>
      <c r="E4006" s="222"/>
      <c r="F4006" s="225"/>
      <c r="G4006" s="107"/>
      <c r="H4006" s="107"/>
      <c r="I4006" s="107"/>
      <c r="J4006" s="108"/>
      <c r="K4006" s="109"/>
      <c r="L4006" s="110"/>
      <c r="M4006" s="328" t="str">
        <f>IFERROR(ROUNDUP(VLOOKUP(F4006,Accesorio!A:E,IF(L4006&gt;5,L4006-2,L4006),)*E4006/IF(L4006&gt;5,1.21,1),0)," ")</f>
        <v xml:space="preserve"> </v>
      </c>
      <c r="N4006" s="329" t="str">
        <f>IFERROR(VLOOKUP(F4006,Accesorio!A:C,3,),"")</f>
        <v/>
      </c>
    </row>
    <row r="4007" spans="1:14">
      <c r="A4007" s="103"/>
      <c r="B4007" s="104"/>
      <c r="C4007" s="105"/>
      <c r="D4007" s="106"/>
      <c r="E4007" s="222"/>
      <c r="F4007" s="225"/>
      <c r="G4007" s="107"/>
      <c r="H4007" s="107"/>
      <c r="I4007" s="107"/>
      <c r="J4007" s="108"/>
      <c r="K4007" s="109"/>
      <c r="L4007" s="110"/>
      <c r="M4007" s="328" t="str">
        <f>IFERROR(ROUNDUP(VLOOKUP(F4007,Accesorio!A:E,IF(L4007&gt;5,L4007-2,L4007),)*E4007/IF(L4007&gt;5,1.21,1),0)," ")</f>
        <v xml:space="preserve"> </v>
      </c>
      <c r="N4007" s="329" t="str">
        <f>IFERROR(VLOOKUP(F4007,Accesorio!A:C,3,),"")</f>
        <v/>
      </c>
    </row>
    <row r="4008" spans="1:14">
      <c r="A4008" s="103"/>
      <c r="B4008" s="104"/>
      <c r="C4008" s="105"/>
      <c r="D4008" s="106"/>
      <c r="E4008" s="222"/>
      <c r="F4008" s="225"/>
      <c r="G4008" s="107"/>
      <c r="H4008" s="107"/>
      <c r="I4008" s="107"/>
      <c r="J4008" s="108"/>
      <c r="K4008" s="109"/>
      <c r="L4008" s="110"/>
      <c r="M4008" s="328" t="str">
        <f>IFERROR(ROUNDUP(VLOOKUP(F4008,Accesorio!A:E,IF(L4008&gt;5,L4008-2,L4008),)*E4008/IF(L4008&gt;5,1.21,1),0)," ")</f>
        <v xml:space="preserve"> </v>
      </c>
      <c r="N4008" s="329" t="str">
        <f>IFERROR(VLOOKUP(F4008,Accesorio!A:C,3,),"")</f>
        <v/>
      </c>
    </row>
    <row r="4009" spans="1:14">
      <c r="A4009" s="103"/>
      <c r="B4009" s="104"/>
      <c r="C4009" s="105"/>
      <c r="D4009" s="106"/>
      <c r="E4009" s="222"/>
      <c r="F4009" s="225"/>
      <c r="G4009" s="107"/>
      <c r="H4009" s="107"/>
      <c r="I4009" s="107"/>
      <c r="J4009" s="108"/>
      <c r="K4009" s="109"/>
      <c r="L4009" s="110"/>
      <c r="M4009" s="328" t="str">
        <f>IFERROR(ROUNDUP(VLOOKUP(F4009,Accesorio!A:E,IF(L4009&gt;5,L4009-2,L4009),)*E4009/IF(L4009&gt;5,1.21,1),0)," ")</f>
        <v xml:space="preserve"> </v>
      </c>
      <c r="N4009" s="329" t="str">
        <f>IFERROR(VLOOKUP(F4009,Accesorio!A:C,3,),"")</f>
        <v/>
      </c>
    </row>
    <row r="4010" spans="1:14">
      <c r="A4010" s="103"/>
      <c r="B4010" s="104"/>
      <c r="C4010" s="105"/>
      <c r="D4010" s="106"/>
      <c r="E4010" s="222"/>
      <c r="F4010" s="225"/>
      <c r="G4010" s="107"/>
      <c r="H4010" s="107"/>
      <c r="I4010" s="107"/>
      <c r="J4010" s="108"/>
      <c r="K4010" s="109"/>
      <c r="L4010" s="110"/>
      <c r="M4010" s="328" t="str">
        <f>IFERROR(ROUNDUP(VLOOKUP(F4010,Accesorio!A:E,IF(L4010&gt;5,L4010-2,L4010),)*E4010/IF(L4010&gt;5,1.21,1),0)," ")</f>
        <v xml:space="preserve"> </v>
      </c>
      <c r="N4010" s="329" t="str">
        <f>IFERROR(VLOOKUP(F4010,Accesorio!A:C,3,),"")</f>
        <v/>
      </c>
    </row>
    <row r="4011" spans="1:14">
      <c r="A4011" s="103"/>
      <c r="B4011" s="104"/>
      <c r="C4011" s="105"/>
      <c r="D4011" s="106"/>
      <c r="E4011" s="222"/>
      <c r="F4011" s="225"/>
      <c r="G4011" s="107"/>
      <c r="H4011" s="107"/>
      <c r="I4011" s="107"/>
      <c r="J4011" s="108"/>
      <c r="K4011" s="109"/>
      <c r="L4011" s="110"/>
      <c r="M4011" s="328" t="str">
        <f>IFERROR(ROUNDUP(VLOOKUP(F4011,Accesorio!A:E,IF(L4011&gt;5,L4011-2,L4011),)*E4011/IF(L4011&gt;5,1.21,1),0)," ")</f>
        <v xml:space="preserve"> </v>
      </c>
      <c r="N4011" s="329" t="str">
        <f>IFERROR(VLOOKUP(F4011,Accesorio!A:C,3,),"")</f>
        <v/>
      </c>
    </row>
    <row r="4012" spans="1:14">
      <c r="A4012" s="103"/>
      <c r="B4012" s="104"/>
      <c r="C4012" s="105"/>
      <c r="D4012" s="106"/>
      <c r="E4012" s="222"/>
      <c r="F4012" s="225"/>
      <c r="G4012" s="107"/>
      <c r="H4012" s="107"/>
      <c r="I4012" s="107"/>
      <c r="J4012" s="108"/>
      <c r="K4012" s="109"/>
      <c r="L4012" s="110"/>
      <c r="M4012" s="328" t="str">
        <f>IFERROR(ROUNDUP(VLOOKUP(F4012,Accesorio!A:E,IF(L4012&gt;5,L4012-2,L4012),)*E4012/IF(L4012&gt;5,1.21,1),0)," ")</f>
        <v xml:space="preserve"> </v>
      </c>
      <c r="N4012" s="329" t="str">
        <f>IFERROR(VLOOKUP(F4012,Accesorio!A:C,3,),"")</f>
        <v/>
      </c>
    </row>
    <row r="4013" spans="1:14">
      <c r="A4013" s="103"/>
      <c r="B4013" s="104"/>
      <c r="C4013" s="105"/>
      <c r="D4013" s="106"/>
      <c r="E4013" s="222"/>
      <c r="F4013" s="225"/>
      <c r="G4013" s="107"/>
      <c r="H4013" s="107"/>
      <c r="I4013" s="107"/>
      <c r="J4013" s="108"/>
      <c r="K4013" s="109"/>
      <c r="L4013" s="110"/>
      <c r="M4013" s="328" t="str">
        <f>IFERROR(ROUNDUP(VLOOKUP(F4013,Accesorio!A:E,IF(L4013&gt;5,L4013-2,L4013),)*E4013/IF(L4013&gt;5,1.21,1),0)," ")</f>
        <v xml:space="preserve"> </v>
      </c>
      <c r="N4013" s="329" t="str">
        <f>IFERROR(VLOOKUP(F4013,Accesorio!A:C,3,),"")</f>
        <v/>
      </c>
    </row>
    <row r="4014" spans="1:14">
      <c r="A4014" s="103"/>
      <c r="B4014" s="104"/>
      <c r="C4014" s="105"/>
      <c r="D4014" s="106"/>
      <c r="E4014" s="222"/>
      <c r="F4014" s="225"/>
      <c r="G4014" s="107"/>
      <c r="H4014" s="107"/>
      <c r="I4014" s="107"/>
      <c r="J4014" s="108"/>
      <c r="K4014" s="109"/>
      <c r="L4014" s="110"/>
      <c r="M4014" s="328" t="str">
        <f>IFERROR(ROUNDUP(VLOOKUP(F4014,Accesorio!A:E,IF(L4014&gt;5,L4014-2,L4014),)*E4014/IF(L4014&gt;5,1.21,1),0)," ")</f>
        <v xml:space="preserve"> </v>
      </c>
      <c r="N4014" s="329" t="str">
        <f>IFERROR(VLOOKUP(F4014,Accesorio!A:C,3,),"")</f>
        <v/>
      </c>
    </row>
    <row r="4015" spans="1:14">
      <c r="A4015" s="103"/>
      <c r="B4015" s="104"/>
      <c r="C4015" s="105"/>
      <c r="D4015" s="106"/>
      <c r="E4015" s="222"/>
      <c r="F4015" s="225"/>
      <c r="G4015" s="107"/>
      <c r="H4015" s="107"/>
      <c r="I4015" s="107"/>
      <c r="J4015" s="108"/>
      <c r="K4015" s="109"/>
      <c r="L4015" s="110"/>
      <c r="M4015" s="328" t="str">
        <f>IFERROR(ROUNDUP(VLOOKUP(F4015,Accesorio!A:E,IF(L4015&gt;5,L4015-2,L4015),)*E4015/IF(L4015&gt;5,1.21,1),0)," ")</f>
        <v xml:space="preserve"> </v>
      </c>
      <c r="N4015" s="329" t="str">
        <f>IFERROR(VLOOKUP(F4015,Accesorio!A:C,3,),"")</f>
        <v/>
      </c>
    </row>
    <row r="4016" spans="1:14">
      <c r="A4016" s="103"/>
      <c r="B4016" s="104"/>
      <c r="C4016" s="105"/>
      <c r="D4016" s="106"/>
      <c r="E4016" s="222"/>
      <c r="F4016" s="225"/>
      <c r="G4016" s="107"/>
      <c r="H4016" s="107"/>
      <c r="I4016" s="107"/>
      <c r="J4016" s="108"/>
      <c r="K4016" s="109"/>
      <c r="L4016" s="110"/>
      <c r="M4016" s="328" t="str">
        <f>IFERROR(ROUNDUP(VLOOKUP(F4016,Accesorio!A:E,IF(L4016&gt;5,L4016-2,L4016),)*E4016/IF(L4016&gt;5,1.21,1),0)," ")</f>
        <v xml:space="preserve"> </v>
      </c>
      <c r="N4016" s="329" t="str">
        <f>IFERROR(VLOOKUP(F4016,Accesorio!A:C,3,),"")</f>
        <v/>
      </c>
    </row>
    <row r="4017" spans="1:14">
      <c r="A4017" s="103"/>
      <c r="B4017" s="104"/>
      <c r="C4017" s="105"/>
      <c r="D4017" s="106"/>
      <c r="E4017" s="222"/>
      <c r="F4017" s="225"/>
      <c r="G4017" s="107"/>
      <c r="H4017" s="107"/>
      <c r="I4017" s="107"/>
      <c r="J4017" s="108"/>
      <c r="K4017" s="109"/>
      <c r="L4017" s="110"/>
      <c r="M4017" s="328" t="str">
        <f>IFERROR(ROUNDUP(VLOOKUP(F4017,Accesorio!A:E,IF(L4017&gt;5,L4017-2,L4017),)*E4017/IF(L4017&gt;5,1.21,1),0)," ")</f>
        <v xml:space="preserve"> </v>
      </c>
      <c r="N4017" s="329" t="str">
        <f>IFERROR(VLOOKUP(F4017,Accesorio!A:C,3,),"")</f>
        <v/>
      </c>
    </row>
    <row r="4018" spans="1:14">
      <c r="A4018" s="103"/>
      <c r="B4018" s="104"/>
      <c r="C4018" s="105"/>
      <c r="D4018" s="106"/>
      <c r="E4018" s="222"/>
      <c r="F4018" s="225"/>
      <c r="G4018" s="107"/>
      <c r="H4018" s="107"/>
      <c r="I4018" s="107"/>
      <c r="J4018" s="108"/>
      <c r="K4018" s="109"/>
      <c r="L4018" s="110"/>
      <c r="M4018" s="328" t="str">
        <f>IFERROR(ROUNDUP(VLOOKUP(F4018,Accesorio!A:E,IF(L4018&gt;5,L4018-2,L4018),)*E4018/IF(L4018&gt;5,1.21,1),0)," ")</f>
        <v xml:space="preserve"> </v>
      </c>
      <c r="N4018" s="329" t="str">
        <f>IFERROR(VLOOKUP(F4018,Accesorio!A:C,3,),"")</f>
        <v/>
      </c>
    </row>
    <row r="4019" spans="1:14">
      <c r="A4019" s="103"/>
      <c r="B4019" s="104"/>
      <c r="C4019" s="105"/>
      <c r="D4019" s="106"/>
      <c r="E4019" s="222"/>
      <c r="F4019" s="225"/>
      <c r="G4019" s="107"/>
      <c r="H4019" s="107"/>
      <c r="I4019" s="107"/>
      <c r="J4019" s="108"/>
      <c r="K4019" s="109"/>
      <c r="L4019" s="110"/>
      <c r="M4019" s="328" t="str">
        <f>IFERROR(ROUNDUP(VLOOKUP(F4019,Accesorio!A:E,IF(L4019&gt;5,L4019-2,L4019),)*E4019/IF(L4019&gt;5,1.21,1),0)," ")</f>
        <v xml:space="preserve"> </v>
      </c>
      <c r="N4019" s="329" t="str">
        <f>IFERROR(VLOOKUP(F4019,Accesorio!A:C,3,),"")</f>
        <v/>
      </c>
    </row>
    <row r="4020" spans="1:14">
      <c r="A4020" s="103"/>
      <c r="B4020" s="104"/>
      <c r="C4020" s="105"/>
      <c r="D4020" s="106"/>
      <c r="E4020" s="222"/>
      <c r="F4020" s="225"/>
      <c r="G4020" s="107"/>
      <c r="H4020" s="107"/>
      <c r="I4020" s="107"/>
      <c r="J4020" s="108"/>
      <c r="K4020" s="109"/>
      <c r="L4020" s="110"/>
      <c r="M4020" s="328" t="str">
        <f>IFERROR(ROUNDUP(VLOOKUP(F4020,Accesorio!A:E,IF(L4020&gt;5,L4020-2,L4020),)*E4020/IF(L4020&gt;5,1.21,1),0)," ")</f>
        <v xml:space="preserve"> </v>
      </c>
      <c r="N4020" s="329" t="str">
        <f>IFERROR(VLOOKUP(F4020,Accesorio!A:C,3,),"")</f>
        <v/>
      </c>
    </row>
    <row r="4021" spans="1:14">
      <c r="A4021" s="38"/>
      <c r="B4021" s="39"/>
      <c r="C4021" s="40"/>
      <c r="D4021" s="41"/>
      <c r="E4021" s="224"/>
      <c r="F4021" s="226"/>
      <c r="G4021" s="42"/>
      <c r="H4021" s="42"/>
      <c r="I4021" s="42"/>
      <c r="J4021" s="43"/>
      <c r="K4021" s="44"/>
      <c r="L4021" s="45"/>
      <c r="M4021" s="328" t="str">
        <f>IFERROR(ROUNDUP(VLOOKUP(F4021,Accesorio!A:E,IF(L4021&gt;5,L4021-2,L4021),)*E4021/IF(L4021&gt;5,1.21,1),0)," ")</f>
        <v xml:space="preserve"> </v>
      </c>
      <c r="N4021" s="329" t="str">
        <f>IFERROR(VLOOKUP(F4021,Accesorio!A:C,3,),"")</f>
        <v/>
      </c>
    </row>
    <row r="4022" spans="1:14">
      <c r="A4022" s="38"/>
      <c r="B4022" s="39"/>
      <c r="C4022" s="40"/>
      <c r="D4022" s="41"/>
      <c r="E4022" s="224"/>
      <c r="F4022" s="226"/>
      <c r="G4022" s="42"/>
      <c r="H4022" s="42"/>
      <c r="I4022" s="42"/>
      <c r="J4022" s="43"/>
      <c r="K4022" s="44"/>
      <c r="L4022" s="45"/>
      <c r="M4022" s="328" t="str">
        <f>IFERROR(ROUNDUP(VLOOKUP(F4022,Accesorio!A:E,IF(L4022&gt;5,L4022-2,L4022),)*E4022/IF(L4022&gt;5,1.21,1),0)," ")</f>
        <v xml:space="preserve"> </v>
      </c>
      <c r="N4022" s="329" t="str">
        <f>IFERROR(VLOOKUP(F4022,Accesorio!A:C,3,),"")</f>
        <v/>
      </c>
    </row>
    <row r="4023" spans="1:14">
      <c r="A4023" s="38"/>
      <c r="B4023" s="39"/>
      <c r="C4023" s="40"/>
      <c r="D4023" s="41"/>
      <c r="E4023" s="224"/>
      <c r="F4023" s="226"/>
      <c r="G4023" s="42"/>
      <c r="H4023" s="42"/>
      <c r="I4023" s="42"/>
      <c r="J4023" s="43"/>
      <c r="K4023" s="44"/>
      <c r="L4023" s="45"/>
      <c r="M4023" s="328" t="str">
        <f>IFERROR(ROUNDUP(VLOOKUP(F4023,Accesorio!A:E,IF(L4023&gt;5,L4023-2,L4023),)*E4023/IF(L4023&gt;5,1.21,1),0)," ")</f>
        <v xml:space="preserve"> </v>
      </c>
      <c r="N4023" s="329" t="str">
        <f>IFERROR(VLOOKUP(F4023,Accesorio!A:C,3,),"")</f>
        <v/>
      </c>
    </row>
    <row r="4024" spans="1:14">
      <c r="A4024" s="38"/>
      <c r="B4024" s="39"/>
      <c r="C4024" s="40"/>
      <c r="D4024" s="41"/>
      <c r="E4024" s="224"/>
      <c r="F4024" s="226"/>
      <c r="G4024" s="42"/>
      <c r="H4024" s="42"/>
      <c r="I4024" s="42"/>
      <c r="J4024" s="43"/>
      <c r="K4024" s="44"/>
      <c r="L4024" s="45"/>
      <c r="M4024" s="328" t="str">
        <f>IFERROR(ROUNDUP(VLOOKUP(F4024,Accesorio!A:E,IF(L4024&gt;5,L4024-2,L4024),)*E4024/IF(L4024&gt;5,1.21,1),0)," ")</f>
        <v xml:space="preserve"> </v>
      </c>
      <c r="N4024" s="329" t="str">
        <f>IFERROR(VLOOKUP(F4024,Accesorio!A:C,3,),"")</f>
        <v/>
      </c>
    </row>
    <row r="4025" spans="1:14">
      <c r="A4025" s="38"/>
      <c r="B4025" s="39"/>
      <c r="C4025" s="40"/>
      <c r="D4025" s="41"/>
      <c r="E4025" s="224"/>
      <c r="F4025" s="226"/>
      <c r="G4025" s="42"/>
      <c r="H4025" s="42"/>
      <c r="I4025" s="42"/>
      <c r="J4025" s="43"/>
      <c r="K4025" s="44"/>
      <c r="L4025" s="45"/>
      <c r="M4025" s="328" t="str">
        <f>IFERROR(ROUNDUP(VLOOKUP(F4025,Accesorio!A:E,IF(L4025&gt;5,L4025-2,L4025),)*E4025/IF(L4025&gt;5,1.21,1),0)," ")</f>
        <v xml:space="preserve"> </v>
      </c>
      <c r="N4025" s="329" t="str">
        <f>IFERROR(VLOOKUP(F4025,Accesorio!A:C,3,),"")</f>
        <v/>
      </c>
    </row>
    <row r="4026" spans="1:14">
      <c r="A4026" s="38"/>
      <c r="B4026" s="39"/>
      <c r="C4026" s="40"/>
      <c r="D4026" s="41"/>
      <c r="E4026" s="224"/>
      <c r="F4026" s="226"/>
      <c r="G4026" s="42"/>
      <c r="H4026" s="42"/>
      <c r="I4026" s="42"/>
      <c r="J4026" s="43"/>
      <c r="K4026" s="44"/>
      <c r="L4026" s="45"/>
      <c r="M4026" s="328" t="str">
        <f>IFERROR(ROUNDUP(VLOOKUP(F4026,Accesorio!A:E,IF(L4026&gt;5,L4026-2,L4026),)*E4026/IF(L4026&gt;5,1.21,1),0)," ")</f>
        <v xml:space="preserve"> </v>
      </c>
      <c r="N4026" s="329" t="str">
        <f>IFERROR(VLOOKUP(F4026,Accesorio!A:C,3,),"")</f>
        <v/>
      </c>
    </row>
    <row r="4027" spans="1:14">
      <c r="A4027" s="38"/>
      <c r="B4027" s="39"/>
      <c r="C4027" s="40"/>
      <c r="D4027" s="41"/>
      <c r="E4027" s="224"/>
      <c r="F4027" s="226"/>
      <c r="G4027" s="42"/>
      <c r="H4027" s="42"/>
      <c r="I4027" s="42"/>
      <c r="J4027" s="43"/>
      <c r="K4027" s="44"/>
      <c r="L4027" s="45"/>
      <c r="M4027" s="328" t="str">
        <f>IFERROR(ROUNDUP(VLOOKUP(F4027,Accesorio!A:E,IF(L4027&gt;5,L4027-2,L4027),)*E4027/IF(L4027&gt;5,1.21,1),0)," ")</f>
        <v xml:space="preserve"> </v>
      </c>
      <c r="N4027" s="329" t="str">
        <f>IFERROR(VLOOKUP(F4027,Accesorio!A:C,3,),"")</f>
        <v/>
      </c>
    </row>
    <row r="4028" spans="1:14">
      <c r="A4028" s="38"/>
      <c r="B4028" s="39"/>
      <c r="C4028" s="40"/>
      <c r="D4028" s="41"/>
      <c r="E4028" s="224"/>
      <c r="F4028" s="226"/>
      <c r="G4028" s="42"/>
      <c r="H4028" s="42"/>
      <c r="I4028" s="42"/>
      <c r="J4028" s="43"/>
      <c r="K4028" s="44"/>
      <c r="L4028" s="45"/>
      <c r="M4028" s="328" t="str">
        <f>IFERROR(ROUNDUP(VLOOKUP(F4028,Accesorio!A:E,IF(L4028&gt;5,L4028-2,L4028),)*E4028/IF(L4028&gt;5,1.21,1),0)," ")</f>
        <v xml:space="preserve"> </v>
      </c>
      <c r="N4028" s="329" t="str">
        <f>IFERROR(VLOOKUP(F4028,Accesorio!A:C,3,),"")</f>
        <v/>
      </c>
    </row>
    <row r="4029" spans="1:14">
      <c r="A4029" s="38"/>
      <c r="B4029" s="39"/>
      <c r="C4029" s="40"/>
      <c r="D4029" s="41"/>
      <c r="E4029" s="224"/>
      <c r="F4029" s="226"/>
      <c r="G4029" s="42"/>
      <c r="H4029" s="42"/>
      <c r="I4029" s="42"/>
      <c r="J4029" s="43"/>
      <c r="K4029" s="44"/>
      <c r="L4029" s="45"/>
      <c r="M4029" s="328" t="str">
        <f>IFERROR(ROUNDUP(VLOOKUP(F4029,Accesorio!A:E,IF(L4029&gt;5,L4029-2,L4029),)*E4029/IF(L4029&gt;5,1.21,1),0)," ")</f>
        <v xml:space="preserve"> </v>
      </c>
      <c r="N4029" s="329" t="str">
        <f>IFERROR(VLOOKUP(F4029,Accesorio!A:C,3,),"")</f>
        <v/>
      </c>
    </row>
    <row r="4030" spans="1:14">
      <c r="A4030" s="38"/>
      <c r="B4030" s="39"/>
      <c r="C4030" s="40"/>
      <c r="D4030" s="41"/>
      <c r="E4030" s="224"/>
      <c r="F4030" s="226"/>
      <c r="G4030" s="42"/>
      <c r="H4030" s="42"/>
      <c r="I4030" s="42"/>
      <c r="J4030" s="43"/>
      <c r="K4030" s="44"/>
      <c r="L4030" s="45"/>
      <c r="M4030" s="328" t="str">
        <f>IFERROR(ROUNDUP(VLOOKUP(F4030,Accesorio!A:E,IF(L4030&gt;5,L4030-2,L4030),)*E4030/IF(L4030&gt;5,1.21,1),0)," ")</f>
        <v xml:space="preserve"> </v>
      </c>
      <c r="N4030" s="329" t="str">
        <f>IFERROR(VLOOKUP(F4030,Accesorio!A:C,3,),"")</f>
        <v/>
      </c>
    </row>
    <row r="4031" spans="1:14">
      <c r="A4031" s="38"/>
      <c r="B4031" s="39"/>
      <c r="C4031" s="40"/>
      <c r="D4031" s="41"/>
      <c r="E4031" s="224"/>
      <c r="F4031" s="226"/>
      <c r="G4031" s="42"/>
      <c r="H4031" s="42"/>
      <c r="I4031" s="42"/>
      <c r="J4031" s="43"/>
      <c r="K4031" s="44"/>
      <c r="L4031" s="45"/>
      <c r="M4031" s="328" t="str">
        <f>IFERROR(ROUNDUP(VLOOKUP(F4031,Accesorio!A:E,IF(L4031&gt;5,L4031-2,L4031),)*E4031/IF(L4031&gt;5,1.21,1),0)," ")</f>
        <v xml:space="preserve"> </v>
      </c>
      <c r="N4031" s="329" t="str">
        <f>IFERROR(VLOOKUP(F4031,Accesorio!A:C,3,),"")</f>
        <v/>
      </c>
    </row>
    <row r="4032" spans="1:14">
      <c r="A4032" s="38"/>
      <c r="B4032" s="39"/>
      <c r="C4032" s="40"/>
      <c r="D4032" s="41"/>
      <c r="E4032" s="224"/>
      <c r="F4032" s="226"/>
      <c r="G4032" s="42"/>
      <c r="H4032" s="42"/>
      <c r="I4032" s="42"/>
      <c r="J4032" s="43"/>
      <c r="K4032" s="44"/>
      <c r="L4032" s="45"/>
      <c r="M4032" s="328" t="str">
        <f>IFERROR(ROUNDUP(VLOOKUP(F4032,Accesorio!A:E,IF(L4032&gt;5,L4032-2,L4032),)*E4032/IF(L4032&gt;5,1.21,1),0)," ")</f>
        <v xml:space="preserve"> </v>
      </c>
      <c r="N4032" s="329" t="str">
        <f>IFERROR(VLOOKUP(F4032,Accesorio!A:C,3,),"")</f>
        <v/>
      </c>
    </row>
    <row r="4033" spans="1:14">
      <c r="A4033" s="38"/>
      <c r="B4033" s="39"/>
      <c r="C4033" s="40"/>
      <c r="D4033" s="41"/>
      <c r="E4033" s="224"/>
      <c r="F4033" s="226"/>
      <c r="G4033" s="42"/>
      <c r="H4033" s="42"/>
      <c r="I4033" s="42"/>
      <c r="J4033" s="43"/>
      <c r="K4033" s="44"/>
      <c r="L4033" s="45"/>
      <c r="M4033" s="328" t="str">
        <f>IFERROR(ROUNDUP(VLOOKUP(F4033,Accesorio!A:E,IF(L4033&gt;5,L4033-2,L4033),)*E4033/IF(L4033&gt;5,1.21,1),0)," ")</f>
        <v xml:space="preserve"> </v>
      </c>
      <c r="N4033" s="329" t="str">
        <f>IFERROR(VLOOKUP(F4033,Accesorio!A:C,3,),"")</f>
        <v/>
      </c>
    </row>
    <row r="4034" spans="1:14">
      <c r="A4034" s="38"/>
      <c r="B4034" s="39"/>
      <c r="C4034" s="40"/>
      <c r="D4034" s="41"/>
      <c r="E4034" s="224"/>
      <c r="F4034" s="226"/>
      <c r="G4034" s="42"/>
      <c r="H4034" s="42"/>
      <c r="I4034" s="42"/>
      <c r="J4034" s="43"/>
      <c r="K4034" s="44"/>
      <c r="L4034" s="45"/>
      <c r="M4034" s="328" t="str">
        <f>IFERROR(ROUNDUP(VLOOKUP(F4034,Accesorio!A:E,IF(L4034&gt;5,L4034-2,L4034),)*E4034/IF(L4034&gt;5,1.21,1),0)," ")</f>
        <v xml:space="preserve"> </v>
      </c>
      <c r="N4034" s="329" t="str">
        <f>IFERROR(VLOOKUP(F4034,Accesorio!A:C,3,),"")</f>
        <v/>
      </c>
    </row>
    <row r="4035" spans="1:14">
      <c r="A4035" s="38"/>
      <c r="B4035" s="39"/>
      <c r="C4035" s="40"/>
      <c r="D4035" s="41"/>
      <c r="E4035" s="224"/>
      <c r="F4035" s="226"/>
      <c r="G4035" s="42"/>
      <c r="H4035" s="42"/>
      <c r="I4035" s="42"/>
      <c r="J4035" s="43"/>
      <c r="K4035" s="44"/>
      <c r="L4035" s="45"/>
      <c r="M4035" s="328" t="str">
        <f>IFERROR(ROUNDUP(VLOOKUP(F4035,Accesorio!A:E,IF(L4035&gt;5,L4035-2,L4035),)*E4035/IF(L4035&gt;5,1.21,1),0)," ")</f>
        <v xml:space="preserve"> </v>
      </c>
      <c r="N4035" s="329" t="str">
        <f>IFERROR(VLOOKUP(F4035,Accesorio!A:C,3,),"")</f>
        <v/>
      </c>
    </row>
    <row r="4036" spans="1:14">
      <c r="A4036" s="38"/>
      <c r="B4036" s="39"/>
      <c r="C4036" s="40"/>
      <c r="D4036" s="41"/>
      <c r="E4036" s="224"/>
      <c r="F4036" s="226"/>
      <c r="G4036" s="42"/>
      <c r="H4036" s="42"/>
      <c r="I4036" s="42"/>
      <c r="J4036" s="43"/>
      <c r="K4036" s="44"/>
      <c r="L4036" s="45"/>
      <c r="M4036" s="328" t="str">
        <f>IFERROR(ROUNDUP(VLOOKUP(F4036,Accesorio!A:E,IF(L4036&gt;5,L4036-2,L4036),)*E4036/IF(L4036&gt;5,1.21,1),0)," ")</f>
        <v xml:space="preserve"> </v>
      </c>
      <c r="N4036" s="329" t="str">
        <f>IFERROR(VLOOKUP(F4036,Accesorio!A:C,3,),"")</f>
        <v/>
      </c>
    </row>
    <row r="4037" spans="1:14">
      <c r="A4037" s="38"/>
      <c r="B4037" s="39"/>
      <c r="C4037" s="40"/>
      <c r="D4037" s="41"/>
      <c r="E4037" s="224"/>
      <c r="F4037" s="226"/>
      <c r="G4037" s="42"/>
      <c r="H4037" s="42"/>
      <c r="I4037" s="42"/>
      <c r="J4037" s="43"/>
      <c r="K4037" s="44"/>
      <c r="L4037" s="45"/>
      <c r="M4037" s="328" t="str">
        <f>IFERROR(ROUNDUP(VLOOKUP(F4037,Accesorio!A:E,IF(L4037&gt;5,L4037-2,L4037),)*E4037/IF(L4037&gt;5,1.21,1),0)," ")</f>
        <v xml:space="preserve"> </v>
      </c>
      <c r="N4037" s="329" t="str">
        <f>IFERROR(VLOOKUP(F4037,Accesorio!A:C,3,),"")</f>
        <v/>
      </c>
    </row>
    <row r="4038" spans="1:14">
      <c r="A4038" s="38"/>
      <c r="B4038" s="39"/>
      <c r="C4038" s="40"/>
      <c r="D4038" s="41"/>
      <c r="E4038" s="224"/>
      <c r="F4038" s="226"/>
      <c r="G4038" s="42"/>
      <c r="H4038" s="42"/>
      <c r="I4038" s="42"/>
      <c r="J4038" s="43"/>
      <c r="K4038" s="44"/>
      <c r="L4038" s="45"/>
      <c r="M4038" s="328" t="str">
        <f>IFERROR(ROUNDUP(VLOOKUP(F4038,Accesorio!A:E,IF(L4038&gt;5,L4038-2,L4038),)*E4038/IF(L4038&gt;5,1.21,1),0)," ")</f>
        <v xml:space="preserve"> </v>
      </c>
      <c r="N4038" s="329" t="str">
        <f>IFERROR(VLOOKUP(F4038,Accesorio!A:C,3,),"")</f>
        <v/>
      </c>
    </row>
    <row r="4039" spans="1:14">
      <c r="A4039" s="38"/>
      <c r="B4039" s="39"/>
      <c r="C4039" s="40"/>
      <c r="D4039" s="41"/>
      <c r="E4039" s="224"/>
      <c r="F4039" s="226"/>
      <c r="G4039" s="42"/>
      <c r="H4039" s="42"/>
      <c r="I4039" s="42"/>
      <c r="J4039" s="43"/>
      <c r="K4039" s="44"/>
      <c r="L4039" s="45"/>
      <c r="M4039" s="328" t="str">
        <f>IFERROR(ROUNDUP(VLOOKUP(F4039,Accesorio!A:E,IF(L4039&gt;5,L4039-2,L4039),)*E4039/IF(L4039&gt;5,1.21,1),0)," ")</f>
        <v xml:space="preserve"> </v>
      </c>
      <c r="N4039" s="329" t="str">
        <f>IFERROR(VLOOKUP(F4039,Accesorio!A:C,3,),"")</f>
        <v/>
      </c>
    </row>
    <row r="4040" spans="1:14">
      <c r="A4040" s="38"/>
      <c r="B4040" s="39"/>
      <c r="C4040" s="40"/>
      <c r="D4040" s="41"/>
      <c r="E4040" s="224"/>
      <c r="F4040" s="226"/>
      <c r="G4040" s="42"/>
      <c r="H4040" s="42"/>
      <c r="I4040" s="42"/>
      <c r="J4040" s="43"/>
      <c r="K4040" s="44"/>
      <c r="L4040" s="45"/>
      <c r="M4040" s="328" t="str">
        <f>IFERROR(ROUNDUP(VLOOKUP(F4040,Accesorio!A:E,IF(L4040&gt;5,L4040-2,L4040),)*E4040/IF(L4040&gt;5,1.21,1),0)," ")</f>
        <v xml:space="preserve"> </v>
      </c>
      <c r="N4040" s="329" t="str">
        <f>IFERROR(VLOOKUP(F4040,Accesorio!A:C,3,),"")</f>
        <v/>
      </c>
    </row>
    <row r="4041" spans="1:14">
      <c r="A4041" s="38"/>
      <c r="B4041" s="39"/>
      <c r="C4041" s="40"/>
      <c r="D4041" s="41"/>
      <c r="E4041" s="224"/>
      <c r="F4041" s="226"/>
      <c r="G4041" s="42"/>
      <c r="H4041" s="42"/>
      <c r="I4041" s="42"/>
      <c r="J4041" s="43"/>
      <c r="K4041" s="44"/>
      <c r="L4041" s="45"/>
      <c r="M4041" s="328" t="str">
        <f>IFERROR(ROUNDUP(VLOOKUP(F4041,Accesorio!A:E,IF(L4041&gt;5,L4041-2,L4041),)*E4041/IF(L4041&gt;5,1.21,1),0)," ")</f>
        <v xml:space="preserve"> </v>
      </c>
      <c r="N4041" s="329" t="str">
        <f>IFERROR(VLOOKUP(F4041,Accesorio!A:C,3,),"")</f>
        <v/>
      </c>
    </row>
    <row r="4042" spans="1:14">
      <c r="A4042" s="38"/>
      <c r="B4042" s="39"/>
      <c r="C4042" s="40"/>
      <c r="D4042" s="41"/>
      <c r="E4042" s="224"/>
      <c r="F4042" s="226"/>
      <c r="G4042" s="42"/>
      <c r="H4042" s="42"/>
      <c r="I4042" s="42"/>
      <c r="J4042" s="43"/>
      <c r="K4042" s="44"/>
      <c r="L4042" s="45"/>
      <c r="M4042" s="328" t="str">
        <f>IFERROR(ROUNDUP(VLOOKUP(F4042,Accesorio!A:E,IF(L4042&gt;5,L4042-2,L4042),)*E4042/IF(L4042&gt;5,1.21,1),0)," ")</f>
        <v xml:space="preserve"> </v>
      </c>
      <c r="N4042" s="329" t="str">
        <f>IFERROR(VLOOKUP(F4042,Accesorio!A:C,3,),"")</f>
        <v/>
      </c>
    </row>
    <row r="4043" spans="1:14">
      <c r="A4043" s="38"/>
      <c r="B4043" s="39"/>
      <c r="C4043" s="40"/>
      <c r="D4043" s="41"/>
      <c r="E4043" s="224"/>
      <c r="F4043" s="226"/>
      <c r="G4043" s="42"/>
      <c r="H4043" s="42"/>
      <c r="I4043" s="42"/>
      <c r="J4043" s="43"/>
      <c r="K4043" s="44"/>
      <c r="L4043" s="45"/>
      <c r="M4043" s="328" t="str">
        <f>IFERROR(ROUNDUP(VLOOKUP(F4043,Accesorio!A:E,IF(L4043&gt;5,L4043-2,L4043),)*E4043/IF(L4043&gt;5,1.21,1),0)," ")</f>
        <v xml:space="preserve"> </v>
      </c>
      <c r="N4043" s="329" t="str">
        <f>IFERROR(VLOOKUP(F4043,Accesorio!A:C,3,),"")</f>
        <v/>
      </c>
    </row>
    <row r="4044" spans="1:14">
      <c r="A4044" s="38"/>
      <c r="B4044" s="39"/>
      <c r="C4044" s="40"/>
      <c r="D4044" s="41"/>
      <c r="E4044" s="224"/>
      <c r="F4044" s="226"/>
      <c r="G4044" s="42"/>
      <c r="H4044" s="42"/>
      <c r="I4044" s="42"/>
      <c r="J4044" s="43"/>
      <c r="K4044" s="44"/>
      <c r="L4044" s="45"/>
      <c r="M4044" s="328" t="str">
        <f>IFERROR(ROUNDUP(VLOOKUP(F4044,Accesorio!A:E,IF(L4044&gt;5,L4044-2,L4044),)*E4044/IF(L4044&gt;5,1.21,1),0)," ")</f>
        <v xml:space="preserve"> </v>
      </c>
      <c r="N4044" s="329" t="str">
        <f>IFERROR(VLOOKUP(F4044,Accesorio!A:C,3,),"")</f>
        <v/>
      </c>
    </row>
    <row r="4045" spans="1:14">
      <c r="A4045" s="38"/>
      <c r="B4045" s="39"/>
      <c r="C4045" s="40"/>
      <c r="D4045" s="41"/>
      <c r="E4045" s="224"/>
      <c r="F4045" s="226"/>
      <c r="G4045" s="42"/>
      <c r="H4045" s="42"/>
      <c r="I4045" s="42"/>
      <c r="J4045" s="43"/>
      <c r="K4045" s="44"/>
      <c r="L4045" s="45"/>
      <c r="M4045" s="328" t="str">
        <f>IFERROR(ROUNDUP(VLOOKUP(F4045,Accesorio!A:E,IF(L4045&gt;5,L4045-2,L4045),)*E4045/IF(L4045&gt;5,1.21,1),0)," ")</f>
        <v xml:space="preserve"> </v>
      </c>
      <c r="N4045" s="329" t="str">
        <f>IFERROR(VLOOKUP(F4045,Accesorio!A:C,3,),"")</f>
        <v/>
      </c>
    </row>
    <row r="4046" spans="1:14">
      <c r="A4046" s="38"/>
      <c r="B4046" s="39"/>
      <c r="C4046" s="40"/>
      <c r="D4046" s="41"/>
      <c r="E4046" s="224"/>
      <c r="F4046" s="226"/>
      <c r="G4046" s="42"/>
      <c r="H4046" s="42"/>
      <c r="I4046" s="42"/>
      <c r="J4046" s="43"/>
      <c r="K4046" s="44"/>
      <c r="L4046" s="45"/>
      <c r="M4046" s="328" t="str">
        <f>IFERROR(ROUNDUP(VLOOKUP(F4046,Accesorio!A:E,IF(L4046&gt;5,L4046-2,L4046),)*E4046/IF(L4046&gt;5,1.21,1),0)," ")</f>
        <v xml:space="preserve"> </v>
      </c>
      <c r="N4046" s="329" t="str">
        <f>IFERROR(VLOOKUP(F4046,Accesorio!A:C,3,),"")</f>
        <v/>
      </c>
    </row>
    <row r="4047" spans="1:14">
      <c r="A4047" s="38"/>
      <c r="B4047" s="39"/>
      <c r="C4047" s="40"/>
      <c r="D4047" s="41"/>
      <c r="E4047" s="224"/>
      <c r="F4047" s="226"/>
      <c r="G4047" s="42"/>
      <c r="H4047" s="42"/>
      <c r="I4047" s="42"/>
      <c r="J4047" s="43"/>
      <c r="K4047" s="44"/>
      <c r="L4047" s="45"/>
      <c r="M4047" s="328" t="str">
        <f>IFERROR(ROUNDUP(VLOOKUP(F4047,Accesorio!A:E,IF(L4047&gt;5,L4047-2,L4047),)*E4047/IF(L4047&gt;5,1.21,1),0)," ")</f>
        <v xml:space="preserve"> </v>
      </c>
      <c r="N4047" s="329" t="str">
        <f>IFERROR(VLOOKUP(F4047,Accesorio!A:C,3,),"")</f>
        <v/>
      </c>
    </row>
    <row r="4048" spans="1:14">
      <c r="A4048" s="38"/>
      <c r="B4048" s="39"/>
      <c r="C4048" s="40"/>
      <c r="D4048" s="41"/>
      <c r="E4048" s="224"/>
      <c r="F4048" s="226"/>
      <c r="G4048" s="42"/>
      <c r="H4048" s="42"/>
      <c r="I4048" s="42"/>
      <c r="J4048" s="43"/>
      <c r="K4048" s="44"/>
      <c r="L4048" s="45"/>
      <c r="M4048" s="328" t="str">
        <f>IFERROR(ROUNDUP(VLOOKUP(F4048,Accesorio!A:E,IF(L4048&gt;5,L4048-2,L4048),)*E4048/IF(L4048&gt;5,1.21,1),0)," ")</f>
        <v xml:space="preserve"> </v>
      </c>
      <c r="N4048" s="329" t="str">
        <f>IFERROR(VLOOKUP(F4048,Accesorio!A:C,3,),"")</f>
        <v/>
      </c>
    </row>
    <row r="4049" spans="1:14">
      <c r="A4049" s="38"/>
      <c r="B4049" s="39"/>
      <c r="C4049" s="40"/>
      <c r="D4049" s="41"/>
      <c r="E4049" s="224"/>
      <c r="F4049" s="226"/>
      <c r="G4049" s="42"/>
      <c r="H4049" s="42"/>
      <c r="I4049" s="42"/>
      <c r="J4049" s="43"/>
      <c r="K4049" s="44"/>
      <c r="L4049" s="45"/>
      <c r="M4049" s="328" t="str">
        <f>IFERROR(ROUNDUP(VLOOKUP(F4049,Accesorio!A:E,IF(L4049&gt;5,L4049-2,L4049),)*E4049/IF(L4049&gt;5,1.21,1),0)," ")</f>
        <v xml:space="preserve"> </v>
      </c>
      <c r="N4049" s="329" t="str">
        <f>IFERROR(VLOOKUP(F4049,Accesorio!A:C,3,),"")</f>
        <v/>
      </c>
    </row>
    <row r="4050" spans="1:14">
      <c r="A4050" s="38"/>
      <c r="B4050" s="39"/>
      <c r="C4050" s="40"/>
      <c r="D4050" s="41"/>
      <c r="E4050" s="224"/>
      <c r="F4050" s="226"/>
      <c r="G4050" s="42"/>
      <c r="H4050" s="42"/>
      <c r="I4050" s="42"/>
      <c r="J4050" s="43"/>
      <c r="K4050" s="44"/>
      <c r="L4050" s="45"/>
      <c r="M4050" s="328" t="str">
        <f>IFERROR(ROUNDUP(VLOOKUP(F4050,Accesorio!A:E,IF(L4050&gt;5,L4050-2,L4050),)*E4050/IF(L4050&gt;5,1.21,1),0)," ")</f>
        <v xml:space="preserve"> </v>
      </c>
      <c r="N4050" s="329" t="str">
        <f>IFERROR(VLOOKUP(F4050,Accesorio!A:C,3,),"")</f>
        <v/>
      </c>
    </row>
    <row r="4051" spans="1:14">
      <c r="A4051" s="38"/>
      <c r="B4051" s="39"/>
      <c r="C4051" s="40"/>
      <c r="D4051" s="41"/>
      <c r="E4051" s="224"/>
      <c r="F4051" s="226"/>
      <c r="G4051" s="42"/>
      <c r="H4051" s="42"/>
      <c r="I4051" s="42"/>
      <c r="J4051" s="43"/>
      <c r="K4051" s="44"/>
      <c r="L4051" s="45"/>
      <c r="M4051" s="328" t="str">
        <f>IFERROR(ROUNDUP(VLOOKUP(F4051,Accesorio!A:E,IF(L4051&gt;5,L4051-2,L4051),)*E4051/IF(L4051&gt;5,1.21,1),0)," ")</f>
        <v xml:space="preserve"> </v>
      </c>
      <c r="N4051" s="329" t="str">
        <f>IFERROR(VLOOKUP(F4051,Accesorio!A:C,3,),"")</f>
        <v/>
      </c>
    </row>
    <row r="4052" spans="1:14">
      <c r="A4052" s="38"/>
      <c r="B4052" s="39"/>
      <c r="C4052" s="40"/>
      <c r="D4052" s="41"/>
      <c r="E4052" s="224"/>
      <c r="F4052" s="226"/>
      <c r="G4052" s="42"/>
      <c r="H4052" s="42"/>
      <c r="I4052" s="42"/>
      <c r="J4052" s="43"/>
      <c r="K4052" s="44"/>
      <c r="L4052" s="45"/>
      <c r="M4052" s="328" t="str">
        <f>IFERROR(ROUNDUP(VLOOKUP(F4052,Accesorio!A:E,IF(L4052&gt;5,L4052-2,L4052),)*E4052/IF(L4052&gt;5,1.21,1),0)," ")</f>
        <v xml:space="preserve"> </v>
      </c>
      <c r="N4052" s="329" t="str">
        <f>IFERROR(VLOOKUP(F4052,Accesorio!A:C,3,),"")</f>
        <v/>
      </c>
    </row>
    <row r="4053" spans="1:14">
      <c r="A4053" s="38"/>
      <c r="B4053" s="39"/>
      <c r="C4053" s="40"/>
      <c r="D4053" s="41"/>
      <c r="E4053" s="224"/>
      <c r="F4053" s="226"/>
      <c r="G4053" s="42"/>
      <c r="H4053" s="42"/>
      <c r="I4053" s="42"/>
      <c r="J4053" s="43"/>
      <c r="K4053" s="44"/>
      <c r="L4053" s="45"/>
      <c r="M4053" s="328" t="str">
        <f>IFERROR(ROUNDUP(VLOOKUP(F4053,Accesorio!A:E,IF(L4053&gt;5,L4053-2,L4053),)*E4053/IF(L4053&gt;5,1.21,1),0)," ")</f>
        <v xml:space="preserve"> </v>
      </c>
      <c r="N4053" s="329" t="str">
        <f>IFERROR(VLOOKUP(F4053,Accesorio!A:C,3,),"")</f>
        <v/>
      </c>
    </row>
    <row r="4054" spans="1:14">
      <c r="A4054" s="38"/>
      <c r="B4054" s="39"/>
      <c r="C4054" s="40"/>
      <c r="D4054" s="41"/>
      <c r="E4054" s="224"/>
      <c r="F4054" s="226"/>
      <c r="G4054" s="42"/>
      <c r="H4054" s="42"/>
      <c r="I4054" s="42"/>
      <c r="J4054" s="43"/>
      <c r="K4054" s="44"/>
      <c r="L4054" s="45"/>
      <c r="M4054" s="328" t="str">
        <f>IFERROR(ROUNDUP(VLOOKUP(F4054,Accesorio!A:E,IF(L4054&gt;5,L4054-2,L4054),)*E4054/IF(L4054&gt;5,1.21,1),0)," ")</f>
        <v xml:space="preserve"> </v>
      </c>
      <c r="N4054" s="329" t="str">
        <f>IFERROR(VLOOKUP(F4054,Accesorio!A:C,3,),"")</f>
        <v/>
      </c>
    </row>
    <row r="4055" spans="1:14">
      <c r="A4055" s="38"/>
      <c r="B4055" s="39"/>
      <c r="C4055" s="40"/>
      <c r="D4055" s="41"/>
      <c r="E4055" s="224"/>
      <c r="F4055" s="226"/>
      <c r="G4055" s="42"/>
      <c r="H4055" s="42"/>
      <c r="I4055" s="42"/>
      <c r="J4055" s="43"/>
      <c r="K4055" s="44"/>
      <c r="L4055" s="45"/>
      <c r="M4055" s="328" t="str">
        <f>IFERROR(ROUNDUP(VLOOKUP(F4055,Accesorio!A:E,IF(L4055&gt;5,L4055-2,L4055),)*E4055/IF(L4055&gt;5,1.21,1),0)," ")</f>
        <v xml:space="preserve"> </v>
      </c>
      <c r="N4055" s="329" t="str">
        <f>IFERROR(VLOOKUP(F4055,Accesorio!A:C,3,),"")</f>
        <v/>
      </c>
    </row>
    <row r="4056" spans="1:14">
      <c r="A4056" s="38"/>
      <c r="B4056" s="39"/>
      <c r="C4056" s="40"/>
      <c r="D4056" s="41"/>
      <c r="E4056" s="224"/>
      <c r="F4056" s="226"/>
      <c r="G4056" s="42"/>
      <c r="H4056" s="42"/>
      <c r="I4056" s="42"/>
      <c r="J4056" s="43"/>
      <c r="K4056" s="44"/>
      <c r="L4056" s="45"/>
      <c r="M4056" s="328" t="str">
        <f>IFERROR(ROUNDUP(VLOOKUP(F4056,Accesorio!A:E,IF(L4056&gt;5,L4056-2,L4056),)*E4056/IF(L4056&gt;5,1.21,1),0)," ")</f>
        <v xml:space="preserve"> </v>
      </c>
      <c r="N4056" s="329" t="str">
        <f>IFERROR(VLOOKUP(F4056,Accesorio!A:C,3,),"")</f>
        <v/>
      </c>
    </row>
    <row r="4057" spans="1:14">
      <c r="A4057" s="38"/>
      <c r="B4057" s="39"/>
      <c r="C4057" s="40"/>
      <c r="D4057" s="41"/>
      <c r="E4057" s="224"/>
      <c r="F4057" s="226"/>
      <c r="G4057" s="42"/>
      <c r="H4057" s="42"/>
      <c r="I4057" s="42"/>
      <c r="J4057" s="43"/>
      <c r="K4057" s="44"/>
      <c r="L4057" s="45"/>
      <c r="M4057" s="328" t="str">
        <f>IFERROR(ROUNDUP(VLOOKUP(F4057,Accesorio!A:E,IF(L4057&gt;5,L4057-2,L4057),)*E4057/IF(L4057&gt;5,1.21,1),0)," ")</f>
        <v xml:space="preserve"> </v>
      </c>
      <c r="N4057" s="329" t="str">
        <f>IFERROR(VLOOKUP(F4057,Accesorio!A:C,3,),"")</f>
        <v/>
      </c>
    </row>
    <row r="4058" spans="1:14">
      <c r="A4058" s="38"/>
      <c r="B4058" s="39"/>
      <c r="C4058" s="40"/>
      <c r="D4058" s="41"/>
      <c r="E4058" s="224"/>
      <c r="F4058" s="226"/>
      <c r="G4058" s="42"/>
      <c r="H4058" s="42"/>
      <c r="I4058" s="42"/>
      <c r="J4058" s="43"/>
      <c r="K4058" s="44"/>
      <c r="L4058" s="45"/>
      <c r="M4058" s="328" t="str">
        <f>IFERROR(ROUNDUP(VLOOKUP(F4058,Accesorio!A:E,IF(L4058&gt;5,L4058-2,L4058),)*E4058/IF(L4058&gt;5,1.21,1),0)," ")</f>
        <v xml:space="preserve"> </v>
      </c>
      <c r="N4058" s="329" t="str">
        <f>IFERROR(VLOOKUP(F4058,Accesorio!A:C,3,),"")</f>
        <v/>
      </c>
    </row>
    <row r="4059" spans="1:14">
      <c r="A4059" s="38"/>
      <c r="B4059" s="39"/>
      <c r="C4059" s="40"/>
      <c r="D4059" s="41"/>
      <c r="E4059" s="224"/>
      <c r="F4059" s="226"/>
      <c r="G4059" s="42"/>
      <c r="H4059" s="42"/>
      <c r="I4059" s="42"/>
      <c r="J4059" s="43"/>
      <c r="K4059" s="44"/>
      <c r="L4059" s="45"/>
      <c r="M4059" s="328" t="str">
        <f>IFERROR(ROUNDUP(VLOOKUP(F4059,Accesorio!A:E,IF(L4059&gt;5,L4059-2,L4059),)*E4059/IF(L4059&gt;5,1.21,1),0)," ")</f>
        <v xml:space="preserve"> </v>
      </c>
      <c r="N4059" s="329" t="str">
        <f>IFERROR(VLOOKUP(F4059,Accesorio!A:C,3,),"")</f>
        <v/>
      </c>
    </row>
    <row r="4060" spans="1:14">
      <c r="A4060" s="38"/>
      <c r="B4060" s="39"/>
      <c r="C4060" s="40"/>
      <c r="D4060" s="41"/>
      <c r="E4060" s="224"/>
      <c r="F4060" s="226"/>
      <c r="G4060" s="42"/>
      <c r="H4060" s="42"/>
      <c r="I4060" s="42"/>
      <c r="J4060" s="43"/>
      <c r="K4060" s="44"/>
      <c r="L4060" s="45"/>
      <c r="M4060" s="328" t="str">
        <f>IFERROR(ROUNDUP(VLOOKUP(F4060,Accesorio!A:E,IF(L4060&gt;5,L4060-2,L4060),)*E4060/IF(L4060&gt;5,1.21,1),0)," ")</f>
        <v xml:space="preserve"> </v>
      </c>
      <c r="N4060" s="329" t="str">
        <f>IFERROR(VLOOKUP(F4060,Accesorio!A:C,3,),"")</f>
        <v/>
      </c>
    </row>
    <row r="4061" spans="1:14">
      <c r="A4061" s="38"/>
      <c r="B4061" s="39"/>
      <c r="C4061" s="40"/>
      <c r="D4061" s="41"/>
      <c r="E4061" s="224"/>
      <c r="F4061" s="226"/>
      <c r="G4061" s="42"/>
      <c r="H4061" s="42"/>
      <c r="I4061" s="42"/>
      <c r="J4061" s="43"/>
      <c r="K4061" s="44"/>
      <c r="L4061" s="45"/>
      <c r="M4061" s="328" t="str">
        <f>IFERROR(ROUNDUP(VLOOKUP(F4061,Accesorio!A:E,IF(L4061&gt;5,L4061-2,L4061),)*E4061/IF(L4061&gt;5,1.21,1),0)," ")</f>
        <v xml:space="preserve"> </v>
      </c>
      <c r="N4061" s="329" t="str">
        <f>IFERROR(VLOOKUP(F4061,Accesorio!A:C,3,),"")</f>
        <v/>
      </c>
    </row>
    <row r="4062" spans="1:14">
      <c r="A4062" s="38"/>
      <c r="B4062" s="39"/>
      <c r="C4062" s="40"/>
      <c r="D4062" s="41"/>
      <c r="E4062" s="224"/>
      <c r="F4062" s="226"/>
      <c r="G4062" s="42"/>
      <c r="H4062" s="42"/>
      <c r="I4062" s="42"/>
      <c r="J4062" s="43"/>
      <c r="K4062" s="44"/>
      <c r="L4062" s="45"/>
      <c r="M4062" s="328" t="str">
        <f>IFERROR(ROUNDUP(VLOOKUP(F4062,Accesorio!A:E,IF(L4062&gt;5,L4062-2,L4062),)*E4062/IF(L4062&gt;5,1.21,1),0)," ")</f>
        <v xml:space="preserve"> </v>
      </c>
      <c r="N4062" s="329" t="str">
        <f>IFERROR(VLOOKUP(F4062,Accesorio!A:C,3,),"")</f>
        <v/>
      </c>
    </row>
    <row r="4063" spans="1:14">
      <c r="A4063" s="38"/>
      <c r="B4063" s="39"/>
      <c r="C4063" s="40"/>
      <c r="D4063" s="41"/>
      <c r="E4063" s="224"/>
      <c r="F4063" s="226"/>
      <c r="G4063" s="42"/>
      <c r="H4063" s="42"/>
      <c r="I4063" s="42"/>
      <c r="J4063" s="43"/>
      <c r="K4063" s="44"/>
      <c r="L4063" s="45"/>
      <c r="M4063" s="328" t="str">
        <f>IFERROR(ROUNDUP(VLOOKUP(F4063,Accesorio!A:E,IF(L4063&gt;5,L4063-2,L4063),)*E4063/IF(L4063&gt;5,1.21,1),0)," ")</f>
        <v xml:space="preserve"> </v>
      </c>
      <c r="N4063" s="329" t="str">
        <f>IFERROR(VLOOKUP(F4063,Accesorio!A:C,3,),"")</f>
        <v/>
      </c>
    </row>
    <row r="4064" spans="1:14">
      <c r="A4064" s="38"/>
      <c r="B4064" s="39"/>
      <c r="C4064" s="40"/>
      <c r="D4064" s="41"/>
      <c r="E4064" s="224"/>
      <c r="F4064" s="226"/>
      <c r="G4064" s="42"/>
      <c r="H4064" s="42"/>
      <c r="I4064" s="42"/>
      <c r="J4064" s="43"/>
      <c r="K4064" s="44"/>
      <c r="L4064" s="45"/>
      <c r="M4064" s="328" t="str">
        <f>IFERROR(ROUNDUP(VLOOKUP(F4064,Accesorio!A:E,IF(L4064&gt;5,L4064-2,L4064),)*E4064/IF(L4064&gt;5,1.21,1),0)," ")</f>
        <v xml:space="preserve"> </v>
      </c>
      <c r="N4064" s="329" t="str">
        <f>IFERROR(VLOOKUP(F4064,Accesorio!A:C,3,),"")</f>
        <v/>
      </c>
    </row>
    <row r="4065" spans="1:14">
      <c r="A4065" s="38"/>
      <c r="B4065" s="39"/>
      <c r="C4065" s="40"/>
      <c r="D4065" s="41"/>
      <c r="E4065" s="224"/>
      <c r="F4065" s="226"/>
      <c r="G4065" s="42"/>
      <c r="H4065" s="42"/>
      <c r="I4065" s="42"/>
      <c r="J4065" s="43"/>
      <c r="K4065" s="44"/>
      <c r="L4065" s="45"/>
      <c r="M4065" s="328" t="str">
        <f>IFERROR(ROUNDUP(VLOOKUP(F4065,Accesorio!A:E,IF(L4065&gt;5,L4065-2,L4065),)*E4065/IF(L4065&gt;5,1.21,1),0)," ")</f>
        <v xml:space="preserve"> </v>
      </c>
      <c r="N4065" s="329" t="str">
        <f>IFERROR(VLOOKUP(F4065,Accesorio!A:C,3,),"")</f>
        <v/>
      </c>
    </row>
    <row r="4066" spans="1:14">
      <c r="A4066" s="38"/>
      <c r="B4066" s="39"/>
      <c r="C4066" s="40"/>
      <c r="D4066" s="41"/>
      <c r="E4066" s="224"/>
      <c r="F4066" s="226"/>
      <c r="G4066" s="42"/>
      <c r="H4066" s="42"/>
      <c r="I4066" s="42"/>
      <c r="J4066" s="43"/>
      <c r="K4066" s="44"/>
      <c r="L4066" s="45"/>
      <c r="M4066" s="328" t="str">
        <f>IFERROR(ROUNDUP(VLOOKUP(F4066,Accesorio!A:E,IF(L4066&gt;5,L4066-2,L4066),)*E4066/IF(L4066&gt;5,1.21,1),0)," ")</f>
        <v xml:space="preserve"> </v>
      </c>
      <c r="N4066" s="329" t="str">
        <f>IFERROR(VLOOKUP(F4066,Accesorio!A:C,3,),"")</f>
        <v/>
      </c>
    </row>
    <row r="4067" spans="1:14">
      <c r="A4067" s="38"/>
      <c r="B4067" s="39"/>
      <c r="C4067" s="40"/>
      <c r="D4067" s="41"/>
      <c r="E4067" s="224"/>
      <c r="F4067" s="226"/>
      <c r="G4067" s="42"/>
      <c r="H4067" s="42"/>
      <c r="I4067" s="42"/>
      <c r="J4067" s="43"/>
      <c r="K4067" s="44"/>
      <c r="L4067" s="45"/>
      <c r="M4067" s="328" t="str">
        <f>IFERROR(ROUNDUP(VLOOKUP(F4067,Accesorio!A:E,IF(L4067&gt;5,L4067-2,L4067),)*E4067/IF(L4067&gt;5,1.21,1),0)," ")</f>
        <v xml:space="preserve"> </v>
      </c>
      <c r="N4067" s="329" t="str">
        <f>IFERROR(VLOOKUP(F4067,Accesorio!A:C,3,),"")</f>
        <v/>
      </c>
    </row>
    <row r="4068" spans="1:14">
      <c r="A4068" s="38"/>
      <c r="B4068" s="39"/>
      <c r="C4068" s="40"/>
      <c r="D4068" s="41"/>
      <c r="E4068" s="224"/>
      <c r="F4068" s="226"/>
      <c r="G4068" s="42"/>
      <c r="H4068" s="42"/>
      <c r="I4068" s="42"/>
      <c r="J4068" s="43"/>
      <c r="K4068" s="44"/>
      <c r="L4068" s="45"/>
      <c r="M4068" s="328" t="str">
        <f>IFERROR(ROUNDUP(VLOOKUP(F4068,Accesorio!A:E,IF(L4068&gt;5,L4068-2,L4068),)*E4068/IF(L4068&gt;5,1.21,1),0)," ")</f>
        <v xml:space="preserve"> </v>
      </c>
      <c r="N4068" s="329" t="str">
        <f>IFERROR(VLOOKUP(F4068,Accesorio!A:C,3,),"")</f>
        <v/>
      </c>
    </row>
    <row r="4069" spans="1:14">
      <c r="A4069" s="38"/>
      <c r="B4069" s="39"/>
      <c r="C4069" s="40"/>
      <c r="D4069" s="41"/>
      <c r="E4069" s="224"/>
      <c r="F4069" s="226"/>
      <c r="G4069" s="42"/>
      <c r="H4069" s="42"/>
      <c r="I4069" s="42"/>
      <c r="J4069" s="43"/>
      <c r="K4069" s="44"/>
      <c r="L4069" s="45"/>
      <c r="M4069" s="328" t="str">
        <f>IFERROR(ROUNDUP(VLOOKUP(F4069,Accesorio!A:E,IF(L4069&gt;5,L4069-2,L4069),)*E4069/IF(L4069&gt;5,1.21,1),0)," ")</f>
        <v xml:space="preserve"> </v>
      </c>
      <c r="N4069" s="329" t="str">
        <f>IFERROR(VLOOKUP(F4069,Accesorio!A:C,3,),"")</f>
        <v/>
      </c>
    </row>
    <row r="4070" spans="1:14">
      <c r="A4070" s="38"/>
      <c r="B4070" s="39"/>
      <c r="C4070" s="40"/>
      <c r="D4070" s="41"/>
      <c r="E4070" s="224"/>
      <c r="F4070" s="226"/>
      <c r="G4070" s="42"/>
      <c r="H4070" s="42"/>
      <c r="I4070" s="42"/>
      <c r="J4070" s="43"/>
      <c r="K4070" s="44"/>
      <c r="L4070" s="45"/>
      <c r="M4070" s="328" t="str">
        <f>IFERROR(ROUNDUP(VLOOKUP(F4070,Accesorio!A:E,IF(L4070&gt;5,L4070-2,L4070),)*E4070/IF(L4070&gt;5,1.21,1),0)," ")</f>
        <v xml:space="preserve"> </v>
      </c>
      <c r="N4070" s="329" t="str">
        <f>IFERROR(VLOOKUP(F4070,Accesorio!A:C,3,),"")</f>
        <v/>
      </c>
    </row>
    <row r="4071" spans="1:14">
      <c r="A4071" s="38"/>
      <c r="B4071" s="39"/>
      <c r="C4071" s="40"/>
      <c r="D4071" s="41"/>
      <c r="E4071" s="224"/>
      <c r="F4071" s="226"/>
      <c r="G4071" s="42"/>
      <c r="H4071" s="42"/>
      <c r="I4071" s="42"/>
      <c r="J4071" s="43"/>
      <c r="K4071" s="44"/>
      <c r="L4071" s="45"/>
      <c r="M4071" s="328" t="str">
        <f>IFERROR(ROUNDUP(VLOOKUP(F4071,Accesorio!A:E,IF(L4071&gt;5,L4071-2,L4071),)*E4071/IF(L4071&gt;5,1.21,1),0)," ")</f>
        <v xml:space="preserve"> </v>
      </c>
      <c r="N4071" s="329" t="str">
        <f>IFERROR(VLOOKUP(F4071,Accesorio!A:C,3,),"")</f>
        <v/>
      </c>
    </row>
    <row r="4072" spans="1:14">
      <c r="A4072" s="38"/>
      <c r="B4072" s="39"/>
      <c r="C4072" s="40"/>
      <c r="D4072" s="41"/>
      <c r="E4072" s="224"/>
      <c r="F4072" s="226"/>
      <c r="G4072" s="42"/>
      <c r="H4072" s="42"/>
      <c r="I4072" s="42"/>
      <c r="J4072" s="43"/>
      <c r="K4072" s="44"/>
      <c r="L4072" s="45"/>
      <c r="M4072" s="328" t="str">
        <f>IFERROR(ROUNDUP(VLOOKUP(F4072,Accesorio!A:E,IF(L4072&gt;5,L4072-2,L4072),)*E4072/IF(L4072&gt;5,1.21,1),0)," ")</f>
        <v xml:space="preserve"> </v>
      </c>
      <c r="N4072" s="329" t="str">
        <f>IFERROR(VLOOKUP(F4072,Accesorio!A:C,3,),"")</f>
        <v/>
      </c>
    </row>
    <row r="4073" spans="1:14">
      <c r="A4073" s="38"/>
      <c r="B4073" s="39"/>
      <c r="C4073" s="40"/>
      <c r="D4073" s="41"/>
      <c r="E4073" s="224"/>
      <c r="F4073" s="226"/>
      <c r="G4073" s="42"/>
      <c r="H4073" s="42"/>
      <c r="I4073" s="42"/>
      <c r="J4073" s="43"/>
      <c r="K4073" s="44"/>
      <c r="L4073" s="45"/>
      <c r="M4073" s="328" t="str">
        <f>IFERROR(ROUNDUP(VLOOKUP(F4073,Accesorio!A:E,IF(L4073&gt;5,L4073-2,L4073),)*E4073/IF(L4073&gt;5,1.21,1),0)," ")</f>
        <v xml:space="preserve"> </v>
      </c>
      <c r="N4073" s="329" t="str">
        <f>IFERROR(VLOOKUP(F4073,Accesorio!A:C,3,),"")</f>
        <v/>
      </c>
    </row>
    <row r="4074" spans="1:14">
      <c r="A4074" s="38"/>
      <c r="B4074" s="39"/>
      <c r="C4074" s="40"/>
      <c r="D4074" s="41"/>
      <c r="E4074" s="224"/>
      <c r="F4074" s="226"/>
      <c r="G4074" s="42"/>
      <c r="H4074" s="42"/>
      <c r="I4074" s="42"/>
      <c r="J4074" s="43"/>
      <c r="K4074" s="44"/>
      <c r="L4074" s="45"/>
      <c r="M4074" s="328" t="str">
        <f>IFERROR(ROUNDUP(VLOOKUP(F4074,Accesorio!A:E,IF(L4074&gt;5,L4074-2,L4074),)*E4074/IF(L4074&gt;5,1.21,1),0)," ")</f>
        <v xml:space="preserve"> </v>
      </c>
      <c r="N4074" s="329" t="str">
        <f>IFERROR(VLOOKUP(F4074,Accesorio!A:C,3,),"")</f>
        <v/>
      </c>
    </row>
    <row r="4075" spans="1:14">
      <c r="A4075" s="38"/>
      <c r="B4075" s="39"/>
      <c r="C4075" s="40"/>
      <c r="D4075" s="41"/>
      <c r="E4075" s="224"/>
      <c r="F4075" s="226"/>
      <c r="G4075" s="42"/>
      <c r="H4075" s="42"/>
      <c r="I4075" s="42"/>
      <c r="J4075" s="43"/>
      <c r="K4075" s="44"/>
      <c r="L4075" s="45"/>
      <c r="M4075" s="328" t="str">
        <f>IFERROR(ROUNDUP(VLOOKUP(F4075,Accesorio!A:E,IF(L4075&gt;5,L4075-2,L4075),)*E4075/IF(L4075&gt;5,1.21,1),0)," ")</f>
        <v xml:space="preserve"> </v>
      </c>
      <c r="N4075" s="329" t="str">
        <f>IFERROR(VLOOKUP(F4075,Accesorio!A:C,3,),"")</f>
        <v/>
      </c>
    </row>
    <row r="4076" spans="1:14">
      <c r="A4076" s="38"/>
      <c r="B4076" s="39"/>
      <c r="C4076" s="40"/>
      <c r="D4076" s="41"/>
      <c r="E4076" s="224"/>
      <c r="F4076" s="226"/>
      <c r="G4076" s="42"/>
      <c r="H4076" s="42"/>
      <c r="I4076" s="42"/>
      <c r="J4076" s="43"/>
      <c r="K4076" s="44"/>
      <c r="L4076" s="45"/>
      <c r="M4076" s="328" t="str">
        <f>IFERROR(ROUNDUP(VLOOKUP(F4076,Accesorio!A:E,IF(L4076&gt;5,L4076-2,L4076),)*E4076/IF(L4076&gt;5,1.21,1),0)," ")</f>
        <v xml:space="preserve"> </v>
      </c>
      <c r="N4076" s="329" t="str">
        <f>IFERROR(VLOOKUP(F4076,Accesorio!A:C,3,),"")</f>
        <v/>
      </c>
    </row>
    <row r="4077" spans="1:14">
      <c r="A4077" s="38"/>
      <c r="B4077" s="39"/>
      <c r="C4077" s="40"/>
      <c r="D4077" s="41"/>
      <c r="E4077" s="224"/>
      <c r="F4077" s="226"/>
      <c r="G4077" s="42"/>
      <c r="H4077" s="42"/>
      <c r="I4077" s="42"/>
      <c r="J4077" s="43"/>
      <c r="K4077" s="44"/>
      <c r="L4077" s="45"/>
      <c r="M4077" s="328" t="str">
        <f>IFERROR(ROUNDUP(VLOOKUP(F4077,Accesorio!A:E,IF(L4077&gt;5,L4077-2,L4077),)*E4077/IF(L4077&gt;5,1.21,1),0)," ")</f>
        <v xml:space="preserve"> </v>
      </c>
      <c r="N4077" s="329" t="str">
        <f>IFERROR(VLOOKUP(F4077,Accesorio!A:C,3,),"")</f>
        <v/>
      </c>
    </row>
    <row r="4078" spans="1:14">
      <c r="A4078" s="38"/>
      <c r="B4078" s="39"/>
      <c r="C4078" s="40"/>
      <c r="D4078" s="41"/>
      <c r="E4078" s="224"/>
      <c r="F4078" s="226"/>
      <c r="G4078" s="42"/>
      <c r="H4078" s="42"/>
      <c r="I4078" s="42"/>
      <c r="J4078" s="43"/>
      <c r="K4078" s="44"/>
      <c r="L4078" s="45"/>
      <c r="M4078" s="328" t="str">
        <f>IFERROR(ROUNDUP(VLOOKUP(F4078,Accesorio!A:E,IF(L4078&gt;5,L4078-2,L4078),)*E4078/IF(L4078&gt;5,1.21,1),0)," ")</f>
        <v xml:space="preserve"> </v>
      </c>
      <c r="N4078" s="329" t="str">
        <f>IFERROR(VLOOKUP(F4078,Accesorio!A:C,3,),"")</f>
        <v/>
      </c>
    </row>
    <row r="4079" spans="1:14">
      <c r="A4079" s="38"/>
      <c r="B4079" s="39"/>
      <c r="C4079" s="40"/>
      <c r="D4079" s="41"/>
      <c r="E4079" s="224"/>
      <c r="F4079" s="226"/>
      <c r="G4079" s="42"/>
      <c r="H4079" s="42"/>
      <c r="I4079" s="42"/>
      <c r="J4079" s="43"/>
      <c r="K4079" s="44"/>
      <c r="L4079" s="45"/>
      <c r="M4079" s="328" t="str">
        <f>IFERROR(ROUNDUP(VLOOKUP(F4079,Accesorio!A:E,IF(L4079&gt;5,L4079-2,L4079),)*E4079/IF(L4079&gt;5,1.21,1),0)," ")</f>
        <v xml:space="preserve"> </v>
      </c>
      <c r="N4079" s="329" t="str">
        <f>IFERROR(VLOOKUP(F4079,Accesorio!A:C,3,),"")</f>
        <v/>
      </c>
    </row>
    <row r="4080" spans="1:14">
      <c r="A4080" s="38"/>
      <c r="B4080" s="39"/>
      <c r="C4080" s="40"/>
      <c r="D4080" s="41"/>
      <c r="E4080" s="224"/>
      <c r="F4080" s="226"/>
      <c r="G4080" s="42"/>
      <c r="H4080" s="42"/>
      <c r="I4080" s="42"/>
      <c r="J4080" s="43"/>
      <c r="K4080" s="44"/>
      <c r="L4080" s="45"/>
      <c r="M4080" s="328" t="str">
        <f>IFERROR(ROUNDUP(VLOOKUP(F4080,Accesorio!A:E,IF(L4080&gt;5,L4080-2,L4080),)*E4080/IF(L4080&gt;5,1.21,1),0)," ")</f>
        <v xml:space="preserve"> </v>
      </c>
      <c r="N4080" s="329" t="str">
        <f>IFERROR(VLOOKUP(F4080,Accesorio!A:C,3,),"")</f>
        <v/>
      </c>
    </row>
    <row r="4081" spans="1:14">
      <c r="A4081" s="38"/>
      <c r="B4081" s="39"/>
      <c r="C4081" s="40"/>
      <c r="D4081" s="41"/>
      <c r="E4081" s="224"/>
      <c r="F4081" s="226"/>
      <c r="G4081" s="42"/>
      <c r="H4081" s="42"/>
      <c r="I4081" s="42"/>
      <c r="J4081" s="43"/>
      <c r="K4081" s="44"/>
      <c r="L4081" s="45"/>
      <c r="M4081" s="328" t="str">
        <f>IFERROR(ROUNDUP(VLOOKUP(F4081,Accesorio!A:E,IF(L4081&gt;5,L4081-2,L4081),)*E4081/IF(L4081&gt;5,1.21,1),0)," ")</f>
        <v xml:space="preserve"> </v>
      </c>
      <c r="N4081" s="329" t="str">
        <f>IFERROR(VLOOKUP(F4081,Accesorio!A:C,3,),"")</f>
        <v/>
      </c>
    </row>
    <row r="4082" spans="1:14">
      <c r="A4082" s="38"/>
      <c r="B4082" s="39"/>
      <c r="C4082" s="40"/>
      <c r="D4082" s="41"/>
      <c r="E4082" s="224"/>
      <c r="F4082" s="226"/>
      <c r="G4082" s="42"/>
      <c r="H4082" s="42"/>
      <c r="I4082" s="42"/>
      <c r="J4082" s="43"/>
      <c r="K4082" s="44"/>
      <c r="L4082" s="45"/>
      <c r="M4082" s="328" t="str">
        <f>IFERROR(ROUNDUP(VLOOKUP(F4082,Accesorio!A:E,IF(L4082&gt;5,L4082-2,L4082),)*E4082/IF(L4082&gt;5,1.21,1),0)," ")</f>
        <v xml:space="preserve"> </v>
      </c>
      <c r="N4082" s="329" t="str">
        <f>IFERROR(VLOOKUP(F4082,Accesorio!A:C,3,),"")</f>
        <v/>
      </c>
    </row>
    <row r="4083" spans="1:14">
      <c r="A4083" s="38"/>
      <c r="B4083" s="39"/>
      <c r="C4083" s="40"/>
      <c r="D4083" s="41"/>
      <c r="E4083" s="224"/>
      <c r="F4083" s="226"/>
      <c r="G4083" s="42"/>
      <c r="H4083" s="42"/>
      <c r="I4083" s="42"/>
      <c r="J4083" s="43"/>
      <c r="K4083" s="44"/>
      <c r="L4083" s="45"/>
      <c r="M4083" s="328" t="str">
        <f>IFERROR(ROUNDUP(VLOOKUP(F4083,Accesorio!A:E,IF(L4083&gt;5,L4083-2,L4083),)*E4083/IF(L4083&gt;5,1.21,1),0)," ")</f>
        <v xml:space="preserve"> </v>
      </c>
      <c r="N4083" s="329" t="str">
        <f>IFERROR(VLOOKUP(F4083,Accesorio!A:C,3,),"")</f>
        <v/>
      </c>
    </row>
    <row r="4084" spans="1:14">
      <c r="A4084" s="38"/>
      <c r="B4084" s="39"/>
      <c r="C4084" s="40"/>
      <c r="D4084" s="41"/>
      <c r="E4084" s="224"/>
      <c r="F4084" s="226"/>
      <c r="G4084" s="42"/>
      <c r="H4084" s="42"/>
      <c r="I4084" s="42"/>
      <c r="J4084" s="43"/>
      <c r="K4084" s="44"/>
      <c r="L4084" s="45"/>
      <c r="M4084" s="328" t="str">
        <f>IFERROR(ROUNDUP(VLOOKUP(F4084,Accesorio!A:E,IF(L4084&gt;5,L4084-2,L4084),)*E4084/IF(L4084&gt;5,1.21,1),0)," ")</f>
        <v xml:space="preserve"> </v>
      </c>
      <c r="N4084" s="329" t="str">
        <f>IFERROR(VLOOKUP(F4084,Accesorio!A:C,3,),"")</f>
        <v/>
      </c>
    </row>
    <row r="4085" spans="1:14">
      <c r="A4085" s="38"/>
      <c r="B4085" s="39"/>
      <c r="C4085" s="40"/>
      <c r="D4085" s="41"/>
      <c r="E4085" s="224"/>
      <c r="F4085" s="226"/>
      <c r="G4085" s="42"/>
      <c r="H4085" s="42"/>
      <c r="I4085" s="42"/>
      <c r="J4085" s="43"/>
      <c r="K4085" s="44"/>
      <c r="L4085" s="45"/>
      <c r="M4085" s="328" t="str">
        <f>IFERROR(ROUNDUP(VLOOKUP(F4085,Accesorio!A:E,IF(L4085&gt;5,L4085-2,L4085),)*E4085/IF(L4085&gt;5,1.21,1),0)," ")</f>
        <v xml:space="preserve"> </v>
      </c>
      <c r="N4085" s="329" t="str">
        <f>IFERROR(VLOOKUP(F4085,Accesorio!A:C,3,),"")</f>
        <v/>
      </c>
    </row>
    <row r="4086" spans="1:14">
      <c r="A4086" s="38"/>
      <c r="B4086" s="39"/>
      <c r="C4086" s="40"/>
      <c r="D4086" s="41"/>
      <c r="E4086" s="224"/>
      <c r="F4086" s="226"/>
      <c r="G4086" s="42"/>
      <c r="H4086" s="42"/>
      <c r="I4086" s="42"/>
      <c r="J4086" s="43"/>
      <c r="K4086" s="44"/>
      <c r="L4086" s="45"/>
      <c r="M4086" s="328" t="str">
        <f>IFERROR(ROUNDUP(VLOOKUP(F4086,Accesorio!A:E,IF(L4086&gt;5,L4086-2,L4086),)*E4086/IF(L4086&gt;5,1.21,1),0)," ")</f>
        <v xml:space="preserve"> </v>
      </c>
      <c r="N4086" s="329" t="str">
        <f>IFERROR(VLOOKUP(F4086,Accesorio!A:C,3,),"")</f>
        <v/>
      </c>
    </row>
    <row r="4087" spans="1:14">
      <c r="A4087" s="38"/>
      <c r="B4087" s="39"/>
      <c r="C4087" s="40"/>
      <c r="D4087" s="41"/>
      <c r="E4087" s="224"/>
      <c r="F4087" s="226"/>
      <c r="G4087" s="42"/>
      <c r="H4087" s="42"/>
      <c r="I4087" s="42"/>
      <c r="J4087" s="43"/>
      <c r="K4087" s="44"/>
      <c r="L4087" s="45"/>
      <c r="M4087" s="328" t="str">
        <f>IFERROR(ROUNDUP(VLOOKUP(F4087,Accesorio!A:E,IF(L4087&gt;5,L4087-2,L4087),)*E4087/IF(L4087&gt;5,1.21,1),0)," ")</f>
        <v xml:space="preserve"> </v>
      </c>
      <c r="N4087" s="329" t="str">
        <f>IFERROR(VLOOKUP(F4087,Accesorio!A:C,3,),"")</f>
        <v/>
      </c>
    </row>
    <row r="4088" spans="1:14">
      <c r="A4088" s="38"/>
      <c r="B4088" s="39"/>
      <c r="C4088" s="40"/>
      <c r="D4088" s="41"/>
      <c r="E4088" s="224"/>
      <c r="F4088" s="226"/>
      <c r="G4088" s="42"/>
      <c r="H4088" s="42"/>
      <c r="I4088" s="42"/>
      <c r="J4088" s="43"/>
      <c r="K4088" s="44"/>
      <c r="L4088" s="45"/>
      <c r="M4088" s="328" t="str">
        <f>IFERROR(ROUNDUP(VLOOKUP(F4088,Accesorio!A:E,IF(L4088&gt;5,L4088-2,L4088),)*E4088/IF(L4088&gt;5,1.21,1),0)," ")</f>
        <v xml:space="preserve"> </v>
      </c>
      <c r="N4088" s="329" t="str">
        <f>IFERROR(VLOOKUP(F4088,Accesorio!A:C,3,),"")</f>
        <v/>
      </c>
    </row>
  </sheetData>
  <sheetProtection autoFilter="0"/>
  <autoFilter ref="A1:O4088" xr:uid="{00000000-0009-0000-0000-000008000000}">
    <sortState xmlns:xlrd2="http://schemas.microsoft.com/office/spreadsheetml/2017/richdata2" ref="A2:N4088">
      <sortCondition ref="A1:A4088"/>
    </sortState>
  </autoFilter>
  <dataValidations count="1">
    <dataValidation type="list" showInputMessage="1" showErrorMessage="1" sqref="J303:J4088 J2:J295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156"/>
  <sheetViews>
    <sheetView zoomScale="90" zoomScaleNormal="90" workbookViewId="0">
      <pane ySplit="1" topLeftCell="A959" activePane="bottomLeft" state="frozen"/>
      <selection activeCell="F140" sqref="F140"/>
      <selection pane="bottomLeft" activeCell="C971" sqref="C971"/>
    </sheetView>
  </sheetViews>
  <sheetFormatPr baseColWidth="10" defaultColWidth="11.42578125" defaultRowHeight="12.75"/>
  <cols>
    <col min="1" max="1" width="17.7109375" style="333" bestFit="1" customWidth="1"/>
    <col min="2" max="2" width="13.5703125" style="334" bestFit="1" customWidth="1"/>
    <col min="3" max="3" width="73.5703125" style="334" customWidth="1"/>
    <col min="4" max="4" width="18.7109375" style="335" bestFit="1" customWidth="1"/>
    <col min="5" max="5" width="16.42578125" style="336" bestFit="1" customWidth="1"/>
    <col min="6" max="6" width="10.42578125" style="233" customWidth="1"/>
    <col min="7" max="7" width="9.85546875" style="233" customWidth="1"/>
    <col min="8" max="16384" width="11.42578125" style="233"/>
  </cols>
  <sheetData>
    <row r="1" spans="1:8" ht="15.75" thickBot="1">
      <c r="A1" s="337" t="s">
        <v>155</v>
      </c>
      <c r="B1" s="338" t="s">
        <v>205</v>
      </c>
      <c r="C1" s="380" t="s">
        <v>151</v>
      </c>
      <c r="D1" s="339" t="s">
        <v>202</v>
      </c>
      <c r="E1" s="340" t="s">
        <v>203</v>
      </c>
      <c r="F1" s="330" t="s">
        <v>101</v>
      </c>
      <c r="G1" s="331" t="s">
        <v>16</v>
      </c>
      <c r="H1" s="14" t="str">
        <f>IF(SUM(CajaAcc!E:E)+SUM(F:F)-SUM(G:G)=0,"BIEN","HAY ERRORES")</f>
        <v>BIEN</v>
      </c>
    </row>
    <row r="2" spans="1:8" ht="15">
      <c r="A2" s="341" t="s">
        <v>301</v>
      </c>
      <c r="B2" s="381" t="s">
        <v>302</v>
      </c>
      <c r="C2" s="382" t="s">
        <v>303</v>
      </c>
      <c r="D2" s="383">
        <v>5568</v>
      </c>
      <c r="E2" s="384">
        <v>17000</v>
      </c>
      <c r="F2" s="141">
        <f>-SUMIF(CajaAcc!F:F,A2,CajaAcc!E:E)+G2</f>
        <v>2</v>
      </c>
      <c r="G2" s="332">
        <v>2</v>
      </c>
    </row>
    <row r="3" spans="1:8" ht="15">
      <c r="A3" s="341" t="s">
        <v>6417</v>
      </c>
      <c r="B3" s="381" t="s">
        <v>302</v>
      </c>
      <c r="C3" s="382" t="s">
        <v>6418</v>
      </c>
      <c r="D3" s="383">
        <v>9278</v>
      </c>
      <c r="E3" s="384">
        <v>25000</v>
      </c>
      <c r="F3" s="141">
        <f>-SUMIF(CajaAcc!F:F,A3,CajaAcc!E:E)+G3</f>
        <v>0</v>
      </c>
      <c r="G3" s="332">
        <v>0</v>
      </c>
    </row>
    <row r="4" spans="1:8" ht="15">
      <c r="A4" s="341" t="s">
        <v>6419</v>
      </c>
      <c r="B4" s="381" t="s">
        <v>302</v>
      </c>
      <c r="C4" s="382" t="s">
        <v>6418</v>
      </c>
      <c r="D4" s="383">
        <v>9278</v>
      </c>
      <c r="E4" s="384">
        <v>25000</v>
      </c>
      <c r="F4" s="141">
        <f>-SUMIF(CajaAcc!F:F,A4,CajaAcc!E:E)+G4</f>
        <v>0</v>
      </c>
      <c r="G4" s="332">
        <v>0</v>
      </c>
    </row>
    <row r="5" spans="1:8" ht="15">
      <c r="A5" s="341" t="s">
        <v>6577</v>
      </c>
      <c r="B5" s="381" t="s">
        <v>302</v>
      </c>
      <c r="C5" s="382" t="s">
        <v>6418</v>
      </c>
      <c r="D5" s="383">
        <v>9278</v>
      </c>
      <c r="E5" s="384">
        <v>25000</v>
      </c>
      <c r="F5" s="141">
        <f>-SUMIF(CajaAcc!F:F,A5,CajaAcc!E:E)+G5</f>
        <v>2</v>
      </c>
      <c r="G5" s="332">
        <v>2</v>
      </c>
    </row>
    <row r="6" spans="1:8" ht="15">
      <c r="A6" s="341" t="s">
        <v>6578</v>
      </c>
      <c r="B6" s="381" t="s">
        <v>302</v>
      </c>
      <c r="C6" s="382" t="s">
        <v>6418</v>
      </c>
      <c r="D6" s="383">
        <v>9278</v>
      </c>
      <c r="E6" s="384">
        <v>25000</v>
      </c>
      <c r="F6" s="141">
        <f>-SUMIF(CajaAcc!F:F,A6,CajaAcc!E:E)+G6</f>
        <v>0</v>
      </c>
      <c r="G6" s="332">
        <v>0</v>
      </c>
    </row>
    <row r="7" spans="1:8" ht="15">
      <c r="A7" s="341" t="s">
        <v>6782</v>
      </c>
      <c r="B7" s="381" t="s">
        <v>302</v>
      </c>
      <c r="C7" s="382" t="s">
        <v>6418</v>
      </c>
      <c r="D7" s="383">
        <v>9278</v>
      </c>
      <c r="E7" s="384">
        <v>25000</v>
      </c>
      <c r="F7" s="141">
        <f>-SUMIF(CajaAcc!F:F,A7,CajaAcc!E:E)+G7</f>
        <v>0</v>
      </c>
      <c r="G7" s="332">
        <v>0</v>
      </c>
    </row>
    <row r="8" spans="1:8" ht="15">
      <c r="A8" s="341" t="s">
        <v>7401</v>
      </c>
      <c r="B8" s="381" t="s">
        <v>302</v>
      </c>
      <c r="C8" s="382" t="s">
        <v>7402</v>
      </c>
      <c r="D8" s="383">
        <v>8667</v>
      </c>
      <c r="E8" s="384">
        <v>23500</v>
      </c>
      <c r="F8" s="141">
        <f>-SUMIF(CajaAcc!F:F,A8,CajaAcc!E:E)+G8</f>
        <v>0</v>
      </c>
      <c r="G8" s="332">
        <v>0</v>
      </c>
    </row>
    <row r="9" spans="1:8" ht="15">
      <c r="A9" s="341" t="s">
        <v>7549</v>
      </c>
      <c r="B9" s="381" t="s">
        <v>302</v>
      </c>
      <c r="C9" s="382" t="s">
        <v>7550</v>
      </c>
      <c r="D9" s="383">
        <v>24209</v>
      </c>
      <c r="E9" s="384">
        <v>45500</v>
      </c>
      <c r="F9" s="141">
        <f>-SUMIF(CajaAcc!F:F,A9,CajaAcc!E:E)+G9</f>
        <v>0</v>
      </c>
      <c r="G9" s="332">
        <v>0</v>
      </c>
    </row>
    <row r="10" spans="1:8" ht="15">
      <c r="A10" s="341" t="s">
        <v>304</v>
      </c>
      <c r="B10" s="381" t="s">
        <v>302</v>
      </c>
      <c r="C10" s="382" t="s">
        <v>305</v>
      </c>
      <c r="D10" s="383">
        <v>5568</v>
      </c>
      <c r="E10" s="384">
        <v>17000</v>
      </c>
      <c r="F10" s="141">
        <f>-SUMIF(CajaAcc!F:F,A10,CajaAcc!E:E)+G10</f>
        <v>1</v>
      </c>
      <c r="G10" s="332">
        <v>1</v>
      </c>
    </row>
    <row r="11" spans="1:8" ht="15">
      <c r="A11" s="341" t="s">
        <v>6709</v>
      </c>
      <c r="B11" s="381" t="s">
        <v>302</v>
      </c>
      <c r="C11" s="382" t="s">
        <v>6710</v>
      </c>
      <c r="D11" s="383">
        <v>5568</v>
      </c>
      <c r="E11" s="384">
        <v>17000</v>
      </c>
      <c r="F11" s="141">
        <f>-SUMIF(CajaAcc!F:F,A11,CajaAcc!E:E)+G11</f>
        <v>1</v>
      </c>
      <c r="G11" s="332">
        <v>1</v>
      </c>
    </row>
    <row r="12" spans="1:8" ht="15">
      <c r="A12" s="341" t="s">
        <v>306</v>
      </c>
      <c r="B12" s="381" t="s">
        <v>302</v>
      </c>
      <c r="C12" s="382" t="s">
        <v>307</v>
      </c>
      <c r="D12" s="383">
        <v>5568</v>
      </c>
      <c r="E12" s="384">
        <v>17000</v>
      </c>
      <c r="F12" s="141">
        <f>-SUMIF(CajaAcc!F:F,A12,CajaAcc!E:E)+G12</f>
        <v>0</v>
      </c>
      <c r="G12" s="332">
        <v>0</v>
      </c>
    </row>
    <row r="13" spans="1:8" ht="15">
      <c r="A13" s="341" t="s">
        <v>308</v>
      </c>
      <c r="B13" s="381" t="s">
        <v>302</v>
      </c>
      <c r="C13" s="382" t="s">
        <v>309</v>
      </c>
      <c r="D13" s="383">
        <v>5568</v>
      </c>
      <c r="E13" s="384">
        <v>17000</v>
      </c>
      <c r="F13" s="141">
        <f>-SUMIF(CajaAcc!F:F,A13,CajaAcc!E:E)+G13</f>
        <v>0</v>
      </c>
      <c r="G13" s="332">
        <v>0</v>
      </c>
    </row>
    <row r="14" spans="1:8" ht="15">
      <c r="A14" s="341" t="s">
        <v>310</v>
      </c>
      <c r="B14" s="381" t="s">
        <v>302</v>
      </c>
      <c r="C14" s="382" t="s">
        <v>311</v>
      </c>
      <c r="D14" s="383">
        <v>8312</v>
      </c>
      <c r="E14" s="384">
        <v>22500</v>
      </c>
      <c r="F14" s="141">
        <f>-SUMIF(CajaAcc!F:F,A14,CajaAcc!E:E)+G14</f>
        <v>3</v>
      </c>
      <c r="G14" s="332">
        <v>3</v>
      </c>
    </row>
    <row r="15" spans="1:8" ht="15">
      <c r="A15" s="341" t="s">
        <v>312</v>
      </c>
      <c r="B15" s="381" t="s">
        <v>302</v>
      </c>
      <c r="C15" s="382" t="s">
        <v>313</v>
      </c>
      <c r="D15" s="383">
        <v>8312</v>
      </c>
      <c r="E15" s="384">
        <v>22500</v>
      </c>
      <c r="F15" s="141">
        <f>-SUMIF(CajaAcc!F:F,A15,CajaAcc!E:E)+G15</f>
        <v>0</v>
      </c>
      <c r="G15" s="332">
        <v>0</v>
      </c>
    </row>
    <row r="16" spans="1:8" ht="15">
      <c r="A16" s="341" t="s">
        <v>314</v>
      </c>
      <c r="B16" s="381" t="s">
        <v>302</v>
      </c>
      <c r="C16" s="382" t="s">
        <v>315</v>
      </c>
      <c r="D16" s="383">
        <v>163366</v>
      </c>
      <c r="E16" s="384">
        <v>213500</v>
      </c>
      <c r="F16" s="141">
        <f>-SUMIF(CajaAcc!F:F,A16,CajaAcc!E:E)+G16</f>
        <v>2</v>
      </c>
      <c r="G16" s="332">
        <v>2</v>
      </c>
    </row>
    <row r="17" spans="1:7" ht="15">
      <c r="A17" s="341" t="s">
        <v>316</v>
      </c>
      <c r="B17" s="381" t="s">
        <v>302</v>
      </c>
      <c r="C17" s="382" t="s">
        <v>317</v>
      </c>
      <c r="D17" s="383">
        <v>163366</v>
      </c>
      <c r="E17" s="384">
        <v>213500</v>
      </c>
      <c r="F17" s="141">
        <f>-SUMIF(CajaAcc!F:F,A17,CajaAcc!E:E)+G17</f>
        <v>1</v>
      </c>
      <c r="G17" s="332">
        <v>1</v>
      </c>
    </row>
    <row r="18" spans="1:7" ht="15">
      <c r="A18" s="341" t="s">
        <v>6985</v>
      </c>
      <c r="B18" s="381" t="s">
        <v>302</v>
      </c>
      <c r="C18" s="382" t="s">
        <v>6986</v>
      </c>
      <c r="D18" s="383">
        <v>15505</v>
      </c>
      <c r="E18" s="384">
        <v>41500</v>
      </c>
      <c r="F18" s="141">
        <f>-SUMIF(CajaAcc!F:F,A18,CajaAcc!E:E)+G18</f>
        <v>0</v>
      </c>
      <c r="G18" s="332">
        <v>0</v>
      </c>
    </row>
    <row r="19" spans="1:7" ht="15">
      <c r="A19" s="341" t="s">
        <v>318</v>
      </c>
      <c r="B19" s="381" t="s">
        <v>302</v>
      </c>
      <c r="C19" s="382" t="s">
        <v>319</v>
      </c>
      <c r="D19" s="383">
        <v>60627</v>
      </c>
      <c r="E19" s="384">
        <v>76000</v>
      </c>
      <c r="F19" s="141">
        <f>-SUMIF(CajaAcc!F:F,A19,CajaAcc!E:E)+G19</f>
        <v>0</v>
      </c>
      <c r="G19" s="332">
        <v>0</v>
      </c>
    </row>
    <row r="20" spans="1:7" ht="15">
      <c r="A20" s="341" t="s">
        <v>320</v>
      </c>
      <c r="B20" s="381" t="s">
        <v>302</v>
      </c>
      <c r="C20" s="382" t="s">
        <v>321</v>
      </c>
      <c r="D20" s="383">
        <v>60627</v>
      </c>
      <c r="E20" s="384">
        <v>76000</v>
      </c>
      <c r="F20" s="141">
        <f>-SUMIF(CajaAcc!F:F,A20,CajaAcc!E:E)+G20</f>
        <v>0</v>
      </c>
      <c r="G20" s="332">
        <v>0</v>
      </c>
    </row>
    <row r="21" spans="1:7" ht="15">
      <c r="A21" s="341" t="s">
        <v>322</v>
      </c>
      <c r="B21" s="381" t="s">
        <v>302</v>
      </c>
      <c r="C21" s="382" t="s">
        <v>323</v>
      </c>
      <c r="D21" s="383">
        <v>74603</v>
      </c>
      <c r="E21" s="384">
        <v>93500</v>
      </c>
      <c r="F21" s="141">
        <f>-SUMIF(CajaAcc!F:F,A21,CajaAcc!E:E)+G21</f>
        <v>0</v>
      </c>
      <c r="G21" s="332">
        <v>0</v>
      </c>
    </row>
    <row r="22" spans="1:7" ht="15">
      <c r="A22" s="341" t="s">
        <v>324</v>
      </c>
      <c r="B22" s="381" t="s">
        <v>302</v>
      </c>
      <c r="C22" s="382" t="s">
        <v>325</v>
      </c>
      <c r="D22" s="383">
        <v>74603</v>
      </c>
      <c r="E22" s="384">
        <v>93500</v>
      </c>
      <c r="F22" s="141">
        <f>-SUMIF(CajaAcc!F:F,A22,CajaAcc!E:E)+G22</f>
        <v>0</v>
      </c>
      <c r="G22" s="332">
        <v>0</v>
      </c>
    </row>
    <row r="23" spans="1:7" ht="15">
      <c r="A23" s="341" t="s">
        <v>326</v>
      </c>
      <c r="B23" s="381" t="s">
        <v>302</v>
      </c>
      <c r="C23" s="382" t="s">
        <v>327</v>
      </c>
      <c r="D23" s="383">
        <v>22572</v>
      </c>
      <c r="E23" s="384">
        <v>61000</v>
      </c>
      <c r="F23" s="141">
        <f>-SUMIF(CajaAcc!F:F,A23,CajaAcc!E:E)+G23</f>
        <v>0</v>
      </c>
      <c r="G23" s="332">
        <v>0</v>
      </c>
    </row>
    <row r="24" spans="1:7" ht="15">
      <c r="A24" s="341" t="s">
        <v>328</v>
      </c>
      <c r="B24" s="381" t="s">
        <v>302</v>
      </c>
      <c r="C24" s="382" t="s">
        <v>329</v>
      </c>
      <c r="D24" s="383">
        <v>22572</v>
      </c>
      <c r="E24" s="384">
        <v>61000</v>
      </c>
      <c r="F24" s="141">
        <f>-SUMIF(CajaAcc!F:F,A24,CajaAcc!E:E)+G24</f>
        <v>0</v>
      </c>
      <c r="G24" s="332">
        <v>0</v>
      </c>
    </row>
    <row r="25" spans="1:7" ht="15">
      <c r="A25" s="341" t="s">
        <v>330</v>
      </c>
      <c r="B25" s="381" t="s">
        <v>302</v>
      </c>
      <c r="C25" s="382" t="s">
        <v>331</v>
      </c>
      <c r="D25" s="383">
        <v>22572</v>
      </c>
      <c r="E25" s="384">
        <v>61000</v>
      </c>
      <c r="F25" s="141">
        <f>-SUMIF(CajaAcc!F:F,A25,CajaAcc!E:E)+G25</f>
        <v>0</v>
      </c>
      <c r="G25" s="332">
        <v>0</v>
      </c>
    </row>
    <row r="26" spans="1:7" ht="15">
      <c r="A26" s="341" t="s">
        <v>332</v>
      </c>
      <c r="B26" s="381" t="s">
        <v>302</v>
      </c>
      <c r="C26" s="382" t="s">
        <v>333</v>
      </c>
      <c r="D26" s="383">
        <v>22572</v>
      </c>
      <c r="E26" s="384">
        <v>61000</v>
      </c>
      <c r="F26" s="141">
        <f>-SUMIF(CajaAcc!F:F,A26,CajaAcc!E:E)+G26</f>
        <v>0</v>
      </c>
      <c r="G26" s="332">
        <v>0</v>
      </c>
    </row>
    <row r="27" spans="1:7" ht="15">
      <c r="A27" s="341" t="s">
        <v>334</v>
      </c>
      <c r="B27" s="381" t="s">
        <v>302</v>
      </c>
      <c r="C27" s="382" t="s">
        <v>335</v>
      </c>
      <c r="D27" s="383">
        <v>22572</v>
      </c>
      <c r="E27" s="384">
        <v>61000</v>
      </c>
      <c r="F27" s="141">
        <f>-SUMIF(CajaAcc!F:F,A27,CajaAcc!E:E)+G27</f>
        <v>0</v>
      </c>
      <c r="G27" s="332">
        <v>0</v>
      </c>
    </row>
    <row r="28" spans="1:7" ht="15">
      <c r="A28" s="341" t="s">
        <v>6783</v>
      </c>
      <c r="B28" s="381" t="s">
        <v>302</v>
      </c>
      <c r="C28" s="382" t="s">
        <v>6784</v>
      </c>
      <c r="D28" s="383">
        <v>8808</v>
      </c>
      <c r="E28" s="384">
        <v>23500</v>
      </c>
      <c r="F28" s="141">
        <f>-SUMIF(CajaAcc!F:F,A28,CajaAcc!E:E)+G28</f>
        <v>1</v>
      </c>
      <c r="G28" s="332">
        <v>1</v>
      </c>
    </row>
    <row r="29" spans="1:7" ht="15">
      <c r="A29" s="341" t="s">
        <v>7403</v>
      </c>
      <c r="B29" s="381" t="s">
        <v>302</v>
      </c>
      <c r="C29" s="382" t="s">
        <v>6784</v>
      </c>
      <c r="D29" s="383">
        <v>8808</v>
      </c>
      <c r="E29" s="384">
        <v>23500</v>
      </c>
      <c r="F29" s="141">
        <f>-SUMIF(CajaAcc!F:F,A29,CajaAcc!E:E)+G29</f>
        <v>0</v>
      </c>
      <c r="G29" s="332">
        <v>0</v>
      </c>
    </row>
    <row r="30" spans="1:7" ht="15">
      <c r="A30" s="341" t="s">
        <v>336</v>
      </c>
      <c r="B30" s="381" t="s">
        <v>302</v>
      </c>
      <c r="C30" s="382" t="s">
        <v>337</v>
      </c>
      <c r="D30" s="383">
        <v>73402</v>
      </c>
      <c r="E30" s="384">
        <v>96000</v>
      </c>
      <c r="F30" s="141">
        <f>-SUMIF(CajaAcc!F:F,A30,CajaAcc!E:E)+G30</f>
        <v>0</v>
      </c>
      <c r="G30" s="332">
        <v>0</v>
      </c>
    </row>
    <row r="31" spans="1:7" ht="15">
      <c r="A31" s="341" t="s">
        <v>338</v>
      </c>
      <c r="B31" s="381" t="s">
        <v>302</v>
      </c>
      <c r="C31" s="382" t="s">
        <v>339</v>
      </c>
      <c r="D31" s="383">
        <v>8312</v>
      </c>
      <c r="E31" s="384">
        <v>22500</v>
      </c>
      <c r="F31" s="141">
        <f>-SUMIF(CajaAcc!F:F,A31,CajaAcc!E:E)+G31</f>
        <v>0</v>
      </c>
      <c r="G31" s="332">
        <v>0</v>
      </c>
    </row>
    <row r="32" spans="1:7" ht="15">
      <c r="A32" s="341" t="s">
        <v>340</v>
      </c>
      <c r="B32" s="381" t="s">
        <v>302</v>
      </c>
      <c r="C32" s="382" t="s">
        <v>341</v>
      </c>
      <c r="D32" s="383">
        <v>5568</v>
      </c>
      <c r="E32" s="384">
        <v>17000</v>
      </c>
      <c r="F32" s="141">
        <f>-SUMIF(CajaAcc!F:F,A32,CajaAcc!E:E)+G32</f>
        <v>0</v>
      </c>
      <c r="G32" s="332">
        <v>0</v>
      </c>
    </row>
    <row r="33" spans="1:7" ht="15">
      <c r="A33" s="341" t="s">
        <v>342</v>
      </c>
      <c r="B33" s="381" t="s">
        <v>302</v>
      </c>
      <c r="C33" s="382" t="s">
        <v>343</v>
      </c>
      <c r="D33" s="383">
        <v>14040</v>
      </c>
      <c r="E33" s="384">
        <v>38000</v>
      </c>
      <c r="F33" s="141">
        <f>-SUMIF(CajaAcc!F:F,A33,CajaAcc!E:E)+G33</f>
        <v>0</v>
      </c>
      <c r="G33" s="332">
        <v>0</v>
      </c>
    </row>
    <row r="34" spans="1:7" ht="15">
      <c r="A34" s="341" t="s">
        <v>344</v>
      </c>
      <c r="B34" s="381" t="s">
        <v>302</v>
      </c>
      <c r="C34" s="382" t="s">
        <v>345</v>
      </c>
      <c r="D34" s="383">
        <v>120657</v>
      </c>
      <c r="E34" s="384">
        <v>158000</v>
      </c>
      <c r="F34" s="141">
        <f>-SUMIF(CajaAcc!F:F,A34,CajaAcc!E:E)+G34</f>
        <v>0</v>
      </c>
      <c r="G34" s="332">
        <v>0</v>
      </c>
    </row>
    <row r="35" spans="1:7" ht="15">
      <c r="A35" s="341" t="s">
        <v>346</v>
      </c>
      <c r="B35" s="381" t="s">
        <v>302</v>
      </c>
      <c r="C35" s="382" t="s">
        <v>347</v>
      </c>
      <c r="D35" s="383">
        <v>19109</v>
      </c>
      <c r="E35" s="384">
        <v>33000</v>
      </c>
      <c r="F35" s="141">
        <f>-SUMIF(CajaAcc!F:F,A35,CajaAcc!E:E)+G35</f>
        <v>0</v>
      </c>
      <c r="G35" s="332">
        <v>0</v>
      </c>
    </row>
    <row r="36" spans="1:7" ht="15">
      <c r="A36" s="341" t="s">
        <v>348</v>
      </c>
      <c r="B36" s="381" t="s">
        <v>302</v>
      </c>
      <c r="C36" s="382" t="s">
        <v>349</v>
      </c>
      <c r="D36" s="383">
        <v>8667</v>
      </c>
      <c r="E36" s="384">
        <v>16500</v>
      </c>
      <c r="F36" s="141">
        <f>-SUMIF(CajaAcc!F:F,A36,CajaAcc!E:E)+G36</f>
        <v>1</v>
      </c>
      <c r="G36" s="332">
        <v>1</v>
      </c>
    </row>
    <row r="37" spans="1:7" ht="15">
      <c r="A37" s="341" t="s">
        <v>7404</v>
      </c>
      <c r="B37" s="381" t="s">
        <v>302</v>
      </c>
      <c r="C37" s="382" t="s">
        <v>7405</v>
      </c>
      <c r="D37" s="383">
        <v>7834</v>
      </c>
      <c r="E37" s="384">
        <v>24000</v>
      </c>
      <c r="F37" s="141">
        <f>-SUMIF(CajaAcc!F:F,A37,CajaAcc!E:E)+G37</f>
        <v>0</v>
      </c>
      <c r="G37" s="332">
        <v>0</v>
      </c>
    </row>
    <row r="38" spans="1:7" ht="15">
      <c r="A38" s="341" t="s">
        <v>350</v>
      </c>
      <c r="B38" s="381" t="s">
        <v>302</v>
      </c>
      <c r="C38" s="382" t="s">
        <v>351</v>
      </c>
      <c r="D38" s="383">
        <v>4597</v>
      </c>
      <c r="E38" s="384">
        <v>14000</v>
      </c>
      <c r="F38" s="141">
        <f>-SUMIF(CajaAcc!F:F,A38,CajaAcc!E:E)+G38</f>
        <v>1</v>
      </c>
      <c r="G38" s="332">
        <v>1</v>
      </c>
    </row>
    <row r="39" spans="1:7" ht="15">
      <c r="A39" s="341" t="s">
        <v>7543</v>
      </c>
      <c r="B39" s="381" t="s">
        <v>302</v>
      </c>
      <c r="C39" s="382" t="s">
        <v>7544</v>
      </c>
      <c r="D39" s="383">
        <v>19755</v>
      </c>
      <c r="E39" s="384">
        <v>30500</v>
      </c>
      <c r="F39" s="141">
        <f>-SUMIF(CajaAcc!F:F,A39,CajaAcc!E:E)+G39</f>
        <v>0</v>
      </c>
      <c r="G39" s="332">
        <v>0</v>
      </c>
    </row>
    <row r="40" spans="1:7" ht="15">
      <c r="A40" s="341" t="s">
        <v>353</v>
      </c>
      <c r="B40" s="381" t="s">
        <v>302</v>
      </c>
      <c r="C40" s="382" t="s">
        <v>354</v>
      </c>
      <c r="D40" s="383">
        <v>28968</v>
      </c>
      <c r="E40" s="384">
        <v>44500</v>
      </c>
      <c r="F40" s="141">
        <f>-SUMIF(CajaAcc!F:F,A40,CajaAcc!E:E)+G40</f>
        <v>0</v>
      </c>
      <c r="G40" s="332">
        <v>0</v>
      </c>
    </row>
    <row r="41" spans="1:7" ht="15">
      <c r="A41" s="341" t="s">
        <v>355</v>
      </c>
      <c r="B41" s="381" t="s">
        <v>302</v>
      </c>
      <c r="C41" s="382" t="s">
        <v>356</v>
      </c>
      <c r="D41" s="383">
        <v>28968</v>
      </c>
      <c r="E41" s="384">
        <v>45500</v>
      </c>
      <c r="F41" s="141">
        <f>-SUMIF(CajaAcc!F:F,A41,CajaAcc!E:E)+G41</f>
        <v>0</v>
      </c>
      <c r="G41" s="332">
        <v>0</v>
      </c>
    </row>
    <row r="42" spans="1:7" ht="15">
      <c r="A42" s="341" t="s">
        <v>357</v>
      </c>
      <c r="B42" s="381" t="s">
        <v>302</v>
      </c>
      <c r="C42" s="382" t="s">
        <v>358</v>
      </c>
      <c r="D42" s="383">
        <v>28968</v>
      </c>
      <c r="E42" s="384">
        <v>45500</v>
      </c>
      <c r="F42" s="141">
        <f>-SUMIF(CajaAcc!F:F,A42,CajaAcc!E:E)+G42</f>
        <v>0</v>
      </c>
      <c r="G42" s="332">
        <v>0</v>
      </c>
    </row>
    <row r="43" spans="1:7" ht="15">
      <c r="A43" s="341" t="s">
        <v>359</v>
      </c>
      <c r="B43" s="381" t="s">
        <v>302</v>
      </c>
      <c r="C43" s="382" t="s">
        <v>360</v>
      </c>
      <c r="D43" s="383">
        <v>28968</v>
      </c>
      <c r="E43" s="384">
        <v>45500</v>
      </c>
      <c r="F43" s="141">
        <f>-SUMIF(CajaAcc!F:F,A43,CajaAcc!E:E)+G43</f>
        <v>0</v>
      </c>
      <c r="G43" s="332">
        <v>0</v>
      </c>
    </row>
    <row r="44" spans="1:7" ht="15">
      <c r="A44" s="341" t="s">
        <v>361</v>
      </c>
      <c r="B44" s="381" t="s">
        <v>302</v>
      </c>
      <c r="C44" s="382" t="s">
        <v>360</v>
      </c>
      <c r="D44" s="383">
        <v>28968</v>
      </c>
      <c r="E44" s="384">
        <v>45500</v>
      </c>
      <c r="F44" s="141">
        <f>-SUMIF(CajaAcc!F:F,A44,CajaAcc!E:E)+G44</f>
        <v>0</v>
      </c>
      <c r="G44" s="332">
        <v>0</v>
      </c>
    </row>
    <row r="45" spans="1:7" ht="15">
      <c r="A45" s="341" t="s">
        <v>6203</v>
      </c>
      <c r="B45" s="381" t="s">
        <v>302</v>
      </c>
      <c r="C45" s="382" t="s">
        <v>6204</v>
      </c>
      <c r="D45" s="383">
        <v>5413</v>
      </c>
      <c r="E45" s="384">
        <v>14500</v>
      </c>
      <c r="F45" s="141">
        <f>-SUMIF(CajaAcc!F:F,A45,CajaAcc!E:E)+G45</f>
        <v>3</v>
      </c>
      <c r="G45" s="332">
        <v>3</v>
      </c>
    </row>
    <row r="46" spans="1:7" ht="15">
      <c r="A46" s="341" t="s">
        <v>6785</v>
      </c>
      <c r="B46" s="381" t="s">
        <v>302</v>
      </c>
      <c r="C46" s="382" t="s">
        <v>6204</v>
      </c>
      <c r="D46" s="383">
        <v>5413</v>
      </c>
      <c r="E46" s="384">
        <v>14500</v>
      </c>
      <c r="F46" s="141">
        <f>-SUMIF(CajaAcc!F:F,A46,CajaAcc!E:E)+G46</f>
        <v>0</v>
      </c>
      <c r="G46" s="332">
        <v>0</v>
      </c>
    </row>
    <row r="47" spans="1:7" ht="15">
      <c r="A47" s="341" t="s">
        <v>7320</v>
      </c>
      <c r="B47" s="381" t="s">
        <v>302</v>
      </c>
      <c r="C47" s="382" t="s">
        <v>6204</v>
      </c>
      <c r="D47" s="383">
        <v>5650</v>
      </c>
      <c r="E47" s="384">
        <v>15000</v>
      </c>
      <c r="F47" s="141">
        <f>-SUMIF(CajaAcc!F:F,A47,CajaAcc!E:E)+G47</f>
        <v>0</v>
      </c>
      <c r="G47" s="332">
        <v>0</v>
      </c>
    </row>
    <row r="48" spans="1:7" ht="15">
      <c r="A48" s="341" t="s">
        <v>7586</v>
      </c>
      <c r="B48" s="381" t="s">
        <v>302</v>
      </c>
      <c r="C48" s="382" t="s">
        <v>6204</v>
      </c>
      <c r="D48" s="383">
        <v>5413</v>
      </c>
      <c r="E48" s="384">
        <v>14500</v>
      </c>
      <c r="F48" s="141">
        <f>-SUMIF(CajaAcc!F:F,A48,CajaAcc!E:E)+G48</f>
        <v>0</v>
      </c>
      <c r="G48" s="332">
        <v>0</v>
      </c>
    </row>
    <row r="49" spans="1:7" ht="15">
      <c r="A49" s="341" t="s">
        <v>6077</v>
      </c>
      <c r="B49" s="381" t="s">
        <v>302</v>
      </c>
      <c r="C49" s="382" t="s">
        <v>6078</v>
      </c>
      <c r="D49" s="383">
        <v>7419</v>
      </c>
      <c r="E49" s="384">
        <v>20000</v>
      </c>
      <c r="F49" s="141">
        <f>-SUMIF(CajaAcc!F:F,A49,CajaAcc!E:E)+G49</f>
        <v>0</v>
      </c>
      <c r="G49" s="332">
        <v>0</v>
      </c>
    </row>
    <row r="50" spans="1:7" ht="15">
      <c r="A50" s="341" t="s">
        <v>362</v>
      </c>
      <c r="B50" s="381" t="s">
        <v>302</v>
      </c>
      <c r="C50" s="382" t="s">
        <v>6079</v>
      </c>
      <c r="D50" s="383">
        <v>6429</v>
      </c>
      <c r="E50" s="384">
        <v>17500</v>
      </c>
      <c r="F50" s="141">
        <f>-SUMIF(CajaAcc!F:F,A50,CajaAcc!E:E)+G50</f>
        <v>0</v>
      </c>
      <c r="G50" s="332">
        <v>0</v>
      </c>
    </row>
    <row r="51" spans="1:7" ht="15">
      <c r="A51" s="341" t="s">
        <v>352</v>
      </c>
      <c r="B51" s="381" t="s">
        <v>302</v>
      </c>
      <c r="C51" s="382" t="s">
        <v>6080</v>
      </c>
      <c r="D51" s="383">
        <v>8073</v>
      </c>
      <c r="E51" s="384">
        <v>21500</v>
      </c>
      <c r="F51" s="141">
        <f>-SUMIF(CajaAcc!F:F,A51,CajaAcc!E:E)+G51</f>
        <v>0</v>
      </c>
      <c r="G51" s="332">
        <v>0</v>
      </c>
    </row>
    <row r="52" spans="1:7" ht="15">
      <c r="A52" s="341" t="s">
        <v>6135</v>
      </c>
      <c r="B52" s="381" t="s">
        <v>302</v>
      </c>
      <c r="C52" s="382" t="s">
        <v>6080</v>
      </c>
      <c r="D52" s="383">
        <v>8073</v>
      </c>
      <c r="E52" s="384">
        <v>21500</v>
      </c>
      <c r="F52" s="141">
        <f>-SUMIF(CajaAcc!F:F,A52,CajaAcc!E:E)+G52</f>
        <v>0</v>
      </c>
      <c r="G52" s="332">
        <v>0</v>
      </c>
    </row>
    <row r="53" spans="1:7" ht="15">
      <c r="A53" s="341" t="s">
        <v>6441</v>
      </c>
      <c r="B53" s="381" t="s">
        <v>302</v>
      </c>
      <c r="C53" s="382" t="s">
        <v>6080</v>
      </c>
      <c r="D53" s="383">
        <v>8073</v>
      </c>
      <c r="E53" s="384">
        <v>21500</v>
      </c>
      <c r="F53" s="141">
        <f>-SUMIF(CajaAcc!F:F,A53,CajaAcc!E:E)+G53</f>
        <v>1</v>
      </c>
      <c r="G53" s="332">
        <v>1</v>
      </c>
    </row>
    <row r="54" spans="1:7" ht="15">
      <c r="A54" s="341" t="s">
        <v>6987</v>
      </c>
      <c r="B54" s="381" t="s">
        <v>302</v>
      </c>
      <c r="C54" s="382" t="s">
        <v>6080</v>
      </c>
      <c r="D54" s="383">
        <v>8073</v>
      </c>
      <c r="E54" s="384">
        <v>21500</v>
      </c>
      <c r="F54" s="141">
        <f>-SUMIF(CajaAcc!F:F,A54,CajaAcc!E:E)+G54</f>
        <v>0</v>
      </c>
      <c r="G54" s="332">
        <v>0</v>
      </c>
    </row>
    <row r="55" spans="1:7" ht="15">
      <c r="A55" s="341" t="s">
        <v>6711</v>
      </c>
      <c r="B55" s="381" t="s">
        <v>302</v>
      </c>
      <c r="C55" s="382" t="s">
        <v>6712</v>
      </c>
      <c r="D55" s="383">
        <v>11266</v>
      </c>
      <c r="E55" s="384">
        <v>34500</v>
      </c>
      <c r="F55" s="141">
        <f>-SUMIF(CajaAcc!F:F,A55,CajaAcc!E:E)+G55</f>
        <v>0</v>
      </c>
      <c r="G55" s="332">
        <v>0</v>
      </c>
    </row>
    <row r="56" spans="1:7" ht="15">
      <c r="A56" s="341" t="s">
        <v>6786</v>
      </c>
      <c r="B56" s="381" t="s">
        <v>302</v>
      </c>
      <c r="C56" s="382" t="s">
        <v>6712</v>
      </c>
      <c r="D56" s="383">
        <v>11266</v>
      </c>
      <c r="E56" s="384">
        <v>34500</v>
      </c>
      <c r="F56" s="141">
        <f>-SUMIF(CajaAcc!F:F,A56,CajaAcc!E:E)+G56</f>
        <v>1</v>
      </c>
      <c r="G56" s="332">
        <v>1</v>
      </c>
    </row>
    <row r="57" spans="1:7" ht="15">
      <c r="A57" s="341" t="s">
        <v>6988</v>
      </c>
      <c r="B57" s="381" t="s">
        <v>302</v>
      </c>
      <c r="C57" s="382" t="s">
        <v>6712</v>
      </c>
      <c r="D57" s="383">
        <v>11266</v>
      </c>
      <c r="E57" s="384">
        <v>34500</v>
      </c>
      <c r="F57" s="141">
        <f>-SUMIF(CajaAcc!F:F,A57,CajaAcc!E:E)+G57</f>
        <v>0</v>
      </c>
      <c r="G57" s="332">
        <v>0</v>
      </c>
    </row>
    <row r="58" spans="1:7" ht="15">
      <c r="A58" s="341" t="s">
        <v>7587</v>
      </c>
      <c r="B58" s="381" t="s">
        <v>302</v>
      </c>
      <c r="C58" s="382" t="s">
        <v>7588</v>
      </c>
      <c r="D58" s="383">
        <v>11266</v>
      </c>
      <c r="E58" s="384">
        <v>34500</v>
      </c>
      <c r="F58" s="141">
        <f>-SUMIF(CajaAcc!F:F,A58,CajaAcc!E:E)+G58</f>
        <v>0</v>
      </c>
      <c r="G58" s="332">
        <v>0</v>
      </c>
    </row>
    <row r="59" spans="1:7" ht="15">
      <c r="A59" s="341" t="s">
        <v>363</v>
      </c>
      <c r="B59" s="381" t="s">
        <v>302</v>
      </c>
      <c r="C59" s="382" t="s">
        <v>364</v>
      </c>
      <c r="D59" s="383">
        <v>26613</v>
      </c>
      <c r="E59" s="384">
        <v>48000</v>
      </c>
      <c r="F59" s="141">
        <f>-SUMIF(CajaAcc!F:F,A59,CajaAcc!E:E)+G59</f>
        <v>0</v>
      </c>
      <c r="G59" s="332">
        <v>0</v>
      </c>
    </row>
    <row r="60" spans="1:7" ht="15">
      <c r="A60" s="341" t="s">
        <v>365</v>
      </c>
      <c r="B60" s="381" t="s">
        <v>302</v>
      </c>
      <c r="C60" s="382" t="s">
        <v>366</v>
      </c>
      <c r="D60" s="383">
        <v>22214</v>
      </c>
      <c r="E60" s="384">
        <v>40000</v>
      </c>
      <c r="F60" s="141">
        <f>-SUMIF(CajaAcc!F:F,A60,CajaAcc!E:E)+G60</f>
        <v>0</v>
      </c>
      <c r="G60" s="332">
        <v>0</v>
      </c>
    </row>
    <row r="61" spans="1:7" ht="15">
      <c r="A61" s="341" t="s">
        <v>367</v>
      </c>
      <c r="B61" s="381" t="s">
        <v>302</v>
      </c>
      <c r="C61" s="382" t="s">
        <v>368</v>
      </c>
      <c r="D61" s="383">
        <v>22214</v>
      </c>
      <c r="E61" s="384">
        <v>40000</v>
      </c>
      <c r="F61" s="141">
        <f>-SUMIF(CajaAcc!F:F,A61,CajaAcc!E:E)+G61</f>
        <v>0</v>
      </c>
      <c r="G61" s="332">
        <v>0</v>
      </c>
    </row>
    <row r="62" spans="1:7" ht="15">
      <c r="A62" s="341" t="s">
        <v>369</v>
      </c>
      <c r="B62" s="381" t="s">
        <v>302</v>
      </c>
      <c r="C62" s="382" t="s">
        <v>370</v>
      </c>
      <c r="D62" s="383">
        <v>30081</v>
      </c>
      <c r="E62" s="384">
        <v>49500</v>
      </c>
      <c r="F62" s="141">
        <f>-SUMIF(CajaAcc!F:F,A62,CajaAcc!E:E)+G62</f>
        <v>0</v>
      </c>
      <c r="G62" s="332">
        <v>0</v>
      </c>
    </row>
    <row r="63" spans="1:7" ht="15">
      <c r="A63" s="341" t="s">
        <v>371</v>
      </c>
      <c r="B63" s="381" t="s">
        <v>302</v>
      </c>
      <c r="C63" s="382" t="s">
        <v>372</v>
      </c>
      <c r="D63" s="383">
        <v>28968</v>
      </c>
      <c r="E63" s="384">
        <v>48000</v>
      </c>
      <c r="F63" s="141">
        <f>-SUMIF(CajaAcc!F:F,A63,CajaAcc!E:E)+G63</f>
        <v>1</v>
      </c>
      <c r="G63" s="332">
        <v>1</v>
      </c>
    </row>
    <row r="64" spans="1:7" ht="15">
      <c r="A64" s="341" t="s">
        <v>373</v>
      </c>
      <c r="B64" s="381" t="s">
        <v>302</v>
      </c>
      <c r="C64" s="382" t="s">
        <v>374</v>
      </c>
      <c r="D64" s="383">
        <v>3027</v>
      </c>
      <c r="E64" s="384">
        <v>7500</v>
      </c>
      <c r="F64" s="141">
        <f>-SUMIF(CajaAcc!F:F,A64,CajaAcc!E:E)+G64</f>
        <v>1</v>
      </c>
      <c r="G64" s="332">
        <v>1</v>
      </c>
    </row>
    <row r="65" spans="1:7" ht="15">
      <c r="A65" s="341" t="s">
        <v>375</v>
      </c>
      <c r="B65" s="381" t="s">
        <v>302</v>
      </c>
      <c r="C65" s="382" t="s">
        <v>376</v>
      </c>
      <c r="D65" s="383">
        <v>1579</v>
      </c>
      <c r="E65" s="384">
        <v>5000</v>
      </c>
      <c r="F65" s="141">
        <f>-SUMIF(CajaAcc!F:F,A65,CajaAcc!E:E)+G65</f>
        <v>1</v>
      </c>
      <c r="G65" s="332">
        <v>1</v>
      </c>
    </row>
    <row r="66" spans="1:7" ht="15">
      <c r="A66" s="341" t="s">
        <v>377</v>
      </c>
      <c r="B66" s="381" t="s">
        <v>302</v>
      </c>
      <c r="C66" s="382" t="s">
        <v>378</v>
      </c>
      <c r="D66" s="383">
        <v>8962</v>
      </c>
      <c r="E66" s="384">
        <v>17000</v>
      </c>
      <c r="F66" s="141">
        <f>-SUMIF(CajaAcc!F:F,A66,CajaAcc!E:E)+G66</f>
        <v>0</v>
      </c>
      <c r="G66" s="332">
        <v>0</v>
      </c>
    </row>
    <row r="67" spans="1:7" ht="15">
      <c r="A67" s="341" t="s">
        <v>379</v>
      </c>
      <c r="B67" s="381" t="s">
        <v>302</v>
      </c>
      <c r="C67" s="382" t="s">
        <v>380</v>
      </c>
      <c r="D67" s="383">
        <v>8962</v>
      </c>
      <c r="E67" s="384">
        <v>17000</v>
      </c>
      <c r="F67" s="141">
        <f>-SUMIF(CajaAcc!F:F,A67,CajaAcc!E:E)+G67</f>
        <v>0</v>
      </c>
      <c r="G67" s="332">
        <v>0</v>
      </c>
    </row>
    <row r="68" spans="1:7" ht="15">
      <c r="A68" s="341" t="s">
        <v>381</v>
      </c>
      <c r="B68" s="381" t="s">
        <v>302</v>
      </c>
      <c r="C68" s="382" t="s">
        <v>382</v>
      </c>
      <c r="D68" s="383">
        <v>8962</v>
      </c>
      <c r="E68" s="384">
        <v>17000</v>
      </c>
      <c r="F68" s="141">
        <f>-SUMIF(CajaAcc!F:F,A68,CajaAcc!E:E)+G68</f>
        <v>0</v>
      </c>
      <c r="G68" s="332">
        <v>0</v>
      </c>
    </row>
    <row r="69" spans="1:7" ht="15">
      <c r="A69" s="341" t="s">
        <v>383</v>
      </c>
      <c r="B69" s="381" t="s">
        <v>302</v>
      </c>
      <c r="C69" s="382" t="s">
        <v>384</v>
      </c>
      <c r="D69" s="383">
        <v>8962</v>
      </c>
      <c r="E69" s="384">
        <v>17000</v>
      </c>
      <c r="F69" s="141">
        <f>-SUMIF(CajaAcc!F:F,A69,CajaAcc!E:E)+G69</f>
        <v>1</v>
      </c>
      <c r="G69" s="332">
        <v>1</v>
      </c>
    </row>
    <row r="70" spans="1:7" ht="15">
      <c r="A70" s="341" t="s">
        <v>385</v>
      </c>
      <c r="B70" s="381" t="s">
        <v>302</v>
      </c>
      <c r="C70" s="382" t="s">
        <v>386</v>
      </c>
      <c r="D70" s="383">
        <v>8962</v>
      </c>
      <c r="E70" s="384">
        <v>17000</v>
      </c>
      <c r="F70" s="141">
        <f>-SUMIF(CajaAcc!F:F,A70,CajaAcc!E:E)+G70</f>
        <v>0</v>
      </c>
      <c r="G70" s="332">
        <v>0</v>
      </c>
    </row>
    <row r="71" spans="1:7" ht="15">
      <c r="A71" s="341" t="s">
        <v>387</v>
      </c>
      <c r="B71" s="381" t="s">
        <v>302</v>
      </c>
      <c r="C71" s="382" t="s">
        <v>388</v>
      </c>
      <c r="D71" s="383">
        <v>8962</v>
      </c>
      <c r="E71" s="384">
        <v>17000</v>
      </c>
      <c r="F71" s="141">
        <f>-SUMIF(CajaAcc!F:F,A71,CajaAcc!E:E)+G71</f>
        <v>0</v>
      </c>
      <c r="G71" s="332">
        <v>0</v>
      </c>
    </row>
    <row r="72" spans="1:7" ht="15">
      <c r="A72" s="341" t="s">
        <v>389</v>
      </c>
      <c r="B72" s="381" t="s">
        <v>302</v>
      </c>
      <c r="C72" s="382" t="s">
        <v>390</v>
      </c>
      <c r="D72" s="383">
        <v>8962</v>
      </c>
      <c r="E72" s="384">
        <v>17000</v>
      </c>
      <c r="F72" s="141">
        <f>-SUMIF(CajaAcc!F:F,A72,CajaAcc!E:E)+G72</f>
        <v>0</v>
      </c>
      <c r="G72" s="332">
        <v>0</v>
      </c>
    </row>
    <row r="73" spans="1:7" ht="15">
      <c r="A73" s="341" t="s">
        <v>391</v>
      </c>
      <c r="B73" s="381" t="s">
        <v>302</v>
      </c>
      <c r="C73" s="382" t="s">
        <v>392</v>
      </c>
      <c r="D73" s="383">
        <v>8962</v>
      </c>
      <c r="E73" s="384">
        <v>17000</v>
      </c>
      <c r="F73" s="141">
        <f>-SUMIF(CajaAcc!F:F,A73,CajaAcc!E:E)+G73</f>
        <v>0</v>
      </c>
      <c r="G73" s="332">
        <v>0</v>
      </c>
    </row>
    <row r="74" spans="1:7" ht="15">
      <c r="A74" s="341" t="s">
        <v>393</v>
      </c>
      <c r="B74" s="381" t="s">
        <v>302</v>
      </c>
      <c r="C74" s="382" t="s">
        <v>392</v>
      </c>
      <c r="D74" s="383">
        <v>8962</v>
      </c>
      <c r="E74" s="384">
        <v>17000</v>
      </c>
      <c r="F74" s="141">
        <f>-SUMIF(CajaAcc!F:F,A74,CajaAcc!E:E)+G74</f>
        <v>0</v>
      </c>
      <c r="G74" s="332">
        <v>0</v>
      </c>
    </row>
    <row r="75" spans="1:7" ht="15">
      <c r="A75" s="341" t="s">
        <v>394</v>
      </c>
      <c r="B75" s="381" t="s">
        <v>302</v>
      </c>
      <c r="C75" s="382" t="s">
        <v>395</v>
      </c>
      <c r="D75" s="383">
        <v>1442</v>
      </c>
      <c r="E75" s="384">
        <v>4500</v>
      </c>
      <c r="F75" s="141">
        <f>-SUMIF(CajaAcc!F:F,A75,CajaAcc!E:E)+G75</f>
        <v>0</v>
      </c>
      <c r="G75" s="332">
        <v>0</v>
      </c>
    </row>
    <row r="76" spans="1:7" ht="15">
      <c r="A76" s="341" t="s">
        <v>396</v>
      </c>
      <c r="B76" s="381" t="s">
        <v>302</v>
      </c>
      <c r="C76" s="382" t="s">
        <v>397</v>
      </c>
      <c r="D76" s="383">
        <v>2812</v>
      </c>
      <c r="E76" s="384">
        <v>6500</v>
      </c>
      <c r="F76" s="141">
        <f>-SUMIF(CajaAcc!F:F,A76,CajaAcc!E:E)+G76</f>
        <v>0</v>
      </c>
      <c r="G76" s="332">
        <v>0</v>
      </c>
    </row>
    <row r="77" spans="1:7" ht="15">
      <c r="A77" s="341" t="s">
        <v>398</v>
      </c>
      <c r="B77" s="381" t="s">
        <v>302</v>
      </c>
      <c r="C77" s="382" t="s">
        <v>399</v>
      </c>
      <c r="D77" s="383">
        <v>5073</v>
      </c>
      <c r="E77" s="384">
        <v>11500</v>
      </c>
      <c r="F77" s="141">
        <f>-SUMIF(CajaAcc!F:F,A77,CajaAcc!E:E)+G77</f>
        <v>1</v>
      </c>
      <c r="G77" s="332">
        <v>1</v>
      </c>
    </row>
    <row r="78" spans="1:7" ht="15">
      <c r="A78" s="341" t="s">
        <v>400</v>
      </c>
      <c r="B78" s="381" t="s">
        <v>302</v>
      </c>
      <c r="C78" s="382" t="s">
        <v>401</v>
      </c>
      <c r="D78" s="383">
        <v>3751</v>
      </c>
      <c r="E78" s="384">
        <v>8500</v>
      </c>
      <c r="F78" s="141">
        <f>-SUMIF(CajaAcc!F:F,A78,CajaAcc!E:E)+G78</f>
        <v>1</v>
      </c>
      <c r="G78" s="332">
        <v>1</v>
      </c>
    </row>
    <row r="79" spans="1:7" ht="15">
      <c r="A79" s="341" t="s">
        <v>6464</v>
      </c>
      <c r="B79" s="381" t="s">
        <v>302</v>
      </c>
      <c r="C79" s="382" t="s">
        <v>6465</v>
      </c>
      <c r="D79" s="383">
        <v>1307</v>
      </c>
      <c r="E79" s="384">
        <v>4000</v>
      </c>
      <c r="F79" s="141">
        <f>-SUMIF(CajaAcc!F:F,A79,CajaAcc!E:E)+G79</f>
        <v>0</v>
      </c>
      <c r="G79" s="332">
        <v>0</v>
      </c>
    </row>
    <row r="80" spans="1:7" ht="15">
      <c r="A80" s="341" t="s">
        <v>6787</v>
      </c>
      <c r="B80" s="381" t="s">
        <v>302</v>
      </c>
      <c r="C80" s="382" t="s">
        <v>6465</v>
      </c>
      <c r="D80" s="383">
        <v>1307</v>
      </c>
      <c r="E80" s="384">
        <v>4000</v>
      </c>
      <c r="F80" s="141">
        <f>-SUMIF(CajaAcc!F:F,A80,CajaAcc!E:E)+G80</f>
        <v>0</v>
      </c>
      <c r="G80" s="332">
        <v>0</v>
      </c>
    </row>
    <row r="81" spans="1:7" ht="15">
      <c r="A81" s="341" t="s">
        <v>402</v>
      </c>
      <c r="B81" s="381" t="s">
        <v>302</v>
      </c>
      <c r="C81" s="382" t="s">
        <v>403</v>
      </c>
      <c r="D81" s="383">
        <v>2996</v>
      </c>
      <c r="E81" s="384">
        <v>6000</v>
      </c>
      <c r="F81" s="141">
        <f>-SUMIF(CajaAcc!F:F,A81,CajaAcc!E:E)+G81</f>
        <v>0</v>
      </c>
      <c r="G81" s="332">
        <v>0</v>
      </c>
    </row>
    <row r="82" spans="1:7" ht="15">
      <c r="A82" s="341" t="s">
        <v>404</v>
      </c>
      <c r="B82" s="381" t="s">
        <v>302</v>
      </c>
      <c r="C82" s="382" t="s">
        <v>405</v>
      </c>
      <c r="D82" s="383">
        <v>2996</v>
      </c>
      <c r="E82" s="384">
        <v>6000</v>
      </c>
      <c r="F82" s="141">
        <f>-SUMIF(CajaAcc!F:F,A82,CajaAcc!E:E)+G82</f>
        <v>0</v>
      </c>
      <c r="G82" s="332">
        <v>0</v>
      </c>
    </row>
    <row r="83" spans="1:7" ht="15">
      <c r="A83" s="341" t="s">
        <v>406</v>
      </c>
      <c r="B83" s="381" t="s">
        <v>302</v>
      </c>
      <c r="C83" s="382" t="s">
        <v>407</v>
      </c>
      <c r="D83" s="383">
        <v>2996</v>
      </c>
      <c r="E83" s="384">
        <v>6000</v>
      </c>
      <c r="F83" s="141">
        <f>-SUMIF(CajaAcc!F:F,A83,CajaAcc!E:E)+G83</f>
        <v>0</v>
      </c>
      <c r="G83" s="332">
        <v>0</v>
      </c>
    </row>
    <row r="84" spans="1:7" ht="15">
      <c r="A84" s="341" t="s">
        <v>408</v>
      </c>
      <c r="B84" s="381" t="s">
        <v>302</v>
      </c>
      <c r="C84" s="382" t="s">
        <v>409</v>
      </c>
      <c r="D84" s="383">
        <v>7963</v>
      </c>
      <c r="E84" s="384">
        <v>18500</v>
      </c>
      <c r="F84" s="141">
        <f>-SUMIF(CajaAcc!F:F,A84,CajaAcc!E:E)+G84</f>
        <v>0</v>
      </c>
      <c r="G84" s="332">
        <v>0</v>
      </c>
    </row>
    <row r="85" spans="1:7" ht="15">
      <c r="A85" s="341" t="s">
        <v>410</v>
      </c>
      <c r="B85" s="381" t="s">
        <v>302</v>
      </c>
      <c r="C85" s="382" t="s">
        <v>411</v>
      </c>
      <c r="D85" s="383">
        <v>7963</v>
      </c>
      <c r="E85" s="384">
        <v>18500</v>
      </c>
      <c r="F85" s="141">
        <f>-SUMIF(CajaAcc!F:F,A85,CajaAcc!E:E)+G85</f>
        <v>0</v>
      </c>
      <c r="G85" s="332">
        <v>0</v>
      </c>
    </row>
    <row r="86" spans="1:7" ht="15">
      <c r="A86" s="341" t="s">
        <v>6713</v>
      </c>
      <c r="B86" s="381" t="s">
        <v>302</v>
      </c>
      <c r="C86" s="382" t="s">
        <v>6714</v>
      </c>
      <c r="D86" s="383">
        <v>1343</v>
      </c>
      <c r="E86" s="384">
        <v>4000</v>
      </c>
      <c r="F86" s="141">
        <f>-SUMIF(CajaAcc!F:F,A86,CajaAcc!E:E)+G86</f>
        <v>0</v>
      </c>
      <c r="G86" s="332">
        <v>0</v>
      </c>
    </row>
    <row r="87" spans="1:7" ht="15">
      <c r="A87" s="341" t="s">
        <v>412</v>
      </c>
      <c r="B87" s="381" t="s">
        <v>302</v>
      </c>
      <c r="C87" s="382" t="s">
        <v>413</v>
      </c>
      <c r="D87" s="383">
        <v>20260</v>
      </c>
      <c r="E87" s="384">
        <v>31000</v>
      </c>
      <c r="F87" s="141">
        <f>-SUMIF(CajaAcc!F:F,A87,CajaAcc!E:E)+G87</f>
        <v>1</v>
      </c>
      <c r="G87" s="332">
        <v>1</v>
      </c>
    </row>
    <row r="88" spans="1:7" ht="15">
      <c r="A88" s="341" t="s">
        <v>414</v>
      </c>
      <c r="B88" s="381" t="s">
        <v>302</v>
      </c>
      <c r="C88" s="382" t="s">
        <v>415</v>
      </c>
      <c r="D88" s="383">
        <v>2812</v>
      </c>
      <c r="E88" s="384">
        <v>7500</v>
      </c>
      <c r="F88" s="141">
        <f>-SUMIF(CajaAcc!F:F,A88,CajaAcc!E:E)+G88</f>
        <v>1</v>
      </c>
      <c r="G88" s="332">
        <v>1</v>
      </c>
    </row>
    <row r="89" spans="1:7" ht="15">
      <c r="A89" s="341" t="s">
        <v>416</v>
      </c>
      <c r="B89" s="381" t="s">
        <v>302</v>
      </c>
      <c r="C89" s="382" t="s">
        <v>417</v>
      </c>
      <c r="D89" s="383">
        <v>2812</v>
      </c>
      <c r="E89" s="384">
        <v>7500</v>
      </c>
      <c r="F89" s="141">
        <f>-SUMIF(CajaAcc!F:F,A89,CajaAcc!E:E)+G89</f>
        <v>0</v>
      </c>
      <c r="G89" s="332">
        <v>0</v>
      </c>
    </row>
    <row r="90" spans="1:7" ht="15">
      <c r="A90" s="341" t="s">
        <v>418</v>
      </c>
      <c r="B90" s="381" t="s">
        <v>302</v>
      </c>
      <c r="C90" s="382" t="s">
        <v>419</v>
      </c>
      <c r="D90" s="383">
        <v>2812</v>
      </c>
      <c r="E90" s="384">
        <v>7500</v>
      </c>
      <c r="F90" s="141">
        <f>-SUMIF(CajaAcc!F:F,A90,CajaAcc!E:E)+G90</f>
        <v>0</v>
      </c>
      <c r="G90" s="332">
        <v>0</v>
      </c>
    </row>
    <row r="91" spans="1:7" ht="15">
      <c r="A91" s="341" t="s">
        <v>420</v>
      </c>
      <c r="B91" s="381" t="s">
        <v>302</v>
      </c>
      <c r="C91" s="382" t="s">
        <v>421</v>
      </c>
      <c r="D91" s="383">
        <v>2812</v>
      </c>
      <c r="E91" s="384">
        <v>7500</v>
      </c>
      <c r="F91" s="141">
        <f>-SUMIF(CajaAcc!F:F,A91,CajaAcc!E:E)+G91</f>
        <v>0</v>
      </c>
      <c r="G91" s="332">
        <v>0</v>
      </c>
    </row>
    <row r="92" spans="1:7" ht="15">
      <c r="A92" s="341" t="s">
        <v>422</v>
      </c>
      <c r="B92" s="381" t="s">
        <v>302</v>
      </c>
      <c r="C92" s="382" t="s">
        <v>423</v>
      </c>
      <c r="D92" s="383">
        <v>2812</v>
      </c>
      <c r="E92" s="384">
        <v>7500</v>
      </c>
      <c r="F92" s="141">
        <f>-SUMIF(CajaAcc!F:F,A92,CajaAcc!E:E)+G92</f>
        <v>0</v>
      </c>
      <c r="G92" s="332">
        <v>0</v>
      </c>
    </row>
    <row r="93" spans="1:7" ht="15">
      <c r="A93" s="341" t="s">
        <v>424</v>
      </c>
      <c r="B93" s="381" t="s">
        <v>302</v>
      </c>
      <c r="C93" s="382" t="s">
        <v>425</v>
      </c>
      <c r="D93" s="383">
        <v>4204</v>
      </c>
      <c r="E93" s="384">
        <v>11500</v>
      </c>
      <c r="F93" s="141">
        <f>-SUMIF(CajaAcc!F:F,A93,CajaAcc!E:E)+G93</f>
        <v>1</v>
      </c>
      <c r="G93" s="332">
        <v>1</v>
      </c>
    </row>
    <row r="94" spans="1:7" ht="15">
      <c r="A94" s="341" t="s">
        <v>426</v>
      </c>
      <c r="B94" s="381" t="s">
        <v>302</v>
      </c>
      <c r="C94" s="382" t="s">
        <v>427</v>
      </c>
      <c r="D94" s="383">
        <v>4204</v>
      </c>
      <c r="E94" s="384">
        <v>11500</v>
      </c>
      <c r="F94" s="141">
        <f>-SUMIF(CajaAcc!F:F,A94,CajaAcc!E:E)+G94</f>
        <v>2</v>
      </c>
      <c r="G94" s="332">
        <v>2</v>
      </c>
    </row>
    <row r="95" spans="1:7" ht="15">
      <c r="A95" s="341" t="s">
        <v>428</v>
      </c>
      <c r="B95" s="381" t="s">
        <v>302</v>
      </c>
      <c r="C95" s="382" t="s">
        <v>429</v>
      </c>
      <c r="D95" s="383">
        <v>4204</v>
      </c>
      <c r="E95" s="384">
        <v>11500</v>
      </c>
      <c r="F95" s="141">
        <f>-SUMIF(CajaAcc!F:F,A95,CajaAcc!E:E)+G95</f>
        <v>0</v>
      </c>
      <c r="G95" s="332">
        <v>0</v>
      </c>
    </row>
    <row r="96" spans="1:7" ht="15">
      <c r="A96" s="341" t="s">
        <v>430</v>
      </c>
      <c r="B96" s="381" t="s">
        <v>302</v>
      </c>
      <c r="C96" s="382" t="s">
        <v>431</v>
      </c>
      <c r="D96" s="383">
        <v>4204</v>
      </c>
      <c r="E96" s="384">
        <v>11500</v>
      </c>
      <c r="F96" s="141">
        <f>-SUMIF(CajaAcc!F:F,A96,CajaAcc!E:E)+G96</f>
        <v>2</v>
      </c>
      <c r="G96" s="332">
        <v>2</v>
      </c>
    </row>
    <row r="97" spans="1:7" ht="15">
      <c r="A97" s="341" t="s">
        <v>432</v>
      </c>
      <c r="B97" s="381" t="s">
        <v>302</v>
      </c>
      <c r="C97" s="382" t="s">
        <v>433</v>
      </c>
      <c r="D97" s="383">
        <v>4935</v>
      </c>
      <c r="E97" s="384">
        <v>13500</v>
      </c>
      <c r="F97" s="141">
        <f>-SUMIF(CajaAcc!F:F,A97,CajaAcc!E:E)+G97</f>
        <v>2</v>
      </c>
      <c r="G97" s="332">
        <v>2</v>
      </c>
    </row>
    <row r="98" spans="1:7" ht="15">
      <c r="A98" s="341" t="s">
        <v>434</v>
      </c>
      <c r="B98" s="381" t="s">
        <v>302</v>
      </c>
      <c r="C98" s="382" t="s">
        <v>435</v>
      </c>
      <c r="D98" s="383">
        <v>4935</v>
      </c>
      <c r="E98" s="384">
        <v>13500</v>
      </c>
      <c r="F98" s="141">
        <f>-SUMIF(CajaAcc!F:F,A98,CajaAcc!E:E)+G98</f>
        <v>0</v>
      </c>
      <c r="G98" s="332">
        <v>0</v>
      </c>
    </row>
    <row r="99" spans="1:7" ht="15">
      <c r="A99" s="341" t="s">
        <v>436</v>
      </c>
      <c r="B99" s="381" t="s">
        <v>302</v>
      </c>
      <c r="C99" s="382" t="s">
        <v>437</v>
      </c>
      <c r="D99" s="383">
        <v>4935</v>
      </c>
      <c r="E99" s="384">
        <v>13500</v>
      </c>
      <c r="F99" s="141">
        <f>-SUMIF(CajaAcc!F:F,A99,CajaAcc!E:E)+G99</f>
        <v>0</v>
      </c>
      <c r="G99" s="332">
        <v>0</v>
      </c>
    </row>
    <row r="100" spans="1:7" ht="15">
      <c r="A100" s="341" t="s">
        <v>438</v>
      </c>
      <c r="B100" s="381" t="s">
        <v>302</v>
      </c>
      <c r="C100" s="382" t="s">
        <v>439</v>
      </c>
      <c r="D100" s="383">
        <v>4935</v>
      </c>
      <c r="E100" s="384">
        <v>13500</v>
      </c>
      <c r="F100" s="141">
        <f>-SUMIF(CajaAcc!F:F,A100,CajaAcc!E:E)+G100</f>
        <v>1</v>
      </c>
      <c r="G100" s="332">
        <v>1</v>
      </c>
    </row>
    <row r="101" spans="1:7" ht="15">
      <c r="A101" s="341" t="s">
        <v>440</v>
      </c>
      <c r="B101" s="381" t="s">
        <v>302</v>
      </c>
      <c r="C101" s="382" t="s">
        <v>441</v>
      </c>
      <c r="D101" s="383">
        <v>4935</v>
      </c>
      <c r="E101" s="384">
        <v>13500</v>
      </c>
      <c r="F101" s="141">
        <f>-SUMIF(CajaAcc!F:F,A101,CajaAcc!E:E)+G101</f>
        <v>1</v>
      </c>
      <c r="G101" s="332">
        <v>1</v>
      </c>
    </row>
    <row r="102" spans="1:7" ht="15">
      <c r="A102" s="341" t="s">
        <v>6205</v>
      </c>
      <c r="B102" s="381" t="s">
        <v>302</v>
      </c>
      <c r="C102" s="382" t="s">
        <v>6206</v>
      </c>
      <c r="D102" s="383">
        <v>7304</v>
      </c>
      <c r="E102" s="384">
        <v>19500</v>
      </c>
      <c r="F102" s="141">
        <f>-SUMIF(CajaAcc!F:F,A102,CajaAcc!E:E)+G102</f>
        <v>0</v>
      </c>
      <c r="G102" s="332">
        <v>0</v>
      </c>
    </row>
    <row r="103" spans="1:7" ht="15">
      <c r="A103" s="341" t="s">
        <v>442</v>
      </c>
      <c r="B103" s="381" t="s">
        <v>302</v>
      </c>
      <c r="C103" s="382" t="s">
        <v>443</v>
      </c>
      <c r="D103" s="383">
        <v>4935</v>
      </c>
      <c r="E103" s="384">
        <v>13500</v>
      </c>
      <c r="F103" s="141">
        <f>-SUMIF(CajaAcc!F:F,A103,CajaAcc!E:E)+G103</f>
        <v>0</v>
      </c>
      <c r="G103" s="332">
        <v>0</v>
      </c>
    </row>
    <row r="104" spans="1:7" ht="15">
      <c r="A104" s="341" t="s">
        <v>444</v>
      </c>
      <c r="B104" s="381" t="s">
        <v>302</v>
      </c>
      <c r="C104" s="382" t="s">
        <v>445</v>
      </c>
      <c r="D104" s="383">
        <v>4204</v>
      </c>
      <c r="E104" s="384">
        <v>11500</v>
      </c>
      <c r="F104" s="141">
        <f>-SUMIF(CajaAcc!F:F,A104,CajaAcc!E:E)+G104</f>
        <v>0</v>
      </c>
      <c r="G104" s="332">
        <v>0</v>
      </c>
    </row>
    <row r="105" spans="1:7" ht="15">
      <c r="A105" s="341" t="s">
        <v>446</v>
      </c>
      <c r="B105" s="381" t="s">
        <v>302</v>
      </c>
      <c r="C105" s="382" t="s">
        <v>447</v>
      </c>
      <c r="D105" s="383">
        <v>4204</v>
      </c>
      <c r="E105" s="384">
        <v>11500</v>
      </c>
      <c r="F105" s="141">
        <f>-SUMIF(CajaAcc!F:F,A105,CajaAcc!E:E)+G105</f>
        <v>0</v>
      </c>
      <c r="G105" s="332">
        <v>0</v>
      </c>
    </row>
    <row r="106" spans="1:7" ht="15">
      <c r="A106" s="341" t="s">
        <v>448</v>
      </c>
      <c r="B106" s="381" t="s">
        <v>302</v>
      </c>
      <c r="C106" s="382" t="s">
        <v>449</v>
      </c>
      <c r="D106" s="383">
        <v>4204</v>
      </c>
      <c r="E106" s="384">
        <v>11500</v>
      </c>
      <c r="F106" s="141">
        <f>-SUMIF(CajaAcc!F:F,A106,CajaAcc!E:E)+G106</f>
        <v>0</v>
      </c>
      <c r="G106" s="332">
        <v>0</v>
      </c>
    </row>
    <row r="107" spans="1:7" ht="15">
      <c r="A107" s="341" t="s">
        <v>450</v>
      </c>
      <c r="B107" s="381" t="s">
        <v>302</v>
      </c>
      <c r="C107" s="382" t="s">
        <v>451</v>
      </c>
      <c r="D107" s="383">
        <v>4204</v>
      </c>
      <c r="E107" s="384">
        <v>11500</v>
      </c>
      <c r="F107" s="141">
        <f>-SUMIF(CajaAcc!F:F,A107,CajaAcc!E:E)+G107</f>
        <v>1</v>
      </c>
      <c r="G107" s="332">
        <v>1</v>
      </c>
    </row>
    <row r="108" spans="1:7" ht="15">
      <c r="A108" s="341" t="s">
        <v>452</v>
      </c>
      <c r="B108" s="381" t="s">
        <v>302</v>
      </c>
      <c r="C108" s="382" t="s">
        <v>453</v>
      </c>
      <c r="D108" s="383">
        <v>4204</v>
      </c>
      <c r="E108" s="384">
        <v>11500</v>
      </c>
      <c r="F108" s="141">
        <f>-SUMIF(CajaAcc!F:F,A108,CajaAcc!E:E)+G108</f>
        <v>0</v>
      </c>
      <c r="G108" s="332">
        <v>0</v>
      </c>
    </row>
    <row r="109" spans="1:7" ht="15">
      <c r="A109" s="341" t="s">
        <v>454</v>
      </c>
      <c r="B109" s="381" t="s">
        <v>302</v>
      </c>
      <c r="C109" s="382" t="s">
        <v>455</v>
      </c>
      <c r="D109" s="383">
        <v>4204</v>
      </c>
      <c r="E109" s="384">
        <v>11500</v>
      </c>
      <c r="F109" s="141">
        <f>-SUMIF(CajaAcc!F:F,A109,CajaAcc!E:E)+G109</f>
        <v>0</v>
      </c>
      <c r="G109" s="332">
        <v>0</v>
      </c>
    </row>
    <row r="110" spans="1:7" ht="15">
      <c r="A110" s="341" t="s">
        <v>6715</v>
      </c>
      <c r="B110" s="381" t="s">
        <v>302</v>
      </c>
      <c r="C110" s="382" t="s">
        <v>6716</v>
      </c>
      <c r="D110" s="383">
        <v>1694</v>
      </c>
      <c r="E110" s="384">
        <v>5500</v>
      </c>
      <c r="F110" s="141">
        <f>-SUMIF(CajaAcc!F:F,A110,CajaAcc!E:E)+G110</f>
        <v>0</v>
      </c>
      <c r="G110" s="332">
        <v>0</v>
      </c>
    </row>
    <row r="111" spans="1:7" ht="15">
      <c r="A111" s="341" t="s">
        <v>6717</v>
      </c>
      <c r="B111" s="381" t="s">
        <v>302</v>
      </c>
      <c r="C111" s="382" t="s">
        <v>6718</v>
      </c>
      <c r="D111" s="383">
        <v>1694</v>
      </c>
      <c r="E111" s="384">
        <v>5500</v>
      </c>
      <c r="F111" s="141">
        <f>-SUMIF(CajaAcc!F:F,A111,CajaAcc!E:E)+G111</f>
        <v>1</v>
      </c>
      <c r="G111" s="332">
        <v>1</v>
      </c>
    </row>
    <row r="112" spans="1:7" ht="15">
      <c r="A112" s="341" t="s">
        <v>6719</v>
      </c>
      <c r="B112" s="381" t="s">
        <v>302</v>
      </c>
      <c r="C112" s="382" t="s">
        <v>6720</v>
      </c>
      <c r="D112" s="383">
        <v>1694</v>
      </c>
      <c r="E112" s="384">
        <v>5500</v>
      </c>
      <c r="F112" s="141">
        <f>-SUMIF(CajaAcc!F:F,A112,CajaAcc!E:E)+G112</f>
        <v>1</v>
      </c>
      <c r="G112" s="332">
        <v>1</v>
      </c>
    </row>
    <row r="113" spans="1:7" ht="15">
      <c r="A113" s="341" t="s">
        <v>6721</v>
      </c>
      <c r="B113" s="381" t="s">
        <v>302</v>
      </c>
      <c r="C113" s="382" t="s">
        <v>6722</v>
      </c>
      <c r="D113" s="383">
        <v>1694</v>
      </c>
      <c r="E113" s="384">
        <v>5500</v>
      </c>
      <c r="F113" s="141">
        <f>-SUMIF(CajaAcc!F:F,A113,CajaAcc!E:E)+G113</f>
        <v>0</v>
      </c>
      <c r="G113" s="332">
        <v>0</v>
      </c>
    </row>
    <row r="114" spans="1:7" ht="15">
      <c r="A114" s="341" t="s">
        <v>456</v>
      </c>
      <c r="B114" s="381" t="s">
        <v>302</v>
      </c>
      <c r="C114" s="382" t="s">
        <v>457</v>
      </c>
      <c r="D114" s="383">
        <v>2908</v>
      </c>
      <c r="E114" s="384">
        <v>8000</v>
      </c>
      <c r="F114" s="141">
        <f>-SUMIF(CajaAcc!F:F,A114,CajaAcc!E:E)+G114</f>
        <v>1</v>
      </c>
      <c r="G114" s="332">
        <v>2</v>
      </c>
    </row>
    <row r="115" spans="1:7" ht="15">
      <c r="A115" s="341" t="s">
        <v>458</v>
      </c>
      <c r="B115" s="381" t="s">
        <v>302</v>
      </c>
      <c r="C115" s="382" t="s">
        <v>459</v>
      </c>
      <c r="D115" s="383">
        <v>2908</v>
      </c>
      <c r="E115" s="384">
        <v>8000</v>
      </c>
      <c r="F115" s="141">
        <f>-SUMIF(CajaAcc!F:F,A115,CajaAcc!E:E)+G115</f>
        <v>0</v>
      </c>
      <c r="G115" s="332">
        <v>0</v>
      </c>
    </row>
    <row r="116" spans="1:7" ht="15">
      <c r="A116" s="341" t="s">
        <v>460</v>
      </c>
      <c r="B116" s="381" t="s">
        <v>302</v>
      </c>
      <c r="C116" s="382" t="s">
        <v>461</v>
      </c>
      <c r="D116" s="383">
        <v>2908</v>
      </c>
      <c r="E116" s="384">
        <v>8000</v>
      </c>
      <c r="F116" s="141">
        <f>-SUMIF(CajaAcc!F:F,A116,CajaAcc!E:E)+G116</f>
        <v>2</v>
      </c>
      <c r="G116" s="332">
        <v>2</v>
      </c>
    </row>
    <row r="117" spans="1:7" ht="15">
      <c r="A117" s="341" t="s">
        <v>462</v>
      </c>
      <c r="B117" s="381" t="s">
        <v>302</v>
      </c>
      <c r="C117" s="382" t="s">
        <v>463</v>
      </c>
      <c r="D117" s="383">
        <v>2908</v>
      </c>
      <c r="E117" s="384">
        <v>8000</v>
      </c>
      <c r="F117" s="141">
        <f>-SUMIF(CajaAcc!F:F,A117,CajaAcc!E:E)+G117</f>
        <v>1</v>
      </c>
      <c r="G117" s="332">
        <v>1</v>
      </c>
    </row>
    <row r="118" spans="1:7" ht="15">
      <c r="A118" s="341" t="s">
        <v>464</v>
      </c>
      <c r="B118" s="381" t="s">
        <v>302</v>
      </c>
      <c r="C118" s="382" t="s">
        <v>465</v>
      </c>
      <c r="D118" s="383">
        <v>2908</v>
      </c>
      <c r="E118" s="384">
        <v>8000</v>
      </c>
      <c r="F118" s="141">
        <f>-SUMIF(CajaAcc!F:F,A118,CajaAcc!E:E)+G118</f>
        <v>2</v>
      </c>
      <c r="G118" s="332">
        <v>2</v>
      </c>
    </row>
    <row r="119" spans="1:7" ht="15">
      <c r="A119" s="341" t="s">
        <v>6207</v>
      </c>
      <c r="B119" s="381" t="s">
        <v>302</v>
      </c>
      <c r="C119" s="382" t="s">
        <v>6208</v>
      </c>
      <c r="D119" s="383">
        <v>1292</v>
      </c>
      <c r="E119" s="384">
        <v>4500</v>
      </c>
      <c r="F119" s="141">
        <f>-SUMIF(CajaAcc!F:F,A119,CajaAcc!E:E)+G119</f>
        <v>4</v>
      </c>
      <c r="G119" s="332">
        <v>4</v>
      </c>
    </row>
    <row r="120" spans="1:7" ht="15">
      <c r="A120" s="341" t="s">
        <v>6081</v>
      </c>
      <c r="B120" s="381" t="s">
        <v>302</v>
      </c>
      <c r="C120" s="382" t="s">
        <v>6082</v>
      </c>
      <c r="D120" s="383">
        <v>1303</v>
      </c>
      <c r="E120" s="384">
        <v>4500</v>
      </c>
      <c r="F120" s="141">
        <f>-SUMIF(CajaAcc!F:F,A120,CajaAcc!E:E)+G120</f>
        <v>0</v>
      </c>
      <c r="G120" s="332">
        <v>0</v>
      </c>
    </row>
    <row r="121" spans="1:7" ht="15">
      <c r="A121" s="341" t="s">
        <v>6788</v>
      </c>
      <c r="B121" s="381" t="s">
        <v>302</v>
      </c>
      <c r="C121" s="382" t="s">
        <v>6789</v>
      </c>
      <c r="D121" s="383">
        <v>1075</v>
      </c>
      <c r="E121" s="384">
        <v>4500</v>
      </c>
      <c r="F121" s="141">
        <f>-SUMIF(CajaAcc!F:F,A121,CajaAcc!E:E)+G121</f>
        <v>0</v>
      </c>
      <c r="G121" s="332">
        <v>0</v>
      </c>
    </row>
    <row r="122" spans="1:7" ht="15">
      <c r="A122" s="341" t="s">
        <v>6209</v>
      </c>
      <c r="B122" s="381" t="s">
        <v>302</v>
      </c>
      <c r="C122" s="382" t="s">
        <v>6210</v>
      </c>
      <c r="D122" s="383">
        <v>1189</v>
      </c>
      <c r="E122" s="384">
        <v>4000</v>
      </c>
      <c r="F122" s="141">
        <f>-SUMIF(CajaAcc!F:F,A122,CajaAcc!E:E)+G122</f>
        <v>0</v>
      </c>
      <c r="G122" s="332">
        <v>0</v>
      </c>
    </row>
    <row r="123" spans="1:7" ht="15">
      <c r="A123" s="341" t="s">
        <v>6723</v>
      </c>
      <c r="B123" s="381" t="s">
        <v>302</v>
      </c>
      <c r="C123" s="382" t="s">
        <v>6724</v>
      </c>
      <c r="D123" s="383">
        <v>1157</v>
      </c>
      <c r="E123" s="384">
        <v>3500</v>
      </c>
      <c r="F123" s="141">
        <f>-SUMIF(CajaAcc!F:F,A123,CajaAcc!E:E)+G123</f>
        <v>0</v>
      </c>
      <c r="G123" s="332">
        <v>0</v>
      </c>
    </row>
    <row r="124" spans="1:7" ht="15">
      <c r="A124" s="341" t="s">
        <v>6725</v>
      </c>
      <c r="B124" s="381" t="s">
        <v>302</v>
      </c>
      <c r="C124" s="382" t="s">
        <v>6724</v>
      </c>
      <c r="D124" s="383">
        <v>1157</v>
      </c>
      <c r="E124" s="384">
        <v>3500</v>
      </c>
      <c r="F124" s="141">
        <f>-SUMIF(CajaAcc!F:F,A124,CajaAcc!E:E)+G124</f>
        <v>0</v>
      </c>
      <c r="G124" s="332">
        <v>0</v>
      </c>
    </row>
    <row r="125" spans="1:7" ht="15">
      <c r="A125" s="341" t="s">
        <v>6726</v>
      </c>
      <c r="B125" s="381" t="s">
        <v>302</v>
      </c>
      <c r="C125" s="382" t="s">
        <v>6724</v>
      </c>
      <c r="D125" s="383">
        <v>1157</v>
      </c>
      <c r="E125" s="384">
        <v>3500</v>
      </c>
      <c r="F125" s="141">
        <f>-SUMIF(CajaAcc!F:F,A125,CajaAcc!E:E)+G125</f>
        <v>0</v>
      </c>
      <c r="G125" s="332">
        <v>0</v>
      </c>
    </row>
    <row r="126" spans="1:7" ht="15">
      <c r="A126" s="341" t="s">
        <v>6727</v>
      </c>
      <c r="B126" s="381" t="s">
        <v>302</v>
      </c>
      <c r="C126" s="382" t="s">
        <v>6724</v>
      </c>
      <c r="D126" s="383">
        <v>1157</v>
      </c>
      <c r="E126" s="384">
        <v>3500</v>
      </c>
      <c r="F126" s="141">
        <f>-SUMIF(CajaAcc!F:F,A126,CajaAcc!E:E)+G126</f>
        <v>0</v>
      </c>
      <c r="G126" s="332">
        <v>0</v>
      </c>
    </row>
    <row r="127" spans="1:7" ht="15">
      <c r="A127" s="341" t="s">
        <v>6728</v>
      </c>
      <c r="B127" s="381" t="s">
        <v>302</v>
      </c>
      <c r="C127" s="382" t="s">
        <v>6724</v>
      </c>
      <c r="D127" s="383">
        <v>1157</v>
      </c>
      <c r="E127" s="384">
        <v>3500</v>
      </c>
      <c r="F127" s="141">
        <f>-SUMIF(CajaAcc!F:F,A127,CajaAcc!E:E)+G127</f>
        <v>0</v>
      </c>
      <c r="G127" s="332">
        <v>0</v>
      </c>
    </row>
    <row r="128" spans="1:7" ht="15">
      <c r="A128" s="341" t="s">
        <v>6729</v>
      </c>
      <c r="B128" s="381" t="s">
        <v>302</v>
      </c>
      <c r="C128" s="382" t="s">
        <v>6724</v>
      </c>
      <c r="D128" s="383">
        <v>1157</v>
      </c>
      <c r="E128" s="384">
        <v>3500</v>
      </c>
      <c r="F128" s="141">
        <f>-SUMIF(CajaAcc!F:F,A128,CajaAcc!E:E)+G128</f>
        <v>0</v>
      </c>
      <c r="G128" s="332">
        <v>0</v>
      </c>
    </row>
    <row r="129" spans="1:7" ht="15">
      <c r="A129" s="341" t="s">
        <v>466</v>
      </c>
      <c r="B129" s="381" t="s">
        <v>302</v>
      </c>
      <c r="C129" s="382" t="s">
        <v>467</v>
      </c>
      <c r="D129" s="383">
        <v>2077</v>
      </c>
      <c r="E129" s="384">
        <v>7000</v>
      </c>
      <c r="F129" s="141">
        <f>-SUMIF(CajaAcc!F:F,A129,CajaAcc!E:E)+G129</f>
        <v>0</v>
      </c>
      <c r="G129" s="332">
        <v>0</v>
      </c>
    </row>
    <row r="130" spans="1:7" ht="15">
      <c r="A130" s="341" t="s">
        <v>468</v>
      </c>
      <c r="B130" s="381" t="s">
        <v>302</v>
      </c>
      <c r="C130" s="382" t="s">
        <v>469</v>
      </c>
      <c r="D130" s="383">
        <v>2293</v>
      </c>
      <c r="E130" s="384">
        <v>7000</v>
      </c>
      <c r="F130" s="141">
        <f>-SUMIF(CajaAcc!F:F,A130,CajaAcc!E:E)+G130</f>
        <v>0</v>
      </c>
      <c r="G130" s="332">
        <v>0</v>
      </c>
    </row>
    <row r="131" spans="1:7" ht="15">
      <c r="A131" s="341" t="s">
        <v>6083</v>
      </c>
      <c r="B131" s="381" t="s">
        <v>302</v>
      </c>
      <c r="C131" s="382" t="s">
        <v>6084</v>
      </c>
      <c r="D131" s="383">
        <v>2744</v>
      </c>
      <c r="E131" s="384">
        <v>8500</v>
      </c>
      <c r="F131" s="141">
        <f>-SUMIF(CajaAcc!F:F,A131,CajaAcc!E:E)+G131</f>
        <v>0</v>
      </c>
      <c r="G131" s="332">
        <v>0</v>
      </c>
    </row>
    <row r="132" spans="1:7" ht="15">
      <c r="A132" s="341" t="s">
        <v>6790</v>
      </c>
      <c r="B132" s="381" t="s">
        <v>302</v>
      </c>
      <c r="C132" s="382" t="s">
        <v>6791</v>
      </c>
      <c r="D132" s="383">
        <v>1625</v>
      </c>
      <c r="E132" s="384">
        <v>8000</v>
      </c>
      <c r="F132" s="141">
        <f>-SUMIF(CajaAcc!F:F,A132,CajaAcc!E:E)+G132</f>
        <v>1</v>
      </c>
      <c r="G132" s="332">
        <v>1</v>
      </c>
    </row>
    <row r="133" spans="1:7" ht="15">
      <c r="A133" s="341" t="s">
        <v>470</v>
      </c>
      <c r="B133" s="381" t="s">
        <v>302</v>
      </c>
      <c r="C133" s="382" t="s">
        <v>471</v>
      </c>
      <c r="D133" s="383">
        <v>2215</v>
      </c>
      <c r="E133" s="384">
        <v>7500</v>
      </c>
      <c r="F133" s="141">
        <f>-SUMIF(CajaAcc!F:F,A133,CajaAcc!E:E)+G133</f>
        <v>0</v>
      </c>
      <c r="G133" s="332">
        <v>0</v>
      </c>
    </row>
    <row r="134" spans="1:7" ht="15">
      <c r="A134" s="341" t="s">
        <v>472</v>
      </c>
      <c r="B134" s="381" t="s">
        <v>302</v>
      </c>
      <c r="C134" s="382" t="s">
        <v>473</v>
      </c>
      <c r="D134" s="383">
        <v>2744</v>
      </c>
      <c r="E134" s="384">
        <v>9500</v>
      </c>
      <c r="F134" s="141">
        <f>-SUMIF(CajaAcc!F:F,A134,CajaAcc!E:E)+G134</f>
        <v>1</v>
      </c>
      <c r="G134" s="332">
        <v>1</v>
      </c>
    </row>
    <row r="135" spans="1:7" ht="15">
      <c r="A135" s="341" t="s">
        <v>6085</v>
      </c>
      <c r="B135" s="381" t="s">
        <v>302</v>
      </c>
      <c r="C135" s="382" t="s">
        <v>473</v>
      </c>
      <c r="D135" s="383">
        <v>2744</v>
      </c>
      <c r="E135" s="384">
        <v>9500</v>
      </c>
      <c r="F135" s="141">
        <f>-SUMIF(CajaAcc!F:F,A135,CajaAcc!E:E)+G135</f>
        <v>1</v>
      </c>
      <c r="G135" s="332">
        <v>1</v>
      </c>
    </row>
    <row r="136" spans="1:7" ht="15">
      <c r="A136" s="341" t="s">
        <v>474</v>
      </c>
      <c r="B136" s="381" t="s">
        <v>302</v>
      </c>
      <c r="C136" s="382" t="s">
        <v>475</v>
      </c>
      <c r="D136" s="383">
        <v>5434</v>
      </c>
      <c r="E136" s="384">
        <v>18500</v>
      </c>
      <c r="F136" s="141">
        <f>-SUMIF(CajaAcc!F:F,A136,CajaAcc!E:E)+G136</f>
        <v>1</v>
      </c>
      <c r="G136" s="332">
        <v>1</v>
      </c>
    </row>
    <row r="137" spans="1:7" ht="15">
      <c r="A137" s="341" t="s">
        <v>476</v>
      </c>
      <c r="B137" s="381" t="s">
        <v>302</v>
      </c>
      <c r="C137" s="382" t="s">
        <v>475</v>
      </c>
      <c r="D137" s="383">
        <v>5032</v>
      </c>
      <c r="E137" s="384">
        <v>17000</v>
      </c>
      <c r="F137" s="141">
        <f>-SUMIF(CajaAcc!F:F,A137,CajaAcc!E:E)+G137</f>
        <v>0</v>
      </c>
      <c r="G137" s="332">
        <v>0</v>
      </c>
    </row>
    <row r="138" spans="1:7" ht="15">
      <c r="A138" s="341" t="s">
        <v>6086</v>
      </c>
      <c r="B138" s="381" t="s">
        <v>302</v>
      </c>
      <c r="C138" s="382" t="s">
        <v>6087</v>
      </c>
      <c r="D138" s="383">
        <v>2744</v>
      </c>
      <c r="E138" s="384">
        <v>9500</v>
      </c>
      <c r="F138" s="141">
        <f>-SUMIF(CajaAcc!F:F,A138,CajaAcc!E:E)+G138</f>
        <v>0</v>
      </c>
      <c r="G138" s="332">
        <v>0</v>
      </c>
    </row>
    <row r="139" spans="1:7" ht="15">
      <c r="A139" s="341" t="s">
        <v>477</v>
      </c>
      <c r="B139" s="381" t="s">
        <v>302</v>
      </c>
      <c r="C139" s="382" t="s">
        <v>478</v>
      </c>
      <c r="D139" s="383">
        <v>1210</v>
      </c>
      <c r="E139" s="384">
        <v>4500</v>
      </c>
      <c r="F139" s="141">
        <f>-SUMIF(CajaAcc!F:F,A139,CajaAcc!E:E)+G139</f>
        <v>2</v>
      </c>
      <c r="G139" s="332">
        <v>2</v>
      </c>
    </row>
    <row r="140" spans="1:7" ht="15">
      <c r="A140" s="341" t="s">
        <v>479</v>
      </c>
      <c r="B140" s="381" t="s">
        <v>302</v>
      </c>
      <c r="C140" s="382" t="s">
        <v>480</v>
      </c>
      <c r="D140" s="383">
        <v>9357</v>
      </c>
      <c r="E140" s="384">
        <v>25000</v>
      </c>
      <c r="F140" s="141">
        <f>-SUMIF(CajaAcc!F:F,A140,CajaAcc!E:E)+G140</f>
        <v>0</v>
      </c>
      <c r="G140" s="332">
        <v>0</v>
      </c>
    </row>
    <row r="141" spans="1:7" ht="15">
      <c r="A141" s="341" t="s">
        <v>481</v>
      </c>
      <c r="B141" s="381" t="s">
        <v>302</v>
      </c>
      <c r="C141" s="382" t="s">
        <v>482</v>
      </c>
      <c r="D141" s="383">
        <v>3948</v>
      </c>
      <c r="E141" s="384">
        <v>10500</v>
      </c>
      <c r="F141" s="141">
        <f>-SUMIF(CajaAcc!F:F,A141,CajaAcc!E:E)+G141</f>
        <v>0</v>
      </c>
      <c r="G141" s="332">
        <v>0</v>
      </c>
    </row>
    <row r="142" spans="1:7" ht="15">
      <c r="A142" s="341" t="s">
        <v>483</v>
      </c>
      <c r="B142" s="381" t="s">
        <v>302</v>
      </c>
      <c r="C142" s="382" t="s">
        <v>7627</v>
      </c>
      <c r="D142" s="383">
        <v>6496</v>
      </c>
      <c r="E142" s="384">
        <v>17500</v>
      </c>
      <c r="F142" s="141">
        <f>-SUMIF(CajaAcc!F:F,A142,CajaAcc!E:E)+G142</f>
        <v>0</v>
      </c>
      <c r="G142" s="332">
        <v>0</v>
      </c>
    </row>
    <row r="143" spans="1:7" ht="15">
      <c r="A143" s="341" t="s">
        <v>484</v>
      </c>
      <c r="B143" s="381" t="s">
        <v>302</v>
      </c>
      <c r="C143" s="382" t="s">
        <v>7628</v>
      </c>
      <c r="D143" s="383">
        <v>6496</v>
      </c>
      <c r="E143" s="384">
        <v>17500</v>
      </c>
      <c r="F143" s="141">
        <f>-SUMIF(CajaAcc!F:F,A143,CajaAcc!E:E)+G143</f>
        <v>0</v>
      </c>
      <c r="G143" s="332">
        <v>0</v>
      </c>
    </row>
    <row r="144" spans="1:7" ht="15">
      <c r="A144" s="341" t="s">
        <v>485</v>
      </c>
      <c r="B144" s="381" t="s">
        <v>302</v>
      </c>
      <c r="C144" s="382" t="s">
        <v>7629</v>
      </c>
      <c r="D144" s="383">
        <v>6496</v>
      </c>
      <c r="E144" s="384">
        <v>17500</v>
      </c>
      <c r="F144" s="141">
        <f>-SUMIF(CajaAcc!F:F,A144,CajaAcc!E:E)+G144</f>
        <v>0</v>
      </c>
      <c r="G144" s="332">
        <v>0</v>
      </c>
    </row>
    <row r="145" spans="1:7" ht="15">
      <c r="A145" s="341" t="s">
        <v>486</v>
      </c>
      <c r="B145" s="381" t="s">
        <v>302</v>
      </c>
      <c r="C145" s="382" t="s">
        <v>7630</v>
      </c>
      <c r="D145" s="383">
        <v>6496</v>
      </c>
      <c r="E145" s="384">
        <v>17500</v>
      </c>
      <c r="F145" s="141">
        <f>-SUMIF(CajaAcc!F:F,A145,CajaAcc!E:E)+G145</f>
        <v>0</v>
      </c>
      <c r="G145" s="332">
        <v>0</v>
      </c>
    </row>
    <row r="146" spans="1:7" ht="15">
      <c r="A146" s="341" t="s">
        <v>487</v>
      </c>
      <c r="B146" s="381" t="s">
        <v>302</v>
      </c>
      <c r="C146" s="382" t="s">
        <v>7631</v>
      </c>
      <c r="D146" s="383">
        <v>6496</v>
      </c>
      <c r="E146" s="384">
        <v>17500</v>
      </c>
      <c r="F146" s="141">
        <f>-SUMIF(CajaAcc!F:F,A146,CajaAcc!E:E)+G146</f>
        <v>0</v>
      </c>
      <c r="G146" s="332">
        <v>0</v>
      </c>
    </row>
    <row r="147" spans="1:7" ht="15">
      <c r="A147" s="341" t="s">
        <v>488</v>
      </c>
      <c r="B147" s="381" t="s">
        <v>302</v>
      </c>
      <c r="C147" s="382" t="s">
        <v>7632</v>
      </c>
      <c r="D147" s="383">
        <v>5715</v>
      </c>
      <c r="E147" s="384">
        <v>15500</v>
      </c>
      <c r="F147" s="141">
        <f>-SUMIF(CajaAcc!F:F,A147,CajaAcc!E:E)+G147</f>
        <v>0</v>
      </c>
      <c r="G147" s="332">
        <v>0</v>
      </c>
    </row>
    <row r="148" spans="1:7" ht="15">
      <c r="A148" s="341" t="s">
        <v>489</v>
      </c>
      <c r="B148" s="381" t="s">
        <v>302</v>
      </c>
      <c r="C148" s="382" t="s">
        <v>7633</v>
      </c>
      <c r="D148" s="383">
        <v>5715</v>
      </c>
      <c r="E148" s="384">
        <v>15500</v>
      </c>
      <c r="F148" s="141">
        <f>-SUMIF(CajaAcc!F:F,A148,CajaAcc!E:E)+G148</f>
        <v>0</v>
      </c>
      <c r="G148" s="332">
        <v>0</v>
      </c>
    </row>
    <row r="149" spans="1:7" ht="15">
      <c r="A149" s="341" t="s">
        <v>490</v>
      </c>
      <c r="B149" s="381" t="s">
        <v>302</v>
      </c>
      <c r="C149" s="382" t="s">
        <v>7633</v>
      </c>
      <c r="D149" s="383">
        <v>5715</v>
      </c>
      <c r="E149" s="384">
        <v>15500</v>
      </c>
      <c r="F149" s="141">
        <f>-SUMIF(CajaAcc!F:F,A149,CajaAcc!E:E)+G149</f>
        <v>1</v>
      </c>
      <c r="G149" s="332">
        <v>1</v>
      </c>
    </row>
    <row r="150" spans="1:7" ht="15">
      <c r="A150" s="341" t="s">
        <v>491</v>
      </c>
      <c r="B150" s="381" t="s">
        <v>302</v>
      </c>
      <c r="C150" s="382" t="s">
        <v>7634</v>
      </c>
      <c r="D150" s="383">
        <v>45081</v>
      </c>
      <c r="E150" s="384">
        <v>57000</v>
      </c>
      <c r="F150" s="141">
        <f>-SUMIF(CajaAcc!F:F,A150,CajaAcc!E:E)+G150</f>
        <v>0</v>
      </c>
      <c r="G150" s="332">
        <v>0</v>
      </c>
    </row>
    <row r="151" spans="1:7" ht="15">
      <c r="A151" s="341" t="s">
        <v>492</v>
      </c>
      <c r="B151" s="381" t="s">
        <v>302</v>
      </c>
      <c r="C151" s="382" t="s">
        <v>7635</v>
      </c>
      <c r="D151" s="383">
        <v>45081</v>
      </c>
      <c r="E151" s="384">
        <v>57000</v>
      </c>
      <c r="F151" s="141">
        <f>-SUMIF(CajaAcc!F:F,A151,CajaAcc!E:E)+G151</f>
        <v>0</v>
      </c>
      <c r="G151" s="332">
        <v>0</v>
      </c>
    </row>
    <row r="152" spans="1:7" ht="15">
      <c r="A152" s="341" t="s">
        <v>493</v>
      </c>
      <c r="B152" s="381" t="s">
        <v>302</v>
      </c>
      <c r="C152" s="382" t="s">
        <v>494</v>
      </c>
      <c r="D152" s="383">
        <v>58014</v>
      </c>
      <c r="E152" s="384">
        <v>93500</v>
      </c>
      <c r="F152" s="141">
        <f>-SUMIF(CajaAcc!F:F,A152,CajaAcc!E:E)+G152</f>
        <v>0</v>
      </c>
      <c r="G152" s="332">
        <v>0</v>
      </c>
    </row>
    <row r="153" spans="1:7" ht="15">
      <c r="A153" s="341" t="s">
        <v>495</v>
      </c>
      <c r="B153" s="381" t="s">
        <v>302</v>
      </c>
      <c r="C153" s="382" t="s">
        <v>496</v>
      </c>
      <c r="D153" s="383">
        <v>37079</v>
      </c>
      <c r="E153" s="384">
        <v>71500</v>
      </c>
      <c r="F153" s="141">
        <f>-SUMIF(CajaAcc!F:F,A153,CajaAcc!E:E)+G153</f>
        <v>0</v>
      </c>
      <c r="G153" s="332">
        <v>0</v>
      </c>
    </row>
    <row r="154" spans="1:7" ht="15">
      <c r="A154" s="341" t="s">
        <v>497</v>
      </c>
      <c r="B154" s="381" t="s">
        <v>302</v>
      </c>
      <c r="C154" s="382" t="s">
        <v>498</v>
      </c>
      <c r="D154" s="383">
        <v>9357</v>
      </c>
      <c r="E154" s="384">
        <v>18000</v>
      </c>
      <c r="F154" s="141">
        <f>-SUMIF(CajaAcc!F:F,A154,CajaAcc!E:E)+G154</f>
        <v>0</v>
      </c>
      <c r="G154" s="332">
        <v>0</v>
      </c>
    </row>
    <row r="155" spans="1:7" ht="15">
      <c r="A155" s="341" t="s">
        <v>499</v>
      </c>
      <c r="B155" s="381" t="s">
        <v>302</v>
      </c>
      <c r="C155" s="382" t="s">
        <v>500</v>
      </c>
      <c r="D155" s="383">
        <v>21320</v>
      </c>
      <c r="E155" s="384">
        <v>28500</v>
      </c>
      <c r="F155" s="141">
        <f>-SUMIF(CajaAcc!F:F,A155,CajaAcc!E:E)+G155</f>
        <v>0</v>
      </c>
      <c r="G155" s="332">
        <v>0</v>
      </c>
    </row>
    <row r="156" spans="1:7" ht="15">
      <c r="A156" s="341" t="s">
        <v>501</v>
      </c>
      <c r="B156" s="381" t="s">
        <v>302</v>
      </c>
      <c r="C156" s="382" t="s">
        <v>502</v>
      </c>
      <c r="D156" s="383">
        <v>21320</v>
      </c>
      <c r="E156" s="384">
        <v>28500</v>
      </c>
      <c r="F156" s="141">
        <f>-SUMIF(CajaAcc!F:F,A156,CajaAcc!E:E)+G156</f>
        <v>0</v>
      </c>
      <c r="G156" s="332">
        <v>0</v>
      </c>
    </row>
    <row r="157" spans="1:7" ht="15">
      <c r="A157" s="341" t="s">
        <v>503</v>
      </c>
      <c r="B157" s="381" t="s">
        <v>302</v>
      </c>
      <c r="C157" s="382" t="s">
        <v>504</v>
      </c>
      <c r="D157" s="383">
        <v>8962</v>
      </c>
      <c r="E157" s="384">
        <v>20500</v>
      </c>
      <c r="F157" s="141">
        <f>-SUMIF(CajaAcc!F:F,A157,CajaAcc!E:E)+G157</f>
        <v>1</v>
      </c>
      <c r="G157" s="332">
        <v>1</v>
      </c>
    </row>
    <row r="158" spans="1:7" ht="15">
      <c r="A158" s="341" t="s">
        <v>505</v>
      </c>
      <c r="B158" s="381" t="s">
        <v>302</v>
      </c>
      <c r="C158" s="382" t="s">
        <v>506</v>
      </c>
      <c r="D158" s="383">
        <v>11541</v>
      </c>
      <c r="E158" s="384">
        <v>26500</v>
      </c>
      <c r="F158" s="141">
        <f>-SUMIF(CajaAcc!F:F,A158,CajaAcc!E:E)+G158</f>
        <v>0</v>
      </c>
      <c r="G158" s="332">
        <v>0</v>
      </c>
    </row>
    <row r="159" spans="1:7" ht="15">
      <c r="A159" s="341" t="s">
        <v>507</v>
      </c>
      <c r="B159" s="381" t="s">
        <v>302</v>
      </c>
      <c r="C159" s="382" t="s">
        <v>508</v>
      </c>
      <c r="D159" s="383">
        <v>7881</v>
      </c>
      <c r="E159" s="384">
        <v>18000</v>
      </c>
      <c r="F159" s="141">
        <f>-SUMIF(CajaAcc!F:F,A159,CajaAcc!E:E)+G159</f>
        <v>0</v>
      </c>
      <c r="G159" s="332">
        <v>0</v>
      </c>
    </row>
    <row r="160" spans="1:7" ht="15">
      <c r="A160" s="341" t="s">
        <v>509</v>
      </c>
      <c r="B160" s="381" t="s">
        <v>302</v>
      </c>
      <c r="C160" s="382" t="s">
        <v>510</v>
      </c>
      <c r="D160" s="383">
        <v>11207</v>
      </c>
      <c r="E160" s="384">
        <v>26000</v>
      </c>
      <c r="F160" s="141">
        <f>-SUMIF(CajaAcc!F:F,A160,CajaAcc!E:E)+G160</f>
        <v>0</v>
      </c>
      <c r="G160" s="332">
        <v>0</v>
      </c>
    </row>
    <row r="161" spans="1:7" ht="15">
      <c r="A161" s="341" t="s">
        <v>511</v>
      </c>
      <c r="B161" s="381" t="s">
        <v>302</v>
      </c>
      <c r="C161" s="382" t="s">
        <v>512</v>
      </c>
      <c r="D161" s="383">
        <v>10877</v>
      </c>
      <c r="E161" s="384">
        <v>15500</v>
      </c>
      <c r="F161" s="141">
        <f>-SUMIF(CajaAcc!F:F,A161,CajaAcc!E:E)+G161</f>
        <v>0</v>
      </c>
      <c r="G161" s="332">
        <v>0</v>
      </c>
    </row>
    <row r="162" spans="1:7" ht="15">
      <c r="A162" s="341" t="s">
        <v>513</v>
      </c>
      <c r="B162" s="381" t="s">
        <v>302</v>
      </c>
      <c r="C162" s="382" t="s">
        <v>514</v>
      </c>
      <c r="D162" s="383">
        <v>12780</v>
      </c>
      <c r="E162" s="384">
        <v>29500</v>
      </c>
      <c r="F162" s="141">
        <f>-SUMIF(CajaAcc!F:F,A162,CajaAcc!E:E)+G162</f>
        <v>1</v>
      </c>
      <c r="G162" s="332">
        <v>1</v>
      </c>
    </row>
    <row r="163" spans="1:7" ht="15">
      <c r="A163" s="341" t="s">
        <v>515</v>
      </c>
      <c r="B163" s="381" t="s">
        <v>302</v>
      </c>
      <c r="C163" s="382" t="s">
        <v>514</v>
      </c>
      <c r="D163" s="383">
        <v>12780</v>
      </c>
      <c r="E163" s="384">
        <v>29500</v>
      </c>
      <c r="F163" s="141">
        <f>-SUMIF(CajaAcc!F:F,A163,CajaAcc!E:E)+G163</f>
        <v>0</v>
      </c>
      <c r="G163" s="332">
        <v>0</v>
      </c>
    </row>
    <row r="164" spans="1:7" ht="15">
      <c r="A164" s="341" t="s">
        <v>516</v>
      </c>
      <c r="B164" s="381" t="s">
        <v>302</v>
      </c>
      <c r="C164" s="382" t="s">
        <v>514</v>
      </c>
      <c r="D164" s="383">
        <v>12780</v>
      </c>
      <c r="E164" s="384">
        <v>29500</v>
      </c>
      <c r="F164" s="141">
        <f>-SUMIF(CajaAcc!F:F,A164,CajaAcc!E:E)+G164</f>
        <v>0</v>
      </c>
      <c r="G164" s="332">
        <v>0</v>
      </c>
    </row>
    <row r="165" spans="1:7" ht="15">
      <c r="A165" s="341" t="s">
        <v>517</v>
      </c>
      <c r="B165" s="381" t="s">
        <v>302</v>
      </c>
      <c r="C165" s="382" t="s">
        <v>514</v>
      </c>
      <c r="D165" s="383">
        <v>12780</v>
      </c>
      <c r="E165" s="384">
        <v>29500</v>
      </c>
      <c r="F165" s="141">
        <f>-SUMIF(CajaAcc!F:F,A165,CajaAcc!E:E)+G165</f>
        <v>2</v>
      </c>
      <c r="G165" s="332">
        <v>2</v>
      </c>
    </row>
    <row r="166" spans="1:7" ht="15">
      <c r="A166" s="341" t="s">
        <v>518</v>
      </c>
      <c r="B166" s="381" t="s">
        <v>302</v>
      </c>
      <c r="C166" s="382" t="s">
        <v>519</v>
      </c>
      <c r="D166" s="383">
        <v>12832</v>
      </c>
      <c r="E166" s="384">
        <v>23000</v>
      </c>
      <c r="F166" s="141">
        <f>-SUMIF(CajaAcc!F:F,A166,CajaAcc!E:E)+G166</f>
        <v>0</v>
      </c>
      <c r="G166" s="332">
        <v>0</v>
      </c>
    </row>
    <row r="167" spans="1:7" ht="15">
      <c r="A167" s="341" t="s">
        <v>520</v>
      </c>
      <c r="B167" s="381" t="s">
        <v>302</v>
      </c>
      <c r="C167" s="382" t="s">
        <v>521</v>
      </c>
      <c r="D167" s="383">
        <v>12832</v>
      </c>
      <c r="E167" s="384">
        <v>23000</v>
      </c>
      <c r="F167" s="141">
        <f>-SUMIF(CajaAcc!F:F,A167,CajaAcc!E:E)+G167</f>
        <v>1</v>
      </c>
      <c r="G167" s="332">
        <v>1</v>
      </c>
    </row>
    <row r="168" spans="1:7" ht="15">
      <c r="A168" s="341" t="s">
        <v>522</v>
      </c>
      <c r="B168" s="381" t="s">
        <v>523</v>
      </c>
      <c r="C168" s="382" t="s">
        <v>524</v>
      </c>
      <c r="D168" s="383">
        <v>7396</v>
      </c>
      <c r="E168" s="384">
        <v>17500</v>
      </c>
      <c r="F168" s="141">
        <f>-SUMIF(CajaAcc!F:F,A168,CajaAcc!E:E)+G168</f>
        <v>0</v>
      </c>
      <c r="G168" s="332">
        <v>0</v>
      </c>
    </row>
    <row r="169" spans="1:7" ht="15">
      <c r="A169" s="341" t="s">
        <v>525</v>
      </c>
      <c r="B169" s="381" t="s">
        <v>523</v>
      </c>
      <c r="C169" s="382" t="s">
        <v>526</v>
      </c>
      <c r="D169" s="383">
        <v>9758</v>
      </c>
      <c r="E169" s="384">
        <v>15500</v>
      </c>
      <c r="F169" s="141">
        <f>-SUMIF(CajaAcc!F:F,A169,CajaAcc!E:E)+G169</f>
        <v>0</v>
      </c>
      <c r="G169" s="332">
        <v>0</v>
      </c>
    </row>
    <row r="170" spans="1:7" ht="15">
      <c r="A170" s="341" t="s">
        <v>527</v>
      </c>
      <c r="B170" s="381" t="s">
        <v>523</v>
      </c>
      <c r="C170" s="382" t="s">
        <v>528</v>
      </c>
      <c r="D170" s="383">
        <v>12942</v>
      </c>
      <c r="E170" s="384">
        <v>22000</v>
      </c>
      <c r="F170" s="141">
        <f>-SUMIF(CajaAcc!F:F,A170,CajaAcc!E:E)+G170</f>
        <v>0</v>
      </c>
      <c r="G170" s="332">
        <v>0</v>
      </c>
    </row>
    <row r="171" spans="1:7" ht="15">
      <c r="A171" s="341" t="s">
        <v>529</v>
      </c>
      <c r="B171" s="381" t="s">
        <v>523</v>
      </c>
      <c r="C171" s="382" t="s">
        <v>530</v>
      </c>
      <c r="D171" s="383">
        <v>771</v>
      </c>
      <c r="E171" s="384">
        <v>1000</v>
      </c>
      <c r="F171" s="141">
        <f>-SUMIF(CajaAcc!F:F,A171,CajaAcc!E:E)+G171</f>
        <v>0</v>
      </c>
      <c r="G171" s="332">
        <v>0</v>
      </c>
    </row>
    <row r="172" spans="1:7" ht="15">
      <c r="A172" s="341" t="s">
        <v>531</v>
      </c>
      <c r="B172" s="381" t="s">
        <v>523</v>
      </c>
      <c r="C172" s="382" t="s">
        <v>532</v>
      </c>
      <c r="D172" s="383">
        <v>834</v>
      </c>
      <c r="E172" s="384">
        <v>1000</v>
      </c>
      <c r="F172" s="141">
        <f>-SUMIF(CajaAcc!F:F,A172,CajaAcc!E:E)+G172</f>
        <v>0</v>
      </c>
      <c r="G172" s="332">
        <v>0</v>
      </c>
    </row>
    <row r="173" spans="1:7" ht="15">
      <c r="A173" s="341" t="s">
        <v>533</v>
      </c>
      <c r="B173" s="381" t="s">
        <v>523</v>
      </c>
      <c r="C173" s="382" t="s">
        <v>534</v>
      </c>
      <c r="D173" s="383">
        <v>7447</v>
      </c>
      <c r="E173" s="384">
        <v>11000</v>
      </c>
      <c r="F173" s="141">
        <f>-SUMIF(CajaAcc!F:F,A173,CajaAcc!E:E)+G173</f>
        <v>0</v>
      </c>
      <c r="G173" s="332">
        <v>0</v>
      </c>
    </row>
    <row r="174" spans="1:7" ht="15">
      <c r="A174" s="341" t="s">
        <v>535</v>
      </c>
      <c r="B174" s="381" t="s">
        <v>523</v>
      </c>
      <c r="C174" s="382" t="s">
        <v>536</v>
      </c>
      <c r="D174" s="383">
        <v>10426</v>
      </c>
      <c r="E174" s="384">
        <v>16500</v>
      </c>
      <c r="F174" s="141">
        <f>-SUMIF(CajaAcc!F:F,A174,CajaAcc!E:E)+G174</f>
        <v>0</v>
      </c>
      <c r="G174" s="332">
        <v>0</v>
      </c>
    </row>
    <row r="175" spans="1:7" ht="15">
      <c r="A175" s="341" t="s">
        <v>537</v>
      </c>
      <c r="B175" s="381" t="s">
        <v>538</v>
      </c>
      <c r="C175" s="382" t="s">
        <v>539</v>
      </c>
      <c r="D175" s="383">
        <v>631</v>
      </c>
      <c r="E175" s="384">
        <v>2000</v>
      </c>
      <c r="F175" s="141">
        <f>-SUMIF(CajaAcc!F:F,A175,CajaAcc!E:E)+G175</f>
        <v>3</v>
      </c>
      <c r="G175" s="332">
        <v>3</v>
      </c>
    </row>
    <row r="176" spans="1:7" ht="15">
      <c r="A176" s="341" t="s">
        <v>540</v>
      </c>
      <c r="B176" s="381" t="s">
        <v>538</v>
      </c>
      <c r="C176" s="382" t="s">
        <v>541</v>
      </c>
      <c r="D176" s="383">
        <v>2303</v>
      </c>
      <c r="E176" s="384">
        <v>7000</v>
      </c>
      <c r="F176" s="141">
        <f>-SUMIF(CajaAcc!F:F,A176,CajaAcc!E:E)+G176</f>
        <v>0</v>
      </c>
      <c r="G176" s="332">
        <v>0</v>
      </c>
    </row>
    <row r="177" spans="1:7" ht="15">
      <c r="A177" s="341" t="s">
        <v>542</v>
      </c>
      <c r="B177" s="381" t="s">
        <v>538</v>
      </c>
      <c r="C177" s="382" t="s">
        <v>543</v>
      </c>
      <c r="D177" s="383">
        <v>1240</v>
      </c>
      <c r="E177" s="384">
        <v>4000</v>
      </c>
      <c r="F177" s="141">
        <f>-SUMIF(CajaAcc!F:F,A177,CajaAcc!E:E)+G177</f>
        <v>0</v>
      </c>
      <c r="G177" s="332">
        <v>0</v>
      </c>
    </row>
    <row r="178" spans="1:7" ht="15">
      <c r="A178" s="341" t="s">
        <v>544</v>
      </c>
      <c r="B178" s="381" t="s">
        <v>538</v>
      </c>
      <c r="C178" s="382" t="s">
        <v>545</v>
      </c>
      <c r="D178" s="383">
        <v>1689</v>
      </c>
      <c r="E178" s="384">
        <v>7000</v>
      </c>
      <c r="F178" s="141">
        <f>-SUMIF(CajaAcc!F:F,A178,CajaAcc!E:E)+G178</f>
        <v>0</v>
      </c>
      <c r="G178" s="332">
        <v>0</v>
      </c>
    </row>
    <row r="179" spans="1:7" ht="15">
      <c r="A179" s="341" t="s">
        <v>546</v>
      </c>
      <c r="B179" s="381" t="s">
        <v>538</v>
      </c>
      <c r="C179" s="382" t="s">
        <v>545</v>
      </c>
      <c r="D179" s="383">
        <v>1675</v>
      </c>
      <c r="E179" s="384">
        <v>6000</v>
      </c>
      <c r="F179" s="141">
        <f>-SUMIF(CajaAcc!F:F,A179,CajaAcc!E:E)+G179</f>
        <v>0</v>
      </c>
      <c r="G179" s="332">
        <v>0</v>
      </c>
    </row>
    <row r="180" spans="1:7" ht="15">
      <c r="A180" s="341" t="s">
        <v>548</v>
      </c>
      <c r="B180" s="381" t="s">
        <v>538</v>
      </c>
      <c r="C180" s="382" t="s">
        <v>545</v>
      </c>
      <c r="D180" s="383">
        <v>1135</v>
      </c>
      <c r="E180" s="384">
        <v>4500</v>
      </c>
      <c r="F180" s="141">
        <f>-SUMIF(CajaAcc!F:F,A180,CajaAcc!E:E)+G180</f>
        <v>0</v>
      </c>
      <c r="G180" s="332">
        <v>0</v>
      </c>
    </row>
    <row r="181" spans="1:7" ht="15">
      <c r="A181" s="341" t="s">
        <v>549</v>
      </c>
      <c r="B181" s="381" t="s">
        <v>538</v>
      </c>
      <c r="C181" s="382" t="s">
        <v>545</v>
      </c>
      <c r="D181" s="383">
        <v>1135</v>
      </c>
      <c r="E181" s="384">
        <v>3500</v>
      </c>
      <c r="F181" s="141">
        <f>-SUMIF(CajaAcc!F:F,A181,CajaAcc!E:E)+G181</f>
        <v>0</v>
      </c>
      <c r="G181" s="332">
        <v>0</v>
      </c>
    </row>
    <row r="182" spans="1:7" ht="15">
      <c r="A182" s="341" t="s">
        <v>550</v>
      </c>
      <c r="B182" s="381" t="s">
        <v>538</v>
      </c>
      <c r="C182" s="382" t="s">
        <v>545</v>
      </c>
      <c r="D182" s="383">
        <v>1996</v>
      </c>
      <c r="E182" s="384">
        <v>5500</v>
      </c>
      <c r="F182" s="141">
        <f>-SUMIF(CajaAcc!F:F,A182,CajaAcc!E:E)+G182</f>
        <v>0</v>
      </c>
      <c r="G182" s="332">
        <v>0</v>
      </c>
    </row>
    <row r="183" spans="1:7" ht="15">
      <c r="A183" s="341" t="s">
        <v>551</v>
      </c>
      <c r="B183" s="381" t="s">
        <v>538</v>
      </c>
      <c r="C183" s="382" t="s">
        <v>545</v>
      </c>
      <c r="D183" s="383">
        <v>1996</v>
      </c>
      <c r="E183" s="384">
        <v>9000</v>
      </c>
      <c r="F183" s="141">
        <f>-SUMIF(CajaAcc!F:F,A183,CajaAcc!E:E)+G183</f>
        <v>0</v>
      </c>
      <c r="G183" s="332">
        <v>0</v>
      </c>
    </row>
    <row r="184" spans="1:7" ht="15">
      <c r="A184" s="341" t="s">
        <v>552</v>
      </c>
      <c r="B184" s="381" t="s">
        <v>538</v>
      </c>
      <c r="C184" s="382" t="s">
        <v>545</v>
      </c>
      <c r="D184" s="383">
        <v>1135</v>
      </c>
      <c r="E184" s="384">
        <v>4500</v>
      </c>
      <c r="F184" s="141">
        <f>-SUMIF(CajaAcc!F:F,A184,CajaAcc!E:E)+G184</f>
        <v>0</v>
      </c>
      <c r="G184" s="332">
        <v>0</v>
      </c>
    </row>
    <row r="185" spans="1:7" ht="15">
      <c r="A185" s="341" t="s">
        <v>553</v>
      </c>
      <c r="B185" s="381" t="s">
        <v>538</v>
      </c>
      <c r="C185" s="382" t="s">
        <v>554</v>
      </c>
      <c r="D185" s="383">
        <v>1262</v>
      </c>
      <c r="E185" s="384">
        <v>6500</v>
      </c>
      <c r="F185" s="141">
        <f>-SUMIF(CajaAcc!F:F,A185,CajaAcc!E:E)+G185</f>
        <v>0</v>
      </c>
      <c r="G185" s="332">
        <v>0</v>
      </c>
    </row>
    <row r="186" spans="1:7" ht="15">
      <c r="A186" s="341" t="s">
        <v>555</v>
      </c>
      <c r="B186" s="381" t="s">
        <v>538</v>
      </c>
      <c r="C186" s="382" t="s">
        <v>554</v>
      </c>
      <c r="D186" s="383">
        <v>1262</v>
      </c>
      <c r="E186" s="384">
        <v>6500</v>
      </c>
      <c r="F186" s="141">
        <f>-SUMIF(CajaAcc!F:F,A186,CajaAcc!E:E)+G186</f>
        <v>0</v>
      </c>
      <c r="G186" s="332">
        <v>0</v>
      </c>
    </row>
    <row r="187" spans="1:7" ht="15">
      <c r="A187" s="341" t="s">
        <v>556</v>
      </c>
      <c r="B187" s="381" t="s">
        <v>538</v>
      </c>
      <c r="C187" s="382" t="s">
        <v>554</v>
      </c>
      <c r="D187" s="383">
        <v>1262</v>
      </c>
      <c r="E187" s="384">
        <v>6500</v>
      </c>
      <c r="F187" s="141">
        <f>-SUMIF(CajaAcc!F:F,A187,CajaAcc!E:E)+G187</f>
        <v>0</v>
      </c>
      <c r="G187" s="332">
        <v>0</v>
      </c>
    </row>
    <row r="188" spans="1:7" ht="15">
      <c r="A188" s="341" t="s">
        <v>557</v>
      </c>
      <c r="B188" s="381" t="s">
        <v>538</v>
      </c>
      <c r="C188" s="382" t="s">
        <v>554</v>
      </c>
      <c r="D188" s="383">
        <v>1262</v>
      </c>
      <c r="E188" s="384">
        <v>6500</v>
      </c>
      <c r="F188" s="141">
        <f>-SUMIF(CajaAcc!F:F,A188,CajaAcc!E:E)+G188</f>
        <v>1</v>
      </c>
      <c r="G188" s="332">
        <v>1</v>
      </c>
    </row>
    <row r="189" spans="1:7" ht="15">
      <c r="A189" s="341" t="s">
        <v>547</v>
      </c>
      <c r="B189" s="381" t="s">
        <v>538</v>
      </c>
      <c r="C189" s="382" t="s">
        <v>6088</v>
      </c>
      <c r="D189" s="383">
        <v>1135</v>
      </c>
      <c r="E189" s="384">
        <v>4500</v>
      </c>
      <c r="F189" s="141">
        <f>-SUMIF(CajaAcc!F:F,A189,CajaAcc!E:E)+G189</f>
        <v>0</v>
      </c>
      <c r="G189" s="332">
        <v>0</v>
      </c>
    </row>
    <row r="190" spans="1:7" ht="15">
      <c r="A190" s="341" t="s">
        <v>558</v>
      </c>
      <c r="B190" s="381" t="s">
        <v>538</v>
      </c>
      <c r="C190" s="382" t="s">
        <v>559</v>
      </c>
      <c r="D190" s="383">
        <v>2364</v>
      </c>
      <c r="E190" s="384">
        <v>7500</v>
      </c>
      <c r="F190" s="141">
        <f>-SUMIF(CajaAcc!F:F,A190,CajaAcc!E:E)+G190</f>
        <v>0</v>
      </c>
      <c r="G190" s="332">
        <v>0</v>
      </c>
    </row>
    <row r="191" spans="1:7" ht="15">
      <c r="A191" s="341" t="s">
        <v>560</v>
      </c>
      <c r="B191" s="381" t="s">
        <v>538</v>
      </c>
      <c r="C191" s="382" t="s">
        <v>559</v>
      </c>
      <c r="D191" s="383">
        <v>2364</v>
      </c>
      <c r="E191" s="384">
        <v>7500</v>
      </c>
      <c r="F191" s="141">
        <f>-SUMIF(CajaAcc!F:F,A191,CajaAcc!E:E)+G191</f>
        <v>0</v>
      </c>
      <c r="G191" s="332">
        <v>0</v>
      </c>
    </row>
    <row r="192" spans="1:7" ht="15">
      <c r="A192" s="341" t="s">
        <v>561</v>
      </c>
      <c r="B192" s="381" t="s">
        <v>538</v>
      </c>
      <c r="C192" s="382" t="s">
        <v>559</v>
      </c>
      <c r="D192" s="383">
        <v>2364</v>
      </c>
      <c r="E192" s="384">
        <v>7500</v>
      </c>
      <c r="F192" s="141">
        <f>-SUMIF(CajaAcc!F:F,A192,CajaAcc!E:E)+G192</f>
        <v>0</v>
      </c>
      <c r="G192" s="332">
        <v>0</v>
      </c>
    </row>
    <row r="193" spans="1:7" ht="15">
      <c r="A193" s="341" t="s">
        <v>562</v>
      </c>
      <c r="B193" s="381" t="s">
        <v>538</v>
      </c>
      <c r="C193" s="382" t="s">
        <v>559</v>
      </c>
      <c r="D193" s="383">
        <v>2364</v>
      </c>
      <c r="E193" s="384">
        <v>7500</v>
      </c>
      <c r="F193" s="141">
        <f>-SUMIF(CajaAcc!F:F,A193,CajaAcc!E:E)+G193</f>
        <v>0</v>
      </c>
      <c r="G193" s="332">
        <v>0</v>
      </c>
    </row>
    <row r="194" spans="1:7" ht="15">
      <c r="A194" s="341" t="s">
        <v>563</v>
      </c>
      <c r="B194" s="381" t="s">
        <v>538</v>
      </c>
      <c r="C194" s="382" t="s">
        <v>564</v>
      </c>
      <c r="D194" s="383">
        <v>434</v>
      </c>
      <c r="E194" s="384">
        <v>3000</v>
      </c>
      <c r="F194" s="141">
        <f>-SUMIF(CajaAcc!F:F,A194,CajaAcc!E:E)+G194</f>
        <v>0</v>
      </c>
      <c r="G194" s="332">
        <v>0</v>
      </c>
    </row>
    <row r="195" spans="1:7" ht="15">
      <c r="A195" s="341" t="s">
        <v>565</v>
      </c>
      <c r="B195" s="381" t="s">
        <v>538</v>
      </c>
      <c r="C195" s="382" t="s">
        <v>566</v>
      </c>
      <c r="D195" s="383">
        <v>14589</v>
      </c>
      <c r="E195" s="384">
        <v>22500</v>
      </c>
      <c r="F195" s="141">
        <f>-SUMIF(CajaAcc!F:F,A195,CajaAcc!E:E)+G195</f>
        <v>0</v>
      </c>
      <c r="G195" s="332">
        <v>0</v>
      </c>
    </row>
    <row r="196" spans="1:7" ht="15">
      <c r="A196" s="341" t="s">
        <v>567</v>
      </c>
      <c r="B196" s="381" t="s">
        <v>538</v>
      </c>
      <c r="C196" s="382" t="s">
        <v>568</v>
      </c>
      <c r="D196" s="383">
        <v>3810</v>
      </c>
      <c r="E196" s="384">
        <v>10500</v>
      </c>
      <c r="F196" s="141">
        <f>-SUMIF(CajaAcc!F:F,A196,CajaAcc!E:E)+G196</f>
        <v>0</v>
      </c>
      <c r="G196" s="332">
        <v>0</v>
      </c>
    </row>
    <row r="197" spans="1:7" ht="15">
      <c r="A197" s="341" t="s">
        <v>6089</v>
      </c>
      <c r="B197" s="381" t="s">
        <v>538</v>
      </c>
      <c r="C197" s="382" t="s">
        <v>568</v>
      </c>
      <c r="D197" s="383">
        <v>2092</v>
      </c>
      <c r="E197" s="384">
        <v>6500</v>
      </c>
      <c r="F197" s="141">
        <f>-SUMIF(CajaAcc!F:F,A197,CajaAcc!E:E)+G197</f>
        <v>3</v>
      </c>
      <c r="G197" s="332">
        <v>3</v>
      </c>
    </row>
    <row r="198" spans="1:7" ht="15">
      <c r="A198" s="341" t="s">
        <v>6792</v>
      </c>
      <c r="B198" s="381" t="s">
        <v>538</v>
      </c>
      <c r="C198" s="382" t="s">
        <v>568</v>
      </c>
      <c r="D198" s="383">
        <v>3810</v>
      </c>
      <c r="E198" s="384">
        <v>10500</v>
      </c>
      <c r="F198" s="141">
        <f>-SUMIF(CajaAcc!F:F,A198,CajaAcc!E:E)+G198</f>
        <v>0</v>
      </c>
      <c r="G198" s="332">
        <v>0</v>
      </c>
    </row>
    <row r="199" spans="1:7" ht="15">
      <c r="A199" s="341" t="s">
        <v>569</v>
      </c>
      <c r="B199" s="381" t="s">
        <v>538</v>
      </c>
      <c r="C199" s="382" t="s">
        <v>7636</v>
      </c>
      <c r="D199" s="383">
        <v>4188</v>
      </c>
      <c r="E199" s="384">
        <v>6500</v>
      </c>
      <c r="F199" s="141">
        <f>-SUMIF(CajaAcc!F:F,A199,CajaAcc!E:E)+G199</f>
        <v>0</v>
      </c>
      <c r="G199" s="332">
        <v>0</v>
      </c>
    </row>
    <row r="200" spans="1:7" ht="15">
      <c r="A200" s="341" t="s">
        <v>570</v>
      </c>
      <c r="B200" s="381" t="s">
        <v>538</v>
      </c>
      <c r="C200" s="382" t="s">
        <v>571</v>
      </c>
      <c r="D200" s="383">
        <v>2566</v>
      </c>
      <c r="E200" s="384">
        <v>8000</v>
      </c>
      <c r="F200" s="141">
        <f>-SUMIF(CajaAcc!F:F,A200,CajaAcc!E:E)+G200</f>
        <v>0</v>
      </c>
      <c r="G200" s="332">
        <v>0</v>
      </c>
    </row>
    <row r="201" spans="1:7" ht="15">
      <c r="A201" s="341" t="s">
        <v>572</v>
      </c>
      <c r="B201" s="381" t="s">
        <v>538</v>
      </c>
      <c r="C201" s="382" t="s">
        <v>571</v>
      </c>
      <c r="D201" s="383">
        <v>2566</v>
      </c>
      <c r="E201" s="384">
        <v>8000</v>
      </c>
      <c r="F201" s="141">
        <f>-SUMIF(CajaAcc!F:F,A201,CajaAcc!E:E)+G201</f>
        <v>2</v>
      </c>
      <c r="G201" s="332">
        <v>2</v>
      </c>
    </row>
    <row r="202" spans="1:7" ht="15">
      <c r="A202" s="341" t="s">
        <v>6579</v>
      </c>
      <c r="B202" s="381" t="s">
        <v>538</v>
      </c>
      <c r="C202" s="382" t="s">
        <v>571</v>
      </c>
      <c r="D202" s="383">
        <v>1874</v>
      </c>
      <c r="E202" s="384">
        <v>6000</v>
      </c>
      <c r="F202" s="141">
        <f>-SUMIF(CajaAcc!F:F,A202,CajaAcc!E:E)+G202</f>
        <v>0</v>
      </c>
      <c r="G202" s="332">
        <v>0</v>
      </c>
    </row>
    <row r="203" spans="1:7" ht="15">
      <c r="A203" s="341" t="s">
        <v>573</v>
      </c>
      <c r="B203" s="381" t="s">
        <v>538</v>
      </c>
      <c r="C203" s="382" t="s">
        <v>574</v>
      </c>
      <c r="D203" s="383">
        <v>1604</v>
      </c>
      <c r="E203" s="384">
        <v>5000</v>
      </c>
      <c r="F203" s="141">
        <f>-SUMIF(CajaAcc!F:F,A203,CajaAcc!E:E)+G203</f>
        <v>1</v>
      </c>
      <c r="G203" s="332">
        <v>1</v>
      </c>
    </row>
    <row r="204" spans="1:7" ht="15">
      <c r="A204" s="341" t="s">
        <v>575</v>
      </c>
      <c r="B204" s="381" t="s">
        <v>538</v>
      </c>
      <c r="C204" s="382" t="s">
        <v>576</v>
      </c>
      <c r="D204" s="383">
        <v>1769</v>
      </c>
      <c r="E204" s="384">
        <v>5500</v>
      </c>
      <c r="F204" s="141">
        <f>-SUMIF(CajaAcc!F:F,A204,CajaAcc!E:E)+G204</f>
        <v>0</v>
      </c>
      <c r="G204" s="332">
        <v>0</v>
      </c>
    </row>
    <row r="205" spans="1:7" ht="15">
      <c r="A205" s="341" t="s">
        <v>577</v>
      </c>
      <c r="B205" s="381" t="s">
        <v>538</v>
      </c>
      <c r="C205" s="382" t="s">
        <v>578</v>
      </c>
      <c r="D205" s="383">
        <v>2518</v>
      </c>
      <c r="E205" s="384">
        <v>7500</v>
      </c>
      <c r="F205" s="141">
        <f>-SUMIF(CajaAcc!F:F,A205,CajaAcc!E:E)+G205</f>
        <v>0</v>
      </c>
      <c r="G205" s="332">
        <v>0</v>
      </c>
    </row>
    <row r="206" spans="1:7" ht="15">
      <c r="A206" s="341" t="s">
        <v>579</v>
      </c>
      <c r="B206" s="381" t="s">
        <v>538</v>
      </c>
      <c r="C206" s="382" t="s">
        <v>580</v>
      </c>
      <c r="D206" s="383">
        <v>2237</v>
      </c>
      <c r="E206" s="384">
        <v>7000</v>
      </c>
      <c r="F206" s="141">
        <f>-SUMIF(CajaAcc!F:F,A206,CajaAcc!E:E)+G206</f>
        <v>0</v>
      </c>
      <c r="G206" s="332">
        <v>0</v>
      </c>
    </row>
    <row r="207" spans="1:7" ht="15">
      <c r="A207" s="341" t="s">
        <v>581</v>
      </c>
      <c r="B207" s="381" t="s">
        <v>538</v>
      </c>
      <c r="C207" s="382" t="s">
        <v>582</v>
      </c>
      <c r="D207" s="383">
        <v>4016</v>
      </c>
      <c r="E207" s="384">
        <v>12500</v>
      </c>
      <c r="F207" s="141">
        <f>-SUMIF(CajaAcc!F:F,A207,CajaAcc!E:E)+G207</f>
        <v>0</v>
      </c>
      <c r="G207" s="332">
        <v>0</v>
      </c>
    </row>
    <row r="208" spans="1:7" ht="15">
      <c r="A208" s="341" t="s">
        <v>583</v>
      </c>
      <c r="B208" s="381" t="s">
        <v>538</v>
      </c>
      <c r="C208" s="382" t="s">
        <v>582</v>
      </c>
      <c r="D208" s="383">
        <v>4016</v>
      </c>
      <c r="E208" s="384">
        <v>12500</v>
      </c>
      <c r="F208" s="141">
        <f>-SUMIF(CajaAcc!F:F,A208,CajaAcc!E:E)+G208</f>
        <v>0</v>
      </c>
      <c r="G208" s="332">
        <v>0</v>
      </c>
    </row>
    <row r="209" spans="1:7" ht="15">
      <c r="A209" s="341" t="s">
        <v>6136</v>
      </c>
      <c r="B209" s="381" t="s">
        <v>538</v>
      </c>
      <c r="C209" s="382" t="s">
        <v>582</v>
      </c>
      <c r="D209" s="383">
        <v>794</v>
      </c>
      <c r="E209" s="384">
        <v>2500</v>
      </c>
      <c r="F209" s="141">
        <f>-SUMIF(CajaAcc!F:F,A209,CajaAcc!E:E)+G209</f>
        <v>2</v>
      </c>
      <c r="G209" s="332">
        <v>2</v>
      </c>
    </row>
    <row r="210" spans="1:7" ht="15">
      <c r="A210" s="341" t="s">
        <v>6444</v>
      </c>
      <c r="B210" s="381" t="s">
        <v>538</v>
      </c>
      <c r="C210" s="382" t="s">
        <v>582</v>
      </c>
      <c r="D210" s="383">
        <v>2334</v>
      </c>
      <c r="E210" s="384">
        <v>7000</v>
      </c>
      <c r="F210" s="141">
        <f>-SUMIF(CajaAcc!F:F,A210,CajaAcc!E:E)+G210</f>
        <v>0</v>
      </c>
      <c r="G210" s="332">
        <v>0</v>
      </c>
    </row>
    <row r="211" spans="1:7" ht="15">
      <c r="A211" s="341" t="s">
        <v>6580</v>
      </c>
      <c r="B211" s="381" t="s">
        <v>538</v>
      </c>
      <c r="C211" s="382" t="s">
        <v>582</v>
      </c>
      <c r="D211" s="383">
        <v>1549</v>
      </c>
      <c r="E211" s="384">
        <v>5000</v>
      </c>
      <c r="F211" s="141">
        <f>-SUMIF(CajaAcc!F:F,A211,CajaAcc!E:E)+G211</f>
        <v>0</v>
      </c>
      <c r="G211" s="332">
        <v>0</v>
      </c>
    </row>
    <row r="212" spans="1:7" ht="15">
      <c r="A212" s="341" t="s">
        <v>584</v>
      </c>
      <c r="B212" s="381" t="s">
        <v>538</v>
      </c>
      <c r="C212" s="382" t="s">
        <v>585</v>
      </c>
      <c r="D212" s="383">
        <v>1181</v>
      </c>
      <c r="E212" s="384">
        <v>1500</v>
      </c>
      <c r="F212" s="141">
        <f>-SUMIF(CajaAcc!F:F,A212,CajaAcc!E:E)+G212</f>
        <v>0</v>
      </c>
      <c r="G212" s="332">
        <v>0</v>
      </c>
    </row>
    <row r="213" spans="1:7" ht="15">
      <c r="A213" s="341" t="s">
        <v>586</v>
      </c>
      <c r="B213" s="381" t="s">
        <v>538</v>
      </c>
      <c r="C213" s="382" t="s">
        <v>587</v>
      </c>
      <c r="D213" s="383">
        <v>4146</v>
      </c>
      <c r="E213" s="384">
        <v>7500</v>
      </c>
      <c r="F213" s="141">
        <f>-SUMIF(CajaAcc!F:F,A213,CajaAcc!E:E)+G213</f>
        <v>1</v>
      </c>
      <c r="G213" s="332">
        <v>0</v>
      </c>
    </row>
    <row r="214" spans="1:7" ht="15">
      <c r="A214" s="341" t="s">
        <v>588</v>
      </c>
      <c r="B214" s="381" t="s">
        <v>538</v>
      </c>
      <c r="C214" s="382" t="s">
        <v>587</v>
      </c>
      <c r="D214" s="383">
        <v>4146</v>
      </c>
      <c r="E214" s="384">
        <v>7500</v>
      </c>
      <c r="F214" s="141">
        <f>-SUMIF(CajaAcc!F:F,A214,CajaAcc!E:E)+G214</f>
        <v>0</v>
      </c>
      <c r="G214" s="332">
        <v>0</v>
      </c>
    </row>
    <row r="215" spans="1:7" ht="15">
      <c r="A215" s="341" t="s">
        <v>589</v>
      </c>
      <c r="B215" s="381" t="s">
        <v>538</v>
      </c>
      <c r="C215" s="382" t="s">
        <v>590</v>
      </c>
      <c r="D215" s="383">
        <v>4075</v>
      </c>
      <c r="E215" s="384">
        <v>6500</v>
      </c>
      <c r="F215" s="141">
        <f>-SUMIF(CajaAcc!F:F,A215,CajaAcc!E:E)+G215</f>
        <v>0</v>
      </c>
      <c r="G215" s="332">
        <v>0</v>
      </c>
    </row>
    <row r="216" spans="1:7" ht="15">
      <c r="A216" s="341" t="s">
        <v>591</v>
      </c>
      <c r="B216" s="381" t="s">
        <v>538</v>
      </c>
      <c r="C216" s="382" t="s">
        <v>592</v>
      </c>
      <c r="D216" s="383">
        <v>3311</v>
      </c>
      <c r="E216" s="384">
        <v>5000</v>
      </c>
      <c r="F216" s="141">
        <f>-SUMIF(CajaAcc!F:F,A216,CajaAcc!E:E)+G216</f>
        <v>0</v>
      </c>
      <c r="G216" s="332">
        <v>0</v>
      </c>
    </row>
    <row r="217" spans="1:7" ht="15">
      <c r="A217" s="341" t="s">
        <v>593</v>
      </c>
      <c r="B217" s="381" t="s">
        <v>538</v>
      </c>
      <c r="C217" s="382" t="s">
        <v>594</v>
      </c>
      <c r="D217" s="383">
        <v>3311</v>
      </c>
      <c r="E217" s="384">
        <v>5000</v>
      </c>
      <c r="F217" s="141">
        <f>-SUMIF(CajaAcc!F:F,A217,CajaAcc!E:E)+G217</f>
        <v>0</v>
      </c>
      <c r="G217" s="332">
        <v>0</v>
      </c>
    </row>
    <row r="218" spans="1:7" ht="15">
      <c r="A218" s="341" t="s">
        <v>595</v>
      </c>
      <c r="B218" s="381" t="s">
        <v>538</v>
      </c>
      <c r="C218" s="382" t="s">
        <v>596</v>
      </c>
      <c r="D218" s="383">
        <v>3311</v>
      </c>
      <c r="E218" s="384">
        <v>5000</v>
      </c>
      <c r="F218" s="141">
        <f>-SUMIF(CajaAcc!F:F,A218,CajaAcc!E:E)+G218</f>
        <v>0</v>
      </c>
      <c r="G218" s="332">
        <v>0</v>
      </c>
    </row>
    <row r="219" spans="1:7" ht="15">
      <c r="A219" s="341" t="s">
        <v>597</v>
      </c>
      <c r="B219" s="381" t="s">
        <v>538</v>
      </c>
      <c r="C219" s="382" t="s">
        <v>598</v>
      </c>
      <c r="D219" s="383">
        <v>3311</v>
      </c>
      <c r="E219" s="384">
        <v>5000</v>
      </c>
      <c r="F219" s="141">
        <f>-SUMIF(CajaAcc!F:F,A219,CajaAcc!E:E)+G219</f>
        <v>0</v>
      </c>
      <c r="G219" s="332">
        <v>0</v>
      </c>
    </row>
    <row r="220" spans="1:7" ht="15">
      <c r="A220" s="341" t="s">
        <v>599</v>
      </c>
      <c r="B220" s="381" t="s">
        <v>538</v>
      </c>
      <c r="C220" s="382" t="s">
        <v>600</v>
      </c>
      <c r="D220" s="383">
        <v>5372</v>
      </c>
      <c r="E220" s="384">
        <v>14500</v>
      </c>
      <c r="F220" s="141">
        <f>-SUMIF(CajaAcc!F:F,A220,CajaAcc!E:E)+G220</f>
        <v>0</v>
      </c>
      <c r="G220" s="332">
        <v>0</v>
      </c>
    </row>
    <row r="221" spans="1:7" ht="15">
      <c r="A221" s="341" t="s">
        <v>601</v>
      </c>
      <c r="B221" s="381" t="s">
        <v>538</v>
      </c>
      <c r="C221" s="382" t="s">
        <v>602</v>
      </c>
      <c r="D221" s="383">
        <v>5505</v>
      </c>
      <c r="E221" s="384">
        <v>15000</v>
      </c>
      <c r="F221" s="141">
        <f>-SUMIF(CajaAcc!F:F,A221,CajaAcc!E:E)+G221</f>
        <v>0</v>
      </c>
      <c r="G221" s="332">
        <v>0</v>
      </c>
    </row>
    <row r="222" spans="1:7" ht="15">
      <c r="A222" s="341" t="s">
        <v>603</v>
      </c>
      <c r="B222" s="381" t="s">
        <v>538</v>
      </c>
      <c r="C222" s="382" t="s">
        <v>604</v>
      </c>
      <c r="D222" s="383">
        <v>7371</v>
      </c>
      <c r="E222" s="384">
        <v>20000</v>
      </c>
      <c r="F222" s="141">
        <f>-SUMIF(CajaAcc!F:F,A222,CajaAcc!E:E)+G222</f>
        <v>0</v>
      </c>
      <c r="G222" s="332">
        <v>0</v>
      </c>
    </row>
    <row r="223" spans="1:7" ht="15">
      <c r="A223" s="341" t="s">
        <v>605</v>
      </c>
      <c r="B223" s="381" t="s">
        <v>538</v>
      </c>
      <c r="C223" s="382" t="s">
        <v>606</v>
      </c>
      <c r="D223" s="383">
        <v>7144</v>
      </c>
      <c r="E223" s="384">
        <v>19000</v>
      </c>
      <c r="F223" s="141">
        <f>-SUMIF(CajaAcc!F:F,A223,CajaAcc!E:E)+G223</f>
        <v>0</v>
      </c>
      <c r="G223" s="332">
        <v>0</v>
      </c>
    </row>
    <row r="224" spans="1:7" ht="15">
      <c r="A224" s="341" t="s">
        <v>6442</v>
      </c>
      <c r="B224" s="381" t="s">
        <v>538</v>
      </c>
      <c r="C224" s="382" t="s">
        <v>6443</v>
      </c>
      <c r="D224" s="383">
        <v>5505</v>
      </c>
      <c r="E224" s="384">
        <v>15000</v>
      </c>
      <c r="F224" s="141">
        <f>-SUMIF(CajaAcc!F:F,A224,CajaAcc!E:E)+G224</f>
        <v>0</v>
      </c>
      <c r="G224" s="332">
        <v>0</v>
      </c>
    </row>
    <row r="225" spans="1:7" ht="15">
      <c r="A225" s="341" t="s">
        <v>607</v>
      </c>
      <c r="B225" s="381" t="s">
        <v>538</v>
      </c>
      <c r="C225" s="382" t="s">
        <v>608</v>
      </c>
      <c r="D225" s="383">
        <v>6446</v>
      </c>
      <c r="E225" s="384">
        <v>10000</v>
      </c>
      <c r="F225" s="141">
        <f>-SUMIF(CajaAcc!F:F,A225,CajaAcc!E:E)+G225</f>
        <v>0</v>
      </c>
      <c r="G225" s="332">
        <v>0</v>
      </c>
    </row>
    <row r="226" spans="1:7" ht="15">
      <c r="A226" s="341" t="s">
        <v>6793</v>
      </c>
      <c r="B226" s="381" t="s">
        <v>538</v>
      </c>
      <c r="C226" s="382" t="s">
        <v>6794</v>
      </c>
      <c r="D226" s="383">
        <v>2779</v>
      </c>
      <c r="E226" s="384">
        <v>13500</v>
      </c>
      <c r="F226" s="141">
        <f>-SUMIF(CajaAcc!F:F,A226,CajaAcc!E:E)+G226</f>
        <v>0</v>
      </c>
      <c r="G226" s="332">
        <v>0</v>
      </c>
    </row>
    <row r="227" spans="1:7" ht="15">
      <c r="A227" s="341" t="s">
        <v>609</v>
      </c>
      <c r="B227" s="381" t="s">
        <v>538</v>
      </c>
      <c r="C227" s="382" t="s">
        <v>610</v>
      </c>
      <c r="D227" s="383">
        <v>6446</v>
      </c>
      <c r="E227" s="384">
        <v>10000</v>
      </c>
      <c r="F227" s="141">
        <f>-SUMIF(CajaAcc!F:F,A227,CajaAcc!E:E)+G227</f>
        <v>0</v>
      </c>
      <c r="G227" s="332">
        <v>0</v>
      </c>
    </row>
    <row r="228" spans="1:7" ht="15">
      <c r="A228" s="341" t="s">
        <v>611</v>
      </c>
      <c r="B228" s="381" t="s">
        <v>538</v>
      </c>
      <c r="C228" s="382" t="s">
        <v>612</v>
      </c>
      <c r="D228" s="383">
        <v>6446</v>
      </c>
      <c r="E228" s="384">
        <v>10000</v>
      </c>
      <c r="F228" s="141">
        <f>-SUMIF(CajaAcc!F:F,A228,CajaAcc!E:E)+G228</f>
        <v>0</v>
      </c>
      <c r="G228" s="332">
        <v>0</v>
      </c>
    </row>
    <row r="229" spans="1:7" ht="15">
      <c r="A229" s="341" t="s">
        <v>6090</v>
      </c>
      <c r="B229" s="381" t="s">
        <v>538</v>
      </c>
      <c r="C229" s="382" t="s">
        <v>6091</v>
      </c>
      <c r="D229" s="383">
        <v>4743</v>
      </c>
      <c r="E229" s="384">
        <v>13000</v>
      </c>
      <c r="F229" s="141">
        <f>-SUMIF(CajaAcc!F:F,A229,CajaAcc!E:E)+G229</f>
        <v>0</v>
      </c>
      <c r="G229" s="332">
        <v>0</v>
      </c>
    </row>
    <row r="230" spans="1:7" ht="15">
      <c r="A230" s="341" t="s">
        <v>613</v>
      </c>
      <c r="B230" s="381" t="s">
        <v>538</v>
      </c>
      <c r="C230" s="382" t="s">
        <v>6091</v>
      </c>
      <c r="D230" s="383">
        <v>4743</v>
      </c>
      <c r="E230" s="384">
        <v>13000</v>
      </c>
      <c r="F230" s="141">
        <f>-SUMIF(CajaAcc!F:F,A230,CajaAcc!E:E)+G230</f>
        <v>0</v>
      </c>
      <c r="G230" s="332">
        <v>0</v>
      </c>
    </row>
    <row r="231" spans="1:7" ht="15">
      <c r="A231" s="341" t="s">
        <v>614</v>
      </c>
      <c r="B231" s="381" t="s">
        <v>538</v>
      </c>
      <c r="C231" s="382" t="s">
        <v>615</v>
      </c>
      <c r="D231" s="383">
        <v>4156</v>
      </c>
      <c r="E231" s="384">
        <v>11000</v>
      </c>
      <c r="F231" s="141">
        <f>-SUMIF(CajaAcc!F:F,A231,CajaAcc!E:E)+G231</f>
        <v>0</v>
      </c>
      <c r="G231" s="332">
        <v>0</v>
      </c>
    </row>
    <row r="232" spans="1:7" ht="15">
      <c r="A232" s="341" t="s">
        <v>616</v>
      </c>
      <c r="B232" s="381" t="s">
        <v>538</v>
      </c>
      <c r="C232" s="382" t="s">
        <v>617</v>
      </c>
      <c r="D232" s="383">
        <v>5265</v>
      </c>
      <c r="E232" s="384">
        <v>10000</v>
      </c>
      <c r="F232" s="141">
        <f>-SUMIF(CajaAcc!F:F,A232,CajaAcc!E:E)+G232</f>
        <v>0</v>
      </c>
      <c r="G232" s="332">
        <v>0</v>
      </c>
    </row>
    <row r="233" spans="1:7" ht="15">
      <c r="A233" s="341" t="s">
        <v>618</v>
      </c>
      <c r="B233" s="381" t="s">
        <v>538</v>
      </c>
      <c r="C233" s="382" t="s">
        <v>619</v>
      </c>
      <c r="D233" s="383">
        <v>7342</v>
      </c>
      <c r="E233" s="384">
        <v>14000</v>
      </c>
      <c r="F233" s="141">
        <f>-SUMIF(CajaAcc!F:F,A233,CajaAcc!E:E)+G233</f>
        <v>0</v>
      </c>
      <c r="G233" s="332">
        <v>0</v>
      </c>
    </row>
    <row r="234" spans="1:7" ht="15">
      <c r="A234" s="341" t="s">
        <v>620</v>
      </c>
      <c r="B234" s="381" t="s">
        <v>538</v>
      </c>
      <c r="C234" s="382" t="s">
        <v>621</v>
      </c>
      <c r="D234" s="383">
        <v>1229</v>
      </c>
      <c r="E234" s="384">
        <v>6000</v>
      </c>
      <c r="F234" s="141">
        <f>-SUMIF(CajaAcc!F:F,A234,CajaAcc!E:E)+G234</f>
        <v>0</v>
      </c>
      <c r="G234" s="332">
        <v>0</v>
      </c>
    </row>
    <row r="235" spans="1:7" ht="15">
      <c r="A235" s="341" t="s">
        <v>6137</v>
      </c>
      <c r="B235" s="381" t="s">
        <v>538</v>
      </c>
      <c r="C235" s="382" t="s">
        <v>6138</v>
      </c>
      <c r="D235" s="383">
        <v>2052</v>
      </c>
      <c r="E235" s="384">
        <v>9000</v>
      </c>
      <c r="F235" s="141">
        <f>-SUMIF(CajaAcc!F:F,A235,CajaAcc!E:E)+G235</f>
        <v>0</v>
      </c>
      <c r="G235" s="332">
        <v>0</v>
      </c>
    </row>
    <row r="236" spans="1:7" ht="15">
      <c r="A236" s="341" t="s">
        <v>622</v>
      </c>
      <c r="B236" s="381" t="s">
        <v>538</v>
      </c>
      <c r="C236" s="382" t="s">
        <v>623</v>
      </c>
      <c r="D236" s="383">
        <v>2052</v>
      </c>
      <c r="E236" s="384">
        <v>9000</v>
      </c>
      <c r="F236" s="141">
        <f>-SUMIF(CajaAcc!F:F,A236,CajaAcc!E:E)+G236</f>
        <v>0</v>
      </c>
      <c r="G236" s="332">
        <v>0</v>
      </c>
    </row>
    <row r="237" spans="1:7" ht="15">
      <c r="A237" s="341" t="s">
        <v>6730</v>
      </c>
      <c r="B237" s="381" t="s">
        <v>538</v>
      </c>
      <c r="C237" s="382" t="s">
        <v>623</v>
      </c>
      <c r="D237" s="383">
        <v>2052</v>
      </c>
      <c r="E237" s="384">
        <v>9000</v>
      </c>
      <c r="F237" s="141">
        <f>-SUMIF(CajaAcc!F:F,A237,CajaAcc!E:E)+G237</f>
        <v>0</v>
      </c>
      <c r="G237" s="332">
        <v>0</v>
      </c>
    </row>
    <row r="238" spans="1:7" ht="15">
      <c r="A238" s="341" t="s">
        <v>6795</v>
      </c>
      <c r="B238" s="381" t="s">
        <v>538</v>
      </c>
      <c r="C238" s="382" t="s">
        <v>6796</v>
      </c>
      <c r="D238" s="383">
        <v>1514</v>
      </c>
      <c r="E238" s="384">
        <v>9500</v>
      </c>
      <c r="F238" s="141">
        <f>-SUMIF(CajaAcc!F:F,A238,CajaAcc!E:E)+G238</f>
        <v>0</v>
      </c>
      <c r="G238" s="332">
        <v>0</v>
      </c>
    </row>
    <row r="239" spans="1:7" ht="15">
      <c r="A239" s="341" t="s">
        <v>7406</v>
      </c>
      <c r="B239" s="381" t="s">
        <v>538</v>
      </c>
      <c r="C239" s="382" t="s">
        <v>6796</v>
      </c>
      <c r="D239" s="383">
        <v>1514</v>
      </c>
      <c r="E239" s="384">
        <v>9500</v>
      </c>
      <c r="F239" s="141">
        <f>-SUMIF(CajaAcc!F:F,A239,CajaAcc!E:E)+G239</f>
        <v>3</v>
      </c>
      <c r="G239" s="332">
        <v>3</v>
      </c>
    </row>
    <row r="240" spans="1:7" ht="15">
      <c r="A240" s="341" t="s">
        <v>624</v>
      </c>
      <c r="B240" s="381" t="s">
        <v>538</v>
      </c>
      <c r="C240" s="382" t="s">
        <v>625</v>
      </c>
      <c r="D240" s="383">
        <v>9170</v>
      </c>
      <c r="E240" s="384">
        <v>21000</v>
      </c>
      <c r="F240" s="141">
        <f>-SUMIF(CajaAcc!F:F,A240,CajaAcc!E:E)+G240</f>
        <v>0</v>
      </c>
      <c r="G240" s="332">
        <v>0</v>
      </c>
    </row>
    <row r="241" spans="1:7" ht="15">
      <c r="A241" s="341" t="s">
        <v>626</v>
      </c>
      <c r="B241" s="381" t="s">
        <v>538</v>
      </c>
      <c r="C241" s="382" t="s">
        <v>627</v>
      </c>
      <c r="D241" s="383">
        <v>9170</v>
      </c>
      <c r="E241" s="384">
        <v>21000</v>
      </c>
      <c r="F241" s="141">
        <f>-SUMIF(CajaAcc!F:F,A241,CajaAcc!E:E)+G241</f>
        <v>0</v>
      </c>
      <c r="G241" s="332">
        <v>0</v>
      </c>
    </row>
    <row r="242" spans="1:7" ht="15">
      <c r="A242" s="341" t="s">
        <v>628</v>
      </c>
      <c r="B242" s="381" t="s">
        <v>538</v>
      </c>
      <c r="C242" s="382" t="s">
        <v>629</v>
      </c>
      <c r="D242" s="383">
        <v>9748</v>
      </c>
      <c r="E242" s="384">
        <v>22500</v>
      </c>
      <c r="F242" s="141">
        <f>-SUMIF(CajaAcc!F:F,A242,CajaAcc!E:E)+G242</f>
        <v>0</v>
      </c>
      <c r="G242" s="332">
        <v>0</v>
      </c>
    </row>
    <row r="243" spans="1:7" ht="15">
      <c r="A243" s="341" t="s">
        <v>630</v>
      </c>
      <c r="B243" s="381" t="s">
        <v>538</v>
      </c>
      <c r="C243" s="382" t="s">
        <v>631</v>
      </c>
      <c r="D243" s="383">
        <v>9748</v>
      </c>
      <c r="E243" s="384">
        <v>22500</v>
      </c>
      <c r="F243" s="141">
        <f>-SUMIF(CajaAcc!F:F,A243,CajaAcc!E:E)+G243</f>
        <v>0</v>
      </c>
      <c r="G243" s="332">
        <v>0</v>
      </c>
    </row>
    <row r="244" spans="1:7" ht="15">
      <c r="A244" s="341" t="s">
        <v>632</v>
      </c>
      <c r="B244" s="381" t="s">
        <v>538</v>
      </c>
      <c r="C244" s="382" t="s">
        <v>633</v>
      </c>
      <c r="D244" s="383">
        <v>7391</v>
      </c>
      <c r="E244" s="384">
        <v>20000</v>
      </c>
      <c r="F244" s="141">
        <f>-SUMIF(CajaAcc!F:F,A244,CajaAcc!E:E)+G244</f>
        <v>0</v>
      </c>
      <c r="G244" s="332">
        <v>0</v>
      </c>
    </row>
    <row r="245" spans="1:7" ht="15">
      <c r="A245" s="341" t="s">
        <v>634</v>
      </c>
      <c r="B245" s="381" t="s">
        <v>538</v>
      </c>
      <c r="C245" s="382" t="s">
        <v>635</v>
      </c>
      <c r="D245" s="383">
        <v>3578</v>
      </c>
      <c r="E245" s="384">
        <v>9500</v>
      </c>
      <c r="F245" s="141">
        <f>-SUMIF(CajaAcc!F:F,A245,CajaAcc!E:E)+G245</f>
        <v>1</v>
      </c>
      <c r="G245" s="332">
        <v>1</v>
      </c>
    </row>
    <row r="246" spans="1:7" ht="15">
      <c r="A246" s="341" t="s">
        <v>636</v>
      </c>
      <c r="B246" s="381" t="s">
        <v>538</v>
      </c>
      <c r="C246" s="382" t="s">
        <v>637</v>
      </c>
      <c r="D246" s="383">
        <v>2737</v>
      </c>
      <c r="E246" s="384">
        <v>7500</v>
      </c>
      <c r="F246" s="141">
        <f>-SUMIF(CajaAcc!F:F,A246,CajaAcc!E:E)+G246</f>
        <v>0</v>
      </c>
      <c r="G246" s="332">
        <v>0</v>
      </c>
    </row>
    <row r="247" spans="1:7" ht="15">
      <c r="A247" s="341" t="s">
        <v>7321</v>
      </c>
      <c r="B247" s="381" t="s">
        <v>538</v>
      </c>
      <c r="C247" s="382" t="s">
        <v>7322</v>
      </c>
      <c r="D247" s="383">
        <v>2765</v>
      </c>
      <c r="E247" s="384">
        <v>7500</v>
      </c>
      <c r="F247" s="141">
        <f>-SUMIF(CajaAcc!F:F,A247,CajaAcc!E:E)+G247</f>
        <v>0</v>
      </c>
      <c r="G247" s="332">
        <v>0</v>
      </c>
    </row>
    <row r="248" spans="1:7" ht="15">
      <c r="A248" s="341" t="s">
        <v>638</v>
      </c>
      <c r="B248" s="381" t="s">
        <v>538</v>
      </c>
      <c r="C248" s="382" t="s">
        <v>639</v>
      </c>
      <c r="D248" s="383">
        <v>3546</v>
      </c>
      <c r="E248" s="384">
        <v>9500</v>
      </c>
      <c r="F248" s="141">
        <f>-SUMIF(CajaAcc!F:F,A248,CajaAcc!E:E)+G248</f>
        <v>0</v>
      </c>
      <c r="G248" s="332">
        <v>0</v>
      </c>
    </row>
    <row r="249" spans="1:7" ht="15">
      <c r="A249" s="341" t="s">
        <v>640</v>
      </c>
      <c r="B249" s="381" t="s">
        <v>538</v>
      </c>
      <c r="C249" s="382" t="s">
        <v>641</v>
      </c>
      <c r="D249" s="383">
        <v>3546</v>
      </c>
      <c r="E249" s="384">
        <v>9500</v>
      </c>
      <c r="F249" s="141">
        <f>-SUMIF(CajaAcc!F:F,A249,CajaAcc!E:E)+G249</f>
        <v>1</v>
      </c>
      <c r="G249" s="332">
        <v>1</v>
      </c>
    </row>
    <row r="250" spans="1:7" ht="15">
      <c r="A250" s="341" t="s">
        <v>6581</v>
      </c>
      <c r="B250" s="381" t="s">
        <v>538</v>
      </c>
      <c r="C250" s="382" t="s">
        <v>641</v>
      </c>
      <c r="D250" s="383">
        <v>3546</v>
      </c>
      <c r="E250" s="384">
        <v>9500</v>
      </c>
      <c r="F250" s="141">
        <f>-SUMIF(CajaAcc!F:F,A250,CajaAcc!E:E)+G250</f>
        <v>0</v>
      </c>
      <c r="G250" s="332">
        <v>0</v>
      </c>
    </row>
    <row r="251" spans="1:7" ht="15">
      <c r="A251" s="341" t="s">
        <v>7591</v>
      </c>
      <c r="B251" s="381" t="s">
        <v>538</v>
      </c>
      <c r="C251" s="382" t="s">
        <v>7592</v>
      </c>
      <c r="D251" s="383">
        <v>2168</v>
      </c>
      <c r="E251" s="384">
        <v>9500</v>
      </c>
      <c r="F251" s="141">
        <f>-SUMIF(CajaAcc!F:F,A251,CajaAcc!E:E)+G251</f>
        <v>1</v>
      </c>
      <c r="G251" s="332">
        <v>1</v>
      </c>
    </row>
    <row r="252" spans="1:7" ht="15">
      <c r="A252" s="341" t="s">
        <v>642</v>
      </c>
      <c r="B252" s="381" t="s">
        <v>538</v>
      </c>
      <c r="C252" s="382" t="s">
        <v>643</v>
      </c>
      <c r="D252" s="383">
        <v>1831</v>
      </c>
      <c r="E252" s="384">
        <v>5000</v>
      </c>
      <c r="F252" s="141">
        <f>-SUMIF(CajaAcc!F:F,A252,CajaAcc!E:E)+G252</f>
        <v>0</v>
      </c>
      <c r="G252" s="332">
        <v>0</v>
      </c>
    </row>
    <row r="253" spans="1:7" ht="15">
      <c r="A253" s="341" t="s">
        <v>644</v>
      </c>
      <c r="B253" s="381" t="s">
        <v>538</v>
      </c>
      <c r="C253" s="382" t="s">
        <v>643</v>
      </c>
      <c r="D253" s="383">
        <v>1831</v>
      </c>
      <c r="E253" s="384">
        <v>5000</v>
      </c>
      <c r="F253" s="141">
        <f>-SUMIF(CajaAcc!F:F,A253,CajaAcc!E:E)+G253</f>
        <v>0</v>
      </c>
      <c r="G253" s="332">
        <v>0</v>
      </c>
    </row>
    <row r="254" spans="1:7" ht="15">
      <c r="A254" s="341" t="s">
        <v>645</v>
      </c>
      <c r="B254" s="381" t="s">
        <v>538</v>
      </c>
      <c r="C254" s="382" t="s">
        <v>643</v>
      </c>
      <c r="D254" s="383">
        <v>1831</v>
      </c>
      <c r="E254" s="384">
        <v>5000</v>
      </c>
      <c r="F254" s="141">
        <f>-SUMIF(CajaAcc!F:F,A254,CajaAcc!E:E)+G254</f>
        <v>0</v>
      </c>
      <c r="G254" s="332">
        <v>0</v>
      </c>
    </row>
    <row r="255" spans="1:7" ht="15">
      <c r="A255" s="341" t="s">
        <v>646</v>
      </c>
      <c r="B255" s="381" t="s">
        <v>538</v>
      </c>
      <c r="C255" s="382" t="s">
        <v>647</v>
      </c>
      <c r="D255" s="383">
        <v>829</v>
      </c>
      <c r="E255" s="384">
        <v>4500</v>
      </c>
      <c r="F255" s="141">
        <f>-SUMIF(CajaAcc!F:F,A255,CajaAcc!E:E)+G255</f>
        <v>0</v>
      </c>
      <c r="G255" s="332">
        <v>0</v>
      </c>
    </row>
    <row r="256" spans="1:7" ht="15">
      <c r="A256" s="341" t="s">
        <v>648</v>
      </c>
      <c r="B256" s="381" t="s">
        <v>538</v>
      </c>
      <c r="C256" s="382" t="s">
        <v>647</v>
      </c>
      <c r="D256" s="383">
        <v>899</v>
      </c>
      <c r="E256" s="384">
        <v>4500</v>
      </c>
      <c r="F256" s="141">
        <f>-SUMIF(CajaAcc!F:F,A256,CajaAcc!E:E)+G256</f>
        <v>3</v>
      </c>
      <c r="G256" s="332">
        <v>3</v>
      </c>
    </row>
    <row r="257" spans="1:7" ht="15">
      <c r="A257" s="341" t="s">
        <v>649</v>
      </c>
      <c r="B257" s="381" t="s">
        <v>538</v>
      </c>
      <c r="C257" s="382" t="s">
        <v>650</v>
      </c>
      <c r="D257" s="383">
        <v>8914</v>
      </c>
      <c r="E257" s="384">
        <v>20500</v>
      </c>
      <c r="F257" s="141">
        <f>-SUMIF(CajaAcc!F:F,A257,CajaAcc!E:E)+G257</f>
        <v>0</v>
      </c>
      <c r="G257" s="332">
        <v>0</v>
      </c>
    </row>
    <row r="258" spans="1:7" ht="15">
      <c r="A258" s="341" t="s">
        <v>651</v>
      </c>
      <c r="B258" s="381" t="s">
        <v>538</v>
      </c>
      <c r="C258" s="382" t="s">
        <v>652</v>
      </c>
      <c r="D258" s="383">
        <v>8914</v>
      </c>
      <c r="E258" s="384">
        <v>20500</v>
      </c>
      <c r="F258" s="141">
        <f>-SUMIF(CajaAcc!F:F,A258,CajaAcc!E:E)+G258</f>
        <v>2</v>
      </c>
      <c r="G258" s="332">
        <v>2</v>
      </c>
    </row>
    <row r="259" spans="1:7" ht="15">
      <c r="A259" s="341" t="s">
        <v>7323</v>
      </c>
      <c r="B259" s="381" t="s">
        <v>538</v>
      </c>
      <c r="C259" s="382" t="s">
        <v>7324</v>
      </c>
      <c r="D259" s="383">
        <v>1262</v>
      </c>
      <c r="E259" s="384">
        <v>6000</v>
      </c>
      <c r="F259" s="141">
        <f>-SUMIF(CajaAcc!F:F,A259,CajaAcc!E:E)+G259</f>
        <v>0</v>
      </c>
      <c r="G259" s="332">
        <v>0</v>
      </c>
    </row>
    <row r="260" spans="1:7" ht="15">
      <c r="A260" s="341" t="s">
        <v>653</v>
      </c>
      <c r="B260" s="381" t="s">
        <v>538</v>
      </c>
      <c r="C260" s="382" t="s">
        <v>654</v>
      </c>
      <c r="D260" s="383">
        <v>1000</v>
      </c>
      <c r="E260" s="384">
        <v>5000</v>
      </c>
      <c r="F260" s="141">
        <f>-SUMIF(CajaAcc!F:F,A260,CajaAcc!E:E)+G260</f>
        <v>6</v>
      </c>
      <c r="G260" s="332">
        <v>7</v>
      </c>
    </row>
    <row r="261" spans="1:7" ht="15">
      <c r="A261" s="341" t="s">
        <v>655</v>
      </c>
      <c r="B261" s="381" t="s">
        <v>538</v>
      </c>
      <c r="C261" s="382" t="s">
        <v>656</v>
      </c>
      <c r="D261" s="383">
        <v>2386</v>
      </c>
      <c r="E261" s="384">
        <v>6500</v>
      </c>
      <c r="F261" s="141">
        <f>-SUMIF(CajaAcc!F:F,A261,CajaAcc!E:E)+G261</f>
        <v>0</v>
      </c>
      <c r="G261" s="332">
        <v>0</v>
      </c>
    </row>
    <row r="262" spans="1:7" ht="15">
      <c r="A262" s="341" t="s">
        <v>657</v>
      </c>
      <c r="B262" s="381" t="s">
        <v>538</v>
      </c>
      <c r="C262" s="382" t="s">
        <v>656</v>
      </c>
      <c r="D262" s="383">
        <v>2386</v>
      </c>
      <c r="E262" s="384">
        <v>6500</v>
      </c>
      <c r="F262" s="141">
        <f>-SUMIF(CajaAcc!F:F,A262,CajaAcc!E:E)+G262</f>
        <v>0</v>
      </c>
      <c r="G262" s="332">
        <v>0</v>
      </c>
    </row>
    <row r="263" spans="1:7" ht="15">
      <c r="A263" s="341" t="s">
        <v>658</v>
      </c>
      <c r="B263" s="381" t="s">
        <v>538</v>
      </c>
      <c r="C263" s="382" t="s">
        <v>656</v>
      </c>
      <c r="D263" s="383">
        <v>2386</v>
      </c>
      <c r="E263" s="384">
        <v>6500</v>
      </c>
      <c r="F263" s="141">
        <f>-SUMIF(CajaAcc!F:F,A263,CajaAcc!E:E)+G263</f>
        <v>0</v>
      </c>
      <c r="G263" s="332">
        <v>0</v>
      </c>
    </row>
    <row r="264" spans="1:7" ht="15">
      <c r="A264" s="341" t="s">
        <v>659</v>
      </c>
      <c r="B264" s="381" t="s">
        <v>538</v>
      </c>
      <c r="C264" s="382" t="s">
        <v>660</v>
      </c>
      <c r="D264" s="383">
        <v>1110</v>
      </c>
      <c r="E264" s="384">
        <v>4500</v>
      </c>
      <c r="F264" s="141">
        <f>-SUMIF(CajaAcc!F:F,A264,CajaAcc!E:E)+G264</f>
        <v>1</v>
      </c>
      <c r="G264" s="332">
        <v>1</v>
      </c>
    </row>
    <row r="265" spans="1:7" ht="15">
      <c r="A265" s="341" t="s">
        <v>661</v>
      </c>
      <c r="B265" s="381" t="s">
        <v>538</v>
      </c>
      <c r="C265" s="382" t="s">
        <v>662</v>
      </c>
      <c r="D265" s="383">
        <v>2386</v>
      </c>
      <c r="E265" s="384">
        <v>6500</v>
      </c>
      <c r="F265" s="141">
        <f>-SUMIF(CajaAcc!F:F,A265,CajaAcc!E:E)+G265</f>
        <v>0</v>
      </c>
      <c r="G265" s="332">
        <v>0</v>
      </c>
    </row>
    <row r="266" spans="1:7" ht="15">
      <c r="A266" s="341" t="s">
        <v>663</v>
      </c>
      <c r="B266" s="381" t="s">
        <v>538</v>
      </c>
      <c r="C266" s="382" t="s">
        <v>664</v>
      </c>
      <c r="D266" s="383">
        <v>2386</v>
      </c>
      <c r="E266" s="384">
        <v>5500</v>
      </c>
      <c r="F266" s="141">
        <f>-SUMIF(CajaAcc!F:F,A266,CajaAcc!E:E)+G266</f>
        <v>0</v>
      </c>
      <c r="G266" s="332">
        <v>0</v>
      </c>
    </row>
    <row r="267" spans="1:7" ht="15">
      <c r="A267" s="341" t="s">
        <v>665</v>
      </c>
      <c r="B267" s="381" t="s">
        <v>538</v>
      </c>
      <c r="C267" s="382" t="s">
        <v>6139</v>
      </c>
      <c r="D267" s="383">
        <v>2386</v>
      </c>
      <c r="E267" s="384">
        <v>5500</v>
      </c>
      <c r="F267" s="141">
        <f>-SUMIF(CajaAcc!F:F,A267,CajaAcc!E:E)+G267</f>
        <v>0</v>
      </c>
      <c r="G267" s="332">
        <v>0</v>
      </c>
    </row>
    <row r="268" spans="1:7" ht="15">
      <c r="A268" s="341" t="s">
        <v>666</v>
      </c>
      <c r="B268" s="381" t="s">
        <v>538</v>
      </c>
      <c r="C268" s="382" t="s">
        <v>667</v>
      </c>
      <c r="D268" s="383">
        <v>1849</v>
      </c>
      <c r="E268" s="384">
        <v>5000</v>
      </c>
      <c r="F268" s="141">
        <f>-SUMIF(CajaAcc!F:F,A268,CajaAcc!E:E)+G268</f>
        <v>0</v>
      </c>
      <c r="G268" s="332">
        <v>0</v>
      </c>
    </row>
    <row r="269" spans="1:7" ht="15">
      <c r="A269" s="341" t="s">
        <v>6460</v>
      </c>
      <c r="B269" s="381" t="s">
        <v>538</v>
      </c>
      <c r="C269" s="382" t="s">
        <v>6461</v>
      </c>
      <c r="D269" s="383">
        <v>1471</v>
      </c>
      <c r="E269" s="384">
        <v>6500</v>
      </c>
      <c r="F269" s="141">
        <f>-SUMIF(CajaAcc!F:F,A269,CajaAcc!E:E)+G269</f>
        <v>1</v>
      </c>
      <c r="G269" s="332">
        <v>1</v>
      </c>
    </row>
    <row r="270" spans="1:7" ht="15">
      <c r="A270" s="341" t="s">
        <v>668</v>
      </c>
      <c r="B270" s="381" t="s">
        <v>538</v>
      </c>
      <c r="C270" s="382" t="s">
        <v>669</v>
      </c>
      <c r="D270" s="383">
        <v>750</v>
      </c>
      <c r="E270" s="384">
        <v>3500</v>
      </c>
      <c r="F270" s="141">
        <f>-SUMIF(CajaAcc!F:F,A270,CajaAcc!E:E)+G270</f>
        <v>0</v>
      </c>
      <c r="G270" s="332">
        <v>0</v>
      </c>
    </row>
    <row r="271" spans="1:7" ht="15">
      <c r="A271" s="341" t="s">
        <v>670</v>
      </c>
      <c r="B271" s="381" t="s">
        <v>538</v>
      </c>
      <c r="C271" s="382" t="s">
        <v>669</v>
      </c>
      <c r="D271" s="383">
        <v>750</v>
      </c>
      <c r="E271" s="384">
        <v>3500</v>
      </c>
      <c r="F271" s="141">
        <f>-SUMIF(CajaAcc!F:F,A271,CajaAcc!E:E)+G271</f>
        <v>0</v>
      </c>
      <c r="G271" s="332">
        <v>0</v>
      </c>
    </row>
    <row r="272" spans="1:7" ht="15">
      <c r="A272" s="341" t="s">
        <v>671</v>
      </c>
      <c r="B272" s="381" t="s">
        <v>538</v>
      </c>
      <c r="C272" s="382" t="s">
        <v>669</v>
      </c>
      <c r="D272" s="383">
        <v>750</v>
      </c>
      <c r="E272" s="384">
        <v>3500</v>
      </c>
      <c r="F272" s="141">
        <f>-SUMIF(CajaAcc!F:F,A272,CajaAcc!E:E)+G272</f>
        <v>0</v>
      </c>
      <c r="G272" s="332">
        <v>0</v>
      </c>
    </row>
    <row r="273" spans="1:7" ht="15">
      <c r="A273" s="341" t="s">
        <v>6140</v>
      </c>
      <c r="B273" s="381" t="s">
        <v>538</v>
      </c>
      <c r="C273" s="382" t="s">
        <v>6141</v>
      </c>
      <c r="D273" s="383">
        <v>1369</v>
      </c>
      <c r="E273" s="384">
        <v>5500</v>
      </c>
      <c r="F273" s="141">
        <f>-SUMIF(CajaAcc!F:F,A273,CajaAcc!E:E)+G273</f>
        <v>1</v>
      </c>
      <c r="G273" s="332">
        <v>2</v>
      </c>
    </row>
    <row r="274" spans="1:7" ht="15">
      <c r="A274" s="341" t="s">
        <v>6142</v>
      </c>
      <c r="B274" s="381" t="s">
        <v>538</v>
      </c>
      <c r="C274" s="382" t="s">
        <v>6143</v>
      </c>
      <c r="D274" s="383">
        <v>1840</v>
      </c>
      <c r="E274" s="384">
        <v>8000</v>
      </c>
      <c r="F274" s="141">
        <f>-SUMIF(CajaAcc!F:F,A274,CajaAcc!E:E)+G274</f>
        <v>1</v>
      </c>
      <c r="G274" s="332">
        <v>1</v>
      </c>
    </row>
    <row r="275" spans="1:7" ht="15">
      <c r="A275" s="341" t="s">
        <v>6211</v>
      </c>
      <c r="B275" s="381" t="s">
        <v>538</v>
      </c>
      <c r="C275" s="382" t="s">
        <v>6212</v>
      </c>
      <c r="D275" s="383">
        <v>2364</v>
      </c>
      <c r="E275" s="384">
        <v>10500</v>
      </c>
      <c r="F275" s="141">
        <f>-SUMIF(CajaAcc!F:F,A275,CajaAcc!E:E)+G275</f>
        <v>0</v>
      </c>
      <c r="G275" s="332">
        <v>0</v>
      </c>
    </row>
    <row r="276" spans="1:7" ht="15">
      <c r="A276" s="341" t="s">
        <v>672</v>
      </c>
      <c r="B276" s="381" t="s">
        <v>538</v>
      </c>
      <c r="C276" s="382" t="s">
        <v>673</v>
      </c>
      <c r="D276" s="383">
        <v>2244</v>
      </c>
      <c r="E276" s="384">
        <v>10000</v>
      </c>
      <c r="F276" s="141">
        <f>-SUMIF(CajaAcc!F:F,A276,CajaAcc!E:E)+G276</f>
        <v>2</v>
      </c>
      <c r="G276" s="332">
        <v>2</v>
      </c>
    </row>
    <row r="277" spans="1:7" ht="15">
      <c r="A277" s="341" t="s">
        <v>7593</v>
      </c>
      <c r="B277" s="381" t="s">
        <v>538</v>
      </c>
      <c r="C277" s="382" t="s">
        <v>7594</v>
      </c>
      <c r="D277" s="383">
        <v>1923</v>
      </c>
      <c r="E277" s="384">
        <v>8500</v>
      </c>
      <c r="F277" s="141">
        <f>-SUMIF(CajaAcc!F:F,A277,CajaAcc!E:E)+G277</f>
        <v>0</v>
      </c>
      <c r="G277" s="332">
        <v>0</v>
      </c>
    </row>
    <row r="278" spans="1:7" ht="15">
      <c r="A278" s="341" t="s">
        <v>674</v>
      </c>
      <c r="B278" s="381" t="s">
        <v>538</v>
      </c>
      <c r="C278" s="382" t="s">
        <v>675</v>
      </c>
      <c r="D278" s="383">
        <v>2386</v>
      </c>
      <c r="E278" s="384">
        <v>5000</v>
      </c>
      <c r="F278" s="141">
        <f>-SUMIF(CajaAcc!F:F,A278,CajaAcc!E:E)+G278</f>
        <v>0</v>
      </c>
      <c r="G278" s="332">
        <v>0</v>
      </c>
    </row>
    <row r="279" spans="1:7" ht="15">
      <c r="A279" s="341" t="s">
        <v>676</v>
      </c>
      <c r="B279" s="381" t="s">
        <v>538</v>
      </c>
      <c r="C279" s="382" t="s">
        <v>675</v>
      </c>
      <c r="D279" s="383">
        <v>2386</v>
      </c>
      <c r="E279" s="384">
        <v>5000</v>
      </c>
      <c r="F279" s="141">
        <f>-SUMIF(CajaAcc!F:F,A279,CajaAcc!E:E)+G279</f>
        <v>0</v>
      </c>
      <c r="G279" s="332">
        <v>0</v>
      </c>
    </row>
    <row r="280" spans="1:7" ht="15">
      <c r="A280" s="341" t="s">
        <v>677</v>
      </c>
      <c r="B280" s="381" t="s">
        <v>538</v>
      </c>
      <c r="C280" s="382" t="s">
        <v>675</v>
      </c>
      <c r="D280" s="383">
        <v>2386</v>
      </c>
      <c r="E280" s="384">
        <v>5000</v>
      </c>
      <c r="F280" s="141">
        <f>-SUMIF(CajaAcc!F:F,A280,CajaAcc!E:E)+G280</f>
        <v>0</v>
      </c>
      <c r="G280" s="332">
        <v>0</v>
      </c>
    </row>
    <row r="281" spans="1:7" ht="15">
      <c r="A281" s="341" t="s">
        <v>678</v>
      </c>
      <c r="B281" s="381" t="s">
        <v>538</v>
      </c>
      <c r="C281" s="382" t="s">
        <v>679</v>
      </c>
      <c r="D281" s="383">
        <v>3000</v>
      </c>
      <c r="E281" s="384">
        <v>8000</v>
      </c>
      <c r="F281" s="141">
        <f>-SUMIF(CajaAcc!F:F,A281,CajaAcc!E:E)+G281</f>
        <v>0</v>
      </c>
      <c r="G281" s="332">
        <v>0</v>
      </c>
    </row>
    <row r="282" spans="1:7" ht="15">
      <c r="A282" s="341" t="s">
        <v>680</v>
      </c>
      <c r="B282" s="381" t="s">
        <v>538</v>
      </c>
      <c r="C282" s="382" t="s">
        <v>681</v>
      </c>
      <c r="D282" s="383">
        <v>987</v>
      </c>
      <c r="E282" s="384">
        <v>3000</v>
      </c>
      <c r="F282" s="141">
        <f>-SUMIF(CajaAcc!F:F,A282,CajaAcc!E:E)+G282</f>
        <v>0</v>
      </c>
      <c r="G282" s="332">
        <v>0</v>
      </c>
    </row>
    <row r="283" spans="1:7" ht="15">
      <c r="A283" s="341" t="s">
        <v>6144</v>
      </c>
      <c r="B283" s="381" t="s">
        <v>538</v>
      </c>
      <c r="C283" s="382" t="s">
        <v>6145</v>
      </c>
      <c r="D283" s="383">
        <v>1599</v>
      </c>
      <c r="E283" s="384">
        <v>11000</v>
      </c>
      <c r="F283" s="141">
        <f>-SUMIF(CajaAcc!F:F,A283,CajaAcc!E:E)+G283</f>
        <v>2</v>
      </c>
      <c r="G283" s="332">
        <v>2</v>
      </c>
    </row>
    <row r="284" spans="1:7" ht="15">
      <c r="A284" s="341" t="s">
        <v>682</v>
      </c>
      <c r="B284" s="381" t="s">
        <v>538</v>
      </c>
      <c r="C284" s="382" t="s">
        <v>683</v>
      </c>
      <c r="D284" s="383">
        <v>3238</v>
      </c>
      <c r="E284" s="384">
        <v>10500</v>
      </c>
      <c r="F284" s="141">
        <f>-SUMIF(CajaAcc!F:F,A284,CajaAcc!E:E)+G284</f>
        <v>0</v>
      </c>
      <c r="G284" s="332">
        <v>0</v>
      </c>
    </row>
    <row r="285" spans="1:7" ht="15">
      <c r="A285" s="341" t="s">
        <v>7407</v>
      </c>
      <c r="B285" s="381" t="s">
        <v>538</v>
      </c>
      <c r="C285" s="382" t="s">
        <v>7408</v>
      </c>
      <c r="D285" s="383">
        <v>1514</v>
      </c>
      <c r="E285" s="384">
        <v>9500</v>
      </c>
      <c r="F285" s="141">
        <f>-SUMIF(CajaAcc!F:F,A285,CajaAcc!E:E)+G285</f>
        <v>4</v>
      </c>
      <c r="G285" s="332">
        <v>6</v>
      </c>
    </row>
    <row r="286" spans="1:7" ht="15">
      <c r="A286" s="341" t="s">
        <v>6213</v>
      </c>
      <c r="B286" s="381" t="s">
        <v>538</v>
      </c>
      <c r="C286" s="382" t="s">
        <v>6214</v>
      </c>
      <c r="D286" s="383">
        <v>1262</v>
      </c>
      <c r="E286" s="384">
        <v>8500</v>
      </c>
      <c r="F286" s="141">
        <f>-SUMIF(CajaAcc!F:F,A286,CajaAcc!E:E)+G286</f>
        <v>0</v>
      </c>
      <c r="G286" s="332">
        <v>0</v>
      </c>
    </row>
    <row r="287" spans="1:7" ht="15">
      <c r="A287" s="341" t="s">
        <v>6797</v>
      </c>
      <c r="B287" s="381" t="s">
        <v>538</v>
      </c>
      <c r="C287" s="382" t="s">
        <v>6214</v>
      </c>
      <c r="D287" s="383">
        <v>1262</v>
      </c>
      <c r="E287" s="384">
        <v>8500</v>
      </c>
      <c r="F287" s="141">
        <f>-SUMIF(CajaAcc!F:F,A287,CajaAcc!E:E)+G287</f>
        <v>0</v>
      </c>
      <c r="G287" s="332">
        <v>0</v>
      </c>
    </row>
    <row r="288" spans="1:7" ht="15">
      <c r="A288" s="341" t="s">
        <v>684</v>
      </c>
      <c r="B288" s="381" t="s">
        <v>538</v>
      </c>
      <c r="C288" s="382" t="s">
        <v>685</v>
      </c>
      <c r="D288" s="383">
        <v>5542</v>
      </c>
      <c r="E288" s="384">
        <v>15000</v>
      </c>
      <c r="F288" s="141">
        <f>-SUMIF(CajaAcc!F:F,A288,CajaAcc!E:E)+G288</f>
        <v>0</v>
      </c>
      <c r="G288" s="332">
        <v>0</v>
      </c>
    </row>
    <row r="289" spans="1:7" ht="15">
      <c r="A289" s="341" t="s">
        <v>686</v>
      </c>
      <c r="B289" s="381" t="s">
        <v>538</v>
      </c>
      <c r="C289" s="382" t="s">
        <v>685</v>
      </c>
      <c r="D289" s="383">
        <v>5542</v>
      </c>
      <c r="E289" s="384">
        <v>15000</v>
      </c>
      <c r="F289" s="141">
        <f>-SUMIF(CajaAcc!F:F,A289,CajaAcc!E:E)+G289</f>
        <v>0</v>
      </c>
      <c r="G289" s="332">
        <v>0</v>
      </c>
    </row>
    <row r="290" spans="1:7" ht="15">
      <c r="A290" s="341" t="s">
        <v>687</v>
      </c>
      <c r="B290" s="381" t="s">
        <v>538</v>
      </c>
      <c r="C290" s="382" t="s">
        <v>688</v>
      </c>
      <c r="D290" s="383">
        <v>5542</v>
      </c>
      <c r="E290" s="384">
        <v>15000</v>
      </c>
      <c r="F290" s="141">
        <f>-SUMIF(CajaAcc!F:F,A290,CajaAcc!E:E)+G290</f>
        <v>0</v>
      </c>
      <c r="G290" s="332">
        <v>0</v>
      </c>
    </row>
    <row r="291" spans="1:7" ht="15">
      <c r="A291" s="341" t="s">
        <v>689</v>
      </c>
      <c r="B291" s="381" t="s">
        <v>538</v>
      </c>
      <c r="C291" s="382" t="s">
        <v>690</v>
      </c>
      <c r="D291" s="383">
        <v>5542</v>
      </c>
      <c r="E291" s="384">
        <v>15000</v>
      </c>
      <c r="F291" s="141">
        <f>-SUMIF(CajaAcc!F:F,A291,CajaAcc!E:E)+G291</f>
        <v>0</v>
      </c>
      <c r="G291" s="332">
        <v>0</v>
      </c>
    </row>
    <row r="292" spans="1:7" ht="15">
      <c r="A292" s="341" t="s">
        <v>691</v>
      </c>
      <c r="B292" s="381" t="s">
        <v>538</v>
      </c>
      <c r="C292" s="382" t="s">
        <v>692</v>
      </c>
      <c r="D292" s="383">
        <v>5542</v>
      </c>
      <c r="E292" s="384">
        <v>15000</v>
      </c>
      <c r="F292" s="141">
        <f>-SUMIF(CajaAcc!F:F,A292,CajaAcc!E:E)+G292</f>
        <v>0</v>
      </c>
      <c r="G292" s="332">
        <v>0</v>
      </c>
    </row>
    <row r="293" spans="1:7" ht="15">
      <c r="A293" s="341" t="s">
        <v>693</v>
      </c>
      <c r="B293" s="381" t="s">
        <v>538</v>
      </c>
      <c r="C293" s="382" t="s">
        <v>694</v>
      </c>
      <c r="D293" s="383">
        <v>1262</v>
      </c>
      <c r="E293" s="384">
        <v>6000</v>
      </c>
      <c r="F293" s="141">
        <f>-SUMIF(CajaAcc!F:F,A293,CajaAcc!E:E)+G293</f>
        <v>1</v>
      </c>
      <c r="G293" s="332">
        <v>1</v>
      </c>
    </row>
    <row r="294" spans="1:7" ht="15">
      <c r="A294" s="341" t="s">
        <v>6447</v>
      </c>
      <c r="B294" s="381" t="s">
        <v>538</v>
      </c>
      <c r="C294" s="382" t="s">
        <v>694</v>
      </c>
      <c r="D294" s="383">
        <v>1262</v>
      </c>
      <c r="E294" s="384">
        <v>6000</v>
      </c>
      <c r="F294" s="141">
        <f>-SUMIF(CajaAcc!F:F,A294,CajaAcc!E:E)+G294</f>
        <v>4</v>
      </c>
      <c r="G294" s="332">
        <v>4</v>
      </c>
    </row>
    <row r="295" spans="1:7" ht="15">
      <c r="A295" s="341" t="s">
        <v>695</v>
      </c>
      <c r="B295" s="381" t="s">
        <v>538</v>
      </c>
      <c r="C295" s="382" t="s">
        <v>696</v>
      </c>
      <c r="D295" s="383">
        <v>1495</v>
      </c>
      <c r="E295" s="384">
        <v>7500</v>
      </c>
      <c r="F295" s="141">
        <f>-SUMIF(CajaAcc!F:F,A295,CajaAcc!E:E)+G295</f>
        <v>0</v>
      </c>
      <c r="G295" s="332">
        <v>0</v>
      </c>
    </row>
    <row r="296" spans="1:7" ht="15">
      <c r="A296" s="341" t="s">
        <v>697</v>
      </c>
      <c r="B296" s="381" t="s">
        <v>538</v>
      </c>
      <c r="C296" s="382" t="s">
        <v>698</v>
      </c>
      <c r="D296" s="383">
        <v>1384</v>
      </c>
      <c r="E296" s="384">
        <v>5000</v>
      </c>
      <c r="F296" s="141">
        <f>-SUMIF(CajaAcc!F:F,A296,CajaAcc!E:E)+G296</f>
        <v>0</v>
      </c>
      <c r="G296" s="332">
        <v>0</v>
      </c>
    </row>
    <row r="297" spans="1:7" ht="15">
      <c r="A297" s="341" t="s">
        <v>699</v>
      </c>
      <c r="B297" s="381" t="s">
        <v>538</v>
      </c>
      <c r="C297" s="382" t="s">
        <v>700</v>
      </c>
      <c r="D297" s="383">
        <v>3238</v>
      </c>
      <c r="E297" s="384">
        <v>8000</v>
      </c>
      <c r="F297" s="141">
        <f>-SUMIF(CajaAcc!F:F,A297,CajaAcc!E:E)+G297</f>
        <v>1</v>
      </c>
      <c r="G297" s="332">
        <v>1</v>
      </c>
    </row>
    <row r="298" spans="1:7" ht="15">
      <c r="A298" s="341" t="s">
        <v>701</v>
      </c>
      <c r="B298" s="381" t="s">
        <v>538</v>
      </c>
      <c r="C298" s="382" t="s">
        <v>702</v>
      </c>
      <c r="D298" s="383">
        <v>1610</v>
      </c>
      <c r="E298" s="384">
        <v>7000</v>
      </c>
      <c r="F298" s="141">
        <f>-SUMIF(CajaAcc!F:F,A298,CajaAcc!E:E)+G298</f>
        <v>0</v>
      </c>
      <c r="G298" s="332">
        <v>0</v>
      </c>
    </row>
    <row r="299" spans="1:7" ht="15">
      <c r="A299" s="341" t="s">
        <v>703</v>
      </c>
      <c r="B299" s="381" t="s">
        <v>538</v>
      </c>
      <c r="C299" s="382" t="s">
        <v>704</v>
      </c>
      <c r="D299" s="383">
        <v>1769</v>
      </c>
      <c r="E299" s="384">
        <v>6000</v>
      </c>
      <c r="F299" s="141">
        <f>-SUMIF(CajaAcc!F:F,A299,CajaAcc!E:E)+G299</f>
        <v>0</v>
      </c>
      <c r="G299" s="332">
        <v>0</v>
      </c>
    </row>
    <row r="300" spans="1:7" ht="15">
      <c r="A300" s="341" t="s">
        <v>705</v>
      </c>
      <c r="B300" s="381" t="s">
        <v>538</v>
      </c>
      <c r="C300" s="382" t="s">
        <v>706</v>
      </c>
      <c r="D300" s="383">
        <v>3238</v>
      </c>
      <c r="E300" s="384">
        <v>8500</v>
      </c>
      <c r="F300" s="141">
        <f>-SUMIF(CajaAcc!F:F,A300,CajaAcc!E:E)+G300</f>
        <v>0</v>
      </c>
      <c r="G300" s="332">
        <v>0</v>
      </c>
    </row>
    <row r="301" spans="1:7" ht="15">
      <c r="A301" s="341" t="s">
        <v>707</v>
      </c>
      <c r="B301" s="381" t="s">
        <v>538</v>
      </c>
      <c r="C301" s="382" t="s">
        <v>708</v>
      </c>
      <c r="D301" s="383">
        <v>2663</v>
      </c>
      <c r="E301" s="384">
        <v>5000</v>
      </c>
      <c r="F301" s="141">
        <f>-SUMIF(CajaAcc!F:F,A301,CajaAcc!E:E)+G301</f>
        <v>0</v>
      </c>
      <c r="G301" s="332">
        <v>0</v>
      </c>
    </row>
    <row r="302" spans="1:7" ht="15">
      <c r="A302" s="341" t="s">
        <v>6092</v>
      </c>
      <c r="B302" s="381" t="s">
        <v>538</v>
      </c>
      <c r="C302" s="382" t="s">
        <v>6093</v>
      </c>
      <c r="D302" s="383">
        <v>1471</v>
      </c>
      <c r="E302" s="384">
        <v>7000</v>
      </c>
      <c r="F302" s="141">
        <f>-SUMIF(CajaAcc!F:F,A302,CajaAcc!E:E)+G302</f>
        <v>0</v>
      </c>
      <c r="G302" s="332">
        <v>0</v>
      </c>
    </row>
    <row r="303" spans="1:7" ht="15">
      <c r="A303" s="341" t="s">
        <v>6445</v>
      </c>
      <c r="B303" s="381" t="s">
        <v>538</v>
      </c>
      <c r="C303" s="382" t="s">
        <v>6446</v>
      </c>
      <c r="D303" s="383">
        <v>1849</v>
      </c>
      <c r="E303" s="384">
        <v>9500</v>
      </c>
      <c r="F303" s="141">
        <f>-SUMIF(CajaAcc!F:F,A303,CajaAcc!E:E)+G303</f>
        <v>3</v>
      </c>
      <c r="G303" s="332">
        <v>3</v>
      </c>
    </row>
    <row r="304" spans="1:7" ht="15">
      <c r="A304" s="341" t="s">
        <v>709</v>
      </c>
      <c r="B304" s="381" t="s">
        <v>538</v>
      </c>
      <c r="C304" s="382" t="s">
        <v>710</v>
      </c>
      <c r="D304" s="383">
        <v>3328</v>
      </c>
      <c r="E304" s="384">
        <v>9500</v>
      </c>
      <c r="F304" s="141">
        <f>-SUMIF(CajaAcc!F:F,A304,CajaAcc!E:E)+G304</f>
        <v>0</v>
      </c>
      <c r="G304" s="332">
        <v>0</v>
      </c>
    </row>
    <row r="305" spans="1:7" ht="15">
      <c r="A305" s="341" t="s">
        <v>711</v>
      </c>
      <c r="B305" s="381" t="s">
        <v>538</v>
      </c>
      <c r="C305" s="382" t="s">
        <v>712</v>
      </c>
      <c r="D305" s="383">
        <v>3328</v>
      </c>
      <c r="E305" s="384">
        <v>10000</v>
      </c>
      <c r="F305" s="141">
        <f>-SUMIF(CajaAcc!F:F,A305,CajaAcc!E:E)+G305</f>
        <v>0</v>
      </c>
      <c r="G305" s="332">
        <v>0</v>
      </c>
    </row>
    <row r="306" spans="1:7" ht="15">
      <c r="A306" s="341" t="s">
        <v>7595</v>
      </c>
      <c r="B306" s="381" t="s">
        <v>538</v>
      </c>
      <c r="C306" s="382" t="s">
        <v>7596</v>
      </c>
      <c r="D306" s="383">
        <v>2168</v>
      </c>
      <c r="E306" s="384">
        <v>9500</v>
      </c>
      <c r="F306" s="141">
        <f>-SUMIF(CajaAcc!F:F,A306,CajaAcc!E:E)+G306</f>
        <v>0</v>
      </c>
      <c r="G306" s="332">
        <v>0</v>
      </c>
    </row>
    <row r="307" spans="1:7" ht="15">
      <c r="A307" s="341" t="s">
        <v>713</v>
      </c>
      <c r="B307" s="381" t="s">
        <v>538</v>
      </c>
      <c r="C307" s="382" t="s">
        <v>714</v>
      </c>
      <c r="D307" s="383">
        <v>22351</v>
      </c>
      <c r="E307" s="384">
        <v>34500</v>
      </c>
      <c r="F307" s="141">
        <f>-SUMIF(CajaAcc!F:F,A307,CajaAcc!E:E)+G307</f>
        <v>0</v>
      </c>
      <c r="G307" s="332">
        <v>0</v>
      </c>
    </row>
    <row r="308" spans="1:7" ht="15">
      <c r="A308" s="341" t="s">
        <v>715</v>
      </c>
      <c r="B308" s="381" t="s">
        <v>538</v>
      </c>
      <c r="C308" s="382" t="s">
        <v>716</v>
      </c>
      <c r="D308" s="383">
        <v>3366</v>
      </c>
      <c r="E308" s="384">
        <v>10500</v>
      </c>
      <c r="F308" s="141">
        <f>-SUMIF(CajaAcc!F:F,A308,CajaAcc!E:E)+G308</f>
        <v>0</v>
      </c>
      <c r="G308" s="332">
        <v>0</v>
      </c>
    </row>
    <row r="309" spans="1:7" ht="15">
      <c r="A309" s="341" t="s">
        <v>6463</v>
      </c>
      <c r="B309" s="381" t="s">
        <v>538</v>
      </c>
      <c r="C309" s="382" t="s">
        <v>716</v>
      </c>
      <c r="D309" s="383">
        <v>3267</v>
      </c>
      <c r="E309" s="384">
        <v>10000</v>
      </c>
      <c r="F309" s="141">
        <f>-SUMIF(CajaAcc!F:F,A309,CajaAcc!E:E)+G309</f>
        <v>0</v>
      </c>
      <c r="G309" s="332">
        <v>0</v>
      </c>
    </row>
    <row r="310" spans="1:7" ht="15">
      <c r="A310" s="341" t="s">
        <v>717</v>
      </c>
      <c r="B310" s="381" t="s">
        <v>538</v>
      </c>
      <c r="C310" s="382" t="s">
        <v>718</v>
      </c>
      <c r="D310" s="383">
        <v>3001</v>
      </c>
      <c r="E310" s="384">
        <v>9500</v>
      </c>
      <c r="F310" s="141">
        <f>-SUMIF(CajaAcc!F:F,A310,CajaAcc!E:E)+G310</f>
        <v>0</v>
      </c>
      <c r="G310" s="332">
        <v>0</v>
      </c>
    </row>
    <row r="311" spans="1:7" ht="15">
      <c r="A311" s="341" t="s">
        <v>6798</v>
      </c>
      <c r="B311" s="381" t="s">
        <v>538</v>
      </c>
      <c r="C311" s="382" t="s">
        <v>718</v>
      </c>
      <c r="D311" s="383">
        <v>3015</v>
      </c>
      <c r="E311" s="384">
        <v>9500</v>
      </c>
      <c r="F311" s="141">
        <f>-SUMIF(CajaAcc!F:F,A311,CajaAcc!E:E)+G311</f>
        <v>1</v>
      </c>
      <c r="G311" s="332">
        <v>1</v>
      </c>
    </row>
    <row r="312" spans="1:7" ht="15">
      <c r="A312" s="341" t="s">
        <v>7589</v>
      </c>
      <c r="B312" s="381" t="s">
        <v>538</v>
      </c>
      <c r="C312" s="382" t="s">
        <v>7590</v>
      </c>
      <c r="D312" s="383">
        <v>2159</v>
      </c>
      <c r="E312" s="384">
        <v>7000</v>
      </c>
      <c r="F312" s="141">
        <f>-SUMIF(CajaAcc!F:F,A312,CajaAcc!E:E)+G312</f>
        <v>3</v>
      </c>
      <c r="G312" s="332">
        <v>2</v>
      </c>
    </row>
    <row r="313" spans="1:7" ht="15">
      <c r="A313" s="341" t="s">
        <v>719</v>
      </c>
      <c r="B313" s="381" t="s">
        <v>538</v>
      </c>
      <c r="C313" s="382" t="s">
        <v>720</v>
      </c>
      <c r="D313" s="383">
        <v>2972</v>
      </c>
      <c r="E313" s="384">
        <v>9000</v>
      </c>
      <c r="F313" s="141">
        <f>-SUMIF(CajaAcc!F:F,A313,CajaAcc!E:E)+G313</f>
        <v>0</v>
      </c>
      <c r="G313" s="332">
        <v>0</v>
      </c>
    </row>
    <row r="314" spans="1:7" ht="15">
      <c r="A314" s="341" t="s">
        <v>721</v>
      </c>
      <c r="B314" s="381" t="s">
        <v>538</v>
      </c>
      <c r="C314" s="382" t="s">
        <v>722</v>
      </c>
      <c r="D314" s="383">
        <v>1642</v>
      </c>
      <c r="E314" s="384">
        <v>7000</v>
      </c>
      <c r="F314" s="141">
        <f>-SUMIF(CajaAcc!F:F,A314,CajaAcc!E:E)+G314</f>
        <v>0</v>
      </c>
      <c r="G314" s="332">
        <v>0</v>
      </c>
    </row>
    <row r="315" spans="1:7" ht="15">
      <c r="A315" s="341" t="s">
        <v>6146</v>
      </c>
      <c r="B315" s="381" t="s">
        <v>538</v>
      </c>
      <c r="C315" s="382" t="s">
        <v>6147</v>
      </c>
      <c r="D315" s="383">
        <v>1892</v>
      </c>
      <c r="E315" s="384">
        <v>8500</v>
      </c>
      <c r="F315" s="141">
        <f>-SUMIF(CajaAcc!F:F,A315,CajaAcc!E:E)+G315</f>
        <v>0</v>
      </c>
      <c r="G315" s="332">
        <v>1</v>
      </c>
    </row>
    <row r="316" spans="1:7" ht="15">
      <c r="A316" s="341" t="s">
        <v>723</v>
      </c>
      <c r="B316" s="381" t="s">
        <v>538</v>
      </c>
      <c r="C316" s="382" t="s">
        <v>724</v>
      </c>
      <c r="D316" s="383">
        <v>2972</v>
      </c>
      <c r="E316" s="384">
        <v>9000</v>
      </c>
      <c r="F316" s="141">
        <f>-SUMIF(CajaAcc!F:F,A316,CajaAcc!E:E)+G316</f>
        <v>0</v>
      </c>
      <c r="G316" s="332">
        <v>0</v>
      </c>
    </row>
    <row r="317" spans="1:7" ht="15">
      <c r="A317" s="341" t="s">
        <v>6799</v>
      </c>
      <c r="B317" s="381" t="s">
        <v>538</v>
      </c>
      <c r="C317" s="382" t="s">
        <v>6800</v>
      </c>
      <c r="D317" s="383">
        <v>1340</v>
      </c>
      <c r="E317" s="384">
        <v>7000</v>
      </c>
      <c r="F317" s="141">
        <f>-SUMIF(CajaAcc!F:F,A317,CajaAcc!E:E)+G317</f>
        <v>0</v>
      </c>
      <c r="G317" s="332">
        <v>0</v>
      </c>
    </row>
    <row r="318" spans="1:7" ht="15">
      <c r="A318" s="341" t="s">
        <v>7409</v>
      </c>
      <c r="B318" s="381" t="s">
        <v>538</v>
      </c>
      <c r="C318" s="382" t="s">
        <v>7410</v>
      </c>
      <c r="D318" s="383">
        <v>1340</v>
      </c>
      <c r="E318" s="384">
        <v>7000</v>
      </c>
      <c r="F318" s="141">
        <f>-SUMIF(CajaAcc!F:F,A318,CajaAcc!E:E)+G318</f>
        <v>4</v>
      </c>
      <c r="G318" s="332">
        <v>4</v>
      </c>
    </row>
    <row r="319" spans="1:7" ht="15">
      <c r="A319" s="341" t="s">
        <v>725</v>
      </c>
      <c r="B319" s="381" t="s">
        <v>538</v>
      </c>
      <c r="C319" s="382" t="s">
        <v>726</v>
      </c>
      <c r="D319" s="383">
        <v>5942</v>
      </c>
      <c r="E319" s="384">
        <v>16000</v>
      </c>
      <c r="F319" s="141">
        <f>-SUMIF(CajaAcc!F:F,A319,CajaAcc!E:E)+G319</f>
        <v>0</v>
      </c>
      <c r="G319" s="332">
        <v>0</v>
      </c>
    </row>
    <row r="320" spans="1:7" ht="15">
      <c r="A320" s="341" t="s">
        <v>727</v>
      </c>
      <c r="B320" s="381" t="s">
        <v>538</v>
      </c>
      <c r="C320" s="382" t="s">
        <v>728</v>
      </c>
      <c r="D320" s="383">
        <v>1873</v>
      </c>
      <c r="E320" s="384">
        <v>6000</v>
      </c>
      <c r="F320" s="141">
        <f>-SUMIF(CajaAcc!F:F,A320,CajaAcc!E:E)+G320</f>
        <v>0</v>
      </c>
      <c r="G320" s="332">
        <v>0</v>
      </c>
    </row>
    <row r="321" spans="1:7" ht="15">
      <c r="A321" s="341" t="s">
        <v>729</v>
      </c>
      <c r="B321" s="381" t="s">
        <v>538</v>
      </c>
      <c r="C321" s="382" t="s">
        <v>730</v>
      </c>
      <c r="D321" s="383">
        <v>1873</v>
      </c>
      <c r="E321" s="384">
        <v>6000</v>
      </c>
      <c r="F321" s="141">
        <f>-SUMIF(CajaAcc!F:F,A321,CajaAcc!E:E)+G321</f>
        <v>4</v>
      </c>
      <c r="G321" s="332">
        <v>4</v>
      </c>
    </row>
    <row r="322" spans="1:7" ht="15">
      <c r="A322" s="341" t="s">
        <v>731</v>
      </c>
      <c r="B322" s="381" t="s">
        <v>732</v>
      </c>
      <c r="C322" s="382" t="s">
        <v>733</v>
      </c>
      <c r="D322" s="383">
        <v>5638</v>
      </c>
      <c r="E322" s="384">
        <v>8000</v>
      </c>
      <c r="F322" s="141">
        <f>-SUMIF(CajaAcc!F:F,A322,CajaAcc!E:E)+G322</f>
        <v>0</v>
      </c>
      <c r="G322" s="332">
        <v>0</v>
      </c>
    </row>
    <row r="323" spans="1:7" ht="15">
      <c r="A323" s="341" t="s">
        <v>734</v>
      </c>
      <c r="B323" s="381" t="s">
        <v>732</v>
      </c>
      <c r="C323" s="382" t="s">
        <v>735</v>
      </c>
      <c r="D323" s="383">
        <v>3804</v>
      </c>
      <c r="E323" s="384">
        <v>8000</v>
      </c>
      <c r="F323" s="141">
        <f>-SUMIF(CajaAcc!F:F,A323,CajaAcc!E:E)+G323</f>
        <v>0</v>
      </c>
      <c r="G323" s="332">
        <v>0</v>
      </c>
    </row>
    <row r="324" spans="1:7" ht="15">
      <c r="A324" s="341" t="s">
        <v>736</v>
      </c>
      <c r="B324" s="381" t="s">
        <v>732</v>
      </c>
      <c r="C324" s="382" t="s">
        <v>737</v>
      </c>
      <c r="D324" s="383">
        <v>2881</v>
      </c>
      <c r="E324" s="384">
        <v>8000</v>
      </c>
      <c r="F324" s="141">
        <f>-SUMIF(CajaAcc!F:F,A324,CajaAcc!E:E)+G324</f>
        <v>0</v>
      </c>
      <c r="G324" s="332">
        <v>0</v>
      </c>
    </row>
    <row r="325" spans="1:7" ht="15">
      <c r="A325" s="341" t="s">
        <v>738</v>
      </c>
      <c r="B325" s="381" t="s">
        <v>732</v>
      </c>
      <c r="C325" s="382" t="s">
        <v>739</v>
      </c>
      <c r="D325" s="383">
        <v>1970</v>
      </c>
      <c r="E325" s="384">
        <v>5000</v>
      </c>
      <c r="F325" s="141">
        <f>-SUMIF(CajaAcc!F:F,A325,CajaAcc!E:E)+G325</f>
        <v>0</v>
      </c>
      <c r="G325" s="332">
        <v>0</v>
      </c>
    </row>
    <row r="326" spans="1:7" ht="15">
      <c r="A326" s="341" t="s">
        <v>740</v>
      </c>
      <c r="B326" s="381" t="s">
        <v>732</v>
      </c>
      <c r="C326" s="382" t="s">
        <v>741</v>
      </c>
      <c r="D326" s="383">
        <v>6305</v>
      </c>
      <c r="E326" s="384">
        <v>15500</v>
      </c>
      <c r="F326" s="141">
        <f>-SUMIF(CajaAcc!F:F,A326,CajaAcc!E:E)+G326</f>
        <v>0</v>
      </c>
      <c r="G326" s="332">
        <v>0</v>
      </c>
    </row>
    <row r="327" spans="1:7" ht="15">
      <c r="A327" s="341" t="s">
        <v>742</v>
      </c>
      <c r="B327" s="381" t="s">
        <v>732</v>
      </c>
      <c r="C327" s="382" t="s">
        <v>741</v>
      </c>
      <c r="D327" s="383">
        <v>6305</v>
      </c>
      <c r="E327" s="384">
        <v>15500</v>
      </c>
      <c r="F327" s="141">
        <f>-SUMIF(CajaAcc!F:F,A327,CajaAcc!E:E)+G327</f>
        <v>0</v>
      </c>
      <c r="G327" s="332">
        <v>0</v>
      </c>
    </row>
    <row r="328" spans="1:7" ht="15">
      <c r="A328" s="341" t="s">
        <v>743</v>
      </c>
      <c r="B328" s="381" t="s">
        <v>732</v>
      </c>
      <c r="C328" s="382" t="s">
        <v>744</v>
      </c>
      <c r="D328" s="383">
        <v>2881</v>
      </c>
      <c r="E328" s="384">
        <v>6500</v>
      </c>
      <c r="F328" s="141">
        <f>-SUMIF(CajaAcc!F:F,A328,CajaAcc!E:E)+G328</f>
        <v>3</v>
      </c>
      <c r="G328" s="332">
        <v>3</v>
      </c>
    </row>
    <row r="329" spans="1:7" ht="15">
      <c r="A329" s="341" t="s">
        <v>745</v>
      </c>
      <c r="B329" s="381" t="s">
        <v>732</v>
      </c>
      <c r="C329" s="382" t="s">
        <v>746</v>
      </c>
      <c r="D329" s="383">
        <v>4555</v>
      </c>
      <c r="E329" s="384">
        <v>14000</v>
      </c>
      <c r="F329" s="141">
        <f>-SUMIF(CajaAcc!F:F,A329,CajaAcc!E:E)+G329</f>
        <v>1</v>
      </c>
      <c r="G329" s="332">
        <v>1</v>
      </c>
    </row>
    <row r="330" spans="1:7" ht="15">
      <c r="A330" s="341" t="s">
        <v>747</v>
      </c>
      <c r="B330" s="381" t="s">
        <v>732</v>
      </c>
      <c r="C330" s="382" t="s">
        <v>748</v>
      </c>
      <c r="D330" s="383">
        <v>4555</v>
      </c>
      <c r="E330" s="384">
        <v>14000</v>
      </c>
      <c r="F330" s="141">
        <f>-SUMIF(CajaAcc!F:F,A330,CajaAcc!E:E)+G330</f>
        <v>0</v>
      </c>
      <c r="G330" s="332">
        <v>0</v>
      </c>
    </row>
    <row r="331" spans="1:7" ht="15">
      <c r="A331" s="341" t="s">
        <v>749</v>
      </c>
      <c r="B331" s="381" t="s">
        <v>732</v>
      </c>
      <c r="C331" s="382" t="s">
        <v>750</v>
      </c>
      <c r="D331" s="383">
        <v>4555</v>
      </c>
      <c r="E331" s="384">
        <v>14000</v>
      </c>
      <c r="F331" s="141">
        <f>-SUMIF(CajaAcc!F:F,A331,CajaAcc!E:E)+G331</f>
        <v>2</v>
      </c>
      <c r="G331" s="332">
        <v>2</v>
      </c>
    </row>
    <row r="332" spans="1:7" ht="15">
      <c r="A332" s="341" t="s">
        <v>751</v>
      </c>
      <c r="B332" s="381" t="s">
        <v>732</v>
      </c>
      <c r="C332" s="382" t="s">
        <v>752</v>
      </c>
      <c r="D332" s="383">
        <v>4555</v>
      </c>
      <c r="E332" s="384">
        <v>14000</v>
      </c>
      <c r="F332" s="141">
        <f>-SUMIF(CajaAcc!F:F,A332,CajaAcc!E:E)+G332</f>
        <v>0</v>
      </c>
      <c r="G332" s="332">
        <v>0</v>
      </c>
    </row>
    <row r="333" spans="1:7" ht="15">
      <c r="A333" s="341" t="s">
        <v>753</v>
      </c>
      <c r="B333" s="381" t="s">
        <v>732</v>
      </c>
      <c r="C333" s="382" t="s">
        <v>752</v>
      </c>
      <c r="D333" s="383">
        <v>4555</v>
      </c>
      <c r="E333" s="384">
        <v>14000</v>
      </c>
      <c r="F333" s="141">
        <f>-SUMIF(CajaAcc!F:F,A333,CajaAcc!E:E)+G333</f>
        <v>0</v>
      </c>
      <c r="G333" s="332">
        <v>0</v>
      </c>
    </row>
    <row r="334" spans="1:7" ht="15">
      <c r="A334" s="341" t="s">
        <v>754</v>
      </c>
      <c r="B334" s="381" t="s">
        <v>732</v>
      </c>
      <c r="C334" s="382" t="s">
        <v>755</v>
      </c>
      <c r="D334" s="383">
        <v>4555</v>
      </c>
      <c r="E334" s="384">
        <v>14000</v>
      </c>
      <c r="F334" s="141">
        <f>-SUMIF(CajaAcc!F:F,A334,CajaAcc!E:E)+G334</f>
        <v>0</v>
      </c>
      <c r="G334" s="332">
        <v>0</v>
      </c>
    </row>
    <row r="335" spans="1:7" ht="15">
      <c r="A335" s="341" t="s">
        <v>756</v>
      </c>
      <c r="B335" s="381" t="s">
        <v>732</v>
      </c>
      <c r="C335" s="382" t="s">
        <v>757</v>
      </c>
      <c r="D335" s="383">
        <v>4555</v>
      </c>
      <c r="E335" s="384">
        <v>14000</v>
      </c>
      <c r="F335" s="141">
        <f>-SUMIF(CajaAcc!F:F,A335,CajaAcc!E:E)+G335</f>
        <v>2</v>
      </c>
      <c r="G335" s="332">
        <v>2</v>
      </c>
    </row>
    <row r="336" spans="1:7" ht="15">
      <c r="A336" s="341" t="s">
        <v>758</v>
      </c>
      <c r="B336" s="381" t="s">
        <v>732</v>
      </c>
      <c r="C336" s="382" t="s">
        <v>759</v>
      </c>
      <c r="D336" s="383">
        <v>3124</v>
      </c>
      <c r="E336" s="384">
        <v>10000</v>
      </c>
      <c r="F336" s="141">
        <f>-SUMIF(CajaAcc!F:F,A336,CajaAcc!E:E)+G336</f>
        <v>0</v>
      </c>
      <c r="G336" s="332">
        <v>0</v>
      </c>
    </row>
    <row r="337" spans="1:7" ht="15">
      <c r="A337" s="341" t="s">
        <v>760</v>
      </c>
      <c r="B337" s="381" t="s">
        <v>732</v>
      </c>
      <c r="C337" s="382" t="s">
        <v>759</v>
      </c>
      <c r="D337" s="383">
        <v>2174</v>
      </c>
      <c r="E337" s="384">
        <v>5500</v>
      </c>
      <c r="F337" s="141">
        <f>-SUMIF(CajaAcc!F:F,A337,CajaAcc!E:E)+G337</f>
        <v>0</v>
      </c>
      <c r="G337" s="332">
        <v>0</v>
      </c>
    </row>
    <row r="338" spans="1:7" ht="15">
      <c r="A338" s="341" t="s">
        <v>761</v>
      </c>
      <c r="B338" s="381" t="s">
        <v>732</v>
      </c>
      <c r="C338" s="382" t="s">
        <v>762</v>
      </c>
      <c r="D338" s="383">
        <v>2174</v>
      </c>
      <c r="E338" s="384">
        <v>5500</v>
      </c>
      <c r="F338" s="141">
        <f>-SUMIF(CajaAcc!F:F,A338,CajaAcc!E:E)+G338</f>
        <v>0</v>
      </c>
      <c r="G338" s="332">
        <v>0</v>
      </c>
    </row>
    <row r="339" spans="1:7" ht="15">
      <c r="A339" s="341" t="s">
        <v>763</v>
      </c>
      <c r="B339" s="381" t="s">
        <v>732</v>
      </c>
      <c r="C339" s="382" t="s">
        <v>764</v>
      </c>
      <c r="D339" s="383">
        <v>3124</v>
      </c>
      <c r="E339" s="384">
        <v>10000</v>
      </c>
      <c r="F339" s="141">
        <f>-SUMIF(CajaAcc!F:F,A339,CajaAcc!E:E)+G339</f>
        <v>0</v>
      </c>
      <c r="G339" s="332">
        <v>0</v>
      </c>
    </row>
    <row r="340" spans="1:7" ht="15">
      <c r="A340" s="341" t="s">
        <v>765</v>
      </c>
      <c r="B340" s="381" t="s">
        <v>732</v>
      </c>
      <c r="C340" s="382" t="s">
        <v>764</v>
      </c>
      <c r="D340" s="383">
        <v>1970</v>
      </c>
      <c r="E340" s="384">
        <v>5000</v>
      </c>
      <c r="F340" s="141">
        <f>-SUMIF(CajaAcc!F:F,A340,CajaAcc!E:E)+G340</f>
        <v>0</v>
      </c>
      <c r="G340" s="332">
        <v>0</v>
      </c>
    </row>
    <row r="341" spans="1:7" ht="15">
      <c r="A341" s="341" t="s">
        <v>766</v>
      </c>
      <c r="B341" s="381" t="s">
        <v>732</v>
      </c>
      <c r="C341" s="382" t="s">
        <v>767</v>
      </c>
      <c r="D341" s="383">
        <v>3124</v>
      </c>
      <c r="E341" s="384">
        <v>10000</v>
      </c>
      <c r="F341" s="141">
        <f>-SUMIF(CajaAcc!F:F,A341,CajaAcc!E:E)+G341</f>
        <v>0</v>
      </c>
      <c r="G341" s="332">
        <v>0</v>
      </c>
    </row>
    <row r="342" spans="1:7" ht="15">
      <c r="A342" s="341" t="s">
        <v>768</v>
      </c>
      <c r="B342" s="381" t="s">
        <v>732</v>
      </c>
      <c r="C342" s="382" t="s">
        <v>767</v>
      </c>
      <c r="D342" s="383">
        <v>1834</v>
      </c>
      <c r="E342" s="384">
        <v>5000</v>
      </c>
      <c r="F342" s="141">
        <f>-SUMIF(CajaAcc!F:F,A342,CajaAcc!E:E)+G342</f>
        <v>0</v>
      </c>
      <c r="G342" s="332">
        <v>0</v>
      </c>
    </row>
    <row r="343" spans="1:7" ht="15">
      <c r="A343" s="341" t="s">
        <v>7539</v>
      </c>
      <c r="B343" s="381" t="s">
        <v>732</v>
      </c>
      <c r="C343" s="382" t="s">
        <v>7540</v>
      </c>
      <c r="D343" s="383">
        <v>4555</v>
      </c>
      <c r="E343" s="384">
        <v>14000</v>
      </c>
      <c r="F343" s="141">
        <f>-SUMIF(CajaAcc!F:F,A343,CajaAcc!E:E)+G343</f>
        <v>1</v>
      </c>
      <c r="G343" s="332">
        <v>0</v>
      </c>
    </row>
    <row r="344" spans="1:7" ht="15">
      <c r="A344" s="341" t="s">
        <v>6582</v>
      </c>
      <c r="B344" s="381" t="s">
        <v>732</v>
      </c>
      <c r="C344" s="382" t="s">
        <v>6583</v>
      </c>
      <c r="D344" s="383">
        <v>5688</v>
      </c>
      <c r="E344" s="384">
        <v>17500</v>
      </c>
      <c r="F344" s="141">
        <f>-SUMIF(CajaAcc!F:F,A344,CajaAcc!E:E)+G344</f>
        <v>0</v>
      </c>
      <c r="G344" s="332">
        <v>0</v>
      </c>
    </row>
    <row r="345" spans="1:7" ht="15">
      <c r="A345" s="341" t="s">
        <v>769</v>
      </c>
      <c r="B345" s="381" t="s">
        <v>732</v>
      </c>
      <c r="C345" s="382" t="s">
        <v>770</v>
      </c>
      <c r="D345" s="383">
        <v>8282</v>
      </c>
      <c r="E345" s="384">
        <v>19000</v>
      </c>
      <c r="F345" s="141">
        <f>-SUMIF(CajaAcc!F:F,A345,CajaAcc!E:E)+G345</f>
        <v>0</v>
      </c>
      <c r="G345" s="332">
        <v>0</v>
      </c>
    </row>
    <row r="346" spans="1:7" ht="15">
      <c r="A346" s="341" t="s">
        <v>771</v>
      </c>
      <c r="B346" s="381" t="s">
        <v>732</v>
      </c>
      <c r="C346" s="382" t="s">
        <v>772</v>
      </c>
      <c r="D346" s="383">
        <v>8009</v>
      </c>
      <c r="E346" s="384">
        <v>18500</v>
      </c>
      <c r="F346" s="141">
        <f>-SUMIF(CajaAcc!F:F,A346,CajaAcc!E:E)+G346</f>
        <v>0</v>
      </c>
      <c r="G346" s="332">
        <v>0</v>
      </c>
    </row>
    <row r="347" spans="1:7" ht="15">
      <c r="A347" s="341" t="s">
        <v>773</v>
      </c>
      <c r="B347" s="381" t="s">
        <v>732</v>
      </c>
      <c r="C347" s="382" t="s">
        <v>774</v>
      </c>
      <c r="D347" s="383">
        <v>6305</v>
      </c>
      <c r="E347" s="384">
        <v>14500</v>
      </c>
      <c r="F347" s="141">
        <f>-SUMIF(CajaAcc!F:F,A347,CajaAcc!E:E)+G347</f>
        <v>0</v>
      </c>
      <c r="G347" s="332">
        <v>0</v>
      </c>
    </row>
    <row r="348" spans="1:7" ht="15">
      <c r="A348" s="341" t="s">
        <v>775</v>
      </c>
      <c r="B348" s="381" t="s">
        <v>732</v>
      </c>
      <c r="C348" s="382" t="s">
        <v>776</v>
      </c>
      <c r="D348" s="383">
        <v>7950</v>
      </c>
      <c r="E348" s="384">
        <v>21500</v>
      </c>
      <c r="F348" s="141">
        <f>-SUMIF(CajaAcc!F:F,A348,CajaAcc!E:E)+G348</f>
        <v>0</v>
      </c>
      <c r="G348" s="332">
        <v>0</v>
      </c>
    </row>
    <row r="349" spans="1:7" ht="15">
      <c r="A349" s="341" t="s">
        <v>6801</v>
      </c>
      <c r="B349" s="381" t="s">
        <v>732</v>
      </c>
      <c r="C349" s="382" t="s">
        <v>6802</v>
      </c>
      <c r="D349" s="383">
        <v>3137</v>
      </c>
      <c r="E349" s="384">
        <v>13500</v>
      </c>
      <c r="F349" s="141">
        <f>-SUMIF(CajaAcc!F:F,A349,CajaAcc!E:E)+G349</f>
        <v>0</v>
      </c>
      <c r="G349" s="332">
        <v>0</v>
      </c>
    </row>
    <row r="350" spans="1:7" ht="15">
      <c r="A350" s="341" t="s">
        <v>777</v>
      </c>
      <c r="B350" s="381" t="s">
        <v>732</v>
      </c>
      <c r="C350" s="382" t="s">
        <v>778</v>
      </c>
      <c r="D350" s="383">
        <v>5286</v>
      </c>
      <c r="E350" s="384">
        <v>12000</v>
      </c>
      <c r="F350" s="141">
        <f>-SUMIF(CajaAcc!F:F,A350,CajaAcc!E:E)+G350</f>
        <v>0</v>
      </c>
      <c r="G350" s="332">
        <v>0</v>
      </c>
    </row>
    <row r="351" spans="1:7" ht="15">
      <c r="A351" s="341" t="s">
        <v>779</v>
      </c>
      <c r="B351" s="381" t="s">
        <v>732</v>
      </c>
      <c r="C351" s="382" t="s">
        <v>780</v>
      </c>
      <c r="D351" s="383">
        <v>2997</v>
      </c>
      <c r="E351" s="384">
        <v>8000</v>
      </c>
      <c r="F351" s="141">
        <f>-SUMIF(CajaAcc!F:F,A351,CajaAcc!E:E)+G351</f>
        <v>0</v>
      </c>
      <c r="G351" s="332">
        <v>0</v>
      </c>
    </row>
    <row r="352" spans="1:7" ht="15">
      <c r="A352" s="341" t="s">
        <v>781</v>
      </c>
      <c r="B352" s="381" t="s">
        <v>732</v>
      </c>
      <c r="C352" s="382" t="s">
        <v>780</v>
      </c>
      <c r="D352" s="383">
        <v>2997</v>
      </c>
      <c r="E352" s="384">
        <v>8000</v>
      </c>
      <c r="F352" s="141">
        <f>-SUMIF(CajaAcc!F:F,A352,CajaAcc!E:E)+G352</f>
        <v>0</v>
      </c>
      <c r="G352" s="332">
        <v>0</v>
      </c>
    </row>
    <row r="353" spans="1:7" ht="15">
      <c r="A353" s="341" t="s">
        <v>782</v>
      </c>
      <c r="B353" s="381" t="s">
        <v>732</v>
      </c>
      <c r="C353" s="382" t="s">
        <v>783</v>
      </c>
      <c r="D353" s="383">
        <v>4999</v>
      </c>
      <c r="E353" s="384">
        <v>13500</v>
      </c>
      <c r="F353" s="141">
        <f>-SUMIF(CajaAcc!F:F,A353,CajaAcc!E:E)+G353</f>
        <v>0</v>
      </c>
      <c r="G353" s="332">
        <v>0</v>
      </c>
    </row>
    <row r="354" spans="1:7" ht="15">
      <c r="A354" s="341" t="s">
        <v>7545</v>
      </c>
      <c r="B354" s="381" t="s">
        <v>732</v>
      </c>
      <c r="C354" s="382" t="s">
        <v>7546</v>
      </c>
      <c r="D354" s="383">
        <v>4008</v>
      </c>
      <c r="E354" s="384">
        <v>12500</v>
      </c>
      <c r="F354" s="141">
        <f>-SUMIF(CajaAcc!F:F,A354,CajaAcc!E:E)+G354</f>
        <v>0</v>
      </c>
      <c r="G354" s="332">
        <v>0</v>
      </c>
    </row>
    <row r="355" spans="1:7" ht="15">
      <c r="A355" s="341" t="s">
        <v>6215</v>
      </c>
      <c r="B355" s="381" t="s">
        <v>732</v>
      </c>
      <c r="C355" s="382" t="s">
        <v>6216</v>
      </c>
      <c r="D355" s="383">
        <v>3616</v>
      </c>
      <c r="E355" s="384">
        <v>9500</v>
      </c>
      <c r="F355" s="141">
        <f>-SUMIF(CajaAcc!F:F,A355,CajaAcc!E:E)+G355</f>
        <v>0</v>
      </c>
      <c r="G355" s="332">
        <v>0</v>
      </c>
    </row>
    <row r="356" spans="1:7" ht="15">
      <c r="A356" s="341" t="s">
        <v>784</v>
      </c>
      <c r="B356" s="381" t="s">
        <v>732</v>
      </c>
      <c r="C356" s="382" t="s">
        <v>785</v>
      </c>
      <c r="D356" s="383">
        <v>4383</v>
      </c>
      <c r="E356" s="384">
        <v>12000</v>
      </c>
      <c r="F356" s="141">
        <f>-SUMIF(CajaAcc!F:F,A356,CajaAcc!E:E)+G356</f>
        <v>0</v>
      </c>
      <c r="G356" s="332">
        <v>0</v>
      </c>
    </row>
    <row r="357" spans="1:7" ht="15">
      <c r="A357" s="341" t="s">
        <v>786</v>
      </c>
      <c r="B357" s="381" t="s">
        <v>732</v>
      </c>
      <c r="C357" s="382" t="s">
        <v>787</v>
      </c>
      <c r="D357" s="383">
        <v>21673</v>
      </c>
      <c r="E357" s="384">
        <v>41500</v>
      </c>
      <c r="F357" s="141">
        <f>-SUMIF(CajaAcc!F:F,A357,CajaAcc!E:E)+G357</f>
        <v>0</v>
      </c>
      <c r="G357" s="332">
        <v>0</v>
      </c>
    </row>
    <row r="358" spans="1:7" ht="15">
      <c r="A358" s="341" t="s">
        <v>788</v>
      </c>
      <c r="B358" s="381" t="s">
        <v>732</v>
      </c>
      <c r="C358" s="382" t="s">
        <v>789</v>
      </c>
      <c r="D358" s="383">
        <v>9536</v>
      </c>
      <c r="E358" s="384">
        <v>18500</v>
      </c>
      <c r="F358" s="141">
        <f>-SUMIF(CajaAcc!F:F,A358,CajaAcc!E:E)+G358</f>
        <v>0</v>
      </c>
      <c r="G358" s="332">
        <v>0</v>
      </c>
    </row>
    <row r="359" spans="1:7" ht="15">
      <c r="A359" s="341" t="s">
        <v>790</v>
      </c>
      <c r="B359" s="381" t="s">
        <v>732</v>
      </c>
      <c r="C359" s="382" t="s">
        <v>791</v>
      </c>
      <c r="D359" s="383">
        <v>4555</v>
      </c>
      <c r="E359" s="384">
        <v>9000</v>
      </c>
      <c r="F359" s="141">
        <f>-SUMIF(CajaAcc!F:F,A359,CajaAcc!E:E)+G359</f>
        <v>0</v>
      </c>
      <c r="G359" s="332">
        <v>0</v>
      </c>
    </row>
    <row r="360" spans="1:7" ht="15">
      <c r="A360" s="341" t="s">
        <v>792</v>
      </c>
      <c r="B360" s="381" t="s">
        <v>732</v>
      </c>
      <c r="C360" s="382" t="s">
        <v>793</v>
      </c>
      <c r="D360" s="383">
        <v>21673</v>
      </c>
      <c r="E360" s="384">
        <v>41500</v>
      </c>
      <c r="F360" s="141">
        <f>-SUMIF(CajaAcc!F:F,A360,CajaAcc!E:E)+G360</f>
        <v>0</v>
      </c>
      <c r="G360" s="332">
        <v>0</v>
      </c>
    </row>
    <row r="361" spans="1:7" ht="15">
      <c r="A361" s="341" t="s">
        <v>794</v>
      </c>
      <c r="B361" s="381" t="s">
        <v>732</v>
      </c>
      <c r="C361" s="382" t="s">
        <v>795</v>
      </c>
      <c r="D361" s="383">
        <v>21673</v>
      </c>
      <c r="E361" s="384">
        <v>41500</v>
      </c>
      <c r="F361" s="141">
        <f>-SUMIF(CajaAcc!F:F,A361,CajaAcc!E:E)+G361</f>
        <v>0</v>
      </c>
      <c r="G361" s="332">
        <v>0</v>
      </c>
    </row>
    <row r="362" spans="1:7" ht="15">
      <c r="A362" s="341" t="s">
        <v>796</v>
      </c>
      <c r="B362" s="381" t="s">
        <v>732</v>
      </c>
      <c r="C362" s="382" t="s">
        <v>797</v>
      </c>
      <c r="D362" s="383">
        <v>21673</v>
      </c>
      <c r="E362" s="384">
        <v>43500</v>
      </c>
      <c r="F362" s="141">
        <f>-SUMIF(CajaAcc!F:F,A362,CajaAcc!E:E)+G362</f>
        <v>0</v>
      </c>
      <c r="G362" s="332">
        <v>0</v>
      </c>
    </row>
    <row r="363" spans="1:7" ht="15">
      <c r="A363" s="341" t="s">
        <v>7411</v>
      </c>
      <c r="B363" s="381" t="s">
        <v>732</v>
      </c>
      <c r="C363" s="382" t="s">
        <v>7412</v>
      </c>
      <c r="D363" s="383">
        <v>10400</v>
      </c>
      <c r="E363" s="384">
        <v>32000</v>
      </c>
      <c r="F363" s="141">
        <f>-SUMIF(CajaAcc!F:F,A363,CajaAcc!E:E)+G363</f>
        <v>2</v>
      </c>
      <c r="G363" s="332">
        <v>1</v>
      </c>
    </row>
    <row r="364" spans="1:7" ht="15">
      <c r="A364" s="341" t="s">
        <v>798</v>
      </c>
      <c r="B364" s="381" t="s">
        <v>732</v>
      </c>
      <c r="C364" s="382" t="s">
        <v>799</v>
      </c>
      <c r="D364" s="383">
        <v>11947</v>
      </c>
      <c r="E364" s="384">
        <v>18500</v>
      </c>
      <c r="F364" s="141">
        <f>-SUMIF(CajaAcc!F:F,A364,CajaAcc!E:E)+G364</f>
        <v>0</v>
      </c>
      <c r="G364" s="332">
        <v>0</v>
      </c>
    </row>
    <row r="365" spans="1:7" ht="15">
      <c r="A365" s="341" t="s">
        <v>800</v>
      </c>
      <c r="B365" s="381" t="s">
        <v>732</v>
      </c>
      <c r="C365" s="382" t="s">
        <v>801</v>
      </c>
      <c r="D365" s="383">
        <v>17804</v>
      </c>
      <c r="E365" s="384">
        <v>27500</v>
      </c>
      <c r="F365" s="141">
        <f>-SUMIF(CajaAcc!F:F,A365,CajaAcc!E:E)+G365</f>
        <v>1</v>
      </c>
      <c r="G365" s="332">
        <v>1</v>
      </c>
    </row>
    <row r="366" spans="1:7" ht="15">
      <c r="A366" s="341" t="s">
        <v>802</v>
      </c>
      <c r="B366" s="381" t="s">
        <v>732</v>
      </c>
      <c r="C366" s="382" t="s">
        <v>803</v>
      </c>
      <c r="D366" s="383">
        <v>1017</v>
      </c>
      <c r="E366" s="384">
        <v>2500</v>
      </c>
      <c r="F366" s="141">
        <f>-SUMIF(CajaAcc!F:F,A366,CajaAcc!E:E)+G366</f>
        <v>2</v>
      </c>
      <c r="G366" s="332">
        <v>1</v>
      </c>
    </row>
    <row r="367" spans="1:7" ht="15">
      <c r="A367" s="341" t="s">
        <v>804</v>
      </c>
      <c r="B367" s="381" t="s">
        <v>732</v>
      </c>
      <c r="C367" s="382" t="s">
        <v>805</v>
      </c>
      <c r="D367" s="383">
        <v>5720</v>
      </c>
      <c r="E367" s="384">
        <v>13000</v>
      </c>
      <c r="F367" s="141">
        <f>-SUMIF(CajaAcc!F:F,A367,CajaAcc!E:E)+G367</f>
        <v>0</v>
      </c>
      <c r="G367" s="332">
        <v>0</v>
      </c>
    </row>
    <row r="368" spans="1:7" ht="15">
      <c r="A368" s="341" t="s">
        <v>806</v>
      </c>
      <c r="B368" s="381" t="s">
        <v>732</v>
      </c>
      <c r="C368" s="382" t="s">
        <v>807</v>
      </c>
      <c r="D368" s="383">
        <v>18578</v>
      </c>
      <c r="E368" s="384">
        <v>28500</v>
      </c>
      <c r="F368" s="141">
        <f>-SUMIF(CajaAcc!F:F,A368,CajaAcc!E:E)+G368</f>
        <v>2</v>
      </c>
      <c r="G368" s="332">
        <v>2</v>
      </c>
    </row>
    <row r="369" spans="1:7" ht="15">
      <c r="A369" s="341" t="s">
        <v>875</v>
      </c>
      <c r="B369" s="381" t="s">
        <v>732</v>
      </c>
      <c r="C369" s="382" t="s">
        <v>6803</v>
      </c>
      <c r="D369" s="383">
        <v>1854</v>
      </c>
      <c r="E369" s="384">
        <v>5500</v>
      </c>
      <c r="F369" s="141">
        <f>-SUMIF(CajaAcc!F:F,A369,CajaAcc!E:E)+G369</f>
        <v>0</v>
      </c>
      <c r="G369" s="332">
        <v>0</v>
      </c>
    </row>
    <row r="370" spans="1:7" ht="15">
      <c r="A370" s="341" t="s">
        <v>6804</v>
      </c>
      <c r="B370" s="381" t="s">
        <v>732</v>
      </c>
      <c r="C370" s="382" t="s">
        <v>6805</v>
      </c>
      <c r="D370" s="383">
        <v>1854</v>
      </c>
      <c r="E370" s="384">
        <v>5500</v>
      </c>
      <c r="F370" s="141">
        <f>-SUMIF(CajaAcc!F:F,A370,CajaAcc!E:E)+G370</f>
        <v>4</v>
      </c>
      <c r="G370" s="332">
        <v>6</v>
      </c>
    </row>
    <row r="371" spans="1:7" ht="15">
      <c r="A371" s="341" t="s">
        <v>874</v>
      </c>
      <c r="B371" s="381" t="s">
        <v>732</v>
      </c>
      <c r="C371" s="382" t="s">
        <v>6731</v>
      </c>
      <c r="D371" s="383">
        <v>1276</v>
      </c>
      <c r="E371" s="384">
        <v>4500</v>
      </c>
      <c r="F371" s="141">
        <f>-SUMIF(CajaAcc!F:F,A371,CajaAcc!E:E)+G371</f>
        <v>0</v>
      </c>
      <c r="G371" s="332">
        <v>0</v>
      </c>
    </row>
    <row r="372" spans="1:7" ht="15">
      <c r="A372" s="341" t="s">
        <v>876</v>
      </c>
      <c r="B372" s="381" t="s">
        <v>732</v>
      </c>
      <c r="C372" s="382" t="s">
        <v>6806</v>
      </c>
      <c r="D372" s="383">
        <v>11216</v>
      </c>
      <c r="E372" s="384">
        <v>26000</v>
      </c>
      <c r="F372" s="141">
        <f>-SUMIF(CajaAcc!F:F,A372,CajaAcc!E:E)+G372</f>
        <v>1</v>
      </c>
      <c r="G372" s="332">
        <v>1</v>
      </c>
    </row>
    <row r="373" spans="1:7" ht="15">
      <c r="A373" s="341" t="s">
        <v>808</v>
      </c>
      <c r="B373" s="381" t="s">
        <v>732</v>
      </c>
      <c r="C373" s="382" t="s">
        <v>7413</v>
      </c>
      <c r="D373" s="383">
        <v>13688</v>
      </c>
      <c r="E373" s="384">
        <v>42000</v>
      </c>
      <c r="F373" s="141">
        <f>-SUMIF(CajaAcc!F:F,A373,CajaAcc!E:E)+G373</f>
        <v>0</v>
      </c>
      <c r="G373" s="332">
        <v>0</v>
      </c>
    </row>
    <row r="374" spans="1:7" ht="15">
      <c r="A374" s="341" t="s">
        <v>809</v>
      </c>
      <c r="B374" s="381" t="s">
        <v>732</v>
      </c>
      <c r="C374" s="382" t="s">
        <v>7414</v>
      </c>
      <c r="D374" s="383">
        <v>6042</v>
      </c>
      <c r="E374" s="384">
        <v>18500</v>
      </c>
      <c r="F374" s="141">
        <f>-SUMIF(CajaAcc!F:F,A374,CajaAcc!E:E)+G374</f>
        <v>12</v>
      </c>
      <c r="G374" s="332">
        <v>10</v>
      </c>
    </row>
    <row r="375" spans="1:7" ht="15">
      <c r="A375" s="341" t="s">
        <v>810</v>
      </c>
      <c r="B375" s="381" t="s">
        <v>732</v>
      </c>
      <c r="C375" s="382" t="s">
        <v>7415</v>
      </c>
      <c r="D375" s="383">
        <v>5875</v>
      </c>
      <c r="E375" s="384">
        <v>18000</v>
      </c>
      <c r="F375" s="141">
        <f>-SUMIF(CajaAcc!F:F,A375,CajaAcc!E:E)+G375</f>
        <v>0</v>
      </c>
      <c r="G375" s="332">
        <v>0</v>
      </c>
    </row>
    <row r="376" spans="1:7" ht="15">
      <c r="A376" s="341" t="s">
        <v>811</v>
      </c>
      <c r="B376" s="381" t="s">
        <v>732</v>
      </c>
      <c r="C376" s="382" t="s">
        <v>7416</v>
      </c>
      <c r="D376" s="383">
        <v>5736</v>
      </c>
      <c r="E376" s="384">
        <v>17500</v>
      </c>
      <c r="F376" s="141">
        <f>-SUMIF(CajaAcc!F:F,A376,CajaAcc!E:E)+G376</f>
        <v>0</v>
      </c>
      <c r="G376" s="332">
        <v>0</v>
      </c>
    </row>
    <row r="377" spans="1:7" ht="15">
      <c r="A377" s="341" t="s">
        <v>812</v>
      </c>
      <c r="B377" s="381" t="s">
        <v>732</v>
      </c>
      <c r="C377" s="382" t="s">
        <v>7417</v>
      </c>
      <c r="D377" s="383">
        <v>4453</v>
      </c>
      <c r="E377" s="384">
        <v>13500</v>
      </c>
      <c r="F377" s="141">
        <f>-SUMIF(CajaAcc!F:F,A377,CajaAcc!E:E)+G377</f>
        <v>0</v>
      </c>
      <c r="G377" s="332">
        <v>0</v>
      </c>
    </row>
    <row r="378" spans="1:7" ht="15">
      <c r="A378" s="341" t="s">
        <v>7325</v>
      </c>
      <c r="B378" s="381" t="s">
        <v>732</v>
      </c>
      <c r="C378" s="382" t="s">
        <v>7418</v>
      </c>
      <c r="D378" s="383">
        <v>4369</v>
      </c>
      <c r="E378" s="384">
        <v>13500</v>
      </c>
      <c r="F378" s="141">
        <f>-SUMIF(CajaAcc!F:F,A378,CajaAcc!E:E)+G378</f>
        <v>3</v>
      </c>
      <c r="G378" s="332">
        <v>2</v>
      </c>
    </row>
    <row r="379" spans="1:7" ht="15">
      <c r="A379" s="341" t="s">
        <v>813</v>
      </c>
      <c r="B379" s="381" t="s">
        <v>732</v>
      </c>
      <c r="C379" s="382" t="s">
        <v>7419</v>
      </c>
      <c r="D379" s="383">
        <v>18892</v>
      </c>
      <c r="E379" s="384">
        <v>58000</v>
      </c>
      <c r="F379" s="141">
        <f>-SUMIF(CajaAcc!F:F,A379,CajaAcc!E:E)+G379</f>
        <v>0</v>
      </c>
      <c r="G379" s="332">
        <v>0</v>
      </c>
    </row>
    <row r="380" spans="1:7" ht="15">
      <c r="A380" s="341" t="s">
        <v>7420</v>
      </c>
      <c r="B380" s="381" t="s">
        <v>732</v>
      </c>
      <c r="C380" s="382" t="s">
        <v>7421</v>
      </c>
      <c r="D380" s="383">
        <v>9381</v>
      </c>
      <c r="E380" s="384">
        <v>29000</v>
      </c>
      <c r="F380" s="141">
        <f>-SUMIF(CajaAcc!F:F,A380,CajaAcc!E:E)+G380</f>
        <v>0</v>
      </c>
      <c r="G380" s="332">
        <v>0</v>
      </c>
    </row>
    <row r="381" spans="1:7" ht="15">
      <c r="A381" s="341" t="s">
        <v>814</v>
      </c>
      <c r="B381" s="381" t="s">
        <v>732</v>
      </c>
      <c r="C381" s="382" t="s">
        <v>815</v>
      </c>
      <c r="D381" s="383">
        <v>10101</v>
      </c>
      <c r="E381" s="384">
        <v>15500</v>
      </c>
      <c r="F381" s="141">
        <f>-SUMIF(CajaAcc!F:F,A381,CajaAcc!E:E)+G381</f>
        <v>0</v>
      </c>
      <c r="G381" s="332">
        <v>0</v>
      </c>
    </row>
    <row r="382" spans="1:7" ht="15">
      <c r="A382" s="341" t="s">
        <v>816</v>
      </c>
      <c r="B382" s="381" t="s">
        <v>732</v>
      </c>
      <c r="C382" s="382" t="s">
        <v>817</v>
      </c>
      <c r="D382" s="383">
        <v>987</v>
      </c>
      <c r="E382" s="384">
        <v>3000</v>
      </c>
      <c r="F382" s="141">
        <f>-SUMIF(CajaAcc!F:F,A382,CajaAcc!E:E)+G382</f>
        <v>0</v>
      </c>
      <c r="G382" s="332">
        <v>0</v>
      </c>
    </row>
    <row r="383" spans="1:7" ht="15">
      <c r="A383" s="341" t="s">
        <v>818</v>
      </c>
      <c r="B383" s="381" t="s">
        <v>732</v>
      </c>
      <c r="C383" s="382" t="s">
        <v>819</v>
      </c>
      <c r="D383" s="383">
        <v>987</v>
      </c>
      <c r="E383" s="384">
        <v>2500</v>
      </c>
      <c r="F383" s="141">
        <f>-SUMIF(CajaAcc!F:F,A383,CajaAcc!E:E)+G383</f>
        <v>0</v>
      </c>
      <c r="G383" s="332">
        <v>0</v>
      </c>
    </row>
    <row r="384" spans="1:7" ht="15">
      <c r="A384" s="341" t="s">
        <v>820</v>
      </c>
      <c r="B384" s="381" t="s">
        <v>732</v>
      </c>
      <c r="C384" s="382" t="s">
        <v>821</v>
      </c>
      <c r="D384" s="383">
        <v>987</v>
      </c>
      <c r="E384" s="384">
        <v>2500</v>
      </c>
      <c r="F384" s="141">
        <f>-SUMIF(CajaAcc!F:F,A384,CajaAcc!E:E)+G384</f>
        <v>0</v>
      </c>
      <c r="G384" s="332">
        <v>0</v>
      </c>
    </row>
    <row r="385" spans="1:7" ht="15">
      <c r="A385" s="341" t="s">
        <v>822</v>
      </c>
      <c r="B385" s="381" t="s">
        <v>732</v>
      </c>
      <c r="C385" s="382" t="s">
        <v>823</v>
      </c>
      <c r="D385" s="383">
        <v>1729</v>
      </c>
      <c r="E385" s="384">
        <v>4500</v>
      </c>
      <c r="F385" s="141">
        <f>-SUMIF(CajaAcc!F:F,A385,CajaAcc!E:E)+G385</f>
        <v>0</v>
      </c>
      <c r="G385" s="332">
        <v>0</v>
      </c>
    </row>
    <row r="386" spans="1:7" ht="15">
      <c r="A386" s="341" t="s">
        <v>6807</v>
      </c>
      <c r="B386" s="381" t="s">
        <v>732</v>
      </c>
      <c r="C386" s="382" t="s">
        <v>6808</v>
      </c>
      <c r="D386" s="383">
        <v>2529</v>
      </c>
      <c r="E386" s="384">
        <v>8000</v>
      </c>
      <c r="F386" s="141">
        <f>-SUMIF(CajaAcc!F:F,A386,CajaAcc!E:E)+G386</f>
        <v>0</v>
      </c>
      <c r="G386" s="332">
        <v>0</v>
      </c>
    </row>
    <row r="387" spans="1:7" ht="15">
      <c r="A387" s="341" t="s">
        <v>824</v>
      </c>
      <c r="B387" s="381" t="s">
        <v>732</v>
      </c>
      <c r="C387" s="382" t="s">
        <v>825</v>
      </c>
      <c r="D387" s="383">
        <v>3020</v>
      </c>
      <c r="E387" s="384">
        <v>9500</v>
      </c>
      <c r="F387" s="141">
        <f>-SUMIF(CajaAcc!F:F,A387,CajaAcc!E:E)+G387</f>
        <v>0</v>
      </c>
      <c r="G387" s="332">
        <v>0</v>
      </c>
    </row>
    <row r="388" spans="1:7" ht="15">
      <c r="A388" s="341" t="s">
        <v>6217</v>
      </c>
      <c r="B388" s="381" t="s">
        <v>732</v>
      </c>
      <c r="C388" s="382" t="s">
        <v>6218</v>
      </c>
      <c r="D388" s="383">
        <v>3333</v>
      </c>
      <c r="E388" s="384">
        <v>10500</v>
      </c>
      <c r="F388" s="141">
        <f>-SUMIF(CajaAcc!F:F,A388,CajaAcc!E:E)+G388</f>
        <v>3</v>
      </c>
      <c r="G388" s="332">
        <v>3</v>
      </c>
    </row>
    <row r="389" spans="1:7" ht="15">
      <c r="A389" s="341" t="s">
        <v>826</v>
      </c>
      <c r="B389" s="381" t="s">
        <v>732</v>
      </c>
      <c r="C389" s="382" t="s">
        <v>827</v>
      </c>
      <c r="D389" s="383">
        <v>1678</v>
      </c>
      <c r="E389" s="384">
        <v>5000</v>
      </c>
      <c r="F389" s="141">
        <f>-SUMIF(CajaAcc!F:F,A389,CajaAcc!E:E)+G389</f>
        <v>0</v>
      </c>
      <c r="G389" s="332">
        <v>0</v>
      </c>
    </row>
    <row r="390" spans="1:7" ht="15">
      <c r="A390" s="341" t="s">
        <v>828</v>
      </c>
      <c r="B390" s="381" t="s">
        <v>732</v>
      </c>
      <c r="C390" s="382" t="s">
        <v>827</v>
      </c>
      <c r="D390" s="383">
        <v>1678</v>
      </c>
      <c r="E390" s="384">
        <v>5000</v>
      </c>
      <c r="F390" s="141">
        <f>-SUMIF(CajaAcc!F:F,A390,CajaAcc!E:E)+G390</f>
        <v>0</v>
      </c>
      <c r="G390" s="332">
        <v>0</v>
      </c>
    </row>
    <row r="391" spans="1:7" ht="15">
      <c r="A391" s="341" t="s">
        <v>829</v>
      </c>
      <c r="B391" s="381" t="s">
        <v>732</v>
      </c>
      <c r="C391" s="382" t="s">
        <v>827</v>
      </c>
      <c r="D391" s="383">
        <v>1678</v>
      </c>
      <c r="E391" s="384">
        <v>5000</v>
      </c>
      <c r="F391" s="141">
        <f>-SUMIF(CajaAcc!F:F,A391,CajaAcc!E:E)+G391</f>
        <v>0</v>
      </c>
      <c r="G391" s="332">
        <v>0</v>
      </c>
    </row>
    <row r="392" spans="1:7" ht="15">
      <c r="A392" s="341" t="s">
        <v>830</v>
      </c>
      <c r="B392" s="381" t="s">
        <v>732</v>
      </c>
      <c r="C392" s="382" t="s">
        <v>827</v>
      </c>
      <c r="D392" s="383">
        <v>1678</v>
      </c>
      <c r="E392" s="384">
        <v>5000</v>
      </c>
      <c r="F392" s="141">
        <f>-SUMIF(CajaAcc!F:F,A392,CajaAcc!E:E)+G392</f>
        <v>5</v>
      </c>
      <c r="G392" s="332">
        <v>5</v>
      </c>
    </row>
    <row r="393" spans="1:7" ht="15">
      <c r="A393" s="341" t="s">
        <v>831</v>
      </c>
      <c r="B393" s="381" t="s">
        <v>732</v>
      </c>
      <c r="C393" s="382" t="s">
        <v>832</v>
      </c>
      <c r="D393" s="383">
        <v>1678</v>
      </c>
      <c r="E393" s="384">
        <v>5000</v>
      </c>
      <c r="F393" s="141">
        <f>-SUMIF(CajaAcc!F:F,A393,CajaAcc!E:E)+G393</f>
        <v>0</v>
      </c>
      <c r="G393" s="332">
        <v>0</v>
      </c>
    </row>
    <row r="394" spans="1:7" ht="15">
      <c r="A394" s="341" t="s">
        <v>833</v>
      </c>
      <c r="B394" s="381" t="s">
        <v>732</v>
      </c>
      <c r="C394" s="382" t="s">
        <v>834</v>
      </c>
      <c r="D394" s="383">
        <v>1678</v>
      </c>
      <c r="E394" s="384">
        <v>5000</v>
      </c>
      <c r="F394" s="141">
        <f>-SUMIF(CajaAcc!F:F,A394,CajaAcc!E:E)+G394</f>
        <v>0</v>
      </c>
      <c r="G394" s="332">
        <v>0</v>
      </c>
    </row>
    <row r="395" spans="1:7" ht="15">
      <c r="A395" s="341" t="s">
        <v>835</v>
      </c>
      <c r="B395" s="381" t="s">
        <v>732</v>
      </c>
      <c r="C395" s="382" t="s">
        <v>836</v>
      </c>
      <c r="D395" s="383">
        <v>2020</v>
      </c>
      <c r="E395" s="384">
        <v>6000</v>
      </c>
      <c r="F395" s="141">
        <f>-SUMIF(CajaAcc!F:F,A395,CajaAcc!E:E)+G395</f>
        <v>0</v>
      </c>
      <c r="G395" s="332">
        <v>0</v>
      </c>
    </row>
    <row r="396" spans="1:7" ht="15">
      <c r="A396" s="341" t="s">
        <v>837</v>
      </c>
      <c r="B396" s="381" t="s">
        <v>732</v>
      </c>
      <c r="C396" s="382" t="s">
        <v>838</v>
      </c>
      <c r="D396" s="383">
        <v>2020</v>
      </c>
      <c r="E396" s="384">
        <v>6000</v>
      </c>
      <c r="F396" s="141">
        <f>-SUMIF(CajaAcc!F:F,A396,CajaAcc!E:E)+G396</f>
        <v>0</v>
      </c>
      <c r="G396" s="332">
        <v>0</v>
      </c>
    </row>
    <row r="397" spans="1:7" ht="15">
      <c r="A397" s="341" t="s">
        <v>839</v>
      </c>
      <c r="B397" s="381" t="s">
        <v>732</v>
      </c>
      <c r="C397" s="382" t="s">
        <v>840</v>
      </c>
      <c r="D397" s="383">
        <v>2020</v>
      </c>
      <c r="E397" s="384">
        <v>6000</v>
      </c>
      <c r="F397" s="141">
        <f>-SUMIF(CajaAcc!F:F,A397,CajaAcc!E:E)+G397</f>
        <v>0</v>
      </c>
      <c r="G397" s="332">
        <v>0</v>
      </c>
    </row>
    <row r="398" spans="1:7" ht="15">
      <c r="A398" s="341" t="s">
        <v>841</v>
      </c>
      <c r="B398" s="381" t="s">
        <v>732</v>
      </c>
      <c r="C398" s="382" t="s">
        <v>842</v>
      </c>
      <c r="D398" s="383">
        <v>2020</v>
      </c>
      <c r="E398" s="384">
        <v>6000</v>
      </c>
      <c r="F398" s="141">
        <f>-SUMIF(CajaAcc!F:F,A398,CajaAcc!E:E)+G398</f>
        <v>2</v>
      </c>
      <c r="G398" s="332">
        <v>3</v>
      </c>
    </row>
    <row r="399" spans="1:7" ht="15">
      <c r="A399" s="341" t="s">
        <v>843</v>
      </c>
      <c r="B399" s="381" t="s">
        <v>732</v>
      </c>
      <c r="C399" s="382" t="s">
        <v>844</v>
      </c>
      <c r="D399" s="383">
        <v>2020</v>
      </c>
      <c r="E399" s="384">
        <v>6000</v>
      </c>
      <c r="F399" s="141">
        <f>-SUMIF(CajaAcc!F:F,A399,CajaAcc!E:E)+G399</f>
        <v>0</v>
      </c>
      <c r="G399" s="332">
        <v>0</v>
      </c>
    </row>
    <row r="400" spans="1:7" ht="15">
      <c r="A400" s="341" t="s">
        <v>845</v>
      </c>
      <c r="B400" s="381" t="s">
        <v>732</v>
      </c>
      <c r="C400" s="382" t="s">
        <v>846</v>
      </c>
      <c r="D400" s="383">
        <v>4555</v>
      </c>
      <c r="E400" s="384">
        <v>14000</v>
      </c>
      <c r="F400" s="141">
        <f>-SUMIF(CajaAcc!F:F,A400,CajaAcc!E:E)+G400</f>
        <v>0</v>
      </c>
      <c r="G400" s="332">
        <v>0</v>
      </c>
    </row>
    <row r="401" spans="1:7" ht="15">
      <c r="A401" s="341" t="s">
        <v>847</v>
      </c>
      <c r="B401" s="381" t="s">
        <v>732</v>
      </c>
      <c r="C401" s="382" t="s">
        <v>848</v>
      </c>
      <c r="D401" s="383">
        <v>2174</v>
      </c>
      <c r="E401" s="384">
        <v>5500</v>
      </c>
      <c r="F401" s="141">
        <f>-SUMIF(CajaAcc!F:F,A401,CajaAcc!E:E)+G401</f>
        <v>0</v>
      </c>
      <c r="G401" s="332">
        <v>0</v>
      </c>
    </row>
    <row r="402" spans="1:7" ht="15">
      <c r="A402" s="341" t="s">
        <v>849</v>
      </c>
      <c r="B402" s="381" t="s">
        <v>732</v>
      </c>
      <c r="C402" s="382" t="s">
        <v>850</v>
      </c>
      <c r="D402" s="383">
        <v>2174</v>
      </c>
      <c r="E402" s="384">
        <v>5500</v>
      </c>
      <c r="F402" s="141">
        <f>-SUMIF(CajaAcc!F:F,A402,CajaAcc!E:E)+G402</f>
        <v>0</v>
      </c>
      <c r="G402" s="332">
        <v>0</v>
      </c>
    </row>
    <row r="403" spans="1:7" ht="15">
      <c r="A403" s="341" t="s">
        <v>851</v>
      </c>
      <c r="B403" s="381" t="s">
        <v>732</v>
      </c>
      <c r="C403" s="382" t="s">
        <v>852</v>
      </c>
      <c r="D403" s="383">
        <v>12594</v>
      </c>
      <c r="E403" s="384">
        <v>34000</v>
      </c>
      <c r="F403" s="141">
        <f>-SUMIF(CajaAcc!F:F,A403,CajaAcc!E:E)+G403</f>
        <v>0</v>
      </c>
      <c r="G403" s="332">
        <v>0</v>
      </c>
    </row>
    <row r="404" spans="1:7" ht="15">
      <c r="A404" s="341" t="s">
        <v>853</v>
      </c>
      <c r="B404" s="381" t="s">
        <v>732</v>
      </c>
      <c r="C404" s="382" t="s">
        <v>852</v>
      </c>
      <c r="D404" s="383">
        <v>12594</v>
      </c>
      <c r="E404" s="384">
        <v>34000</v>
      </c>
      <c r="F404" s="141">
        <f>-SUMIF(CajaAcc!F:F,A404,CajaAcc!E:E)+G404</f>
        <v>0</v>
      </c>
      <c r="G404" s="332">
        <v>0</v>
      </c>
    </row>
    <row r="405" spans="1:7" ht="15">
      <c r="A405" s="341" t="s">
        <v>854</v>
      </c>
      <c r="B405" s="381" t="s">
        <v>732</v>
      </c>
      <c r="C405" s="382" t="s">
        <v>855</v>
      </c>
      <c r="D405" s="383">
        <v>12594</v>
      </c>
      <c r="E405" s="384">
        <v>34000</v>
      </c>
      <c r="F405" s="141">
        <f>-SUMIF(CajaAcc!F:F,A405,CajaAcc!E:E)+G405</f>
        <v>0</v>
      </c>
      <c r="G405" s="332">
        <v>0</v>
      </c>
    </row>
    <row r="406" spans="1:7" ht="15">
      <c r="A406" s="341" t="s">
        <v>856</v>
      </c>
      <c r="B406" s="381" t="s">
        <v>732</v>
      </c>
      <c r="C406" s="382" t="s">
        <v>857</v>
      </c>
      <c r="D406" s="383">
        <v>2174</v>
      </c>
      <c r="E406" s="384">
        <v>5500</v>
      </c>
      <c r="F406" s="141">
        <f>-SUMIF(CajaAcc!F:F,A406,CajaAcc!E:E)+G406</f>
        <v>0</v>
      </c>
      <c r="G406" s="332">
        <v>0</v>
      </c>
    </row>
    <row r="407" spans="1:7" ht="15">
      <c r="A407" s="341" t="s">
        <v>6448</v>
      </c>
      <c r="B407" s="381" t="s">
        <v>732</v>
      </c>
      <c r="C407" s="382" t="s">
        <v>6449</v>
      </c>
      <c r="D407" s="383">
        <v>6041</v>
      </c>
      <c r="E407" s="384">
        <v>23000</v>
      </c>
      <c r="F407" s="141">
        <f>-SUMIF(CajaAcc!F:F,A407,CajaAcc!E:E)+G407</f>
        <v>0</v>
      </c>
      <c r="G407" s="332">
        <v>0</v>
      </c>
    </row>
    <row r="408" spans="1:7" ht="15">
      <c r="A408" s="341" t="s">
        <v>7637</v>
      </c>
      <c r="B408" s="381" t="s">
        <v>732</v>
      </c>
      <c r="C408" s="382" t="s">
        <v>7638</v>
      </c>
      <c r="D408" s="383">
        <v>2365</v>
      </c>
      <c r="E408" s="384">
        <v>7500</v>
      </c>
      <c r="F408" s="141">
        <f>-SUMIF(CajaAcc!F:F,A408,CajaAcc!E:E)+G408</f>
        <v>7</v>
      </c>
      <c r="G408" s="332">
        <v>5</v>
      </c>
    </row>
    <row r="409" spans="1:7" ht="15">
      <c r="A409" s="341" t="s">
        <v>858</v>
      </c>
      <c r="B409" s="381" t="s">
        <v>732</v>
      </c>
      <c r="C409" s="382" t="s">
        <v>859</v>
      </c>
      <c r="D409" s="383">
        <v>2244</v>
      </c>
      <c r="E409" s="384">
        <v>7000</v>
      </c>
      <c r="F409" s="141">
        <f>-SUMIF(CajaAcc!F:F,A409,CajaAcc!E:E)+G409</f>
        <v>7</v>
      </c>
      <c r="G409" s="332">
        <v>9</v>
      </c>
    </row>
    <row r="410" spans="1:7" ht="15">
      <c r="A410" s="341" t="s">
        <v>6584</v>
      </c>
      <c r="B410" s="381" t="s">
        <v>732</v>
      </c>
      <c r="C410" s="382" t="s">
        <v>6585</v>
      </c>
      <c r="D410" s="383">
        <v>7265</v>
      </c>
      <c r="E410" s="384">
        <v>23000</v>
      </c>
      <c r="F410" s="141">
        <f>-SUMIF(CajaAcc!F:F,A410,CajaAcc!E:E)+G410</f>
        <v>2</v>
      </c>
      <c r="G410" s="332">
        <v>2</v>
      </c>
    </row>
    <row r="411" spans="1:7" ht="15">
      <c r="A411" s="341" t="s">
        <v>860</v>
      </c>
      <c r="B411" s="381" t="s">
        <v>732</v>
      </c>
      <c r="C411" s="382" t="s">
        <v>861</v>
      </c>
      <c r="D411" s="383">
        <v>4337</v>
      </c>
      <c r="E411" s="384">
        <v>13500</v>
      </c>
      <c r="F411" s="141">
        <f>-SUMIF(CajaAcc!F:F,A411,CajaAcc!E:E)+G411</f>
        <v>0</v>
      </c>
      <c r="G411" s="332">
        <v>0</v>
      </c>
    </row>
    <row r="412" spans="1:7" ht="15">
      <c r="A412" s="341" t="s">
        <v>7639</v>
      </c>
      <c r="B412" s="381" t="s">
        <v>732</v>
      </c>
      <c r="C412" s="382" t="s">
        <v>7640</v>
      </c>
      <c r="D412" s="383">
        <v>1637</v>
      </c>
      <c r="E412" s="384">
        <v>6000</v>
      </c>
      <c r="F412" s="141">
        <f>-SUMIF(CajaAcc!F:F,A412,CajaAcc!E:E)+G412</f>
        <v>5</v>
      </c>
      <c r="G412" s="332">
        <v>5</v>
      </c>
    </row>
    <row r="413" spans="1:7" ht="15">
      <c r="A413" s="341" t="s">
        <v>6586</v>
      </c>
      <c r="B413" s="381" t="s">
        <v>732</v>
      </c>
      <c r="C413" s="382" t="s">
        <v>6587</v>
      </c>
      <c r="D413" s="383">
        <v>15270</v>
      </c>
      <c r="E413" s="384">
        <v>47000</v>
      </c>
      <c r="F413" s="141">
        <f>-SUMIF(CajaAcc!F:F,A413,CajaAcc!E:E)+G413</f>
        <v>0</v>
      </c>
      <c r="G413" s="332">
        <v>0</v>
      </c>
    </row>
    <row r="414" spans="1:7" ht="15">
      <c r="A414" s="341" t="s">
        <v>7537</v>
      </c>
      <c r="B414" s="381" t="s">
        <v>732</v>
      </c>
      <c r="C414" s="382" t="s">
        <v>7538</v>
      </c>
      <c r="D414" s="383">
        <v>5830</v>
      </c>
      <c r="E414" s="384">
        <v>20000</v>
      </c>
      <c r="F414" s="141">
        <f>-SUMIF(CajaAcc!F:F,A414,CajaAcc!E:E)+G414</f>
        <v>2</v>
      </c>
      <c r="G414" s="332">
        <v>2</v>
      </c>
    </row>
    <row r="415" spans="1:7" ht="15">
      <c r="A415" s="341" t="s">
        <v>6219</v>
      </c>
      <c r="B415" s="381" t="s">
        <v>732</v>
      </c>
      <c r="C415" s="382" t="s">
        <v>6220</v>
      </c>
      <c r="D415" s="383">
        <v>10100</v>
      </c>
      <c r="E415" s="384">
        <v>34000</v>
      </c>
      <c r="F415" s="141">
        <f>-SUMIF(CajaAcc!F:F,A415,CajaAcc!E:E)+G415</f>
        <v>1</v>
      </c>
      <c r="G415" s="332">
        <v>1</v>
      </c>
    </row>
    <row r="416" spans="1:7" ht="15">
      <c r="A416" s="341" t="s">
        <v>862</v>
      </c>
      <c r="B416" s="381" t="s">
        <v>732</v>
      </c>
      <c r="C416" s="382" t="s">
        <v>863</v>
      </c>
      <c r="D416" s="383">
        <v>28230</v>
      </c>
      <c r="E416" s="384">
        <v>43500</v>
      </c>
      <c r="F416" s="141">
        <f>-SUMIF(CajaAcc!F:F,A416,CajaAcc!E:E)+G416</f>
        <v>0</v>
      </c>
      <c r="G416" s="332">
        <v>0</v>
      </c>
    </row>
    <row r="417" spans="1:7" ht="15">
      <c r="A417" s="341" t="s">
        <v>864</v>
      </c>
      <c r="B417" s="381" t="s">
        <v>732</v>
      </c>
      <c r="C417" s="382" t="s">
        <v>865</v>
      </c>
      <c r="D417" s="383">
        <v>6040</v>
      </c>
      <c r="E417" s="384">
        <v>18500</v>
      </c>
      <c r="F417" s="141">
        <f>-SUMIF(CajaAcc!F:F,A417,CajaAcc!E:E)+G417</f>
        <v>0</v>
      </c>
      <c r="G417" s="332">
        <v>0</v>
      </c>
    </row>
    <row r="418" spans="1:7" ht="15">
      <c r="A418" s="341" t="s">
        <v>866</v>
      </c>
      <c r="B418" s="381" t="s">
        <v>732</v>
      </c>
      <c r="C418" s="382" t="s">
        <v>867</v>
      </c>
      <c r="D418" s="383">
        <v>7220</v>
      </c>
      <c r="E418" s="384">
        <v>22000</v>
      </c>
      <c r="F418" s="141">
        <f>-SUMIF(CajaAcc!F:F,A418,CajaAcc!E:E)+G418</f>
        <v>0</v>
      </c>
      <c r="G418" s="332">
        <v>0</v>
      </c>
    </row>
    <row r="419" spans="1:7" ht="15">
      <c r="A419" s="341" t="s">
        <v>868</v>
      </c>
      <c r="B419" s="381" t="s">
        <v>732</v>
      </c>
      <c r="C419" s="382" t="s">
        <v>869</v>
      </c>
      <c r="D419" s="383">
        <v>28230</v>
      </c>
      <c r="E419" s="384">
        <v>87000</v>
      </c>
      <c r="F419" s="141">
        <f>-SUMIF(CajaAcc!F:F,A419,CajaAcc!E:E)+G419</f>
        <v>0</v>
      </c>
      <c r="G419" s="332">
        <v>0</v>
      </c>
    </row>
    <row r="420" spans="1:7" ht="15">
      <c r="A420" s="341" t="s">
        <v>870</v>
      </c>
      <c r="B420" s="381" t="s">
        <v>732</v>
      </c>
      <c r="C420" s="382" t="s">
        <v>871</v>
      </c>
      <c r="D420" s="383">
        <v>2586</v>
      </c>
      <c r="E420" s="384">
        <v>8000</v>
      </c>
      <c r="F420" s="141">
        <f>-SUMIF(CajaAcc!F:F,A420,CajaAcc!E:E)+G420</f>
        <v>2</v>
      </c>
      <c r="G420" s="332">
        <v>2</v>
      </c>
    </row>
    <row r="421" spans="1:7" ht="15">
      <c r="A421" s="341" t="s">
        <v>872</v>
      </c>
      <c r="B421" s="381" t="s">
        <v>732</v>
      </c>
      <c r="C421" s="382" t="s">
        <v>873</v>
      </c>
      <c r="D421" s="383">
        <v>4067</v>
      </c>
      <c r="E421" s="384">
        <v>12500</v>
      </c>
      <c r="F421" s="141">
        <f>-SUMIF(CajaAcc!F:F,A421,CajaAcc!E:E)+G421</f>
        <v>1</v>
      </c>
      <c r="G421" s="332">
        <v>1</v>
      </c>
    </row>
    <row r="422" spans="1:7" ht="15">
      <c r="A422" s="341" t="s">
        <v>877</v>
      </c>
      <c r="B422" s="381" t="s">
        <v>732</v>
      </c>
      <c r="C422" s="382" t="s">
        <v>878</v>
      </c>
      <c r="D422" s="383">
        <v>11216</v>
      </c>
      <c r="E422" s="384">
        <v>21500</v>
      </c>
      <c r="F422" s="141">
        <f>-SUMIF(CajaAcc!F:F,A422,CajaAcc!E:E)+G422</f>
        <v>0</v>
      </c>
      <c r="G422" s="332">
        <v>0</v>
      </c>
    </row>
    <row r="423" spans="1:7" ht="15">
      <c r="A423" s="341" t="s">
        <v>879</v>
      </c>
      <c r="B423" s="381" t="s">
        <v>880</v>
      </c>
      <c r="C423" s="382" t="s">
        <v>881</v>
      </c>
      <c r="D423" s="383">
        <v>2286</v>
      </c>
      <c r="E423" s="384">
        <v>4500</v>
      </c>
      <c r="F423" s="141">
        <f>-SUMIF(CajaAcc!F:F,A423,CajaAcc!E:E)+G423</f>
        <v>0</v>
      </c>
      <c r="G423" s="332">
        <v>0</v>
      </c>
    </row>
    <row r="424" spans="1:7" ht="15">
      <c r="A424" s="341" t="s">
        <v>882</v>
      </c>
      <c r="B424" s="381" t="s">
        <v>880</v>
      </c>
      <c r="C424" s="382" t="s">
        <v>883</v>
      </c>
      <c r="D424" s="383">
        <v>64956</v>
      </c>
      <c r="E424" s="384">
        <v>76000</v>
      </c>
      <c r="F424" s="141">
        <f>-SUMIF(CajaAcc!F:F,A424,CajaAcc!E:E)+G424</f>
        <v>0</v>
      </c>
      <c r="G424" s="332">
        <v>0</v>
      </c>
    </row>
    <row r="425" spans="1:7" ht="15">
      <c r="A425" s="341" t="s">
        <v>6989</v>
      </c>
      <c r="B425" s="381" t="s">
        <v>880</v>
      </c>
      <c r="C425" s="382" t="s">
        <v>6990</v>
      </c>
      <c r="D425" s="383">
        <v>6734</v>
      </c>
      <c r="E425" s="384">
        <v>10500</v>
      </c>
      <c r="F425" s="141">
        <f>-SUMIF(CajaAcc!F:F,A425,CajaAcc!E:E)+G425</f>
        <v>0</v>
      </c>
      <c r="G425" s="332">
        <v>0</v>
      </c>
    </row>
    <row r="426" spans="1:7" ht="15">
      <c r="A426" s="341" t="s">
        <v>6732</v>
      </c>
      <c r="B426" s="381" t="s">
        <v>880</v>
      </c>
      <c r="C426" s="382" t="s">
        <v>6733</v>
      </c>
      <c r="D426" s="383">
        <v>24966</v>
      </c>
      <c r="E426" s="384">
        <v>34500</v>
      </c>
      <c r="F426" s="141">
        <f>-SUMIF(CajaAcc!F:F,A426,CajaAcc!E:E)+G426</f>
        <v>0</v>
      </c>
      <c r="G426" s="332">
        <v>0</v>
      </c>
    </row>
    <row r="427" spans="1:7" ht="15">
      <c r="A427" s="341" t="s">
        <v>6809</v>
      </c>
      <c r="B427" s="381" t="s">
        <v>880</v>
      </c>
      <c r="C427" s="382" t="s">
        <v>6810</v>
      </c>
      <c r="D427" s="383">
        <v>39163</v>
      </c>
      <c r="E427" s="384">
        <v>60500</v>
      </c>
      <c r="F427" s="141">
        <f>-SUMIF(CajaAcc!F:F,A427,CajaAcc!E:E)+G427</f>
        <v>0</v>
      </c>
      <c r="G427" s="332">
        <v>0</v>
      </c>
    </row>
    <row r="428" spans="1:7" ht="15">
      <c r="A428" s="341" t="s">
        <v>6734</v>
      </c>
      <c r="B428" s="381" t="s">
        <v>880</v>
      </c>
      <c r="C428" s="382" t="s">
        <v>6735</v>
      </c>
      <c r="D428" s="383">
        <v>17311</v>
      </c>
      <c r="E428" s="384">
        <v>26500</v>
      </c>
      <c r="F428" s="141">
        <f>-SUMIF(CajaAcc!F:F,A428,CajaAcc!E:E)+G428</f>
        <v>0</v>
      </c>
      <c r="G428" s="332">
        <v>0</v>
      </c>
    </row>
    <row r="429" spans="1:7" ht="15">
      <c r="A429" s="341" t="s">
        <v>884</v>
      </c>
      <c r="B429" s="381" t="s">
        <v>880</v>
      </c>
      <c r="C429" s="382" t="s">
        <v>885</v>
      </c>
      <c r="D429" s="383">
        <v>55845</v>
      </c>
      <c r="E429" s="384">
        <v>77500</v>
      </c>
      <c r="F429" s="141">
        <f>-SUMIF(CajaAcc!F:F,A429,CajaAcc!E:E)+G429</f>
        <v>0</v>
      </c>
      <c r="G429" s="332">
        <v>0</v>
      </c>
    </row>
    <row r="430" spans="1:7" ht="15">
      <c r="A430" s="341" t="s">
        <v>886</v>
      </c>
      <c r="B430" s="381" t="s">
        <v>880</v>
      </c>
      <c r="C430" s="382" t="s">
        <v>887</v>
      </c>
      <c r="D430" s="383">
        <v>29569</v>
      </c>
      <c r="E430" s="384">
        <v>37000</v>
      </c>
      <c r="F430" s="141">
        <f>-SUMIF(CajaAcc!F:F,A430,CajaAcc!E:E)+G430</f>
        <v>0</v>
      </c>
      <c r="G430" s="332">
        <v>0</v>
      </c>
    </row>
    <row r="431" spans="1:7" ht="15">
      <c r="A431" s="341" t="s">
        <v>888</v>
      </c>
      <c r="B431" s="381" t="s">
        <v>880</v>
      </c>
      <c r="C431" s="382" t="s">
        <v>889</v>
      </c>
      <c r="D431" s="383">
        <v>17622</v>
      </c>
      <c r="E431" s="384">
        <v>27000</v>
      </c>
      <c r="F431" s="141">
        <f>-SUMIF(CajaAcc!F:F,A431,CajaAcc!E:E)+G431</f>
        <v>0</v>
      </c>
      <c r="G431" s="332">
        <v>0</v>
      </c>
    </row>
    <row r="432" spans="1:7" ht="15">
      <c r="A432" s="341" t="s">
        <v>890</v>
      </c>
      <c r="B432" s="381" t="s">
        <v>880</v>
      </c>
      <c r="C432" s="382" t="s">
        <v>891</v>
      </c>
      <c r="D432" s="383">
        <v>10068</v>
      </c>
      <c r="E432" s="384">
        <v>18500</v>
      </c>
      <c r="F432" s="141">
        <f>-SUMIF(CajaAcc!F:F,A432,CajaAcc!E:E)+G432</f>
        <v>0</v>
      </c>
      <c r="G432" s="332">
        <v>0</v>
      </c>
    </row>
    <row r="433" spans="1:7" ht="15">
      <c r="A433" s="341" t="s">
        <v>892</v>
      </c>
      <c r="B433" s="381" t="s">
        <v>880</v>
      </c>
      <c r="C433" s="382" t="s">
        <v>893</v>
      </c>
      <c r="D433" s="383">
        <v>17767</v>
      </c>
      <c r="E433" s="384">
        <v>27500</v>
      </c>
      <c r="F433" s="141">
        <f>-SUMIF(CajaAcc!F:F,A433,CajaAcc!E:E)+G433</f>
        <v>0</v>
      </c>
      <c r="G433" s="332">
        <v>0</v>
      </c>
    </row>
    <row r="434" spans="1:7" ht="15">
      <c r="A434" s="341" t="s">
        <v>894</v>
      </c>
      <c r="B434" s="381" t="s">
        <v>880</v>
      </c>
      <c r="C434" s="382" t="s">
        <v>895</v>
      </c>
      <c r="D434" s="383">
        <v>46137</v>
      </c>
      <c r="E434" s="384">
        <v>58500</v>
      </c>
      <c r="F434" s="141">
        <f>-SUMIF(CajaAcc!F:F,A434,CajaAcc!E:E)+G434</f>
        <v>0</v>
      </c>
      <c r="G434" s="332">
        <v>0</v>
      </c>
    </row>
    <row r="435" spans="1:7" ht="15">
      <c r="A435" s="341" t="s">
        <v>896</v>
      </c>
      <c r="B435" s="381" t="s">
        <v>880</v>
      </c>
      <c r="C435" s="382" t="s">
        <v>897</v>
      </c>
      <c r="D435" s="383">
        <v>45405</v>
      </c>
      <c r="E435" s="384">
        <v>57500</v>
      </c>
      <c r="F435" s="141">
        <f>-SUMIF(CajaAcc!F:F,A435,CajaAcc!E:E)+G435</f>
        <v>0</v>
      </c>
      <c r="G435" s="332">
        <v>0</v>
      </c>
    </row>
    <row r="436" spans="1:7" ht="15">
      <c r="A436" s="341" t="s">
        <v>6736</v>
      </c>
      <c r="B436" s="381" t="s">
        <v>880</v>
      </c>
      <c r="C436" s="382" t="s">
        <v>6737</v>
      </c>
      <c r="D436" s="383">
        <v>38708</v>
      </c>
      <c r="E436" s="384">
        <v>52000</v>
      </c>
      <c r="F436" s="141">
        <f>-SUMIF(CajaAcc!F:F,A436,CajaAcc!E:E)+G436</f>
        <v>0</v>
      </c>
      <c r="G436" s="332">
        <v>0</v>
      </c>
    </row>
    <row r="437" spans="1:7" ht="15">
      <c r="A437" s="341" t="s">
        <v>6811</v>
      </c>
      <c r="B437" s="381" t="s">
        <v>880</v>
      </c>
      <c r="C437" s="382" t="s">
        <v>6812</v>
      </c>
      <c r="D437" s="383">
        <v>25232</v>
      </c>
      <c r="E437" s="384">
        <v>39000</v>
      </c>
      <c r="F437" s="141">
        <f>-SUMIF(CajaAcc!F:F,A437,CajaAcc!E:E)+G437</f>
        <v>0</v>
      </c>
      <c r="G437" s="332">
        <v>0</v>
      </c>
    </row>
    <row r="438" spans="1:7" ht="15">
      <c r="A438" s="341" t="s">
        <v>898</v>
      </c>
      <c r="B438" s="381" t="s">
        <v>880</v>
      </c>
      <c r="C438" s="382" t="s">
        <v>899</v>
      </c>
      <c r="D438" s="383">
        <v>616</v>
      </c>
      <c r="E438" s="384">
        <v>2000</v>
      </c>
      <c r="F438" s="141">
        <f>-SUMIF(CajaAcc!F:F,A438,CajaAcc!E:E)+G438</f>
        <v>0</v>
      </c>
      <c r="G438" s="332">
        <v>0</v>
      </c>
    </row>
    <row r="439" spans="1:7" ht="15">
      <c r="A439" s="341" t="s">
        <v>900</v>
      </c>
      <c r="B439" s="381" t="s">
        <v>880</v>
      </c>
      <c r="C439" s="382" t="s">
        <v>901</v>
      </c>
      <c r="D439" s="383">
        <v>8960</v>
      </c>
      <c r="E439" s="384">
        <v>14000</v>
      </c>
      <c r="F439" s="141">
        <f>-SUMIF(CajaAcc!F:F,A439,CajaAcc!E:E)+G439</f>
        <v>0</v>
      </c>
      <c r="G439" s="332">
        <v>0</v>
      </c>
    </row>
    <row r="440" spans="1:7" ht="15">
      <c r="A440" s="341" t="s">
        <v>902</v>
      </c>
      <c r="B440" s="381" t="s">
        <v>880</v>
      </c>
      <c r="C440" s="382" t="s">
        <v>903</v>
      </c>
      <c r="D440" s="383">
        <v>4556</v>
      </c>
      <c r="E440" s="384">
        <v>5500</v>
      </c>
      <c r="F440" s="141">
        <f>-SUMIF(CajaAcc!F:F,A440,CajaAcc!E:E)+G440</f>
        <v>0</v>
      </c>
      <c r="G440" s="332">
        <v>0</v>
      </c>
    </row>
    <row r="441" spans="1:7" ht="15">
      <c r="A441" s="341" t="s">
        <v>904</v>
      </c>
      <c r="B441" s="381" t="s">
        <v>880</v>
      </c>
      <c r="C441" s="382" t="s">
        <v>905</v>
      </c>
      <c r="D441" s="383">
        <v>4556</v>
      </c>
      <c r="E441" s="384">
        <v>5500</v>
      </c>
      <c r="F441" s="141">
        <f>-SUMIF(CajaAcc!F:F,A441,CajaAcc!E:E)+G441</f>
        <v>0</v>
      </c>
      <c r="G441" s="332">
        <v>0</v>
      </c>
    </row>
    <row r="442" spans="1:7" ht="15">
      <c r="A442" s="341" t="s">
        <v>906</v>
      </c>
      <c r="B442" s="381" t="s">
        <v>880</v>
      </c>
      <c r="C442" s="382" t="s">
        <v>907</v>
      </c>
      <c r="D442" s="383">
        <v>37276</v>
      </c>
      <c r="E442" s="384">
        <v>57500</v>
      </c>
      <c r="F442" s="141">
        <f>-SUMIF(CajaAcc!F:F,A442,CajaAcc!E:E)+G442</f>
        <v>0</v>
      </c>
      <c r="G442" s="332">
        <v>0</v>
      </c>
    </row>
    <row r="443" spans="1:7" ht="15">
      <c r="A443" s="341" t="s">
        <v>908</v>
      </c>
      <c r="B443" s="381" t="s">
        <v>880</v>
      </c>
      <c r="C443" s="382" t="s">
        <v>909</v>
      </c>
      <c r="D443" s="383">
        <v>60237</v>
      </c>
      <c r="E443" s="384">
        <v>92500</v>
      </c>
      <c r="F443" s="141">
        <f>-SUMIF(CajaAcc!F:F,A443,CajaAcc!E:E)+G443</f>
        <v>0</v>
      </c>
      <c r="G443" s="332">
        <v>0</v>
      </c>
    </row>
    <row r="444" spans="1:7" ht="15">
      <c r="A444" s="341" t="s">
        <v>6221</v>
      </c>
      <c r="B444" s="381" t="s">
        <v>880</v>
      </c>
      <c r="C444" s="382" t="s">
        <v>6222</v>
      </c>
      <c r="D444" s="383">
        <v>5630</v>
      </c>
      <c r="E444" s="384">
        <v>13500</v>
      </c>
      <c r="F444" s="141">
        <f>-SUMIF(CajaAcc!F:F,A444,CajaAcc!E:E)+G444</f>
        <v>2</v>
      </c>
      <c r="G444" s="332">
        <v>2</v>
      </c>
    </row>
    <row r="445" spans="1:7" ht="15">
      <c r="A445" s="341" t="s">
        <v>910</v>
      </c>
      <c r="B445" s="381" t="s">
        <v>880</v>
      </c>
      <c r="C445" s="382" t="s">
        <v>911</v>
      </c>
      <c r="D445" s="383">
        <v>13174</v>
      </c>
      <c r="E445" s="384">
        <v>20500</v>
      </c>
      <c r="F445" s="141">
        <f>-SUMIF(CajaAcc!F:F,A445,CajaAcc!E:E)+G445</f>
        <v>0</v>
      </c>
      <c r="G445" s="332">
        <v>0</v>
      </c>
    </row>
    <row r="446" spans="1:7" ht="15">
      <c r="A446" s="341" t="s">
        <v>912</v>
      </c>
      <c r="B446" s="381" t="s">
        <v>880</v>
      </c>
      <c r="C446" s="382" t="s">
        <v>913</v>
      </c>
      <c r="D446" s="383">
        <v>14918</v>
      </c>
      <c r="E446" s="384">
        <v>28500</v>
      </c>
      <c r="F446" s="141">
        <f>-SUMIF(CajaAcc!F:F,A446,CajaAcc!E:E)+G446</f>
        <v>0</v>
      </c>
      <c r="G446" s="332">
        <v>0</v>
      </c>
    </row>
    <row r="447" spans="1:7" ht="15">
      <c r="A447" s="341" t="s">
        <v>914</v>
      </c>
      <c r="B447" s="381" t="s">
        <v>880</v>
      </c>
      <c r="C447" s="382" t="s">
        <v>913</v>
      </c>
      <c r="D447" s="383">
        <v>14918</v>
      </c>
      <c r="E447" s="384">
        <v>28500</v>
      </c>
      <c r="F447" s="141">
        <f>-SUMIF(CajaAcc!F:F,A447,CajaAcc!E:E)+G447</f>
        <v>0</v>
      </c>
      <c r="G447" s="332">
        <v>0</v>
      </c>
    </row>
    <row r="448" spans="1:7" ht="15">
      <c r="A448" s="341" t="s">
        <v>915</v>
      </c>
      <c r="B448" s="381" t="s">
        <v>880</v>
      </c>
      <c r="C448" s="382" t="s">
        <v>916</v>
      </c>
      <c r="D448" s="383">
        <v>11076</v>
      </c>
      <c r="E448" s="384">
        <v>25500</v>
      </c>
      <c r="F448" s="141">
        <f>-SUMIF(CajaAcc!F:F,A448,CajaAcc!E:E)+G448</f>
        <v>0</v>
      </c>
      <c r="G448" s="332">
        <v>0</v>
      </c>
    </row>
    <row r="449" spans="1:7" ht="15">
      <c r="A449" s="341" t="s">
        <v>917</v>
      </c>
      <c r="B449" s="381" t="s">
        <v>880</v>
      </c>
      <c r="C449" s="382" t="s">
        <v>918</v>
      </c>
      <c r="D449" s="383">
        <v>4867</v>
      </c>
      <c r="E449" s="384">
        <v>11500</v>
      </c>
      <c r="F449" s="141">
        <f>-SUMIF(CajaAcc!F:F,A449,CajaAcc!E:E)+G449</f>
        <v>0</v>
      </c>
      <c r="G449" s="332">
        <v>0</v>
      </c>
    </row>
    <row r="450" spans="1:7" ht="15">
      <c r="A450" s="341" t="s">
        <v>919</v>
      </c>
      <c r="B450" s="381" t="s">
        <v>880</v>
      </c>
      <c r="C450" s="382" t="s">
        <v>920</v>
      </c>
      <c r="D450" s="383">
        <v>6144</v>
      </c>
      <c r="E450" s="384">
        <v>14500</v>
      </c>
      <c r="F450" s="141">
        <f>-SUMIF(CajaAcc!F:F,A450,CajaAcc!E:E)+G450</f>
        <v>0</v>
      </c>
      <c r="G450" s="332">
        <v>0</v>
      </c>
    </row>
    <row r="451" spans="1:7" ht="15">
      <c r="A451" s="341" t="s">
        <v>921</v>
      </c>
      <c r="B451" s="381" t="s">
        <v>880</v>
      </c>
      <c r="C451" s="382" t="s">
        <v>922</v>
      </c>
      <c r="D451" s="383">
        <v>7317</v>
      </c>
      <c r="E451" s="384">
        <v>18000</v>
      </c>
      <c r="F451" s="141">
        <f>-SUMIF(CajaAcc!F:F,A451,CajaAcc!E:E)+G451</f>
        <v>0</v>
      </c>
      <c r="G451" s="332">
        <v>0</v>
      </c>
    </row>
    <row r="452" spans="1:7" ht="15">
      <c r="A452" s="341" t="s">
        <v>923</v>
      </c>
      <c r="B452" s="381" t="s">
        <v>880</v>
      </c>
      <c r="C452" s="382" t="s">
        <v>924</v>
      </c>
      <c r="D452" s="383">
        <v>6442</v>
      </c>
      <c r="E452" s="384">
        <v>15500</v>
      </c>
      <c r="F452" s="141">
        <f>-SUMIF(CajaAcc!F:F,A452,CajaAcc!E:E)+G452</f>
        <v>0</v>
      </c>
      <c r="G452" s="332">
        <v>0</v>
      </c>
    </row>
    <row r="453" spans="1:7" ht="15">
      <c r="A453" s="341" t="s">
        <v>925</v>
      </c>
      <c r="B453" s="381" t="s">
        <v>880</v>
      </c>
      <c r="C453" s="382" t="s">
        <v>926</v>
      </c>
      <c r="D453" s="383">
        <v>6442</v>
      </c>
      <c r="E453" s="384">
        <v>15500</v>
      </c>
      <c r="F453" s="141">
        <f>-SUMIF(CajaAcc!F:F,A453,CajaAcc!E:E)+G453</f>
        <v>0</v>
      </c>
      <c r="G453" s="332">
        <v>0</v>
      </c>
    </row>
    <row r="454" spans="1:7" ht="15">
      <c r="A454" s="341" t="s">
        <v>927</v>
      </c>
      <c r="B454" s="381" t="s">
        <v>880</v>
      </c>
      <c r="C454" s="382" t="s">
        <v>928</v>
      </c>
      <c r="D454" s="383">
        <v>6442</v>
      </c>
      <c r="E454" s="384">
        <v>15500</v>
      </c>
      <c r="F454" s="141">
        <f>-SUMIF(CajaAcc!F:F,A454,CajaAcc!E:E)+G454</f>
        <v>0</v>
      </c>
      <c r="G454" s="332">
        <v>0</v>
      </c>
    </row>
    <row r="455" spans="1:7" ht="15">
      <c r="A455" s="341" t="s">
        <v>929</v>
      </c>
      <c r="B455" s="381" t="s">
        <v>880</v>
      </c>
      <c r="C455" s="382" t="s">
        <v>930</v>
      </c>
      <c r="D455" s="383">
        <v>7428</v>
      </c>
      <c r="E455" s="384">
        <v>17500</v>
      </c>
      <c r="F455" s="141">
        <f>-SUMIF(CajaAcc!F:F,A455,CajaAcc!E:E)+G455</f>
        <v>0</v>
      </c>
      <c r="G455" s="332">
        <v>0</v>
      </c>
    </row>
    <row r="456" spans="1:7" ht="15">
      <c r="A456" s="341" t="s">
        <v>931</v>
      </c>
      <c r="B456" s="381" t="s">
        <v>880</v>
      </c>
      <c r="C456" s="382" t="s">
        <v>932</v>
      </c>
      <c r="D456" s="383">
        <v>7627</v>
      </c>
      <c r="E456" s="384">
        <v>18000</v>
      </c>
      <c r="F456" s="141">
        <f>-SUMIF(CajaAcc!F:F,A456,CajaAcc!E:E)+G456</f>
        <v>0</v>
      </c>
      <c r="G456" s="332">
        <v>0</v>
      </c>
    </row>
    <row r="457" spans="1:7" ht="15">
      <c r="A457" s="341" t="s">
        <v>933</v>
      </c>
      <c r="B457" s="381" t="s">
        <v>880</v>
      </c>
      <c r="C457" s="382" t="s">
        <v>934</v>
      </c>
      <c r="D457" s="383">
        <v>7073</v>
      </c>
      <c r="E457" s="384">
        <v>17000</v>
      </c>
      <c r="F457" s="141">
        <f>-SUMIF(CajaAcc!F:F,A457,CajaAcc!E:E)+G457</f>
        <v>0</v>
      </c>
      <c r="G457" s="332">
        <v>0</v>
      </c>
    </row>
    <row r="458" spans="1:7" ht="15">
      <c r="A458" s="341" t="s">
        <v>935</v>
      </c>
      <c r="B458" s="381" t="s">
        <v>880</v>
      </c>
      <c r="C458" s="382" t="s">
        <v>936</v>
      </c>
      <c r="D458" s="383">
        <v>7073</v>
      </c>
      <c r="E458" s="384">
        <v>17000</v>
      </c>
      <c r="F458" s="141">
        <f>-SUMIF(CajaAcc!F:F,A458,CajaAcc!E:E)+G458</f>
        <v>0</v>
      </c>
      <c r="G458" s="332">
        <v>0</v>
      </c>
    </row>
    <row r="459" spans="1:7" ht="15">
      <c r="A459" s="341" t="s">
        <v>937</v>
      </c>
      <c r="B459" s="381" t="s">
        <v>880</v>
      </c>
      <c r="C459" s="382" t="s">
        <v>938</v>
      </c>
      <c r="D459" s="383">
        <v>7073</v>
      </c>
      <c r="E459" s="384">
        <v>17000</v>
      </c>
      <c r="F459" s="141">
        <f>-SUMIF(CajaAcc!F:F,A459,CajaAcc!E:E)+G459</f>
        <v>0</v>
      </c>
      <c r="G459" s="332">
        <v>0</v>
      </c>
    </row>
    <row r="460" spans="1:7" ht="15">
      <c r="A460" s="341" t="s">
        <v>6452</v>
      </c>
      <c r="B460" s="381" t="s">
        <v>880</v>
      </c>
      <c r="C460" s="382" t="s">
        <v>6453</v>
      </c>
      <c r="D460" s="383">
        <v>5546</v>
      </c>
      <c r="E460" s="384">
        <v>17000</v>
      </c>
      <c r="F460" s="141">
        <f>-SUMIF(CajaAcc!F:F,A460,CajaAcc!E:E)+G460</f>
        <v>0</v>
      </c>
      <c r="G460" s="332">
        <v>0</v>
      </c>
    </row>
    <row r="461" spans="1:7" ht="15">
      <c r="A461" s="341" t="s">
        <v>6738</v>
      </c>
      <c r="B461" s="381" t="s">
        <v>880</v>
      </c>
      <c r="C461" s="382" t="s">
        <v>6453</v>
      </c>
      <c r="D461" s="383">
        <v>5546</v>
      </c>
      <c r="E461" s="384">
        <v>17000</v>
      </c>
      <c r="F461" s="141">
        <f>-SUMIF(CajaAcc!F:F,A461,CajaAcc!E:E)+G461</f>
        <v>0</v>
      </c>
      <c r="G461" s="332">
        <v>0</v>
      </c>
    </row>
    <row r="462" spans="1:7" ht="15">
      <c r="A462" s="341" t="s">
        <v>7600</v>
      </c>
      <c r="B462" s="381" t="s">
        <v>880</v>
      </c>
      <c r="C462" s="382" t="s">
        <v>6453</v>
      </c>
      <c r="D462" s="383">
        <v>5546</v>
      </c>
      <c r="E462" s="384">
        <v>17000</v>
      </c>
      <c r="F462" s="141">
        <f>-SUMIF(CajaAcc!F:F,A462,CajaAcc!E:E)+G462</f>
        <v>0</v>
      </c>
      <c r="G462" s="332">
        <v>0</v>
      </c>
    </row>
    <row r="463" spans="1:7" ht="15">
      <c r="A463" s="341" t="s">
        <v>6813</v>
      </c>
      <c r="B463" s="381" t="s">
        <v>880</v>
      </c>
      <c r="C463" s="382" t="s">
        <v>6814</v>
      </c>
      <c r="D463" s="383">
        <v>4323</v>
      </c>
      <c r="E463" s="384">
        <v>13500</v>
      </c>
      <c r="F463" s="141">
        <f>-SUMIF(CajaAcc!F:F,A463,CajaAcc!E:E)+G463</f>
        <v>0</v>
      </c>
      <c r="G463" s="332">
        <v>0</v>
      </c>
    </row>
    <row r="464" spans="1:7" ht="15">
      <c r="A464" s="341" t="s">
        <v>6223</v>
      </c>
      <c r="B464" s="381" t="s">
        <v>880</v>
      </c>
      <c r="C464" s="382" t="s">
        <v>6224</v>
      </c>
      <c r="D464" s="383">
        <v>2501</v>
      </c>
      <c r="E464" s="384">
        <v>6500</v>
      </c>
      <c r="F464" s="141">
        <f>-SUMIF(CajaAcc!F:F,A464,CajaAcc!E:E)+G464</f>
        <v>0</v>
      </c>
      <c r="G464" s="332">
        <v>0</v>
      </c>
    </row>
    <row r="465" spans="1:7" ht="15">
      <c r="A465" s="341" t="s">
        <v>6739</v>
      </c>
      <c r="B465" s="381" t="s">
        <v>880</v>
      </c>
      <c r="C465" s="382" t="s">
        <v>6740</v>
      </c>
      <c r="D465" s="383">
        <v>2501</v>
      </c>
      <c r="E465" s="384">
        <v>7500</v>
      </c>
      <c r="F465" s="141">
        <f>-SUMIF(CajaAcc!F:F,A465,CajaAcc!E:E)+G465</f>
        <v>0</v>
      </c>
      <c r="G465" s="332">
        <v>0</v>
      </c>
    </row>
    <row r="466" spans="1:7" ht="15">
      <c r="A466" s="341" t="s">
        <v>939</v>
      </c>
      <c r="B466" s="381" t="s">
        <v>880</v>
      </c>
      <c r="C466" s="382" t="s">
        <v>940</v>
      </c>
      <c r="D466" s="383">
        <v>9224</v>
      </c>
      <c r="E466" s="384">
        <v>22500</v>
      </c>
      <c r="F466" s="141">
        <f>-SUMIF(CajaAcc!F:F,A466,CajaAcc!E:E)+G466</f>
        <v>1</v>
      </c>
      <c r="G466" s="332">
        <v>1</v>
      </c>
    </row>
    <row r="467" spans="1:7" ht="15">
      <c r="A467" s="341" t="s">
        <v>941</v>
      </c>
      <c r="B467" s="381" t="s">
        <v>880</v>
      </c>
      <c r="C467" s="382" t="s">
        <v>942</v>
      </c>
      <c r="D467" s="383">
        <v>7536</v>
      </c>
      <c r="E467" s="384">
        <v>15000</v>
      </c>
      <c r="F467" s="141">
        <f>-SUMIF(CajaAcc!F:F,A467,CajaAcc!E:E)+G467</f>
        <v>0</v>
      </c>
      <c r="G467" s="332">
        <v>0</v>
      </c>
    </row>
    <row r="468" spans="1:7" ht="15">
      <c r="A468" s="341" t="s">
        <v>943</v>
      </c>
      <c r="B468" s="381" t="s">
        <v>880</v>
      </c>
      <c r="C468" s="382" t="s">
        <v>944</v>
      </c>
      <c r="D468" s="383">
        <v>7891</v>
      </c>
      <c r="E468" s="384">
        <v>19500</v>
      </c>
      <c r="F468" s="141">
        <f>-SUMIF(CajaAcc!F:F,A468,CajaAcc!E:E)+G468</f>
        <v>1</v>
      </c>
      <c r="G468" s="332">
        <v>1</v>
      </c>
    </row>
    <row r="469" spans="1:7" ht="15">
      <c r="A469" s="341" t="s">
        <v>945</v>
      </c>
      <c r="B469" s="381" t="s">
        <v>880</v>
      </c>
      <c r="C469" s="382" t="s">
        <v>946</v>
      </c>
      <c r="D469" s="383">
        <v>7041</v>
      </c>
      <c r="E469" s="384">
        <v>17500</v>
      </c>
      <c r="F469" s="141">
        <f>-SUMIF(CajaAcc!F:F,A469,CajaAcc!E:E)+G469</f>
        <v>0</v>
      </c>
      <c r="G469" s="332">
        <v>0</v>
      </c>
    </row>
    <row r="470" spans="1:7" ht="15">
      <c r="A470" s="341" t="s">
        <v>947</v>
      </c>
      <c r="B470" s="381" t="s">
        <v>880</v>
      </c>
      <c r="C470" s="382" t="s">
        <v>948</v>
      </c>
      <c r="D470" s="383">
        <v>2660</v>
      </c>
      <c r="E470" s="384">
        <v>5500</v>
      </c>
      <c r="F470" s="141">
        <f>-SUMIF(CajaAcc!F:F,A470,CajaAcc!E:E)+G470</f>
        <v>0</v>
      </c>
      <c r="G470" s="332">
        <v>0</v>
      </c>
    </row>
    <row r="471" spans="1:7" ht="15">
      <c r="A471" s="341" t="s">
        <v>949</v>
      </c>
      <c r="B471" s="381" t="s">
        <v>880</v>
      </c>
      <c r="C471" s="382" t="s">
        <v>948</v>
      </c>
      <c r="D471" s="383">
        <v>2672</v>
      </c>
      <c r="E471" s="384">
        <v>5500</v>
      </c>
      <c r="F471" s="141">
        <f>-SUMIF(CajaAcc!F:F,A471,CajaAcc!E:E)+G471</f>
        <v>0</v>
      </c>
      <c r="G471" s="332">
        <v>0</v>
      </c>
    </row>
    <row r="472" spans="1:7" ht="15">
      <c r="A472" s="341" t="s">
        <v>7541</v>
      </c>
      <c r="B472" s="381" t="s">
        <v>880</v>
      </c>
      <c r="C472" s="382" t="s">
        <v>7542</v>
      </c>
      <c r="D472" s="383">
        <v>2164</v>
      </c>
      <c r="E472" s="384">
        <v>6500</v>
      </c>
      <c r="F472" s="141">
        <f>-SUMIF(CajaAcc!F:F,A472,CajaAcc!E:E)+G472</f>
        <v>0</v>
      </c>
      <c r="G472" s="332">
        <v>0</v>
      </c>
    </row>
    <row r="473" spans="1:7" ht="15">
      <c r="A473" s="341" t="s">
        <v>950</v>
      </c>
      <c r="B473" s="381" t="s">
        <v>880</v>
      </c>
      <c r="C473" s="382" t="s">
        <v>951</v>
      </c>
      <c r="D473" s="383">
        <v>2660</v>
      </c>
      <c r="E473" s="384">
        <v>5500</v>
      </c>
      <c r="F473" s="141">
        <f>-SUMIF(CajaAcc!F:F,A473,CajaAcc!E:E)+G473</f>
        <v>0</v>
      </c>
      <c r="G473" s="332">
        <v>0</v>
      </c>
    </row>
    <row r="474" spans="1:7" ht="15">
      <c r="A474" s="341" t="s">
        <v>952</v>
      </c>
      <c r="B474" s="381" t="s">
        <v>880</v>
      </c>
      <c r="C474" s="382" t="s">
        <v>953</v>
      </c>
      <c r="D474" s="383">
        <v>2660</v>
      </c>
      <c r="E474" s="384">
        <v>5500</v>
      </c>
      <c r="F474" s="141">
        <f>-SUMIF(CajaAcc!F:F,A474,CajaAcc!E:E)+G474</f>
        <v>0</v>
      </c>
      <c r="G474" s="332">
        <v>0</v>
      </c>
    </row>
    <row r="475" spans="1:7" ht="15">
      <c r="A475" s="341" t="s">
        <v>954</v>
      </c>
      <c r="B475" s="381" t="s">
        <v>880</v>
      </c>
      <c r="C475" s="382" t="s">
        <v>955</v>
      </c>
      <c r="D475" s="383">
        <v>2660</v>
      </c>
      <c r="E475" s="384">
        <v>5500</v>
      </c>
      <c r="F475" s="141">
        <f>-SUMIF(CajaAcc!F:F,A475,CajaAcc!E:E)+G475</f>
        <v>0</v>
      </c>
      <c r="G475" s="332">
        <v>0</v>
      </c>
    </row>
    <row r="476" spans="1:7" ht="15">
      <c r="A476" s="341" t="s">
        <v>956</v>
      </c>
      <c r="B476" s="381" t="s">
        <v>880</v>
      </c>
      <c r="C476" s="382" t="s">
        <v>957</v>
      </c>
      <c r="D476" s="383">
        <v>2660</v>
      </c>
      <c r="E476" s="384">
        <v>5500</v>
      </c>
      <c r="F476" s="141">
        <f>-SUMIF(CajaAcc!F:F,A476,CajaAcc!E:E)+G476</f>
        <v>0</v>
      </c>
      <c r="G476" s="332">
        <v>0</v>
      </c>
    </row>
    <row r="477" spans="1:7" ht="15">
      <c r="A477" s="341" t="s">
        <v>958</v>
      </c>
      <c r="B477" s="381" t="s">
        <v>880</v>
      </c>
      <c r="C477" s="382" t="s">
        <v>959</v>
      </c>
      <c r="D477" s="383">
        <v>2660</v>
      </c>
      <c r="E477" s="384">
        <v>5500</v>
      </c>
      <c r="F477" s="141">
        <f>-SUMIF(CajaAcc!F:F,A477,CajaAcc!E:E)+G477</f>
        <v>0</v>
      </c>
      <c r="G477" s="332">
        <v>0</v>
      </c>
    </row>
    <row r="478" spans="1:7" ht="15">
      <c r="A478" s="341" t="s">
        <v>960</v>
      </c>
      <c r="B478" s="381" t="s">
        <v>880</v>
      </c>
      <c r="C478" s="382" t="s">
        <v>961</v>
      </c>
      <c r="D478" s="383">
        <v>2660</v>
      </c>
      <c r="E478" s="384">
        <v>5500</v>
      </c>
      <c r="F478" s="141">
        <f>-SUMIF(CajaAcc!F:F,A478,CajaAcc!E:E)+G478</f>
        <v>0</v>
      </c>
      <c r="G478" s="332">
        <v>0</v>
      </c>
    </row>
    <row r="479" spans="1:7" ht="15">
      <c r="A479" s="341" t="s">
        <v>962</v>
      </c>
      <c r="B479" s="381" t="s">
        <v>880</v>
      </c>
      <c r="C479" s="382" t="s">
        <v>963</v>
      </c>
      <c r="D479" s="383">
        <v>3830</v>
      </c>
      <c r="E479" s="384">
        <v>7500</v>
      </c>
      <c r="F479" s="141">
        <f>-SUMIF(CajaAcc!F:F,A479,CajaAcc!E:E)+G479</f>
        <v>0</v>
      </c>
      <c r="G479" s="332">
        <v>0</v>
      </c>
    </row>
    <row r="480" spans="1:7" ht="15">
      <c r="A480" s="341" t="s">
        <v>986</v>
      </c>
      <c r="B480" s="381" t="s">
        <v>880</v>
      </c>
      <c r="C480" s="382" t="s">
        <v>6225</v>
      </c>
      <c r="D480" s="383">
        <v>1256</v>
      </c>
      <c r="E480" s="384">
        <v>2500</v>
      </c>
      <c r="F480" s="141">
        <f>-SUMIF(CajaAcc!F:F,A480,CajaAcc!E:E)+G480</f>
        <v>0</v>
      </c>
      <c r="G480" s="332">
        <v>0</v>
      </c>
    </row>
    <row r="481" spans="1:7" ht="15">
      <c r="A481" s="341" t="s">
        <v>964</v>
      </c>
      <c r="B481" s="381" t="s">
        <v>880</v>
      </c>
      <c r="C481" s="382" t="s">
        <v>965</v>
      </c>
      <c r="D481" s="383">
        <v>2671</v>
      </c>
      <c r="E481" s="384">
        <v>5000</v>
      </c>
      <c r="F481" s="141">
        <f>-SUMIF(CajaAcc!F:F,A481,CajaAcc!E:E)+G481</f>
        <v>0</v>
      </c>
      <c r="G481" s="332">
        <v>0</v>
      </c>
    </row>
    <row r="482" spans="1:7" ht="15">
      <c r="A482" s="341" t="s">
        <v>966</v>
      </c>
      <c r="B482" s="381" t="s">
        <v>880</v>
      </c>
      <c r="C482" s="382" t="s">
        <v>967</v>
      </c>
      <c r="D482" s="383">
        <v>13353</v>
      </c>
      <c r="E482" s="384">
        <v>25500</v>
      </c>
      <c r="F482" s="141">
        <f>-SUMIF(CajaAcc!F:F,A482,CajaAcc!E:E)+G482</f>
        <v>0</v>
      </c>
      <c r="G482" s="332">
        <v>0</v>
      </c>
    </row>
    <row r="483" spans="1:7" ht="15">
      <c r="A483" s="341" t="s">
        <v>968</v>
      </c>
      <c r="B483" s="381" t="s">
        <v>880</v>
      </c>
      <c r="C483" s="382" t="s">
        <v>969</v>
      </c>
      <c r="D483" s="383">
        <v>5087</v>
      </c>
      <c r="E483" s="384">
        <v>10000</v>
      </c>
      <c r="F483" s="141">
        <f>-SUMIF(CajaAcc!F:F,A483,CajaAcc!E:E)+G483</f>
        <v>0</v>
      </c>
      <c r="G483" s="332">
        <v>0</v>
      </c>
    </row>
    <row r="484" spans="1:7" ht="15">
      <c r="A484" s="341" t="s">
        <v>970</v>
      </c>
      <c r="B484" s="381" t="s">
        <v>880</v>
      </c>
      <c r="C484" s="382" t="s">
        <v>971</v>
      </c>
      <c r="D484" s="383">
        <v>12717</v>
      </c>
      <c r="E484" s="384">
        <v>24500</v>
      </c>
      <c r="F484" s="141">
        <f>-SUMIF(CajaAcc!F:F,A484,CajaAcc!E:E)+G484</f>
        <v>0</v>
      </c>
      <c r="G484" s="332">
        <v>0</v>
      </c>
    </row>
    <row r="485" spans="1:7" ht="15">
      <c r="A485" s="341" t="s">
        <v>972</v>
      </c>
      <c r="B485" s="381" t="s">
        <v>880</v>
      </c>
      <c r="C485" s="382" t="s">
        <v>973</v>
      </c>
      <c r="D485" s="383">
        <v>12717</v>
      </c>
      <c r="E485" s="384">
        <v>24500</v>
      </c>
      <c r="F485" s="141">
        <f>-SUMIF(CajaAcc!F:F,A485,CajaAcc!E:E)+G485</f>
        <v>0</v>
      </c>
      <c r="G485" s="332">
        <v>0</v>
      </c>
    </row>
    <row r="486" spans="1:7" ht="15">
      <c r="A486" s="341" t="s">
        <v>974</v>
      </c>
      <c r="B486" s="381" t="s">
        <v>880</v>
      </c>
      <c r="C486" s="382" t="s">
        <v>975</v>
      </c>
      <c r="D486" s="383">
        <v>2913</v>
      </c>
      <c r="E486" s="384">
        <v>5500</v>
      </c>
      <c r="F486" s="141">
        <f>-SUMIF(CajaAcc!F:F,A486,CajaAcc!E:E)+G486</f>
        <v>0</v>
      </c>
      <c r="G486" s="332">
        <v>0</v>
      </c>
    </row>
    <row r="487" spans="1:7" ht="15">
      <c r="A487" s="341" t="s">
        <v>976</v>
      </c>
      <c r="B487" s="381" t="s">
        <v>880</v>
      </c>
      <c r="C487" s="382" t="s">
        <v>977</v>
      </c>
      <c r="D487" s="383">
        <v>1717</v>
      </c>
      <c r="E487" s="384">
        <v>3500</v>
      </c>
      <c r="F487" s="141">
        <f>-SUMIF(CajaAcc!F:F,A487,CajaAcc!E:E)+G487</f>
        <v>0</v>
      </c>
      <c r="G487" s="332">
        <v>0</v>
      </c>
    </row>
    <row r="488" spans="1:7" ht="15">
      <c r="A488" s="341" t="s">
        <v>978</v>
      </c>
      <c r="B488" s="381" t="s">
        <v>880</v>
      </c>
      <c r="C488" s="382" t="s">
        <v>979</v>
      </c>
      <c r="D488" s="383">
        <v>12717</v>
      </c>
      <c r="E488" s="384">
        <v>24500</v>
      </c>
      <c r="F488" s="141">
        <f>-SUMIF(CajaAcc!F:F,A488,CajaAcc!E:E)+G488</f>
        <v>0</v>
      </c>
      <c r="G488" s="332">
        <v>0</v>
      </c>
    </row>
    <row r="489" spans="1:7" ht="15">
      <c r="A489" s="341" t="s">
        <v>980</v>
      </c>
      <c r="B489" s="381" t="s">
        <v>880</v>
      </c>
      <c r="C489" s="382" t="s">
        <v>981</v>
      </c>
      <c r="D489" s="383">
        <v>12717</v>
      </c>
      <c r="E489" s="384">
        <v>24500</v>
      </c>
      <c r="F489" s="141">
        <f>-SUMIF(CajaAcc!F:F,A489,CajaAcc!E:E)+G489</f>
        <v>0</v>
      </c>
      <c r="G489" s="332">
        <v>0</v>
      </c>
    </row>
    <row r="490" spans="1:7" ht="15">
      <c r="A490" s="341" t="s">
        <v>982</v>
      </c>
      <c r="B490" s="381" t="s">
        <v>880</v>
      </c>
      <c r="C490" s="382" t="s">
        <v>983</v>
      </c>
      <c r="D490" s="383">
        <v>2671</v>
      </c>
      <c r="E490" s="384">
        <v>5000</v>
      </c>
      <c r="F490" s="141">
        <f>-SUMIF(CajaAcc!F:F,A490,CajaAcc!E:E)+G490</f>
        <v>0</v>
      </c>
      <c r="G490" s="332">
        <v>0</v>
      </c>
    </row>
    <row r="491" spans="1:7" ht="15">
      <c r="A491" s="341" t="s">
        <v>984</v>
      </c>
      <c r="B491" s="381" t="s">
        <v>880</v>
      </c>
      <c r="C491" s="382" t="s">
        <v>985</v>
      </c>
      <c r="D491" s="383">
        <v>2671</v>
      </c>
      <c r="E491" s="384">
        <v>5000</v>
      </c>
      <c r="F491" s="141">
        <f>-SUMIF(CajaAcc!F:F,A491,CajaAcc!E:E)+G491</f>
        <v>0</v>
      </c>
      <c r="G491" s="332">
        <v>0</v>
      </c>
    </row>
    <row r="492" spans="1:7" ht="15">
      <c r="A492" s="341" t="s">
        <v>987</v>
      </c>
      <c r="B492" s="381" t="s">
        <v>880</v>
      </c>
      <c r="C492" s="382" t="s">
        <v>988</v>
      </c>
      <c r="D492" s="383">
        <v>14286</v>
      </c>
      <c r="E492" s="384">
        <v>27500</v>
      </c>
      <c r="F492" s="141">
        <f>-SUMIF(CajaAcc!F:F,A492,CajaAcc!E:E)+G492</f>
        <v>0</v>
      </c>
      <c r="G492" s="332">
        <v>0</v>
      </c>
    </row>
    <row r="493" spans="1:7" ht="15">
      <c r="A493" s="341" t="s">
        <v>6991</v>
      </c>
      <c r="B493" s="381" t="s">
        <v>880</v>
      </c>
      <c r="C493" s="382" t="s">
        <v>6992</v>
      </c>
      <c r="D493" s="383">
        <v>41807</v>
      </c>
      <c r="E493" s="384">
        <v>51500</v>
      </c>
      <c r="F493" s="141">
        <f>-SUMIF(CajaAcc!F:F,A493,CajaAcc!E:E)+G493</f>
        <v>0</v>
      </c>
      <c r="G493" s="332">
        <v>0</v>
      </c>
    </row>
    <row r="494" spans="1:7" ht="15">
      <c r="A494" s="341" t="s">
        <v>989</v>
      </c>
      <c r="B494" s="381" t="s">
        <v>880</v>
      </c>
      <c r="C494" s="382" t="s">
        <v>6993</v>
      </c>
      <c r="D494" s="383">
        <v>42929</v>
      </c>
      <c r="E494" s="384">
        <v>53000</v>
      </c>
      <c r="F494" s="141">
        <f>-SUMIF(CajaAcc!F:F,A494,CajaAcc!E:E)+G494</f>
        <v>0</v>
      </c>
      <c r="G494" s="332">
        <v>0</v>
      </c>
    </row>
    <row r="495" spans="1:7" ht="15">
      <c r="A495" s="341" t="s">
        <v>7601</v>
      </c>
      <c r="B495" s="381" t="s">
        <v>880</v>
      </c>
      <c r="C495" s="382" t="s">
        <v>7602</v>
      </c>
      <c r="D495" s="383">
        <v>10994</v>
      </c>
      <c r="E495" s="384">
        <v>20000</v>
      </c>
      <c r="F495" s="141">
        <f>-SUMIF(CajaAcc!F:F,A495,CajaAcc!E:E)+G495</f>
        <v>0</v>
      </c>
      <c r="G495" s="332">
        <v>0</v>
      </c>
    </row>
    <row r="496" spans="1:7" ht="15">
      <c r="A496" s="341" t="s">
        <v>6148</v>
      </c>
      <c r="B496" s="381" t="s">
        <v>880</v>
      </c>
      <c r="C496" s="382" t="s">
        <v>6994</v>
      </c>
      <c r="D496" s="383">
        <v>20772</v>
      </c>
      <c r="E496" s="384">
        <v>25500</v>
      </c>
      <c r="F496" s="141">
        <f>-SUMIF(CajaAcc!F:F,A496,CajaAcc!E:E)+G496</f>
        <v>0</v>
      </c>
      <c r="G496" s="332">
        <v>0</v>
      </c>
    </row>
    <row r="497" spans="1:7" ht="15">
      <c r="A497" s="341" t="s">
        <v>990</v>
      </c>
      <c r="B497" s="381" t="s">
        <v>880</v>
      </c>
      <c r="C497" s="382" t="s">
        <v>6994</v>
      </c>
      <c r="D497" s="383">
        <v>24233</v>
      </c>
      <c r="E497" s="384">
        <v>30000</v>
      </c>
      <c r="F497" s="141">
        <f>-SUMIF(CajaAcc!F:F,A497,CajaAcc!E:E)+G497</f>
        <v>0</v>
      </c>
      <c r="G497" s="332">
        <v>0</v>
      </c>
    </row>
    <row r="498" spans="1:7" ht="15">
      <c r="A498" s="341" t="s">
        <v>6815</v>
      </c>
      <c r="B498" s="381" t="s">
        <v>880</v>
      </c>
      <c r="C498" s="382" t="s">
        <v>6816</v>
      </c>
      <c r="D498" s="383">
        <v>20772</v>
      </c>
      <c r="E498" s="384">
        <v>25500</v>
      </c>
      <c r="F498" s="141">
        <f>-SUMIF(CajaAcc!F:F,A498,CajaAcc!E:E)+G498</f>
        <v>0</v>
      </c>
      <c r="G498" s="332">
        <v>0</v>
      </c>
    </row>
    <row r="499" spans="1:7" ht="15">
      <c r="A499" s="341" t="s">
        <v>991</v>
      </c>
      <c r="B499" s="381" t="s">
        <v>880</v>
      </c>
      <c r="C499" s="382" t="s">
        <v>6995</v>
      </c>
      <c r="D499" s="383">
        <v>31313</v>
      </c>
      <c r="E499" s="384">
        <v>38500</v>
      </c>
      <c r="F499" s="141">
        <f>-SUMIF(CajaAcc!F:F,A499,CajaAcc!E:E)+G499</f>
        <v>0</v>
      </c>
      <c r="G499" s="332">
        <v>0</v>
      </c>
    </row>
    <row r="500" spans="1:7" ht="15">
      <c r="A500" s="341" t="s">
        <v>992</v>
      </c>
      <c r="B500" s="381" t="s">
        <v>880</v>
      </c>
      <c r="C500" s="382" t="s">
        <v>6996</v>
      </c>
      <c r="D500" s="383">
        <v>12782</v>
      </c>
      <c r="E500" s="384">
        <v>15500</v>
      </c>
      <c r="F500" s="141">
        <f>-SUMIF(CajaAcc!F:F,A500,CajaAcc!E:E)+G500</f>
        <v>0</v>
      </c>
      <c r="G500" s="332">
        <v>0</v>
      </c>
    </row>
    <row r="501" spans="1:7" ht="15">
      <c r="A501" s="341" t="s">
        <v>7535</v>
      </c>
      <c r="B501" s="381" t="s">
        <v>880</v>
      </c>
      <c r="C501" s="382" t="s">
        <v>7536</v>
      </c>
      <c r="D501" s="383">
        <v>14017</v>
      </c>
      <c r="E501" s="384">
        <v>17500</v>
      </c>
      <c r="F501" s="141">
        <f>-SUMIF(CajaAcc!F:F,A501,CajaAcc!E:E)+G501</f>
        <v>0</v>
      </c>
      <c r="G501" s="332">
        <v>0</v>
      </c>
    </row>
    <row r="502" spans="1:7" ht="15">
      <c r="A502" s="341" t="s">
        <v>6997</v>
      </c>
      <c r="B502" s="381" t="s">
        <v>880</v>
      </c>
      <c r="C502" s="382" t="s">
        <v>6998</v>
      </c>
      <c r="D502" s="383">
        <v>30681</v>
      </c>
      <c r="E502" s="384">
        <v>38000</v>
      </c>
      <c r="F502" s="141">
        <f>-SUMIF(CajaAcc!F:F,A502,CajaAcc!E:E)+G502</f>
        <v>0</v>
      </c>
      <c r="G502" s="332">
        <v>0</v>
      </c>
    </row>
    <row r="503" spans="1:7" ht="15">
      <c r="A503" s="341" t="s">
        <v>993</v>
      </c>
      <c r="B503" s="381" t="s">
        <v>880</v>
      </c>
      <c r="C503" s="382" t="s">
        <v>7422</v>
      </c>
      <c r="D503" s="383">
        <v>26750</v>
      </c>
      <c r="E503" s="384">
        <v>33000</v>
      </c>
      <c r="F503" s="141">
        <f>-SUMIF(CajaAcc!F:F,A503,CajaAcc!E:E)+G503</f>
        <v>0</v>
      </c>
      <c r="G503" s="332">
        <v>0</v>
      </c>
    </row>
    <row r="504" spans="1:7" ht="15">
      <c r="A504" s="341" t="s">
        <v>7326</v>
      </c>
      <c r="B504" s="381" t="s">
        <v>880</v>
      </c>
      <c r="C504" s="382" t="s">
        <v>7327</v>
      </c>
      <c r="D504" s="383">
        <v>26750</v>
      </c>
      <c r="E504" s="384">
        <v>33000</v>
      </c>
      <c r="F504" s="141">
        <f>-SUMIF(CajaAcc!F:F,A504,CajaAcc!E:E)+G504</f>
        <v>0</v>
      </c>
      <c r="G504" s="332">
        <v>0</v>
      </c>
    </row>
    <row r="505" spans="1:7" ht="15">
      <c r="A505" s="341" t="s">
        <v>994</v>
      </c>
      <c r="B505" s="381" t="s">
        <v>880</v>
      </c>
      <c r="C505" s="382" t="s">
        <v>995</v>
      </c>
      <c r="D505" s="383">
        <v>260929</v>
      </c>
      <c r="E505" s="384">
        <v>326000</v>
      </c>
      <c r="F505" s="141">
        <f>-SUMIF(CajaAcc!F:F,A505,CajaAcc!E:E)+G505</f>
        <v>0</v>
      </c>
      <c r="G505" s="332">
        <v>0</v>
      </c>
    </row>
    <row r="506" spans="1:7" ht="15">
      <c r="A506" s="341" t="s">
        <v>996</v>
      </c>
      <c r="B506" s="381" t="s">
        <v>880</v>
      </c>
      <c r="C506" s="382" t="s">
        <v>997</v>
      </c>
      <c r="D506" s="383">
        <v>260929</v>
      </c>
      <c r="E506" s="384">
        <v>326000</v>
      </c>
      <c r="F506" s="141">
        <f>-SUMIF(CajaAcc!F:F,A506,CajaAcc!E:E)+G506</f>
        <v>0</v>
      </c>
      <c r="G506" s="332">
        <v>0</v>
      </c>
    </row>
    <row r="507" spans="1:7" ht="15">
      <c r="A507" s="341" t="s">
        <v>998</v>
      </c>
      <c r="B507" s="381" t="s">
        <v>880</v>
      </c>
      <c r="C507" s="382" t="s">
        <v>999</v>
      </c>
      <c r="D507" s="383">
        <v>12775</v>
      </c>
      <c r="E507" s="384">
        <v>19500</v>
      </c>
      <c r="F507" s="141">
        <f>-SUMIF(CajaAcc!F:F,A507,CajaAcc!E:E)+G507</f>
        <v>0</v>
      </c>
      <c r="G507" s="332">
        <v>0</v>
      </c>
    </row>
    <row r="508" spans="1:7" ht="15">
      <c r="A508" s="341" t="s">
        <v>6226</v>
      </c>
      <c r="B508" s="381" t="s">
        <v>880</v>
      </c>
      <c r="C508" s="382" t="s">
        <v>6227</v>
      </c>
      <c r="D508" s="383">
        <v>6861</v>
      </c>
      <c r="E508" s="384">
        <v>12500</v>
      </c>
      <c r="F508" s="141">
        <f>-SUMIF(CajaAcc!F:F,A508,CajaAcc!E:E)+G508</f>
        <v>0</v>
      </c>
      <c r="G508" s="332">
        <v>0</v>
      </c>
    </row>
    <row r="509" spans="1:7" ht="15">
      <c r="A509" s="341" t="s">
        <v>1000</v>
      </c>
      <c r="B509" s="381" t="s">
        <v>880</v>
      </c>
      <c r="C509" s="382" t="s">
        <v>6228</v>
      </c>
      <c r="D509" s="383">
        <v>16780</v>
      </c>
      <c r="E509" s="384">
        <v>26000</v>
      </c>
      <c r="F509" s="141">
        <f>-SUMIF(CajaAcc!F:F,A509,CajaAcc!E:E)+G509</f>
        <v>0</v>
      </c>
      <c r="G509" s="332">
        <v>0</v>
      </c>
    </row>
    <row r="510" spans="1:7" ht="15">
      <c r="A510" s="341" t="s">
        <v>1001</v>
      </c>
      <c r="B510" s="381" t="s">
        <v>880</v>
      </c>
      <c r="C510" s="382" t="s">
        <v>6229</v>
      </c>
      <c r="D510" s="383">
        <v>30923</v>
      </c>
      <c r="E510" s="384">
        <v>47500</v>
      </c>
      <c r="F510" s="141">
        <f>-SUMIF(CajaAcc!F:F,A510,CajaAcc!E:E)+G510</f>
        <v>0</v>
      </c>
      <c r="G510" s="332">
        <v>0</v>
      </c>
    </row>
    <row r="511" spans="1:7" ht="15">
      <c r="A511" s="341" t="s">
        <v>1002</v>
      </c>
      <c r="B511" s="381" t="s">
        <v>880</v>
      </c>
      <c r="C511" s="382" t="s">
        <v>6230</v>
      </c>
      <c r="D511" s="383">
        <v>14727</v>
      </c>
      <c r="E511" s="384">
        <v>22500</v>
      </c>
      <c r="F511" s="141">
        <f>-SUMIF(CajaAcc!F:F,A511,CajaAcc!E:E)+G511</f>
        <v>0</v>
      </c>
      <c r="G511" s="332">
        <v>0</v>
      </c>
    </row>
    <row r="512" spans="1:7" ht="15">
      <c r="A512" s="341" t="s">
        <v>6450</v>
      </c>
      <c r="B512" s="381" t="s">
        <v>880</v>
      </c>
      <c r="C512" s="382" t="s">
        <v>6451</v>
      </c>
      <c r="D512" s="383">
        <v>12554</v>
      </c>
      <c r="E512" s="384">
        <v>19500</v>
      </c>
      <c r="F512" s="141">
        <f>-SUMIF(CajaAcc!F:F,A512,CajaAcc!E:E)+G512</f>
        <v>0</v>
      </c>
      <c r="G512" s="332">
        <v>0</v>
      </c>
    </row>
    <row r="513" spans="1:7" ht="15">
      <c r="A513" s="341" t="s">
        <v>1003</v>
      </c>
      <c r="B513" s="381" t="s">
        <v>880</v>
      </c>
      <c r="C513" s="382" t="s">
        <v>6231</v>
      </c>
      <c r="D513" s="383">
        <v>8390</v>
      </c>
      <c r="E513" s="384">
        <v>13000</v>
      </c>
      <c r="F513" s="141">
        <f>-SUMIF(CajaAcc!F:F,A513,CajaAcc!E:E)+G513</f>
        <v>0</v>
      </c>
      <c r="G513" s="332">
        <v>0</v>
      </c>
    </row>
    <row r="514" spans="1:7" ht="15">
      <c r="A514" s="341" t="s">
        <v>1004</v>
      </c>
      <c r="B514" s="381" t="s">
        <v>880</v>
      </c>
      <c r="C514" s="382" t="s">
        <v>6232</v>
      </c>
      <c r="D514" s="383">
        <v>12554</v>
      </c>
      <c r="E514" s="384">
        <v>19500</v>
      </c>
      <c r="F514" s="141">
        <f>-SUMIF(CajaAcc!F:F,A514,CajaAcc!E:E)+G514</f>
        <v>0</v>
      </c>
      <c r="G514" s="332">
        <v>0</v>
      </c>
    </row>
    <row r="515" spans="1:7" ht="15">
      <c r="A515" s="341" t="s">
        <v>1005</v>
      </c>
      <c r="B515" s="381" t="s">
        <v>880</v>
      </c>
      <c r="C515" s="382" t="s">
        <v>6233</v>
      </c>
      <c r="D515" s="383">
        <v>8201</v>
      </c>
      <c r="E515" s="384">
        <v>13000</v>
      </c>
      <c r="F515" s="141">
        <f>-SUMIF(CajaAcc!F:F,A515,CajaAcc!E:E)+G515</f>
        <v>0</v>
      </c>
      <c r="G515" s="332">
        <v>0</v>
      </c>
    </row>
    <row r="516" spans="1:7" ht="15">
      <c r="A516" s="341" t="s">
        <v>1006</v>
      </c>
      <c r="B516" s="381" t="s">
        <v>880</v>
      </c>
      <c r="C516" s="382" t="s">
        <v>6234</v>
      </c>
      <c r="D516" s="383">
        <v>8165</v>
      </c>
      <c r="E516" s="384">
        <v>13000</v>
      </c>
      <c r="F516" s="141">
        <f>-SUMIF(CajaAcc!F:F,A516,CajaAcc!E:E)+G516</f>
        <v>0</v>
      </c>
      <c r="G516" s="332">
        <v>0</v>
      </c>
    </row>
    <row r="517" spans="1:7" ht="15">
      <c r="A517" s="341" t="s">
        <v>7423</v>
      </c>
      <c r="B517" s="381" t="s">
        <v>880</v>
      </c>
      <c r="C517" s="382" t="s">
        <v>7424</v>
      </c>
      <c r="D517" s="383">
        <v>6220</v>
      </c>
      <c r="E517" s="384">
        <v>11000</v>
      </c>
      <c r="F517" s="141">
        <f>-SUMIF(CajaAcc!F:F,A517,CajaAcc!E:E)+G517</f>
        <v>0</v>
      </c>
      <c r="G517" s="332">
        <v>0</v>
      </c>
    </row>
    <row r="518" spans="1:7" ht="15">
      <c r="A518" s="341" t="s">
        <v>7425</v>
      </c>
      <c r="B518" s="381" t="s">
        <v>880</v>
      </c>
      <c r="C518" s="382" t="s">
        <v>7426</v>
      </c>
      <c r="D518" s="383">
        <v>18138</v>
      </c>
      <c r="E518" s="384">
        <v>28000</v>
      </c>
      <c r="F518" s="141">
        <f>-SUMIF(CajaAcc!F:F,A518,CajaAcc!E:E)+G518</f>
        <v>0</v>
      </c>
      <c r="G518" s="332">
        <v>0</v>
      </c>
    </row>
    <row r="519" spans="1:7" ht="15">
      <c r="A519" s="341" t="s">
        <v>1007</v>
      </c>
      <c r="B519" s="381" t="s">
        <v>880</v>
      </c>
      <c r="C519" s="382" t="s">
        <v>1008</v>
      </c>
      <c r="D519" s="383">
        <v>22409</v>
      </c>
      <c r="E519" s="384">
        <v>34500</v>
      </c>
      <c r="F519" s="141">
        <f>-SUMIF(CajaAcc!F:F,A519,CajaAcc!E:E)+G519</f>
        <v>0</v>
      </c>
      <c r="G519" s="332">
        <v>0</v>
      </c>
    </row>
    <row r="520" spans="1:7" ht="15">
      <c r="A520" s="341" t="s">
        <v>1009</v>
      </c>
      <c r="B520" s="381" t="s">
        <v>880</v>
      </c>
      <c r="C520" s="382" t="s">
        <v>1010</v>
      </c>
      <c r="D520" s="383">
        <v>23170</v>
      </c>
      <c r="E520" s="384">
        <v>37500</v>
      </c>
      <c r="F520" s="141">
        <f>-SUMIF(CajaAcc!F:F,A520,CajaAcc!E:E)+G520</f>
        <v>0</v>
      </c>
      <c r="G520" s="332">
        <v>0</v>
      </c>
    </row>
    <row r="521" spans="1:7" ht="15">
      <c r="A521" s="341" t="s">
        <v>1011</v>
      </c>
      <c r="B521" s="381" t="s">
        <v>880</v>
      </c>
      <c r="C521" s="382" t="s">
        <v>1012</v>
      </c>
      <c r="D521" s="383">
        <v>25551</v>
      </c>
      <c r="E521" s="384">
        <v>39500</v>
      </c>
      <c r="F521" s="141">
        <f>-SUMIF(CajaAcc!F:F,A521,CajaAcc!E:E)+G521</f>
        <v>0</v>
      </c>
      <c r="G521" s="332">
        <v>0</v>
      </c>
    </row>
    <row r="522" spans="1:7" ht="15">
      <c r="A522" s="341" t="s">
        <v>1013</v>
      </c>
      <c r="B522" s="381" t="s">
        <v>880</v>
      </c>
      <c r="C522" s="382" t="s">
        <v>1014</v>
      </c>
      <c r="D522" s="383">
        <v>25551</v>
      </c>
      <c r="E522" s="384">
        <v>39500</v>
      </c>
      <c r="F522" s="141">
        <f>-SUMIF(CajaAcc!F:F,A522,CajaAcc!E:E)+G522</f>
        <v>0</v>
      </c>
      <c r="G522" s="332">
        <v>0</v>
      </c>
    </row>
    <row r="523" spans="1:7" ht="15">
      <c r="A523" s="341" t="s">
        <v>1015</v>
      </c>
      <c r="B523" s="381" t="s">
        <v>880</v>
      </c>
      <c r="C523" s="382" t="s">
        <v>1016</v>
      </c>
      <c r="D523" s="383">
        <v>25551</v>
      </c>
      <c r="E523" s="384">
        <v>39500</v>
      </c>
      <c r="F523" s="141">
        <f>-SUMIF(CajaAcc!F:F,A523,CajaAcc!E:E)+G523</f>
        <v>0</v>
      </c>
      <c r="G523" s="332">
        <v>0</v>
      </c>
    </row>
    <row r="524" spans="1:7" ht="15">
      <c r="A524" s="341" t="s">
        <v>1017</v>
      </c>
      <c r="B524" s="381" t="s">
        <v>880</v>
      </c>
      <c r="C524" s="382" t="s">
        <v>1018</v>
      </c>
      <c r="D524" s="383">
        <v>38522</v>
      </c>
      <c r="E524" s="384">
        <v>59500</v>
      </c>
      <c r="F524" s="141">
        <f>-SUMIF(CajaAcc!F:F,A524,CajaAcc!E:E)+G524</f>
        <v>0</v>
      </c>
      <c r="G524" s="332">
        <v>0</v>
      </c>
    </row>
    <row r="525" spans="1:7" ht="15">
      <c r="A525" s="341" t="s">
        <v>6454</v>
      </c>
      <c r="B525" s="381" t="s">
        <v>880</v>
      </c>
      <c r="C525" s="382" t="s">
        <v>6741</v>
      </c>
      <c r="D525" s="383">
        <v>10175</v>
      </c>
      <c r="E525" s="384">
        <v>19500</v>
      </c>
      <c r="F525" s="141">
        <f>-SUMIF(CajaAcc!F:F,A525,CajaAcc!E:E)+G525</f>
        <v>0</v>
      </c>
      <c r="G525" s="332">
        <v>0</v>
      </c>
    </row>
    <row r="526" spans="1:7" ht="15">
      <c r="A526" s="341" t="s">
        <v>6817</v>
      </c>
      <c r="B526" s="381" t="s">
        <v>880</v>
      </c>
      <c r="C526" s="382" t="s">
        <v>6741</v>
      </c>
      <c r="D526" s="383">
        <v>10175</v>
      </c>
      <c r="E526" s="384">
        <v>19500</v>
      </c>
      <c r="F526" s="141">
        <f>-SUMIF(CajaAcc!F:F,A526,CajaAcc!E:E)+G526</f>
        <v>0</v>
      </c>
      <c r="G526" s="332">
        <v>0</v>
      </c>
    </row>
    <row r="527" spans="1:7" ht="15">
      <c r="A527" s="341" t="s">
        <v>7599</v>
      </c>
      <c r="B527" s="381" t="s">
        <v>880</v>
      </c>
      <c r="C527" s="382" t="s">
        <v>6741</v>
      </c>
      <c r="D527" s="383">
        <v>11091</v>
      </c>
      <c r="E527" s="384">
        <v>21500</v>
      </c>
      <c r="F527" s="141">
        <f>-SUMIF(CajaAcc!F:F,A527,CajaAcc!E:E)+G527</f>
        <v>0</v>
      </c>
      <c r="G527" s="332">
        <v>0</v>
      </c>
    </row>
    <row r="528" spans="1:7" ht="15">
      <c r="A528" s="341" t="s">
        <v>1019</v>
      </c>
      <c r="B528" s="381" t="s">
        <v>880</v>
      </c>
      <c r="C528" s="382" t="s">
        <v>1020</v>
      </c>
      <c r="D528" s="383">
        <v>12195</v>
      </c>
      <c r="E528" s="384">
        <v>19000</v>
      </c>
      <c r="F528" s="141">
        <f>-SUMIF(CajaAcc!F:F,A528,CajaAcc!E:E)+G528</f>
        <v>0</v>
      </c>
      <c r="G528" s="332">
        <v>0</v>
      </c>
    </row>
    <row r="529" spans="1:7" ht="15">
      <c r="A529" s="341" t="s">
        <v>1021</v>
      </c>
      <c r="B529" s="381" t="s">
        <v>880</v>
      </c>
      <c r="C529" s="382" t="s">
        <v>1022</v>
      </c>
      <c r="D529" s="383">
        <v>41705</v>
      </c>
      <c r="E529" s="384">
        <v>64000</v>
      </c>
      <c r="F529" s="141">
        <f>-SUMIF(CajaAcc!F:F,A529,CajaAcc!E:E)+G529</f>
        <v>0</v>
      </c>
      <c r="G529" s="332">
        <v>0</v>
      </c>
    </row>
    <row r="530" spans="1:7" ht="15">
      <c r="A530" s="341" t="s">
        <v>1023</v>
      </c>
      <c r="B530" s="381" t="s">
        <v>880</v>
      </c>
      <c r="C530" s="382" t="s">
        <v>1024</v>
      </c>
      <c r="D530" s="383">
        <v>9938</v>
      </c>
      <c r="E530" s="384">
        <v>19000</v>
      </c>
      <c r="F530" s="141">
        <f>-SUMIF(CajaAcc!F:F,A530,CajaAcc!E:E)+G530</f>
        <v>0</v>
      </c>
      <c r="G530" s="332">
        <v>0</v>
      </c>
    </row>
    <row r="531" spans="1:7" ht="15">
      <c r="A531" s="341" t="s">
        <v>6462</v>
      </c>
      <c r="B531" s="381" t="s">
        <v>880</v>
      </c>
      <c r="C531" s="382" t="s">
        <v>6742</v>
      </c>
      <c r="D531" s="383">
        <v>21364</v>
      </c>
      <c r="E531" s="384">
        <v>33500</v>
      </c>
      <c r="F531" s="141">
        <f>-SUMIF(CajaAcc!F:F,A531,CajaAcc!E:E)+G531</f>
        <v>0</v>
      </c>
      <c r="G531" s="332">
        <v>0</v>
      </c>
    </row>
    <row r="532" spans="1:7" ht="15">
      <c r="A532" s="341" t="s">
        <v>6818</v>
      </c>
      <c r="B532" s="381" t="s">
        <v>1026</v>
      </c>
      <c r="C532" s="382" t="s">
        <v>6819</v>
      </c>
      <c r="D532" s="383">
        <v>3595</v>
      </c>
      <c r="E532" s="384">
        <v>9000</v>
      </c>
      <c r="F532" s="141">
        <f>-SUMIF(CajaAcc!F:F,A532,CajaAcc!E:E)+G532</f>
        <v>0</v>
      </c>
      <c r="G532" s="332">
        <v>0</v>
      </c>
    </row>
    <row r="533" spans="1:7" ht="15">
      <c r="A533" s="341" t="s">
        <v>1025</v>
      </c>
      <c r="B533" s="381" t="s">
        <v>1026</v>
      </c>
      <c r="C533" s="382" t="s">
        <v>1027</v>
      </c>
      <c r="D533" s="383">
        <v>5230</v>
      </c>
      <c r="E533" s="384">
        <v>10000</v>
      </c>
      <c r="F533" s="141">
        <f>-SUMIF(CajaAcc!F:F,A533,CajaAcc!E:E)+G533</f>
        <v>0</v>
      </c>
      <c r="G533" s="332">
        <v>0</v>
      </c>
    </row>
    <row r="534" spans="1:7" ht="15">
      <c r="A534" s="341" t="s">
        <v>1028</v>
      </c>
      <c r="B534" s="381" t="s">
        <v>1026</v>
      </c>
      <c r="C534" s="382" t="s">
        <v>1029</v>
      </c>
      <c r="D534" s="383">
        <v>4565</v>
      </c>
      <c r="E534" s="384">
        <v>9000</v>
      </c>
      <c r="F534" s="141">
        <f>-SUMIF(CajaAcc!F:F,A534,CajaAcc!E:E)+G534</f>
        <v>0</v>
      </c>
      <c r="G534" s="332">
        <v>0</v>
      </c>
    </row>
    <row r="535" spans="1:7" ht="15">
      <c r="A535" s="341" t="s">
        <v>1030</v>
      </c>
      <c r="B535" s="381" t="s">
        <v>1026</v>
      </c>
      <c r="C535" s="382" t="s">
        <v>1031</v>
      </c>
      <c r="D535" s="383">
        <v>5230</v>
      </c>
      <c r="E535" s="384">
        <v>10000</v>
      </c>
      <c r="F535" s="141">
        <f>-SUMIF(CajaAcc!F:F,A535,CajaAcc!E:E)+G535</f>
        <v>0</v>
      </c>
      <c r="G535" s="332">
        <v>0</v>
      </c>
    </row>
    <row r="536" spans="1:7" ht="15">
      <c r="A536" s="341" t="s">
        <v>1032</v>
      </c>
      <c r="B536" s="381" t="s">
        <v>1026</v>
      </c>
      <c r="C536" s="382" t="s">
        <v>1033</v>
      </c>
      <c r="D536" s="383">
        <v>5230</v>
      </c>
      <c r="E536" s="384">
        <v>10000</v>
      </c>
      <c r="F536" s="141">
        <f>-SUMIF(CajaAcc!F:F,A536,CajaAcc!E:E)+G536</f>
        <v>0</v>
      </c>
      <c r="G536" s="332">
        <v>0</v>
      </c>
    </row>
    <row r="537" spans="1:7" ht="15">
      <c r="A537" s="341" t="s">
        <v>1034</v>
      </c>
      <c r="B537" s="381" t="s">
        <v>1026</v>
      </c>
      <c r="C537" s="382" t="s">
        <v>1035</v>
      </c>
      <c r="D537" s="383">
        <v>5230</v>
      </c>
      <c r="E537" s="384">
        <v>10000</v>
      </c>
      <c r="F537" s="141">
        <f>-SUMIF(CajaAcc!F:F,A537,CajaAcc!E:E)+G537</f>
        <v>0</v>
      </c>
      <c r="G537" s="332">
        <v>0</v>
      </c>
    </row>
    <row r="538" spans="1:7" ht="15">
      <c r="A538" s="341" t="s">
        <v>1036</v>
      </c>
      <c r="B538" s="381" t="s">
        <v>1026</v>
      </c>
      <c r="C538" s="382" t="s">
        <v>1037</v>
      </c>
      <c r="D538" s="383">
        <v>6582</v>
      </c>
      <c r="E538" s="384">
        <v>7000</v>
      </c>
      <c r="F538" s="141">
        <f>-SUMIF(CajaAcc!F:F,A538,CajaAcc!E:E)+G538</f>
        <v>0</v>
      </c>
      <c r="G538" s="332">
        <v>0</v>
      </c>
    </row>
    <row r="539" spans="1:7" ht="15">
      <c r="A539" s="341" t="s">
        <v>1038</v>
      </c>
      <c r="B539" s="381" t="s">
        <v>1026</v>
      </c>
      <c r="C539" s="382" t="s">
        <v>1039</v>
      </c>
      <c r="D539" s="383">
        <v>1343</v>
      </c>
      <c r="E539" s="384">
        <v>4000</v>
      </c>
      <c r="F539" s="141">
        <f>-SUMIF(CajaAcc!F:F,A539,CajaAcc!E:E)+G539</f>
        <v>0</v>
      </c>
      <c r="G539" s="332">
        <v>0</v>
      </c>
    </row>
    <row r="540" spans="1:7" ht="15">
      <c r="A540" s="341" t="s">
        <v>1040</v>
      </c>
      <c r="B540" s="381" t="s">
        <v>1026</v>
      </c>
      <c r="C540" s="382" t="s">
        <v>1041</v>
      </c>
      <c r="D540" s="383">
        <v>1828</v>
      </c>
      <c r="E540" s="384">
        <v>7500</v>
      </c>
      <c r="F540" s="141">
        <f>-SUMIF(CajaAcc!F:F,A540,CajaAcc!E:E)+G540</f>
        <v>0</v>
      </c>
      <c r="G540" s="332">
        <v>0</v>
      </c>
    </row>
    <row r="541" spans="1:7" ht="15">
      <c r="A541" s="341" t="s">
        <v>1042</v>
      </c>
      <c r="B541" s="381" t="s">
        <v>1026</v>
      </c>
      <c r="C541" s="382" t="s">
        <v>1043</v>
      </c>
      <c r="D541" s="383">
        <v>1828</v>
      </c>
      <c r="E541" s="384">
        <v>6500</v>
      </c>
      <c r="F541" s="141">
        <f>-SUMIF(CajaAcc!F:F,A541,CajaAcc!E:E)+G541</f>
        <v>0</v>
      </c>
      <c r="G541" s="332">
        <v>0</v>
      </c>
    </row>
    <row r="542" spans="1:7" ht="15">
      <c r="A542" s="341" t="s">
        <v>1044</v>
      </c>
      <c r="B542" s="381" t="s">
        <v>1026</v>
      </c>
      <c r="C542" s="382" t="s">
        <v>1045</v>
      </c>
      <c r="D542" s="383">
        <v>4283</v>
      </c>
      <c r="E542" s="384">
        <v>5500</v>
      </c>
      <c r="F542" s="141">
        <f>-SUMIF(CajaAcc!F:F,A542,CajaAcc!E:E)+G542</f>
        <v>2</v>
      </c>
      <c r="G542" s="332">
        <v>2</v>
      </c>
    </row>
    <row r="543" spans="1:7" ht="15">
      <c r="A543" s="341" t="s">
        <v>1046</v>
      </c>
      <c r="B543" s="381" t="s">
        <v>1026</v>
      </c>
      <c r="C543" s="382" t="s">
        <v>1047</v>
      </c>
      <c r="D543" s="383">
        <v>6332</v>
      </c>
      <c r="E543" s="384">
        <v>8000</v>
      </c>
      <c r="F543" s="141">
        <f>-SUMIF(CajaAcc!F:F,A543,CajaAcc!E:E)+G543</f>
        <v>0</v>
      </c>
      <c r="G543" s="332">
        <v>0</v>
      </c>
    </row>
    <row r="544" spans="1:7" ht="15">
      <c r="A544" s="341" t="s">
        <v>7427</v>
      </c>
      <c r="B544" s="381" t="s">
        <v>1026</v>
      </c>
      <c r="C544" s="382" t="s">
        <v>7428</v>
      </c>
      <c r="D544" s="383">
        <v>10734</v>
      </c>
      <c r="E544" s="384">
        <v>20500</v>
      </c>
      <c r="F544" s="141">
        <f>-SUMIF(CajaAcc!F:F,A544,CajaAcc!E:E)+G544</f>
        <v>0</v>
      </c>
      <c r="G544" s="332">
        <v>0</v>
      </c>
    </row>
    <row r="545" spans="1:7" ht="15">
      <c r="A545" s="341" t="s">
        <v>1048</v>
      </c>
      <c r="B545" s="381" t="s">
        <v>1026</v>
      </c>
      <c r="C545" s="382" t="s">
        <v>1049</v>
      </c>
      <c r="D545" s="383">
        <v>2661</v>
      </c>
      <c r="E545" s="384">
        <v>3500</v>
      </c>
      <c r="F545" s="141">
        <f>-SUMIF(CajaAcc!F:F,A545,CajaAcc!E:E)+G545</f>
        <v>0</v>
      </c>
      <c r="G545" s="332">
        <v>0</v>
      </c>
    </row>
    <row r="546" spans="1:7" ht="15">
      <c r="A546" s="341" t="s">
        <v>1050</v>
      </c>
      <c r="B546" s="381" t="s">
        <v>1026</v>
      </c>
      <c r="C546" s="382" t="s">
        <v>1051</v>
      </c>
      <c r="D546" s="383">
        <v>3459</v>
      </c>
      <c r="E546" s="384">
        <v>6500</v>
      </c>
      <c r="F546" s="141">
        <f>-SUMIF(CajaAcc!F:F,A546,CajaAcc!E:E)+G546</f>
        <v>0</v>
      </c>
      <c r="G546" s="332">
        <v>0</v>
      </c>
    </row>
    <row r="547" spans="1:7" ht="15">
      <c r="A547" s="341" t="s">
        <v>6588</v>
      </c>
      <c r="B547" s="381" t="s">
        <v>1026</v>
      </c>
      <c r="C547" s="382" t="s">
        <v>6589</v>
      </c>
      <c r="D547" s="383">
        <v>10950</v>
      </c>
      <c r="E547" s="384">
        <v>19500</v>
      </c>
      <c r="F547" s="141">
        <f>-SUMIF(CajaAcc!F:F,A547,CajaAcc!E:E)+G547</f>
        <v>0</v>
      </c>
      <c r="G547" s="332">
        <v>0</v>
      </c>
    </row>
    <row r="548" spans="1:7" ht="15">
      <c r="A548" s="341" t="s">
        <v>6820</v>
      </c>
      <c r="B548" s="381" t="s">
        <v>1026</v>
      </c>
      <c r="C548" s="382" t="s">
        <v>6589</v>
      </c>
      <c r="D548" s="383">
        <v>10950</v>
      </c>
      <c r="E548" s="384">
        <v>19500</v>
      </c>
      <c r="F548" s="141">
        <f>-SUMIF(CajaAcc!F:F,A548,CajaAcc!E:E)+G548</f>
        <v>0</v>
      </c>
      <c r="G548" s="332">
        <v>0</v>
      </c>
    </row>
    <row r="549" spans="1:7" ht="15">
      <c r="A549" s="341" t="s">
        <v>7603</v>
      </c>
      <c r="B549" s="381" t="s">
        <v>1026</v>
      </c>
      <c r="C549" s="382" t="s">
        <v>6589</v>
      </c>
      <c r="D549" s="383">
        <v>10950</v>
      </c>
      <c r="E549" s="384">
        <v>19500</v>
      </c>
      <c r="F549" s="141">
        <f>-SUMIF(CajaAcc!F:F,A549,CajaAcc!E:E)+G549</f>
        <v>0</v>
      </c>
      <c r="G549" s="332">
        <v>0</v>
      </c>
    </row>
    <row r="550" spans="1:7" ht="15">
      <c r="A550" s="341" t="s">
        <v>1052</v>
      </c>
      <c r="B550" s="381" t="s">
        <v>1026</v>
      </c>
      <c r="C550" s="382" t="s">
        <v>1053</v>
      </c>
      <c r="D550" s="383">
        <v>23425</v>
      </c>
      <c r="E550" s="384">
        <v>39500</v>
      </c>
      <c r="F550" s="141">
        <f>-SUMIF(CajaAcc!F:F,A550,CajaAcc!E:E)+G550</f>
        <v>0</v>
      </c>
      <c r="G550" s="332">
        <v>0</v>
      </c>
    </row>
    <row r="551" spans="1:7" ht="15">
      <c r="A551" s="341" t="s">
        <v>1054</v>
      </c>
      <c r="B551" s="381" t="s">
        <v>1026</v>
      </c>
      <c r="C551" s="382" t="s">
        <v>1055</v>
      </c>
      <c r="D551" s="383">
        <v>19276</v>
      </c>
      <c r="E551" s="384">
        <v>32500</v>
      </c>
      <c r="F551" s="141">
        <f>-SUMIF(CajaAcc!F:F,A551,CajaAcc!E:E)+G551</f>
        <v>0</v>
      </c>
      <c r="G551" s="332">
        <v>0</v>
      </c>
    </row>
    <row r="552" spans="1:7" ht="15">
      <c r="A552" s="341" t="s">
        <v>1057</v>
      </c>
      <c r="B552" s="381" t="s">
        <v>1026</v>
      </c>
      <c r="C552" s="382" t="s">
        <v>1058</v>
      </c>
      <c r="D552" s="383">
        <v>6381</v>
      </c>
      <c r="E552" s="384">
        <v>8000</v>
      </c>
      <c r="F552" s="141">
        <f>-SUMIF(CajaAcc!F:F,A552,CajaAcc!E:E)+G552</f>
        <v>0</v>
      </c>
      <c r="G552" s="332">
        <v>0</v>
      </c>
    </row>
    <row r="553" spans="1:7" ht="15">
      <c r="A553" s="341" t="s">
        <v>1059</v>
      </c>
      <c r="B553" s="381" t="s">
        <v>1026</v>
      </c>
      <c r="C553" s="382" t="s">
        <v>1060</v>
      </c>
      <c r="D553" s="383">
        <v>1896</v>
      </c>
      <c r="E553" s="384">
        <v>2500</v>
      </c>
      <c r="F553" s="141">
        <f>-SUMIF(CajaAcc!F:F,A553,CajaAcc!E:E)+G553</f>
        <v>0</v>
      </c>
      <c r="G553" s="332">
        <v>0</v>
      </c>
    </row>
    <row r="554" spans="1:7" ht="15">
      <c r="A554" s="341" t="s">
        <v>1061</v>
      </c>
      <c r="B554" s="381" t="s">
        <v>1026</v>
      </c>
      <c r="C554" s="382" t="s">
        <v>1062</v>
      </c>
      <c r="D554" s="383">
        <v>6214</v>
      </c>
      <c r="E554" s="384">
        <v>7000</v>
      </c>
      <c r="F554" s="141">
        <f>-SUMIF(CajaAcc!F:F,A554,CajaAcc!E:E)+G554</f>
        <v>0</v>
      </c>
      <c r="G554" s="332">
        <v>0</v>
      </c>
    </row>
    <row r="555" spans="1:7" ht="15">
      <c r="A555" s="341" t="s">
        <v>1063</v>
      </c>
      <c r="B555" s="381" t="s">
        <v>1026</v>
      </c>
      <c r="C555" s="382" t="s">
        <v>1064</v>
      </c>
      <c r="D555" s="383">
        <v>3103</v>
      </c>
      <c r="E555" s="384">
        <v>5000</v>
      </c>
      <c r="F555" s="141">
        <f>-SUMIF(CajaAcc!F:F,A555,CajaAcc!E:E)+G555</f>
        <v>0</v>
      </c>
      <c r="G555" s="332">
        <v>0</v>
      </c>
    </row>
    <row r="556" spans="1:7" ht="15">
      <c r="A556" s="341" t="s">
        <v>1065</v>
      </c>
      <c r="B556" s="381" t="s">
        <v>1026</v>
      </c>
      <c r="C556" s="382" t="s">
        <v>1066</v>
      </c>
      <c r="D556" s="383">
        <v>3103</v>
      </c>
      <c r="E556" s="384">
        <v>5000</v>
      </c>
      <c r="F556" s="141">
        <f>-SUMIF(CajaAcc!F:F,A556,CajaAcc!E:E)+G556</f>
        <v>0</v>
      </c>
      <c r="G556" s="332">
        <v>0</v>
      </c>
    </row>
    <row r="557" spans="1:7" ht="15">
      <c r="A557" s="341" t="s">
        <v>1067</v>
      </c>
      <c r="B557" s="381" t="s">
        <v>1026</v>
      </c>
      <c r="C557" s="382" t="s">
        <v>1066</v>
      </c>
      <c r="D557" s="383">
        <v>1632</v>
      </c>
      <c r="E557" s="384">
        <v>5000</v>
      </c>
      <c r="F557" s="141">
        <f>-SUMIF(CajaAcc!F:F,A557,CajaAcc!E:E)+G557</f>
        <v>4</v>
      </c>
      <c r="G557" s="332">
        <v>4</v>
      </c>
    </row>
    <row r="558" spans="1:7" ht="15">
      <c r="A558" s="341" t="s">
        <v>1068</v>
      </c>
      <c r="B558" s="381" t="s">
        <v>1026</v>
      </c>
      <c r="C558" s="382" t="s">
        <v>1066</v>
      </c>
      <c r="D558" s="383">
        <v>2598</v>
      </c>
      <c r="E558" s="384">
        <v>5500</v>
      </c>
      <c r="F558" s="141">
        <f>-SUMIF(CajaAcc!F:F,A558,CajaAcc!E:E)+G558</f>
        <v>0</v>
      </c>
      <c r="G558" s="332">
        <v>0</v>
      </c>
    </row>
    <row r="559" spans="1:7" ht="15">
      <c r="A559" s="341" t="s">
        <v>1069</v>
      </c>
      <c r="B559" s="381" t="s">
        <v>1026</v>
      </c>
      <c r="C559" s="382" t="s">
        <v>7641</v>
      </c>
      <c r="D559" s="383">
        <v>28436</v>
      </c>
      <c r="E559" s="384">
        <v>43500</v>
      </c>
      <c r="F559" s="141">
        <f>-SUMIF(CajaAcc!F:F,A559,CajaAcc!E:E)+G559</f>
        <v>0</v>
      </c>
      <c r="G559" s="332">
        <v>0</v>
      </c>
    </row>
    <row r="560" spans="1:7" ht="15">
      <c r="A560" s="341" t="s">
        <v>1070</v>
      </c>
      <c r="B560" s="381" t="s">
        <v>1026</v>
      </c>
      <c r="C560" s="382" t="s">
        <v>7642</v>
      </c>
      <c r="D560" s="383">
        <v>36346</v>
      </c>
      <c r="E560" s="384">
        <v>56000</v>
      </c>
      <c r="F560" s="141">
        <f>-SUMIF(CajaAcc!F:F,A560,CajaAcc!E:E)+G560</f>
        <v>0</v>
      </c>
      <c r="G560" s="332">
        <v>0</v>
      </c>
    </row>
    <row r="561" spans="1:7" ht="15">
      <c r="A561" s="341" t="s">
        <v>1071</v>
      </c>
      <c r="B561" s="381" t="s">
        <v>1026</v>
      </c>
      <c r="C561" s="382" t="s">
        <v>7643</v>
      </c>
      <c r="D561" s="383">
        <v>27592</v>
      </c>
      <c r="E561" s="384">
        <v>42500</v>
      </c>
      <c r="F561" s="141">
        <f>-SUMIF(CajaAcc!F:F,A561,CajaAcc!E:E)+G561</f>
        <v>0</v>
      </c>
      <c r="G561" s="332">
        <v>0</v>
      </c>
    </row>
    <row r="562" spans="1:7" ht="15">
      <c r="A562" s="341" t="s">
        <v>7278</v>
      </c>
      <c r="B562" s="381" t="s">
        <v>1026</v>
      </c>
      <c r="C562" s="382" t="s">
        <v>7644</v>
      </c>
      <c r="D562" s="383">
        <v>8534</v>
      </c>
      <c r="E562" s="384">
        <v>25000</v>
      </c>
      <c r="F562" s="141">
        <f>-SUMIF(CajaAcc!F:F,A562,CajaAcc!E:E)+G562</f>
        <v>0</v>
      </c>
      <c r="G562" s="332">
        <v>0</v>
      </c>
    </row>
    <row r="563" spans="1:7" ht="15">
      <c r="A563" s="341" t="s">
        <v>7604</v>
      </c>
      <c r="B563" s="381" t="s">
        <v>1026</v>
      </c>
      <c r="C563" s="382" t="s">
        <v>7644</v>
      </c>
      <c r="D563" s="383">
        <v>8534</v>
      </c>
      <c r="E563" s="384">
        <v>25000</v>
      </c>
      <c r="F563" s="141">
        <f>-SUMIF(CajaAcc!F:F,A563,CajaAcc!E:E)+G563</f>
        <v>0</v>
      </c>
      <c r="G563" s="332">
        <v>0</v>
      </c>
    </row>
    <row r="564" spans="1:7" ht="15">
      <c r="A564" s="341" t="s">
        <v>1072</v>
      </c>
      <c r="B564" s="381" t="s">
        <v>1026</v>
      </c>
      <c r="C564" s="382" t="s">
        <v>7645</v>
      </c>
      <c r="D564" s="383">
        <v>6393</v>
      </c>
      <c r="E564" s="384">
        <v>20000</v>
      </c>
      <c r="F564" s="141">
        <f>-SUMIF(CajaAcc!F:F,A564,CajaAcc!E:E)+G564</f>
        <v>0</v>
      </c>
      <c r="G564" s="332">
        <v>0</v>
      </c>
    </row>
    <row r="565" spans="1:7" ht="15">
      <c r="A565" s="341" t="s">
        <v>6743</v>
      </c>
      <c r="B565" s="381" t="s">
        <v>1026</v>
      </c>
      <c r="C565" s="382" t="s">
        <v>6744</v>
      </c>
      <c r="D565" s="383">
        <v>15313</v>
      </c>
      <c r="E565" s="384">
        <v>29500</v>
      </c>
      <c r="F565" s="141">
        <f>-SUMIF(CajaAcc!F:F,A565,CajaAcc!E:E)+G565</f>
        <v>0</v>
      </c>
      <c r="G565" s="332">
        <v>0</v>
      </c>
    </row>
    <row r="566" spans="1:7" ht="15">
      <c r="A566" s="341" t="s">
        <v>1073</v>
      </c>
      <c r="B566" s="381" t="s">
        <v>1026</v>
      </c>
      <c r="C566" s="382" t="s">
        <v>1074</v>
      </c>
      <c r="D566" s="383">
        <v>23046</v>
      </c>
      <c r="E566" s="384">
        <v>35500</v>
      </c>
      <c r="F566" s="141">
        <f>-SUMIF(CajaAcc!F:F,A566,CajaAcc!E:E)+G566</f>
        <v>0</v>
      </c>
      <c r="G566" s="332">
        <v>0</v>
      </c>
    </row>
    <row r="567" spans="1:7" ht="15">
      <c r="A567" s="341" t="s">
        <v>1075</v>
      </c>
      <c r="B567" s="381" t="s">
        <v>1026</v>
      </c>
      <c r="C567" s="382" t="s">
        <v>1076</v>
      </c>
      <c r="D567" s="383">
        <v>8306</v>
      </c>
      <c r="E567" s="384">
        <v>13000</v>
      </c>
      <c r="F567" s="141">
        <f>-SUMIF(CajaAcc!F:F,A567,CajaAcc!E:E)+G567</f>
        <v>0</v>
      </c>
      <c r="G567" s="332">
        <v>0</v>
      </c>
    </row>
    <row r="568" spans="1:7" ht="15">
      <c r="A568" s="341" t="s">
        <v>1077</v>
      </c>
      <c r="B568" s="381" t="s">
        <v>1026</v>
      </c>
      <c r="C568" s="382" t="s">
        <v>1078</v>
      </c>
      <c r="D568" s="383">
        <v>12187</v>
      </c>
      <c r="E568" s="384">
        <v>24000</v>
      </c>
      <c r="F568" s="141">
        <f>-SUMIF(CajaAcc!F:F,A568,CajaAcc!E:E)+G568</f>
        <v>0</v>
      </c>
      <c r="G568" s="332">
        <v>0</v>
      </c>
    </row>
    <row r="569" spans="1:7" ht="15">
      <c r="A569" s="341" t="s">
        <v>1079</v>
      </c>
      <c r="B569" s="381" t="s">
        <v>1026</v>
      </c>
      <c r="C569" s="382" t="s">
        <v>1080</v>
      </c>
      <c r="D569" s="383">
        <v>12187</v>
      </c>
      <c r="E569" s="384">
        <v>24000</v>
      </c>
      <c r="F569" s="141">
        <f>-SUMIF(CajaAcc!F:F,A569,CajaAcc!E:E)+G569</f>
        <v>0</v>
      </c>
      <c r="G569" s="332">
        <v>0</v>
      </c>
    </row>
    <row r="570" spans="1:7" ht="15">
      <c r="A570" s="341" t="s">
        <v>1081</v>
      </c>
      <c r="B570" s="381" t="s">
        <v>1026</v>
      </c>
      <c r="C570" s="382" t="s">
        <v>1080</v>
      </c>
      <c r="D570" s="383">
        <v>12187</v>
      </c>
      <c r="E570" s="384">
        <v>24000</v>
      </c>
      <c r="F570" s="141">
        <f>-SUMIF(CajaAcc!F:F,A570,CajaAcc!E:E)+G570</f>
        <v>0</v>
      </c>
      <c r="G570" s="332">
        <v>0</v>
      </c>
    </row>
    <row r="571" spans="1:7" ht="15">
      <c r="A571" s="341" t="s">
        <v>6455</v>
      </c>
      <c r="B571" s="381" t="s">
        <v>1026</v>
      </c>
      <c r="C571" s="382" t="s">
        <v>6456</v>
      </c>
      <c r="D571" s="383">
        <v>4580</v>
      </c>
      <c r="E571" s="384">
        <v>9000</v>
      </c>
      <c r="F571" s="141">
        <f>-SUMIF(CajaAcc!F:F,A571,CajaAcc!E:E)+G571</f>
        <v>1</v>
      </c>
      <c r="G571" s="332">
        <v>1</v>
      </c>
    </row>
    <row r="572" spans="1:7" ht="15">
      <c r="A572" s="341" t="s">
        <v>7279</v>
      </c>
      <c r="B572" s="381" t="s">
        <v>1026</v>
      </c>
      <c r="C572" s="382" t="s">
        <v>6456</v>
      </c>
      <c r="D572" s="383">
        <v>4580</v>
      </c>
      <c r="E572" s="384">
        <v>9000</v>
      </c>
      <c r="F572" s="141">
        <f>-SUMIF(CajaAcc!F:F,A572,CajaAcc!E:E)+G572</f>
        <v>1</v>
      </c>
      <c r="G572" s="332">
        <v>1</v>
      </c>
    </row>
    <row r="573" spans="1:7" ht="15">
      <c r="A573" s="341" t="s">
        <v>6821</v>
      </c>
      <c r="B573" s="381" t="s">
        <v>1026</v>
      </c>
      <c r="C573" s="382" t="s">
        <v>6822</v>
      </c>
      <c r="D573" s="383">
        <v>5221</v>
      </c>
      <c r="E573" s="384">
        <v>11500</v>
      </c>
      <c r="F573" s="141">
        <f>-SUMIF(CajaAcc!F:F,A573,CajaAcc!E:E)+G573</f>
        <v>1</v>
      </c>
      <c r="G573" s="332">
        <v>1</v>
      </c>
    </row>
    <row r="574" spans="1:7" ht="15">
      <c r="A574" s="341" t="s">
        <v>6149</v>
      </c>
      <c r="B574" s="381" t="s">
        <v>1026</v>
      </c>
      <c r="C574" s="382" t="s">
        <v>6150</v>
      </c>
      <c r="D574" s="383">
        <v>3021</v>
      </c>
      <c r="E574" s="384">
        <v>6000</v>
      </c>
      <c r="F574" s="141">
        <f>-SUMIF(CajaAcc!F:F,A574,CajaAcc!E:E)+G574</f>
        <v>0</v>
      </c>
      <c r="G574" s="332">
        <v>0</v>
      </c>
    </row>
    <row r="575" spans="1:7" ht="15">
      <c r="A575" s="341" t="s">
        <v>6457</v>
      </c>
      <c r="B575" s="381" t="s">
        <v>1026</v>
      </c>
      <c r="C575" s="382" t="s">
        <v>6150</v>
      </c>
      <c r="D575" s="383">
        <v>3021</v>
      </c>
      <c r="E575" s="384">
        <v>6000</v>
      </c>
      <c r="F575" s="141">
        <f>-SUMIF(CajaAcc!F:F,A575,CajaAcc!E:E)+G575</f>
        <v>0</v>
      </c>
      <c r="G575" s="332">
        <v>0</v>
      </c>
    </row>
    <row r="576" spans="1:7" ht="15">
      <c r="A576" s="341" t="s">
        <v>6590</v>
      </c>
      <c r="B576" s="381" t="s">
        <v>1026</v>
      </c>
      <c r="C576" s="382" t="s">
        <v>6150</v>
      </c>
      <c r="D576" s="383">
        <v>3021</v>
      </c>
      <c r="E576" s="384">
        <v>6000</v>
      </c>
      <c r="F576" s="141">
        <f>-SUMIF(CajaAcc!F:F,A576,CajaAcc!E:E)+G576</f>
        <v>2</v>
      </c>
      <c r="G576" s="332">
        <v>2</v>
      </c>
    </row>
    <row r="577" spans="1:7" ht="15">
      <c r="A577" s="341" t="s">
        <v>6823</v>
      </c>
      <c r="B577" s="381" t="s">
        <v>1026</v>
      </c>
      <c r="C577" s="382" t="s">
        <v>6150</v>
      </c>
      <c r="D577" s="383">
        <v>3021</v>
      </c>
      <c r="E577" s="384">
        <v>6000</v>
      </c>
      <c r="F577" s="141">
        <f>-SUMIF(CajaAcc!F:F,A577,CajaAcc!E:E)+G577</f>
        <v>0</v>
      </c>
      <c r="G577" s="332">
        <v>0</v>
      </c>
    </row>
    <row r="578" spans="1:7" ht="15">
      <c r="A578" s="341" t="s">
        <v>7328</v>
      </c>
      <c r="B578" s="381" t="s">
        <v>1026</v>
      </c>
      <c r="C578" s="382" t="s">
        <v>6150</v>
      </c>
      <c r="D578" s="383">
        <v>3021</v>
      </c>
      <c r="E578" s="384">
        <v>6000</v>
      </c>
      <c r="F578" s="141">
        <f>-SUMIF(CajaAcc!F:F,A578,CajaAcc!E:E)+G578</f>
        <v>0</v>
      </c>
      <c r="G578" s="332">
        <v>0</v>
      </c>
    </row>
    <row r="579" spans="1:7" ht="15">
      <c r="A579" s="341" t="s">
        <v>7329</v>
      </c>
      <c r="B579" s="381" t="s">
        <v>1026</v>
      </c>
      <c r="C579" s="382" t="s">
        <v>7330</v>
      </c>
      <c r="D579" s="383">
        <v>6334</v>
      </c>
      <c r="E579" s="384">
        <v>12000</v>
      </c>
      <c r="F579" s="141">
        <f>-SUMIF(CajaAcc!F:F,A579,CajaAcc!E:E)+G579</f>
        <v>0</v>
      </c>
      <c r="G579" s="332">
        <v>0</v>
      </c>
    </row>
    <row r="580" spans="1:7" ht="15">
      <c r="A580" s="341" t="s">
        <v>1082</v>
      </c>
      <c r="B580" s="381" t="s">
        <v>1026</v>
      </c>
      <c r="C580" s="382" t="s">
        <v>1083</v>
      </c>
      <c r="D580" s="383">
        <v>4916</v>
      </c>
      <c r="E580" s="384">
        <v>10000</v>
      </c>
      <c r="F580" s="141">
        <f>-SUMIF(CajaAcc!F:F,A580,CajaAcc!E:E)+G580</f>
        <v>0</v>
      </c>
      <c r="G580" s="332">
        <v>0</v>
      </c>
    </row>
    <row r="581" spans="1:7" ht="15">
      <c r="A581" s="341" t="s">
        <v>6824</v>
      </c>
      <c r="B581" s="381" t="s">
        <v>1026</v>
      </c>
      <c r="C581" s="382" t="s">
        <v>6825</v>
      </c>
      <c r="D581" s="383">
        <v>2172</v>
      </c>
      <c r="E581" s="384">
        <v>6000</v>
      </c>
      <c r="F581" s="141">
        <f>-SUMIF(CajaAcc!F:F,A581,CajaAcc!E:E)+G581</f>
        <v>0</v>
      </c>
      <c r="G581" s="332">
        <v>0</v>
      </c>
    </row>
    <row r="582" spans="1:7" ht="15">
      <c r="A582" s="341" t="s">
        <v>6999</v>
      </c>
      <c r="B582" s="381" t="s">
        <v>1026</v>
      </c>
      <c r="C582" s="382" t="s">
        <v>6825</v>
      </c>
      <c r="D582" s="383">
        <v>2217</v>
      </c>
      <c r="E582" s="384">
        <v>6000</v>
      </c>
      <c r="F582" s="141">
        <f>-SUMIF(CajaAcc!F:F,A582,CajaAcc!E:E)+G582</f>
        <v>0</v>
      </c>
      <c r="G582" s="332">
        <v>0</v>
      </c>
    </row>
    <row r="583" spans="1:7" ht="15">
      <c r="A583" s="341" t="s">
        <v>1084</v>
      </c>
      <c r="B583" s="381" t="s">
        <v>1026</v>
      </c>
      <c r="C583" s="382" t="s">
        <v>1085</v>
      </c>
      <c r="D583" s="383">
        <v>12306</v>
      </c>
      <c r="E583" s="384">
        <v>22500</v>
      </c>
      <c r="F583" s="141">
        <f>-SUMIF(CajaAcc!F:F,A583,CajaAcc!E:E)+G583</f>
        <v>0</v>
      </c>
      <c r="G583" s="332">
        <v>0</v>
      </c>
    </row>
    <row r="584" spans="1:7" ht="15">
      <c r="A584" s="341" t="s">
        <v>1086</v>
      </c>
      <c r="B584" s="381" t="s">
        <v>1026</v>
      </c>
      <c r="C584" s="382" t="s">
        <v>1087</v>
      </c>
      <c r="D584" s="383">
        <v>3503</v>
      </c>
      <c r="E584" s="384">
        <v>7500</v>
      </c>
      <c r="F584" s="141">
        <f>-SUMIF(CajaAcc!F:F,A584,CajaAcc!E:E)+G584</f>
        <v>0</v>
      </c>
      <c r="G584" s="332">
        <v>0</v>
      </c>
    </row>
    <row r="585" spans="1:7" ht="15">
      <c r="A585" s="341" t="s">
        <v>1094</v>
      </c>
      <c r="B585" s="381" t="s">
        <v>1026</v>
      </c>
      <c r="C585" s="382" t="s">
        <v>6235</v>
      </c>
      <c r="D585" s="383">
        <v>14095</v>
      </c>
      <c r="E585" s="384">
        <v>16500</v>
      </c>
      <c r="F585" s="141">
        <f>-SUMIF(CajaAcc!F:F,A585,CajaAcc!E:E)+G585</f>
        <v>0</v>
      </c>
      <c r="G585" s="332">
        <v>0</v>
      </c>
    </row>
    <row r="586" spans="1:7" ht="15">
      <c r="A586" s="341" t="s">
        <v>1088</v>
      </c>
      <c r="B586" s="381" t="s">
        <v>1026</v>
      </c>
      <c r="C586" s="382" t="s">
        <v>1089</v>
      </c>
      <c r="D586" s="383">
        <v>104159</v>
      </c>
      <c r="E586" s="384">
        <v>128000</v>
      </c>
      <c r="F586" s="141">
        <f>-SUMIF(CajaAcc!F:F,A586,CajaAcc!E:E)+G586</f>
        <v>0</v>
      </c>
      <c r="G586" s="332">
        <v>0</v>
      </c>
    </row>
    <row r="587" spans="1:7" ht="15">
      <c r="A587" s="341" t="s">
        <v>1090</v>
      </c>
      <c r="B587" s="381" t="s">
        <v>1026</v>
      </c>
      <c r="C587" s="382" t="s">
        <v>1089</v>
      </c>
      <c r="D587" s="383">
        <v>104159</v>
      </c>
      <c r="E587" s="384">
        <v>128000</v>
      </c>
      <c r="F587" s="141">
        <f>-SUMIF(CajaAcc!F:F,A587,CajaAcc!E:E)+G587</f>
        <v>0</v>
      </c>
      <c r="G587" s="332">
        <v>0</v>
      </c>
    </row>
    <row r="588" spans="1:7" ht="15">
      <c r="A588" s="341" t="s">
        <v>1091</v>
      </c>
      <c r="B588" s="381" t="s">
        <v>1026</v>
      </c>
      <c r="C588" s="382" t="s">
        <v>1092</v>
      </c>
      <c r="D588" s="383">
        <v>69352</v>
      </c>
      <c r="E588" s="384">
        <v>87000</v>
      </c>
      <c r="F588" s="141">
        <f>-SUMIF(CajaAcc!F:F,A588,CajaAcc!E:E)+G588</f>
        <v>0</v>
      </c>
      <c r="G588" s="332">
        <v>0</v>
      </c>
    </row>
    <row r="589" spans="1:7" ht="15">
      <c r="A589" s="341" t="s">
        <v>1093</v>
      </c>
      <c r="B589" s="381" t="s">
        <v>1026</v>
      </c>
      <c r="C589" s="382" t="s">
        <v>1092</v>
      </c>
      <c r="D589" s="383">
        <v>69352</v>
      </c>
      <c r="E589" s="384">
        <v>87000</v>
      </c>
      <c r="F589" s="141">
        <f>-SUMIF(CajaAcc!F:F,A589,CajaAcc!E:E)+G589</f>
        <v>0</v>
      </c>
      <c r="G589" s="332">
        <v>0</v>
      </c>
    </row>
    <row r="590" spans="1:7" ht="15">
      <c r="A590" s="341" t="s">
        <v>6745</v>
      </c>
      <c r="B590" s="381" t="s">
        <v>1026</v>
      </c>
      <c r="C590" s="382" t="s">
        <v>1092</v>
      </c>
      <c r="D590" s="383">
        <v>69352</v>
      </c>
      <c r="E590" s="384">
        <v>87000</v>
      </c>
      <c r="F590" s="141">
        <f>-SUMIF(CajaAcc!F:F,A590,CajaAcc!E:E)+G590</f>
        <v>0</v>
      </c>
      <c r="G590" s="332">
        <v>0</v>
      </c>
    </row>
    <row r="591" spans="1:7" ht="15">
      <c r="A591" s="341" t="s">
        <v>1095</v>
      </c>
      <c r="B591" s="381" t="s">
        <v>1096</v>
      </c>
      <c r="C591" s="382" t="s">
        <v>1097</v>
      </c>
      <c r="D591" s="383">
        <v>2035</v>
      </c>
      <c r="E591" s="384">
        <v>2500</v>
      </c>
      <c r="F591" s="141">
        <f>-SUMIF(CajaAcc!F:F,A591,CajaAcc!E:E)+G591</f>
        <v>0</v>
      </c>
      <c r="G591" s="332">
        <v>0</v>
      </c>
    </row>
    <row r="592" spans="1:7" ht="15">
      <c r="A592" s="341" t="s">
        <v>1098</v>
      </c>
      <c r="B592" s="381" t="s">
        <v>1096</v>
      </c>
      <c r="C592" s="382" t="s">
        <v>1099</v>
      </c>
      <c r="D592" s="383">
        <v>2035</v>
      </c>
      <c r="E592" s="384">
        <v>2500</v>
      </c>
      <c r="F592" s="141">
        <f>-SUMIF(CajaAcc!F:F,A592,CajaAcc!E:E)+G592</f>
        <v>0</v>
      </c>
      <c r="G592" s="332">
        <v>0</v>
      </c>
    </row>
    <row r="593" spans="1:7" ht="15">
      <c r="A593" s="341" t="s">
        <v>1100</v>
      </c>
      <c r="B593" s="381" t="s">
        <v>1096</v>
      </c>
      <c r="C593" s="382" t="s">
        <v>1101</v>
      </c>
      <c r="D593" s="383">
        <v>2035</v>
      </c>
      <c r="E593" s="384">
        <v>2500</v>
      </c>
      <c r="F593" s="141">
        <f>-SUMIF(CajaAcc!F:F,A593,CajaAcc!E:E)+G593</f>
        <v>0</v>
      </c>
      <c r="G593" s="332">
        <v>0</v>
      </c>
    </row>
    <row r="594" spans="1:7" ht="15">
      <c r="A594" s="341" t="s">
        <v>1102</v>
      </c>
      <c r="B594" s="381" t="s">
        <v>1096</v>
      </c>
      <c r="C594" s="382" t="s">
        <v>1103</v>
      </c>
      <c r="D594" s="383">
        <v>2035</v>
      </c>
      <c r="E594" s="384">
        <v>2500</v>
      </c>
      <c r="F594" s="141">
        <f>-SUMIF(CajaAcc!F:F,A594,CajaAcc!E:E)+G594</f>
        <v>0</v>
      </c>
      <c r="G594" s="332">
        <v>0</v>
      </c>
    </row>
    <row r="595" spans="1:7" ht="15">
      <c r="A595" s="341" t="s">
        <v>1104</v>
      </c>
      <c r="B595" s="381" t="s">
        <v>1096</v>
      </c>
      <c r="C595" s="382" t="s">
        <v>1105</v>
      </c>
      <c r="D595" s="383">
        <v>2035</v>
      </c>
      <c r="E595" s="384">
        <v>2500</v>
      </c>
      <c r="F595" s="141">
        <f>-SUMIF(CajaAcc!F:F,A595,CajaAcc!E:E)+G595</f>
        <v>0</v>
      </c>
      <c r="G595" s="332">
        <v>0</v>
      </c>
    </row>
    <row r="596" spans="1:7" ht="15">
      <c r="A596" s="341" t="s">
        <v>1106</v>
      </c>
      <c r="B596" s="381" t="s">
        <v>1096</v>
      </c>
      <c r="C596" s="382" t="s">
        <v>1107</v>
      </c>
      <c r="D596" s="383">
        <v>2035</v>
      </c>
      <c r="E596" s="384">
        <v>2500</v>
      </c>
      <c r="F596" s="141">
        <f>-SUMIF(CajaAcc!F:F,A596,CajaAcc!E:E)+G596</f>
        <v>0</v>
      </c>
      <c r="G596" s="332">
        <v>0</v>
      </c>
    </row>
    <row r="597" spans="1:7" ht="15">
      <c r="A597" s="341" t="s">
        <v>1108</v>
      </c>
      <c r="B597" s="381" t="s">
        <v>1096</v>
      </c>
      <c r="C597" s="382" t="s">
        <v>1109</v>
      </c>
      <c r="D597" s="383">
        <v>2035</v>
      </c>
      <c r="E597" s="384">
        <v>2500</v>
      </c>
      <c r="F597" s="141">
        <f>-SUMIF(CajaAcc!F:F,A597,CajaAcc!E:E)+G597</f>
        <v>0</v>
      </c>
      <c r="G597" s="332">
        <v>0</v>
      </c>
    </row>
    <row r="598" spans="1:7" ht="15">
      <c r="A598" s="341" t="s">
        <v>1110</v>
      </c>
      <c r="B598" s="381" t="s">
        <v>1096</v>
      </c>
      <c r="C598" s="382" t="s">
        <v>1111</v>
      </c>
      <c r="D598" s="383">
        <v>2035</v>
      </c>
      <c r="E598" s="384">
        <v>2500</v>
      </c>
      <c r="F598" s="141">
        <f>-SUMIF(CajaAcc!F:F,A598,CajaAcc!E:E)+G598</f>
        <v>0</v>
      </c>
      <c r="G598" s="332">
        <v>0</v>
      </c>
    </row>
    <row r="599" spans="1:7" ht="15">
      <c r="A599" s="341" t="s">
        <v>1112</v>
      </c>
      <c r="B599" s="381" t="s">
        <v>1096</v>
      </c>
      <c r="C599" s="382" t="s">
        <v>1113</v>
      </c>
      <c r="D599" s="383">
        <v>2035</v>
      </c>
      <c r="E599" s="384">
        <v>2500</v>
      </c>
      <c r="F599" s="141">
        <f>-SUMIF(CajaAcc!F:F,A599,CajaAcc!E:E)+G599</f>
        <v>0</v>
      </c>
      <c r="G599" s="332">
        <v>0</v>
      </c>
    </row>
    <row r="600" spans="1:7" ht="15">
      <c r="A600" s="341" t="s">
        <v>1114</v>
      </c>
      <c r="B600" s="381" t="s">
        <v>1096</v>
      </c>
      <c r="C600" s="382" t="s">
        <v>1115</v>
      </c>
      <c r="D600" s="383">
        <v>2035</v>
      </c>
      <c r="E600" s="384">
        <v>2500</v>
      </c>
      <c r="F600" s="141">
        <f>-SUMIF(CajaAcc!F:F,A600,CajaAcc!E:E)+G600</f>
        <v>0</v>
      </c>
      <c r="G600" s="332">
        <v>0</v>
      </c>
    </row>
    <row r="601" spans="1:7" ht="15">
      <c r="A601" s="341" t="s">
        <v>1116</v>
      </c>
      <c r="B601" s="381" t="s">
        <v>1096</v>
      </c>
      <c r="C601" s="382" t="s">
        <v>1117</v>
      </c>
      <c r="D601" s="383">
        <v>2035</v>
      </c>
      <c r="E601" s="384">
        <v>2500</v>
      </c>
      <c r="F601" s="141">
        <f>-SUMIF(CajaAcc!F:F,A601,CajaAcc!E:E)+G601</f>
        <v>0</v>
      </c>
      <c r="G601" s="332">
        <v>0</v>
      </c>
    </row>
    <row r="602" spans="1:7" ht="15">
      <c r="A602" s="341" t="s">
        <v>1118</v>
      </c>
      <c r="B602" s="381" t="s">
        <v>1096</v>
      </c>
      <c r="C602" s="382" t="s">
        <v>1119</v>
      </c>
      <c r="D602" s="383">
        <v>2035</v>
      </c>
      <c r="E602" s="384">
        <v>2500</v>
      </c>
      <c r="F602" s="141">
        <f>-SUMIF(CajaAcc!F:F,A602,CajaAcc!E:E)+G602</f>
        <v>0</v>
      </c>
      <c r="G602" s="332">
        <v>0</v>
      </c>
    </row>
    <row r="603" spans="1:7" ht="15">
      <c r="A603" s="341" t="s">
        <v>1120</v>
      </c>
      <c r="B603" s="381" t="s">
        <v>1096</v>
      </c>
      <c r="C603" s="382" t="s">
        <v>1121</v>
      </c>
      <c r="D603" s="383">
        <v>2035</v>
      </c>
      <c r="E603" s="384">
        <v>2500</v>
      </c>
      <c r="F603" s="141">
        <f>-SUMIF(CajaAcc!F:F,A603,CajaAcc!E:E)+G603</f>
        <v>0</v>
      </c>
      <c r="G603" s="332">
        <v>0</v>
      </c>
    </row>
    <row r="604" spans="1:7" ht="15">
      <c r="A604" s="341" t="s">
        <v>1122</v>
      </c>
      <c r="B604" s="381" t="s">
        <v>1096</v>
      </c>
      <c r="C604" s="382" t="s">
        <v>1123</v>
      </c>
      <c r="D604" s="383">
        <v>2035</v>
      </c>
      <c r="E604" s="384">
        <v>2500</v>
      </c>
      <c r="F604" s="141">
        <f>-SUMIF(CajaAcc!F:F,A604,CajaAcc!E:E)+G604</f>
        <v>0</v>
      </c>
      <c r="G604" s="332">
        <v>0</v>
      </c>
    </row>
    <row r="605" spans="1:7" ht="15">
      <c r="A605" s="341" t="s">
        <v>1124</v>
      </c>
      <c r="B605" s="381" t="s">
        <v>1096</v>
      </c>
      <c r="C605" s="382" t="s">
        <v>1125</v>
      </c>
      <c r="D605" s="383">
        <v>3815</v>
      </c>
      <c r="E605" s="384">
        <v>4500</v>
      </c>
      <c r="F605" s="141">
        <f>-SUMIF(CajaAcc!F:F,A605,CajaAcc!E:E)+G605</f>
        <v>0</v>
      </c>
      <c r="G605" s="332">
        <v>0</v>
      </c>
    </row>
    <row r="606" spans="1:7" ht="15">
      <c r="A606" s="341" t="s">
        <v>1126</v>
      </c>
      <c r="B606" s="381" t="s">
        <v>1096</v>
      </c>
      <c r="C606" s="382" t="s">
        <v>1127</v>
      </c>
      <c r="D606" s="383">
        <v>3815</v>
      </c>
      <c r="E606" s="384">
        <v>4500</v>
      </c>
      <c r="F606" s="141">
        <f>-SUMIF(CajaAcc!F:F,A606,CajaAcc!E:E)+G606</f>
        <v>0</v>
      </c>
      <c r="G606" s="332">
        <v>0</v>
      </c>
    </row>
    <row r="607" spans="1:7" ht="15">
      <c r="A607" s="341" t="s">
        <v>1128</v>
      </c>
      <c r="B607" s="381" t="s">
        <v>1096</v>
      </c>
      <c r="C607" s="382" t="s">
        <v>1129</v>
      </c>
      <c r="D607" s="383">
        <v>3815</v>
      </c>
      <c r="E607" s="384">
        <v>4500</v>
      </c>
      <c r="F607" s="141">
        <f>-SUMIF(CajaAcc!F:F,A607,CajaAcc!E:E)+G607</f>
        <v>0</v>
      </c>
      <c r="G607" s="332">
        <v>0</v>
      </c>
    </row>
    <row r="608" spans="1:7" ht="15">
      <c r="A608" s="341" t="s">
        <v>1130</v>
      </c>
      <c r="B608" s="381" t="s">
        <v>1096</v>
      </c>
      <c r="C608" s="382" t="s">
        <v>1131</v>
      </c>
      <c r="D608" s="383">
        <v>2035</v>
      </c>
      <c r="E608" s="384">
        <v>2500</v>
      </c>
      <c r="F608" s="141">
        <f>-SUMIF(CajaAcc!F:F,A608,CajaAcc!E:E)+G608</f>
        <v>0</v>
      </c>
      <c r="G608" s="332">
        <v>0</v>
      </c>
    </row>
    <row r="609" spans="1:7" ht="15">
      <c r="A609" s="341" t="s">
        <v>1132</v>
      </c>
      <c r="B609" s="381" t="s">
        <v>1096</v>
      </c>
      <c r="C609" s="382" t="s">
        <v>1133</v>
      </c>
      <c r="D609" s="383">
        <v>2035</v>
      </c>
      <c r="E609" s="384">
        <v>2500</v>
      </c>
      <c r="F609" s="141">
        <f>-SUMIF(CajaAcc!F:F,A609,CajaAcc!E:E)+G609</f>
        <v>0</v>
      </c>
      <c r="G609" s="332">
        <v>0</v>
      </c>
    </row>
    <row r="610" spans="1:7" ht="15">
      <c r="A610" s="341" t="s">
        <v>1134</v>
      </c>
      <c r="B610" s="381" t="s">
        <v>1096</v>
      </c>
      <c r="C610" s="382" t="s">
        <v>1135</v>
      </c>
      <c r="D610" s="383">
        <v>2035</v>
      </c>
      <c r="E610" s="384">
        <v>2500</v>
      </c>
      <c r="F610" s="141">
        <f>-SUMIF(CajaAcc!F:F,A610,CajaAcc!E:E)+G610</f>
        <v>0</v>
      </c>
      <c r="G610" s="332">
        <v>0</v>
      </c>
    </row>
    <row r="611" spans="1:7" ht="15">
      <c r="A611" s="341" t="s">
        <v>1136</v>
      </c>
      <c r="B611" s="381" t="s">
        <v>1096</v>
      </c>
      <c r="C611" s="382" t="s">
        <v>1137</v>
      </c>
      <c r="D611" s="383">
        <v>2035</v>
      </c>
      <c r="E611" s="384">
        <v>2500</v>
      </c>
      <c r="F611" s="141">
        <f>-SUMIF(CajaAcc!F:F,A611,CajaAcc!E:E)+G611</f>
        <v>0</v>
      </c>
      <c r="G611" s="332">
        <v>0</v>
      </c>
    </row>
    <row r="612" spans="1:7" ht="15">
      <c r="A612" s="341" t="s">
        <v>1138</v>
      </c>
      <c r="B612" s="381" t="s">
        <v>1096</v>
      </c>
      <c r="C612" s="382" t="s">
        <v>1139</v>
      </c>
      <c r="D612" s="383">
        <v>1272</v>
      </c>
      <c r="E612" s="384">
        <v>1500</v>
      </c>
      <c r="F612" s="141">
        <f>-SUMIF(CajaAcc!F:F,A612,CajaAcc!E:E)+G612</f>
        <v>0</v>
      </c>
      <c r="G612" s="332">
        <v>0</v>
      </c>
    </row>
    <row r="613" spans="1:7" ht="15">
      <c r="A613" s="341" t="s">
        <v>1140</v>
      </c>
      <c r="B613" s="381" t="s">
        <v>1096</v>
      </c>
      <c r="C613" s="382" t="s">
        <v>1141</v>
      </c>
      <c r="D613" s="383">
        <v>2035</v>
      </c>
      <c r="E613" s="384">
        <v>2500</v>
      </c>
      <c r="F613" s="141">
        <f>-SUMIF(CajaAcc!F:F,A613,CajaAcc!E:E)+G613</f>
        <v>0</v>
      </c>
      <c r="G613" s="332">
        <v>0</v>
      </c>
    </row>
    <row r="614" spans="1:7" ht="15">
      <c r="A614" s="341" t="s">
        <v>1142</v>
      </c>
      <c r="B614" s="381" t="s">
        <v>1096</v>
      </c>
      <c r="C614" s="382" t="s">
        <v>1143</v>
      </c>
      <c r="D614" s="383">
        <v>2035</v>
      </c>
      <c r="E614" s="384">
        <v>2500</v>
      </c>
      <c r="F614" s="141">
        <f>-SUMIF(CajaAcc!F:F,A614,CajaAcc!E:E)+G614</f>
        <v>0</v>
      </c>
      <c r="G614" s="332">
        <v>0</v>
      </c>
    </row>
    <row r="615" spans="1:7" ht="15">
      <c r="A615" s="341" t="s">
        <v>1144</v>
      </c>
      <c r="B615" s="381" t="s">
        <v>1096</v>
      </c>
      <c r="C615" s="382" t="s">
        <v>1145</v>
      </c>
      <c r="D615" s="383">
        <v>2035</v>
      </c>
      <c r="E615" s="384">
        <v>2500</v>
      </c>
      <c r="F615" s="141">
        <f>-SUMIF(CajaAcc!F:F,A615,CajaAcc!E:E)+G615</f>
        <v>0</v>
      </c>
      <c r="G615" s="332">
        <v>0</v>
      </c>
    </row>
    <row r="616" spans="1:7" ht="15">
      <c r="A616" s="341" t="s">
        <v>1146</v>
      </c>
      <c r="B616" s="381" t="s">
        <v>1096</v>
      </c>
      <c r="C616" s="382" t="s">
        <v>1147</v>
      </c>
      <c r="D616" s="383">
        <v>3815</v>
      </c>
      <c r="E616" s="384">
        <v>4500</v>
      </c>
      <c r="F616" s="141">
        <f>-SUMIF(CajaAcc!F:F,A616,CajaAcc!E:E)+G616</f>
        <v>0</v>
      </c>
      <c r="G616" s="332">
        <v>0</v>
      </c>
    </row>
    <row r="617" spans="1:7" ht="15">
      <c r="A617" s="341" t="s">
        <v>1148</v>
      </c>
      <c r="B617" s="381" t="s">
        <v>1096</v>
      </c>
      <c r="C617" s="382" t="s">
        <v>1149</v>
      </c>
      <c r="D617" s="383">
        <v>3815</v>
      </c>
      <c r="E617" s="384">
        <v>4500</v>
      </c>
      <c r="F617" s="141">
        <f>-SUMIF(CajaAcc!F:F,A617,CajaAcc!E:E)+G617</f>
        <v>0</v>
      </c>
      <c r="G617" s="332">
        <v>0</v>
      </c>
    </row>
    <row r="618" spans="1:7" ht="15">
      <c r="A618" s="341" t="s">
        <v>1150</v>
      </c>
      <c r="B618" s="381" t="s">
        <v>1096</v>
      </c>
      <c r="C618" s="382" t="s">
        <v>1149</v>
      </c>
      <c r="D618" s="383">
        <v>3815</v>
      </c>
      <c r="E618" s="384">
        <v>4500</v>
      </c>
      <c r="F618" s="141">
        <f>-SUMIF(CajaAcc!F:F,A618,CajaAcc!E:E)+G618</f>
        <v>0</v>
      </c>
      <c r="G618" s="332">
        <v>0</v>
      </c>
    </row>
    <row r="619" spans="1:7" ht="15">
      <c r="A619" s="341" t="s">
        <v>1151</v>
      </c>
      <c r="B619" s="381" t="s">
        <v>1096</v>
      </c>
      <c r="C619" s="382" t="s">
        <v>1152</v>
      </c>
      <c r="D619" s="383">
        <v>2035</v>
      </c>
      <c r="E619" s="384">
        <v>2500</v>
      </c>
      <c r="F619" s="141">
        <f>-SUMIF(CajaAcc!F:F,A619,CajaAcc!E:E)+G619</f>
        <v>0</v>
      </c>
      <c r="G619" s="332">
        <v>0</v>
      </c>
    </row>
    <row r="620" spans="1:7" ht="15">
      <c r="A620" s="341" t="s">
        <v>1153</v>
      </c>
      <c r="B620" s="381" t="s">
        <v>1096</v>
      </c>
      <c r="C620" s="382" t="s">
        <v>1154</v>
      </c>
      <c r="D620" s="383">
        <v>3815</v>
      </c>
      <c r="E620" s="384">
        <v>4500</v>
      </c>
      <c r="F620" s="141">
        <f>-SUMIF(CajaAcc!F:F,A620,CajaAcc!E:E)+G620</f>
        <v>0</v>
      </c>
      <c r="G620" s="332">
        <v>0</v>
      </c>
    </row>
    <row r="621" spans="1:7" ht="15">
      <c r="A621" s="341" t="s">
        <v>1155</v>
      </c>
      <c r="B621" s="381" t="s">
        <v>1096</v>
      </c>
      <c r="C621" s="382" t="s">
        <v>1154</v>
      </c>
      <c r="D621" s="383">
        <v>3815</v>
      </c>
      <c r="E621" s="384">
        <v>4500</v>
      </c>
      <c r="F621" s="141">
        <f>-SUMIF(CajaAcc!F:F,A621,CajaAcc!E:E)+G621</f>
        <v>0</v>
      </c>
      <c r="G621" s="332">
        <v>0</v>
      </c>
    </row>
    <row r="622" spans="1:7" ht="15">
      <c r="A622" s="341" t="s">
        <v>1156</v>
      </c>
      <c r="B622" s="381" t="s">
        <v>1096</v>
      </c>
      <c r="C622" s="382" t="s">
        <v>1157</v>
      </c>
      <c r="D622" s="383">
        <v>3815</v>
      </c>
      <c r="E622" s="384">
        <v>4500</v>
      </c>
      <c r="F622" s="141">
        <f>-SUMIF(CajaAcc!F:F,A622,CajaAcc!E:E)+G622</f>
        <v>0</v>
      </c>
      <c r="G622" s="332">
        <v>0</v>
      </c>
    </row>
    <row r="623" spans="1:7" ht="15">
      <c r="A623" s="341" t="s">
        <v>1158</v>
      </c>
      <c r="B623" s="381" t="s">
        <v>1096</v>
      </c>
      <c r="C623" s="382" t="s">
        <v>1159</v>
      </c>
      <c r="D623" s="383">
        <v>3815</v>
      </c>
      <c r="E623" s="384">
        <v>4500</v>
      </c>
      <c r="F623" s="141">
        <f>-SUMIF(CajaAcc!F:F,A623,CajaAcc!E:E)+G623</f>
        <v>0</v>
      </c>
      <c r="G623" s="332">
        <v>0</v>
      </c>
    </row>
    <row r="624" spans="1:7" ht="15">
      <c r="A624" s="341" t="s">
        <v>1160</v>
      </c>
      <c r="B624" s="381" t="s">
        <v>1096</v>
      </c>
      <c r="C624" s="382" t="s">
        <v>1161</v>
      </c>
      <c r="D624" s="383">
        <v>3815</v>
      </c>
      <c r="E624" s="384">
        <v>4500</v>
      </c>
      <c r="F624" s="141">
        <f>-SUMIF(CajaAcc!F:F,A624,CajaAcc!E:E)+G624</f>
        <v>0</v>
      </c>
      <c r="G624" s="332">
        <v>0</v>
      </c>
    </row>
    <row r="625" spans="1:7" ht="15">
      <c r="A625" s="341" t="s">
        <v>1162</v>
      </c>
      <c r="B625" s="381" t="s">
        <v>1096</v>
      </c>
      <c r="C625" s="382" t="s">
        <v>1163</v>
      </c>
      <c r="D625" s="383">
        <v>3815</v>
      </c>
      <c r="E625" s="384">
        <v>4500</v>
      </c>
      <c r="F625" s="141">
        <f>-SUMIF(CajaAcc!F:F,A625,CajaAcc!E:E)+G625</f>
        <v>0</v>
      </c>
      <c r="G625" s="332">
        <v>0</v>
      </c>
    </row>
    <row r="626" spans="1:7" ht="15">
      <c r="A626" s="341" t="s">
        <v>1164</v>
      </c>
      <c r="B626" s="381" t="s">
        <v>1096</v>
      </c>
      <c r="C626" s="382" t="s">
        <v>1165</v>
      </c>
      <c r="D626" s="383">
        <v>3815</v>
      </c>
      <c r="E626" s="384">
        <v>4500</v>
      </c>
      <c r="F626" s="141">
        <f>-SUMIF(CajaAcc!F:F,A626,CajaAcc!E:E)+G626</f>
        <v>0</v>
      </c>
      <c r="G626" s="332">
        <v>0</v>
      </c>
    </row>
    <row r="627" spans="1:7" ht="15">
      <c r="A627" s="341" t="s">
        <v>1166</v>
      </c>
      <c r="B627" s="381" t="s">
        <v>1096</v>
      </c>
      <c r="C627" s="382" t="s">
        <v>1165</v>
      </c>
      <c r="D627" s="383">
        <v>3815</v>
      </c>
      <c r="E627" s="384">
        <v>4500</v>
      </c>
      <c r="F627" s="141">
        <f>-SUMIF(CajaAcc!F:F,A627,CajaAcc!E:E)+G627</f>
        <v>0</v>
      </c>
      <c r="G627" s="332">
        <v>0</v>
      </c>
    </row>
    <row r="628" spans="1:7" ht="15">
      <c r="A628" s="341" t="s">
        <v>1167</v>
      </c>
      <c r="B628" s="381" t="s">
        <v>1096</v>
      </c>
      <c r="C628" s="382" t="s">
        <v>1168</v>
      </c>
      <c r="D628" s="383">
        <v>3815</v>
      </c>
      <c r="E628" s="384">
        <v>4500</v>
      </c>
      <c r="F628" s="141">
        <f>-SUMIF(CajaAcc!F:F,A628,CajaAcc!E:E)+G628</f>
        <v>0</v>
      </c>
      <c r="G628" s="332">
        <v>0</v>
      </c>
    </row>
    <row r="629" spans="1:7" ht="15">
      <c r="A629" s="341" t="s">
        <v>1169</v>
      </c>
      <c r="B629" s="381" t="s">
        <v>1096</v>
      </c>
      <c r="C629" s="382" t="s">
        <v>1170</v>
      </c>
      <c r="D629" s="383">
        <v>3815</v>
      </c>
      <c r="E629" s="384">
        <v>4500</v>
      </c>
      <c r="F629" s="141">
        <f>-SUMIF(CajaAcc!F:F,A629,CajaAcc!E:E)+G629</f>
        <v>0</v>
      </c>
      <c r="G629" s="332">
        <v>0</v>
      </c>
    </row>
    <row r="630" spans="1:7" ht="15">
      <c r="A630" s="341" t="s">
        <v>1171</v>
      </c>
      <c r="B630" s="381" t="s">
        <v>1096</v>
      </c>
      <c r="C630" s="382" t="s">
        <v>1172</v>
      </c>
      <c r="D630" s="383">
        <v>5710</v>
      </c>
      <c r="E630" s="384">
        <v>13000</v>
      </c>
      <c r="F630" s="141">
        <f>-SUMIF(CajaAcc!F:F,A630,CajaAcc!E:E)+G630</f>
        <v>0</v>
      </c>
      <c r="G630" s="332">
        <v>0</v>
      </c>
    </row>
    <row r="631" spans="1:7" ht="15">
      <c r="A631" s="341" t="s">
        <v>1173</v>
      </c>
      <c r="B631" s="381" t="s">
        <v>1096</v>
      </c>
      <c r="C631" s="382" t="s">
        <v>1174</v>
      </c>
      <c r="D631" s="383">
        <v>5710</v>
      </c>
      <c r="E631" s="384">
        <v>13000</v>
      </c>
      <c r="F631" s="141">
        <f>-SUMIF(CajaAcc!F:F,A631,CajaAcc!E:E)+G631</f>
        <v>0</v>
      </c>
      <c r="G631" s="332">
        <v>0</v>
      </c>
    </row>
    <row r="632" spans="1:7" ht="15">
      <c r="A632" s="341" t="s">
        <v>1175</v>
      </c>
      <c r="B632" s="381" t="s">
        <v>1096</v>
      </c>
      <c r="C632" s="382" t="s">
        <v>1176</v>
      </c>
      <c r="D632" s="383">
        <v>5710</v>
      </c>
      <c r="E632" s="384">
        <v>13000</v>
      </c>
      <c r="F632" s="141">
        <f>-SUMIF(CajaAcc!F:F,A632,CajaAcc!E:E)+G632</f>
        <v>0</v>
      </c>
      <c r="G632" s="332">
        <v>0</v>
      </c>
    </row>
    <row r="633" spans="1:7" ht="15">
      <c r="A633" s="341" t="s">
        <v>1177</v>
      </c>
      <c r="B633" s="381" t="s">
        <v>1096</v>
      </c>
      <c r="C633" s="382" t="s">
        <v>1178</v>
      </c>
      <c r="D633" s="383">
        <v>2035</v>
      </c>
      <c r="E633" s="384">
        <v>2500</v>
      </c>
      <c r="F633" s="141">
        <f>-SUMIF(CajaAcc!F:F,A633,CajaAcc!E:E)+G633</f>
        <v>0</v>
      </c>
      <c r="G633" s="332">
        <v>0</v>
      </c>
    </row>
    <row r="634" spans="1:7" ht="15">
      <c r="A634" s="341" t="s">
        <v>1179</v>
      </c>
      <c r="B634" s="381" t="s">
        <v>1096</v>
      </c>
      <c r="C634" s="382" t="s">
        <v>1180</v>
      </c>
      <c r="D634" s="383">
        <v>2035</v>
      </c>
      <c r="E634" s="384">
        <v>2500</v>
      </c>
      <c r="F634" s="141">
        <f>-SUMIF(CajaAcc!F:F,A634,CajaAcc!E:E)+G634</f>
        <v>0</v>
      </c>
      <c r="G634" s="332">
        <v>0</v>
      </c>
    </row>
    <row r="635" spans="1:7" ht="15">
      <c r="A635" s="341" t="s">
        <v>1181</v>
      </c>
      <c r="B635" s="381" t="s">
        <v>1096</v>
      </c>
      <c r="C635" s="382" t="s">
        <v>1182</v>
      </c>
      <c r="D635" s="383">
        <v>2035</v>
      </c>
      <c r="E635" s="384">
        <v>2500</v>
      </c>
      <c r="F635" s="141">
        <f>-SUMIF(CajaAcc!F:F,A635,CajaAcc!E:E)+G635</f>
        <v>0</v>
      </c>
      <c r="G635" s="332">
        <v>0</v>
      </c>
    </row>
    <row r="636" spans="1:7" ht="15">
      <c r="A636" s="341" t="s">
        <v>1183</v>
      </c>
      <c r="B636" s="381" t="s">
        <v>1096</v>
      </c>
      <c r="C636" s="382" t="s">
        <v>1184</v>
      </c>
      <c r="D636" s="383">
        <v>2035</v>
      </c>
      <c r="E636" s="384">
        <v>2500</v>
      </c>
      <c r="F636" s="141">
        <f>-SUMIF(CajaAcc!F:F,A636,CajaAcc!E:E)+G636</f>
        <v>0</v>
      </c>
      <c r="G636" s="332">
        <v>0</v>
      </c>
    </row>
    <row r="637" spans="1:7" ht="15">
      <c r="A637" s="341" t="s">
        <v>1185</v>
      </c>
      <c r="B637" s="381" t="s">
        <v>1096</v>
      </c>
      <c r="C637" s="382" t="s">
        <v>1186</v>
      </c>
      <c r="D637" s="383">
        <v>2035</v>
      </c>
      <c r="E637" s="384">
        <v>2500</v>
      </c>
      <c r="F637" s="141">
        <f>-SUMIF(CajaAcc!F:F,A637,CajaAcc!E:E)+G637</f>
        <v>0</v>
      </c>
      <c r="G637" s="332">
        <v>0</v>
      </c>
    </row>
    <row r="638" spans="1:7" ht="15">
      <c r="A638" s="341" t="s">
        <v>1187</v>
      </c>
      <c r="B638" s="381" t="s">
        <v>1096</v>
      </c>
      <c r="C638" s="382" t="s">
        <v>1188</v>
      </c>
      <c r="D638" s="383">
        <v>2035</v>
      </c>
      <c r="E638" s="384">
        <v>2500</v>
      </c>
      <c r="F638" s="141">
        <f>-SUMIF(CajaAcc!F:F,A638,CajaAcc!E:E)+G638</f>
        <v>0</v>
      </c>
      <c r="G638" s="332">
        <v>0</v>
      </c>
    </row>
    <row r="639" spans="1:7" ht="15">
      <c r="A639" s="341" t="s">
        <v>1189</v>
      </c>
      <c r="B639" s="381" t="s">
        <v>1096</v>
      </c>
      <c r="C639" s="382" t="s">
        <v>1190</v>
      </c>
      <c r="D639" s="383">
        <v>2035</v>
      </c>
      <c r="E639" s="384">
        <v>2500</v>
      </c>
      <c r="F639" s="141">
        <f>-SUMIF(CajaAcc!F:F,A639,CajaAcc!E:E)+G639</f>
        <v>0</v>
      </c>
      <c r="G639" s="332">
        <v>0</v>
      </c>
    </row>
    <row r="640" spans="1:7" ht="15">
      <c r="A640" s="341" t="s">
        <v>1191</v>
      </c>
      <c r="B640" s="381" t="s">
        <v>1096</v>
      </c>
      <c r="C640" s="382" t="s">
        <v>1192</v>
      </c>
      <c r="D640" s="383">
        <v>3815</v>
      </c>
      <c r="E640" s="384">
        <v>4500</v>
      </c>
      <c r="F640" s="141">
        <f>-SUMIF(CajaAcc!F:F,A640,CajaAcc!E:E)+G640</f>
        <v>0</v>
      </c>
      <c r="G640" s="332">
        <v>0</v>
      </c>
    </row>
    <row r="641" spans="1:7" ht="15">
      <c r="A641" s="341" t="s">
        <v>1193</v>
      </c>
      <c r="B641" s="381" t="s">
        <v>1096</v>
      </c>
      <c r="C641" s="382" t="s">
        <v>1194</v>
      </c>
      <c r="D641" s="383">
        <v>6486</v>
      </c>
      <c r="E641" s="384">
        <v>8000</v>
      </c>
      <c r="F641" s="141">
        <f>-SUMIF(CajaAcc!F:F,A641,CajaAcc!E:E)+G641</f>
        <v>0</v>
      </c>
      <c r="G641" s="332">
        <v>0</v>
      </c>
    </row>
    <row r="642" spans="1:7" ht="15">
      <c r="A642" s="341" t="s">
        <v>1195</v>
      </c>
      <c r="B642" s="381" t="s">
        <v>1096</v>
      </c>
      <c r="C642" s="382" t="s">
        <v>1196</v>
      </c>
      <c r="D642" s="383">
        <v>6486</v>
      </c>
      <c r="E642" s="384">
        <v>8000</v>
      </c>
      <c r="F642" s="141">
        <f>-SUMIF(CajaAcc!F:F,A642,CajaAcc!E:E)+G642</f>
        <v>0</v>
      </c>
      <c r="G642" s="332">
        <v>0</v>
      </c>
    </row>
    <row r="643" spans="1:7" ht="15">
      <c r="A643" s="341" t="s">
        <v>1197</v>
      </c>
      <c r="B643" s="381" t="s">
        <v>1096</v>
      </c>
      <c r="C643" s="382" t="s">
        <v>1198</v>
      </c>
      <c r="D643" s="383">
        <v>2035</v>
      </c>
      <c r="E643" s="384">
        <v>2500</v>
      </c>
      <c r="F643" s="141">
        <f>-SUMIF(CajaAcc!F:F,A643,CajaAcc!E:E)+G643</f>
        <v>0</v>
      </c>
      <c r="G643" s="332">
        <v>0</v>
      </c>
    </row>
    <row r="644" spans="1:7" ht="15">
      <c r="A644" s="341" t="s">
        <v>1199</v>
      </c>
      <c r="B644" s="381" t="s">
        <v>1096</v>
      </c>
      <c r="C644" s="382" t="s">
        <v>1200</v>
      </c>
      <c r="D644" s="383">
        <v>3815</v>
      </c>
      <c r="E644" s="384">
        <v>4500</v>
      </c>
      <c r="F644" s="141">
        <f>-SUMIF(CajaAcc!F:F,A644,CajaAcc!E:E)+G644</f>
        <v>0</v>
      </c>
      <c r="G644" s="332">
        <v>0</v>
      </c>
    </row>
    <row r="645" spans="1:7" ht="15">
      <c r="A645" s="341" t="s">
        <v>1201</v>
      </c>
      <c r="B645" s="381" t="s">
        <v>1096</v>
      </c>
      <c r="C645" s="382" t="s">
        <v>1202</v>
      </c>
      <c r="D645" s="383">
        <v>3815</v>
      </c>
      <c r="E645" s="384">
        <v>4500</v>
      </c>
      <c r="F645" s="141">
        <f>-SUMIF(CajaAcc!F:F,A645,CajaAcc!E:E)+G645</f>
        <v>0</v>
      </c>
      <c r="G645" s="332">
        <v>0</v>
      </c>
    </row>
    <row r="646" spans="1:7" ht="15">
      <c r="A646" s="341" t="s">
        <v>1203</v>
      </c>
      <c r="B646" s="381" t="s">
        <v>1096</v>
      </c>
      <c r="C646" s="382" t="s">
        <v>1204</v>
      </c>
      <c r="D646" s="383">
        <v>5697</v>
      </c>
      <c r="E646" s="384">
        <v>7000</v>
      </c>
      <c r="F646" s="141">
        <f>-SUMIF(CajaAcc!F:F,A646,CajaAcc!E:E)+G646</f>
        <v>0</v>
      </c>
      <c r="G646" s="332">
        <v>0</v>
      </c>
    </row>
    <row r="647" spans="1:7" ht="15">
      <c r="A647" s="341" t="s">
        <v>1205</v>
      </c>
      <c r="B647" s="381" t="s">
        <v>1096</v>
      </c>
      <c r="C647" s="382" t="s">
        <v>1206</v>
      </c>
      <c r="D647" s="383">
        <v>6486</v>
      </c>
      <c r="E647" s="384">
        <v>8000</v>
      </c>
      <c r="F647" s="141">
        <f>-SUMIF(CajaAcc!F:F,A647,CajaAcc!E:E)+G647</f>
        <v>0</v>
      </c>
      <c r="G647" s="332">
        <v>0</v>
      </c>
    </row>
    <row r="648" spans="1:7" ht="15">
      <c r="A648" s="341" t="s">
        <v>1207</v>
      </c>
      <c r="B648" s="381" t="s">
        <v>1096</v>
      </c>
      <c r="C648" s="382" t="s">
        <v>1208</v>
      </c>
      <c r="D648" s="383">
        <v>6486</v>
      </c>
      <c r="E648" s="384">
        <v>8000</v>
      </c>
      <c r="F648" s="141">
        <f>-SUMIF(CajaAcc!F:F,A648,CajaAcc!E:E)+G648</f>
        <v>0</v>
      </c>
      <c r="G648" s="332">
        <v>0</v>
      </c>
    </row>
    <row r="649" spans="1:7" ht="15">
      <c r="A649" s="341" t="s">
        <v>1209</v>
      </c>
      <c r="B649" s="381" t="s">
        <v>1096</v>
      </c>
      <c r="C649" s="382" t="s">
        <v>1210</v>
      </c>
      <c r="D649" s="383">
        <v>2035</v>
      </c>
      <c r="E649" s="384">
        <v>2500</v>
      </c>
      <c r="F649" s="141">
        <f>-SUMIF(CajaAcc!F:F,A649,CajaAcc!E:E)+G649</f>
        <v>0</v>
      </c>
      <c r="G649" s="332">
        <v>0</v>
      </c>
    </row>
    <row r="650" spans="1:7" ht="15">
      <c r="A650" s="341" t="s">
        <v>1211</v>
      </c>
      <c r="B650" s="381" t="s">
        <v>1096</v>
      </c>
      <c r="C650" s="382" t="s">
        <v>1212</v>
      </c>
      <c r="D650" s="383">
        <v>2035</v>
      </c>
      <c r="E650" s="384">
        <v>2500</v>
      </c>
      <c r="F650" s="141">
        <f>-SUMIF(CajaAcc!F:F,A650,CajaAcc!E:E)+G650</f>
        <v>0</v>
      </c>
      <c r="G650" s="332">
        <v>0</v>
      </c>
    </row>
    <row r="651" spans="1:7" ht="15">
      <c r="A651" s="341" t="s">
        <v>1213</v>
      </c>
      <c r="B651" s="381" t="s">
        <v>1096</v>
      </c>
      <c r="C651" s="382" t="s">
        <v>1214</v>
      </c>
      <c r="D651" s="383">
        <v>2035</v>
      </c>
      <c r="E651" s="384">
        <v>2500</v>
      </c>
      <c r="F651" s="141">
        <f>-SUMIF(CajaAcc!F:F,A651,CajaAcc!E:E)+G651</f>
        <v>0</v>
      </c>
      <c r="G651" s="332">
        <v>0</v>
      </c>
    </row>
    <row r="652" spans="1:7" ht="15">
      <c r="A652" s="341" t="s">
        <v>1215</v>
      </c>
      <c r="B652" s="381" t="s">
        <v>1096</v>
      </c>
      <c r="C652" s="382" t="s">
        <v>1216</v>
      </c>
      <c r="D652" s="383">
        <v>2035</v>
      </c>
      <c r="E652" s="384">
        <v>2500</v>
      </c>
      <c r="F652" s="141">
        <f>-SUMIF(CajaAcc!F:F,A652,CajaAcc!E:E)+G652</f>
        <v>0</v>
      </c>
      <c r="G652" s="332">
        <v>0</v>
      </c>
    </row>
    <row r="653" spans="1:7" ht="15">
      <c r="A653" s="341" t="s">
        <v>1217</v>
      </c>
      <c r="B653" s="381" t="s">
        <v>1096</v>
      </c>
      <c r="C653" s="382" t="s">
        <v>1218</v>
      </c>
      <c r="D653" s="383">
        <v>1272</v>
      </c>
      <c r="E653" s="384">
        <v>1500</v>
      </c>
      <c r="F653" s="141">
        <f>-SUMIF(CajaAcc!F:F,A653,CajaAcc!E:E)+G653</f>
        <v>0</v>
      </c>
      <c r="G653" s="332">
        <v>0</v>
      </c>
    </row>
    <row r="654" spans="1:7" ht="15">
      <c r="A654" s="341" t="s">
        <v>1219</v>
      </c>
      <c r="B654" s="381" t="s">
        <v>1096</v>
      </c>
      <c r="C654" s="382" t="s">
        <v>1220</v>
      </c>
      <c r="D654" s="383">
        <v>2035</v>
      </c>
      <c r="E654" s="384">
        <v>2500</v>
      </c>
      <c r="F654" s="141">
        <f>-SUMIF(CajaAcc!F:F,A654,CajaAcc!E:E)+G654</f>
        <v>0</v>
      </c>
      <c r="G654" s="332">
        <v>0</v>
      </c>
    </row>
    <row r="655" spans="1:7" ht="15">
      <c r="A655" s="341" t="s">
        <v>1221</v>
      </c>
      <c r="B655" s="381" t="s">
        <v>1096</v>
      </c>
      <c r="C655" s="382" t="s">
        <v>1222</v>
      </c>
      <c r="D655" s="383">
        <v>5637</v>
      </c>
      <c r="E655" s="384">
        <v>15000</v>
      </c>
      <c r="F655" s="141">
        <f>-SUMIF(CajaAcc!F:F,A655,CajaAcc!E:E)+G655</f>
        <v>0</v>
      </c>
      <c r="G655" s="332">
        <v>0</v>
      </c>
    </row>
    <row r="656" spans="1:7" ht="15">
      <c r="A656" s="341" t="s">
        <v>1223</v>
      </c>
      <c r="B656" s="381" t="s">
        <v>1096</v>
      </c>
      <c r="C656" s="382" t="s">
        <v>1224</v>
      </c>
      <c r="D656" s="383">
        <v>2035</v>
      </c>
      <c r="E656" s="384">
        <v>2500</v>
      </c>
      <c r="F656" s="141">
        <f>-SUMIF(CajaAcc!F:F,A656,CajaAcc!E:E)+G656</f>
        <v>0</v>
      </c>
      <c r="G656" s="332">
        <v>0</v>
      </c>
    </row>
    <row r="657" spans="1:7" ht="15">
      <c r="A657" s="341" t="s">
        <v>1225</v>
      </c>
      <c r="B657" s="381" t="s">
        <v>1096</v>
      </c>
      <c r="C657" s="382" t="s">
        <v>1226</v>
      </c>
      <c r="D657" s="383">
        <v>2035</v>
      </c>
      <c r="E657" s="384">
        <v>2500</v>
      </c>
      <c r="F657" s="141">
        <f>-SUMIF(CajaAcc!F:F,A657,CajaAcc!E:E)+G657</f>
        <v>0</v>
      </c>
      <c r="G657" s="332">
        <v>0</v>
      </c>
    </row>
    <row r="658" spans="1:7" ht="15">
      <c r="A658" s="341" t="s">
        <v>1227</v>
      </c>
      <c r="B658" s="381" t="s">
        <v>1096</v>
      </c>
      <c r="C658" s="382" t="s">
        <v>1228</v>
      </c>
      <c r="D658" s="383">
        <v>3942</v>
      </c>
      <c r="E658" s="384">
        <v>5000</v>
      </c>
      <c r="F658" s="141">
        <f>-SUMIF(CajaAcc!F:F,A658,CajaAcc!E:E)+G658</f>
        <v>0</v>
      </c>
      <c r="G658" s="332">
        <v>0</v>
      </c>
    </row>
    <row r="659" spans="1:7" ht="15">
      <c r="A659" s="341" t="s">
        <v>1229</v>
      </c>
      <c r="B659" s="381" t="s">
        <v>1096</v>
      </c>
      <c r="C659" s="382" t="s">
        <v>1230</v>
      </c>
      <c r="D659" s="383">
        <v>3942</v>
      </c>
      <c r="E659" s="384">
        <v>5000</v>
      </c>
      <c r="F659" s="141">
        <f>-SUMIF(CajaAcc!F:F,A659,CajaAcc!E:E)+G659</f>
        <v>0</v>
      </c>
      <c r="G659" s="332">
        <v>0</v>
      </c>
    </row>
    <row r="660" spans="1:7" ht="15">
      <c r="A660" s="341" t="s">
        <v>1231</v>
      </c>
      <c r="B660" s="381" t="s">
        <v>1096</v>
      </c>
      <c r="C660" s="382" t="s">
        <v>1232</v>
      </c>
      <c r="D660" s="383">
        <v>2035</v>
      </c>
      <c r="E660" s="384">
        <v>2500</v>
      </c>
      <c r="F660" s="141">
        <f>-SUMIF(CajaAcc!F:F,A660,CajaAcc!E:E)+G660</f>
        <v>0</v>
      </c>
      <c r="G660" s="332">
        <v>0</v>
      </c>
    </row>
    <row r="661" spans="1:7" ht="15">
      <c r="A661" s="341" t="s">
        <v>1233</v>
      </c>
      <c r="B661" s="381" t="s">
        <v>1096</v>
      </c>
      <c r="C661" s="382" t="s">
        <v>1234</v>
      </c>
      <c r="D661" s="383">
        <v>2035</v>
      </c>
      <c r="E661" s="384">
        <v>2500</v>
      </c>
      <c r="F661" s="141">
        <f>-SUMIF(CajaAcc!F:F,A661,CajaAcc!E:E)+G661</f>
        <v>0</v>
      </c>
      <c r="G661" s="332">
        <v>0</v>
      </c>
    </row>
    <row r="662" spans="1:7" ht="15">
      <c r="A662" s="341" t="s">
        <v>1235</v>
      </c>
      <c r="B662" s="381" t="s">
        <v>1096</v>
      </c>
      <c r="C662" s="382" t="s">
        <v>1236</v>
      </c>
      <c r="D662" s="383">
        <v>3815</v>
      </c>
      <c r="E662" s="384">
        <v>4500</v>
      </c>
      <c r="F662" s="141">
        <f>-SUMIF(CajaAcc!F:F,A662,CajaAcc!E:E)+G662</f>
        <v>0</v>
      </c>
      <c r="G662" s="332">
        <v>0</v>
      </c>
    </row>
    <row r="663" spans="1:7" ht="15">
      <c r="A663" s="341" t="s">
        <v>1237</v>
      </c>
      <c r="B663" s="381" t="s">
        <v>1096</v>
      </c>
      <c r="C663" s="382" t="s">
        <v>1238</v>
      </c>
      <c r="D663" s="383">
        <v>3815</v>
      </c>
      <c r="E663" s="384">
        <v>4500</v>
      </c>
      <c r="F663" s="141">
        <f>-SUMIF(CajaAcc!F:F,A663,CajaAcc!E:E)+G663</f>
        <v>0</v>
      </c>
      <c r="G663" s="332">
        <v>0</v>
      </c>
    </row>
    <row r="664" spans="1:7" ht="15">
      <c r="A664" s="341" t="s">
        <v>1239</v>
      </c>
      <c r="B664" s="381" t="s">
        <v>1096</v>
      </c>
      <c r="C664" s="382" t="s">
        <v>1240</v>
      </c>
      <c r="D664" s="383">
        <v>3815</v>
      </c>
      <c r="E664" s="384">
        <v>4500</v>
      </c>
      <c r="F664" s="141">
        <f>-SUMIF(CajaAcc!F:F,A664,CajaAcc!E:E)+G664</f>
        <v>0</v>
      </c>
      <c r="G664" s="332">
        <v>0</v>
      </c>
    </row>
    <row r="665" spans="1:7" ht="15">
      <c r="A665" s="341" t="s">
        <v>1241</v>
      </c>
      <c r="B665" s="381" t="s">
        <v>1096</v>
      </c>
      <c r="C665" s="382" t="s">
        <v>1242</v>
      </c>
      <c r="D665" s="383">
        <v>3815</v>
      </c>
      <c r="E665" s="384">
        <v>4500</v>
      </c>
      <c r="F665" s="141">
        <f>-SUMIF(CajaAcc!F:F,A665,CajaAcc!E:E)+G665</f>
        <v>0</v>
      </c>
      <c r="G665" s="332">
        <v>0</v>
      </c>
    </row>
    <row r="666" spans="1:7" ht="15">
      <c r="A666" s="341" t="s">
        <v>1243</v>
      </c>
      <c r="B666" s="381" t="s">
        <v>1096</v>
      </c>
      <c r="C666" s="382" t="s">
        <v>1244</v>
      </c>
      <c r="D666" s="383">
        <v>2035</v>
      </c>
      <c r="E666" s="384">
        <v>2500</v>
      </c>
      <c r="F666" s="141">
        <f>-SUMIF(CajaAcc!F:F,A666,CajaAcc!E:E)+G666</f>
        <v>0</v>
      </c>
      <c r="G666" s="332">
        <v>0</v>
      </c>
    </row>
    <row r="667" spans="1:7" ht="15">
      <c r="A667" s="341" t="s">
        <v>1245</v>
      </c>
      <c r="B667" s="381" t="s">
        <v>1096</v>
      </c>
      <c r="C667" s="382" t="s">
        <v>1246</v>
      </c>
      <c r="D667" s="383">
        <v>2035</v>
      </c>
      <c r="E667" s="384">
        <v>2500</v>
      </c>
      <c r="F667" s="141">
        <f>-SUMIF(CajaAcc!F:F,A667,CajaAcc!E:E)+G667</f>
        <v>0</v>
      </c>
      <c r="G667" s="332">
        <v>0</v>
      </c>
    </row>
    <row r="668" spans="1:7" ht="15">
      <c r="A668" s="341" t="s">
        <v>1247</v>
      </c>
      <c r="B668" s="381" t="s">
        <v>1096</v>
      </c>
      <c r="C668" s="382" t="s">
        <v>1248</v>
      </c>
      <c r="D668" s="383">
        <v>2035</v>
      </c>
      <c r="E668" s="384">
        <v>2500</v>
      </c>
      <c r="F668" s="141">
        <f>-SUMIF(CajaAcc!F:F,A668,CajaAcc!E:E)+G668</f>
        <v>0</v>
      </c>
      <c r="G668" s="332">
        <v>0</v>
      </c>
    </row>
    <row r="669" spans="1:7" ht="15">
      <c r="A669" s="341" t="s">
        <v>1249</v>
      </c>
      <c r="B669" s="381" t="s">
        <v>1096</v>
      </c>
      <c r="C669" s="382" t="s">
        <v>1250</v>
      </c>
      <c r="D669" s="383">
        <v>2035</v>
      </c>
      <c r="E669" s="384">
        <v>2500</v>
      </c>
      <c r="F669" s="141">
        <f>-SUMIF(CajaAcc!F:F,A669,CajaAcc!E:E)+G669</f>
        <v>0</v>
      </c>
      <c r="G669" s="332">
        <v>0</v>
      </c>
    </row>
    <row r="670" spans="1:7" ht="15">
      <c r="A670" s="341" t="s">
        <v>1251</v>
      </c>
      <c r="B670" s="381" t="s">
        <v>1096</v>
      </c>
      <c r="C670" s="382" t="s">
        <v>1252</v>
      </c>
      <c r="D670" s="383">
        <v>2035</v>
      </c>
      <c r="E670" s="384">
        <v>2500</v>
      </c>
      <c r="F670" s="141">
        <f>-SUMIF(CajaAcc!F:F,A670,CajaAcc!E:E)+G670</f>
        <v>0</v>
      </c>
      <c r="G670" s="332">
        <v>0</v>
      </c>
    </row>
    <row r="671" spans="1:7" ht="15">
      <c r="A671" s="341" t="s">
        <v>1253</v>
      </c>
      <c r="B671" s="381" t="s">
        <v>1096</v>
      </c>
      <c r="C671" s="382" t="s">
        <v>1254</v>
      </c>
      <c r="D671" s="383">
        <v>2035</v>
      </c>
      <c r="E671" s="384">
        <v>2500</v>
      </c>
      <c r="F671" s="141">
        <f>-SUMIF(CajaAcc!F:F,A671,CajaAcc!E:E)+G671</f>
        <v>0</v>
      </c>
      <c r="G671" s="332">
        <v>0</v>
      </c>
    </row>
    <row r="672" spans="1:7" ht="15">
      <c r="A672" s="341" t="s">
        <v>1255</v>
      </c>
      <c r="B672" s="381" t="s">
        <v>1096</v>
      </c>
      <c r="C672" s="382" t="s">
        <v>1256</v>
      </c>
      <c r="D672" s="383">
        <v>2035</v>
      </c>
      <c r="E672" s="384">
        <v>2500</v>
      </c>
      <c r="F672" s="141">
        <f>-SUMIF(CajaAcc!F:F,A672,CajaAcc!E:E)+G672</f>
        <v>0</v>
      </c>
      <c r="G672" s="332">
        <v>0</v>
      </c>
    </row>
    <row r="673" spans="1:7" ht="15">
      <c r="A673" s="341" t="s">
        <v>1257</v>
      </c>
      <c r="B673" s="381" t="s">
        <v>1096</v>
      </c>
      <c r="C673" s="382" t="s">
        <v>1258</v>
      </c>
      <c r="D673" s="383">
        <v>3815</v>
      </c>
      <c r="E673" s="384">
        <v>4500</v>
      </c>
      <c r="F673" s="141">
        <f>-SUMIF(CajaAcc!F:F,A673,CajaAcc!E:E)+G673</f>
        <v>0</v>
      </c>
      <c r="G673" s="332">
        <v>0</v>
      </c>
    </row>
    <row r="674" spans="1:7" ht="15">
      <c r="A674" s="341" t="s">
        <v>1259</v>
      </c>
      <c r="B674" s="381" t="s">
        <v>1096</v>
      </c>
      <c r="C674" s="382" t="s">
        <v>1260</v>
      </c>
      <c r="D674" s="383">
        <v>3815</v>
      </c>
      <c r="E674" s="384">
        <v>4500</v>
      </c>
      <c r="F674" s="141">
        <f>-SUMIF(CajaAcc!F:F,A674,CajaAcc!E:E)+G674</f>
        <v>0</v>
      </c>
      <c r="G674" s="332">
        <v>0</v>
      </c>
    </row>
    <row r="675" spans="1:7" ht="15">
      <c r="A675" s="341" t="s">
        <v>1261</v>
      </c>
      <c r="B675" s="381" t="s">
        <v>1096</v>
      </c>
      <c r="C675" s="382" t="s">
        <v>1262</v>
      </c>
      <c r="D675" s="383">
        <v>2035</v>
      </c>
      <c r="E675" s="384">
        <v>2500</v>
      </c>
      <c r="F675" s="141">
        <f>-SUMIF(CajaAcc!F:F,A675,CajaAcc!E:E)+G675</f>
        <v>0</v>
      </c>
      <c r="G675" s="332">
        <v>0</v>
      </c>
    </row>
    <row r="676" spans="1:7" ht="15">
      <c r="A676" s="341" t="s">
        <v>1263</v>
      </c>
      <c r="B676" s="381" t="s">
        <v>1096</v>
      </c>
      <c r="C676" s="382" t="s">
        <v>1264</v>
      </c>
      <c r="D676" s="383">
        <v>2035</v>
      </c>
      <c r="E676" s="384">
        <v>2500</v>
      </c>
      <c r="F676" s="141">
        <f>-SUMIF(CajaAcc!F:F,A676,CajaAcc!E:E)+G676</f>
        <v>0</v>
      </c>
      <c r="G676" s="332">
        <v>0</v>
      </c>
    </row>
    <row r="677" spans="1:7" ht="15">
      <c r="A677" s="341" t="s">
        <v>1265</v>
      </c>
      <c r="B677" s="381" t="s">
        <v>1096</v>
      </c>
      <c r="C677" s="382" t="s">
        <v>1266</v>
      </c>
      <c r="D677" s="383">
        <v>2035</v>
      </c>
      <c r="E677" s="384">
        <v>2500</v>
      </c>
      <c r="F677" s="141">
        <f>-SUMIF(CajaAcc!F:F,A677,CajaAcc!E:E)+G677</f>
        <v>0</v>
      </c>
      <c r="G677" s="332">
        <v>0</v>
      </c>
    </row>
    <row r="678" spans="1:7" ht="15">
      <c r="A678" s="341" t="s">
        <v>1267</v>
      </c>
      <c r="B678" s="381" t="s">
        <v>1096</v>
      </c>
      <c r="C678" s="382" t="s">
        <v>1268</v>
      </c>
      <c r="D678" s="383">
        <v>2035</v>
      </c>
      <c r="E678" s="384">
        <v>2500</v>
      </c>
      <c r="F678" s="141">
        <f>-SUMIF(CajaAcc!F:F,A678,CajaAcc!E:E)+G678</f>
        <v>0</v>
      </c>
      <c r="G678" s="332">
        <v>0</v>
      </c>
    </row>
    <row r="679" spans="1:7" ht="15">
      <c r="A679" s="341" t="s">
        <v>1269</v>
      </c>
      <c r="B679" s="381" t="s">
        <v>1096</v>
      </c>
      <c r="C679" s="382" t="s">
        <v>1270</v>
      </c>
      <c r="D679" s="383">
        <v>3815</v>
      </c>
      <c r="E679" s="384">
        <v>4500</v>
      </c>
      <c r="F679" s="141">
        <f>-SUMIF(CajaAcc!F:F,A679,CajaAcc!E:E)+G679</f>
        <v>0</v>
      </c>
      <c r="G679" s="332">
        <v>0</v>
      </c>
    </row>
    <row r="680" spans="1:7" ht="15">
      <c r="A680" s="341" t="s">
        <v>1271</v>
      </c>
      <c r="B680" s="381" t="s">
        <v>1096</v>
      </c>
      <c r="C680" s="382" t="s">
        <v>1272</v>
      </c>
      <c r="D680" s="383">
        <v>5697</v>
      </c>
      <c r="E680" s="384">
        <v>7000</v>
      </c>
      <c r="F680" s="141">
        <f>-SUMIF(CajaAcc!F:F,A680,CajaAcc!E:E)+G680</f>
        <v>0</v>
      </c>
      <c r="G680" s="332">
        <v>0</v>
      </c>
    </row>
    <row r="681" spans="1:7" ht="15">
      <c r="A681" s="341" t="s">
        <v>1273</v>
      </c>
      <c r="B681" s="381" t="s">
        <v>1096</v>
      </c>
      <c r="C681" s="382" t="s">
        <v>1274</v>
      </c>
      <c r="D681" s="383">
        <v>5697</v>
      </c>
      <c r="E681" s="384">
        <v>7000</v>
      </c>
      <c r="F681" s="141">
        <f>-SUMIF(CajaAcc!F:F,A681,CajaAcc!E:E)+G681</f>
        <v>0</v>
      </c>
      <c r="G681" s="332">
        <v>0</v>
      </c>
    </row>
    <row r="682" spans="1:7" ht="15">
      <c r="A682" s="341" t="s">
        <v>1275</v>
      </c>
      <c r="B682" s="381" t="s">
        <v>1096</v>
      </c>
      <c r="C682" s="382" t="s">
        <v>1276</v>
      </c>
      <c r="D682" s="383">
        <v>5055</v>
      </c>
      <c r="E682" s="384">
        <v>6000</v>
      </c>
      <c r="F682" s="141">
        <f>-SUMIF(CajaAcc!F:F,A682,CajaAcc!E:E)+G682</f>
        <v>1</v>
      </c>
      <c r="G682" s="332">
        <v>1</v>
      </c>
    </row>
    <row r="683" spans="1:7" ht="15">
      <c r="A683" s="341" t="s">
        <v>1277</v>
      </c>
      <c r="B683" s="381" t="s">
        <v>1096</v>
      </c>
      <c r="C683" s="382" t="s">
        <v>1278</v>
      </c>
      <c r="D683" s="383">
        <v>5007</v>
      </c>
      <c r="E683" s="384">
        <v>6000</v>
      </c>
      <c r="F683" s="141">
        <f>-SUMIF(CajaAcc!F:F,A683,CajaAcc!E:E)+G683</f>
        <v>0</v>
      </c>
      <c r="G683" s="332">
        <v>0</v>
      </c>
    </row>
    <row r="684" spans="1:7" ht="15">
      <c r="A684" s="341" t="s">
        <v>1279</v>
      </c>
      <c r="B684" s="381" t="s">
        <v>1096</v>
      </c>
      <c r="C684" s="382" t="s">
        <v>1280</v>
      </c>
      <c r="D684" s="383">
        <v>5710</v>
      </c>
      <c r="E684" s="384">
        <v>13000</v>
      </c>
      <c r="F684" s="141">
        <f>-SUMIF(CajaAcc!F:F,A684,CajaAcc!E:E)+G684</f>
        <v>0</v>
      </c>
      <c r="G684" s="332">
        <v>0</v>
      </c>
    </row>
    <row r="685" spans="1:7" ht="15">
      <c r="A685" s="341" t="s">
        <v>1281</v>
      </c>
      <c r="B685" s="381" t="s">
        <v>1096</v>
      </c>
      <c r="C685" s="382" t="s">
        <v>1282</v>
      </c>
      <c r="D685" s="383">
        <v>5710</v>
      </c>
      <c r="E685" s="384">
        <v>13000</v>
      </c>
      <c r="F685" s="141">
        <f>-SUMIF(CajaAcc!F:F,A685,CajaAcc!E:E)+G685</f>
        <v>0</v>
      </c>
      <c r="G685" s="332">
        <v>0</v>
      </c>
    </row>
    <row r="686" spans="1:7" ht="15">
      <c r="A686" s="341" t="s">
        <v>1283</v>
      </c>
      <c r="B686" s="381" t="s">
        <v>1096</v>
      </c>
      <c r="C686" s="382" t="s">
        <v>1284</v>
      </c>
      <c r="D686" s="383">
        <v>5710</v>
      </c>
      <c r="E686" s="384">
        <v>13000</v>
      </c>
      <c r="F686" s="141">
        <f>-SUMIF(CajaAcc!F:F,A686,CajaAcc!E:E)+G686</f>
        <v>0</v>
      </c>
      <c r="G686" s="332">
        <v>0</v>
      </c>
    </row>
    <row r="687" spans="1:7" ht="15">
      <c r="A687" s="341" t="s">
        <v>1285</v>
      </c>
      <c r="B687" s="381" t="s">
        <v>1096</v>
      </c>
      <c r="C687" s="382" t="s">
        <v>1286</v>
      </c>
      <c r="D687" s="383">
        <v>5710</v>
      </c>
      <c r="E687" s="384">
        <v>13000</v>
      </c>
      <c r="F687" s="141">
        <f>-SUMIF(CajaAcc!F:F,A687,CajaAcc!E:E)+G687</f>
        <v>0</v>
      </c>
      <c r="G687" s="332">
        <v>0</v>
      </c>
    </row>
    <row r="688" spans="1:7" ht="15">
      <c r="A688" s="341" t="s">
        <v>1287</v>
      </c>
      <c r="B688" s="381" t="s">
        <v>1096</v>
      </c>
      <c r="C688" s="382" t="s">
        <v>1288</v>
      </c>
      <c r="D688" s="383">
        <v>2035</v>
      </c>
      <c r="E688" s="384">
        <v>2500</v>
      </c>
      <c r="F688" s="141">
        <f>-SUMIF(CajaAcc!F:F,A688,CajaAcc!E:E)+G688</f>
        <v>0</v>
      </c>
      <c r="G688" s="332">
        <v>0</v>
      </c>
    </row>
    <row r="689" spans="1:7" ht="15">
      <c r="A689" s="341" t="s">
        <v>1289</v>
      </c>
      <c r="B689" s="381" t="s">
        <v>1096</v>
      </c>
      <c r="C689" s="382" t="s">
        <v>1290</v>
      </c>
      <c r="D689" s="383">
        <v>5710</v>
      </c>
      <c r="E689" s="384">
        <v>13000</v>
      </c>
      <c r="F689" s="141">
        <f>-SUMIF(CajaAcc!F:F,A689,CajaAcc!E:E)+G689</f>
        <v>0</v>
      </c>
      <c r="G689" s="332">
        <v>0</v>
      </c>
    </row>
    <row r="690" spans="1:7" ht="15">
      <c r="A690" s="341" t="s">
        <v>1291</v>
      </c>
      <c r="B690" s="381" t="s">
        <v>1096</v>
      </c>
      <c r="C690" s="382" t="s">
        <v>1292</v>
      </c>
      <c r="D690" s="383">
        <v>5710</v>
      </c>
      <c r="E690" s="384">
        <v>13000</v>
      </c>
      <c r="F690" s="141">
        <f>-SUMIF(CajaAcc!F:F,A690,CajaAcc!E:E)+G690</f>
        <v>0</v>
      </c>
      <c r="G690" s="332">
        <v>0</v>
      </c>
    </row>
    <row r="691" spans="1:7" ht="15">
      <c r="A691" s="341" t="s">
        <v>1293</v>
      </c>
      <c r="B691" s="381" t="s">
        <v>1096</v>
      </c>
      <c r="C691" s="382" t="s">
        <v>1294</v>
      </c>
      <c r="D691" s="383">
        <v>2035</v>
      </c>
      <c r="E691" s="384">
        <v>2500</v>
      </c>
      <c r="F691" s="141">
        <f>-SUMIF(CajaAcc!F:F,A691,CajaAcc!E:E)+G691</f>
        <v>0</v>
      </c>
      <c r="G691" s="332">
        <v>0</v>
      </c>
    </row>
    <row r="692" spans="1:7" ht="15">
      <c r="A692" s="341" t="s">
        <v>1295</v>
      </c>
      <c r="B692" s="381" t="s">
        <v>1096</v>
      </c>
      <c r="C692" s="382" t="s">
        <v>1294</v>
      </c>
      <c r="D692" s="383">
        <v>2035</v>
      </c>
      <c r="E692" s="384">
        <v>2500</v>
      </c>
      <c r="F692" s="141">
        <f>-SUMIF(CajaAcc!F:F,A692,CajaAcc!E:E)+G692</f>
        <v>0</v>
      </c>
      <c r="G692" s="332">
        <v>0</v>
      </c>
    </row>
    <row r="693" spans="1:7" ht="15">
      <c r="A693" s="341" t="s">
        <v>1296</v>
      </c>
      <c r="B693" s="381" t="s">
        <v>1096</v>
      </c>
      <c r="C693" s="382" t="s">
        <v>1297</v>
      </c>
      <c r="D693" s="383">
        <v>2035</v>
      </c>
      <c r="E693" s="384">
        <v>2500</v>
      </c>
      <c r="F693" s="141">
        <f>-SUMIF(CajaAcc!F:F,A693,CajaAcc!E:E)+G693</f>
        <v>0</v>
      </c>
      <c r="G693" s="332">
        <v>0</v>
      </c>
    </row>
    <row r="694" spans="1:7" ht="15">
      <c r="A694" s="341" t="s">
        <v>1298</v>
      </c>
      <c r="B694" s="381" t="s">
        <v>1096</v>
      </c>
      <c r="C694" s="382" t="s">
        <v>1299</v>
      </c>
      <c r="D694" s="383">
        <v>2035</v>
      </c>
      <c r="E694" s="384">
        <v>2500</v>
      </c>
      <c r="F694" s="141">
        <f>-SUMIF(CajaAcc!F:F,A694,CajaAcc!E:E)+G694</f>
        <v>0</v>
      </c>
      <c r="G694" s="332">
        <v>0</v>
      </c>
    </row>
    <row r="695" spans="1:7" ht="15">
      <c r="A695" s="341" t="s">
        <v>1300</v>
      </c>
      <c r="B695" s="381" t="s">
        <v>1096</v>
      </c>
      <c r="C695" s="382" t="s">
        <v>1301</v>
      </c>
      <c r="D695" s="383">
        <v>2035</v>
      </c>
      <c r="E695" s="384">
        <v>2500</v>
      </c>
      <c r="F695" s="141">
        <f>-SUMIF(CajaAcc!F:F,A695,CajaAcc!E:E)+G695</f>
        <v>0</v>
      </c>
      <c r="G695" s="332">
        <v>0</v>
      </c>
    </row>
    <row r="696" spans="1:7" ht="15">
      <c r="A696" s="341" t="s">
        <v>1302</v>
      </c>
      <c r="B696" s="381" t="s">
        <v>1096</v>
      </c>
      <c r="C696" s="382" t="s">
        <v>1303</v>
      </c>
      <c r="D696" s="383">
        <v>2035</v>
      </c>
      <c r="E696" s="384">
        <v>2500</v>
      </c>
      <c r="F696" s="141">
        <f>-SUMIF(CajaAcc!F:F,A696,CajaAcc!E:E)+G696</f>
        <v>0</v>
      </c>
      <c r="G696" s="332">
        <v>0</v>
      </c>
    </row>
    <row r="697" spans="1:7" ht="15">
      <c r="A697" s="341" t="s">
        <v>1304</v>
      </c>
      <c r="B697" s="381" t="s">
        <v>1096</v>
      </c>
      <c r="C697" s="382" t="s">
        <v>1305</v>
      </c>
      <c r="D697" s="383">
        <v>2035</v>
      </c>
      <c r="E697" s="384">
        <v>2500</v>
      </c>
      <c r="F697" s="141">
        <f>-SUMIF(CajaAcc!F:F,A697,CajaAcc!E:E)+G697</f>
        <v>0</v>
      </c>
      <c r="G697" s="332">
        <v>0</v>
      </c>
    </row>
    <row r="698" spans="1:7" ht="15">
      <c r="A698" s="341" t="s">
        <v>1306</v>
      </c>
      <c r="B698" s="381" t="s">
        <v>1096</v>
      </c>
      <c r="C698" s="382" t="s">
        <v>1307</v>
      </c>
      <c r="D698" s="383">
        <v>2035</v>
      </c>
      <c r="E698" s="384">
        <v>2500</v>
      </c>
      <c r="F698" s="141">
        <f>-SUMIF(CajaAcc!F:F,A698,CajaAcc!E:E)+G698</f>
        <v>0</v>
      </c>
      <c r="G698" s="332">
        <v>0</v>
      </c>
    </row>
    <row r="699" spans="1:7" ht="15">
      <c r="A699" s="341" t="s">
        <v>1308</v>
      </c>
      <c r="B699" s="381" t="s">
        <v>1096</v>
      </c>
      <c r="C699" s="382" t="s">
        <v>1309</v>
      </c>
      <c r="D699" s="383">
        <v>3815</v>
      </c>
      <c r="E699" s="384">
        <v>4500</v>
      </c>
      <c r="F699" s="141">
        <f>-SUMIF(CajaAcc!F:F,A699,CajaAcc!E:E)+G699</f>
        <v>0</v>
      </c>
      <c r="G699" s="332">
        <v>0</v>
      </c>
    </row>
    <row r="700" spans="1:7" ht="15">
      <c r="A700" s="341" t="s">
        <v>1310</v>
      </c>
      <c r="B700" s="381" t="s">
        <v>1096</v>
      </c>
      <c r="C700" s="382" t="s">
        <v>1311</v>
      </c>
      <c r="D700" s="383">
        <v>3815</v>
      </c>
      <c r="E700" s="384">
        <v>4500</v>
      </c>
      <c r="F700" s="141">
        <f>-SUMIF(CajaAcc!F:F,A700,CajaAcc!E:E)+G700</f>
        <v>0</v>
      </c>
      <c r="G700" s="332">
        <v>0</v>
      </c>
    </row>
    <row r="701" spans="1:7" ht="15">
      <c r="A701" s="341" t="s">
        <v>1312</v>
      </c>
      <c r="B701" s="381" t="s">
        <v>1096</v>
      </c>
      <c r="C701" s="382" t="s">
        <v>1313</v>
      </c>
      <c r="D701" s="383">
        <v>3815</v>
      </c>
      <c r="E701" s="384">
        <v>4500</v>
      </c>
      <c r="F701" s="141">
        <f>-SUMIF(CajaAcc!F:F,A701,CajaAcc!E:E)+G701</f>
        <v>0</v>
      </c>
      <c r="G701" s="332">
        <v>0</v>
      </c>
    </row>
    <row r="702" spans="1:7" ht="15">
      <c r="A702" s="341" t="s">
        <v>1314</v>
      </c>
      <c r="B702" s="381" t="s">
        <v>1096</v>
      </c>
      <c r="C702" s="382" t="s">
        <v>1315</v>
      </c>
      <c r="D702" s="383">
        <v>3815</v>
      </c>
      <c r="E702" s="384">
        <v>4500</v>
      </c>
      <c r="F702" s="141">
        <f>-SUMIF(CajaAcc!F:F,A702,CajaAcc!E:E)+G702</f>
        <v>0</v>
      </c>
      <c r="G702" s="332">
        <v>0</v>
      </c>
    </row>
    <row r="703" spans="1:7" ht="15">
      <c r="A703" s="341" t="s">
        <v>1316</v>
      </c>
      <c r="B703" s="381" t="s">
        <v>1096</v>
      </c>
      <c r="C703" s="382" t="s">
        <v>1317</v>
      </c>
      <c r="D703" s="383">
        <v>3815</v>
      </c>
      <c r="E703" s="384">
        <v>4500</v>
      </c>
      <c r="F703" s="141">
        <f>-SUMIF(CajaAcc!F:F,A703,CajaAcc!E:E)+G703</f>
        <v>0</v>
      </c>
      <c r="G703" s="332">
        <v>0</v>
      </c>
    </row>
    <row r="704" spans="1:7" ht="15">
      <c r="A704" s="341" t="s">
        <v>1318</v>
      </c>
      <c r="B704" s="381" t="s">
        <v>1096</v>
      </c>
      <c r="C704" s="382" t="s">
        <v>1319</v>
      </c>
      <c r="D704" s="383">
        <v>3815</v>
      </c>
      <c r="E704" s="384">
        <v>4500</v>
      </c>
      <c r="F704" s="141">
        <f>-SUMIF(CajaAcc!F:F,A704,CajaAcc!E:E)+G704</f>
        <v>0</v>
      </c>
      <c r="G704" s="332">
        <v>0</v>
      </c>
    </row>
    <row r="705" spans="1:7" ht="15">
      <c r="A705" s="341" t="s">
        <v>1320</v>
      </c>
      <c r="B705" s="381" t="s">
        <v>1096</v>
      </c>
      <c r="C705" s="382" t="s">
        <v>1321</v>
      </c>
      <c r="D705" s="383">
        <v>3815</v>
      </c>
      <c r="E705" s="384">
        <v>4500</v>
      </c>
      <c r="F705" s="141">
        <f>-SUMIF(CajaAcc!F:F,A705,CajaAcc!E:E)+G705</f>
        <v>0</v>
      </c>
      <c r="G705" s="332">
        <v>0</v>
      </c>
    </row>
    <row r="706" spans="1:7" ht="15">
      <c r="A706" s="341" t="s">
        <v>1322</v>
      </c>
      <c r="B706" s="381" t="s">
        <v>1096</v>
      </c>
      <c r="C706" s="382" t="s">
        <v>1323</v>
      </c>
      <c r="D706" s="383">
        <v>3815</v>
      </c>
      <c r="E706" s="384">
        <v>4500</v>
      </c>
      <c r="F706" s="141">
        <f>-SUMIF(CajaAcc!F:F,A706,CajaAcc!E:E)+G706</f>
        <v>0</v>
      </c>
      <c r="G706" s="332">
        <v>0</v>
      </c>
    </row>
    <row r="707" spans="1:7" ht="15">
      <c r="A707" s="341" t="s">
        <v>1324</v>
      </c>
      <c r="B707" s="381" t="s">
        <v>1096</v>
      </c>
      <c r="C707" s="382" t="s">
        <v>1325</v>
      </c>
      <c r="D707" s="383">
        <v>5430</v>
      </c>
      <c r="E707" s="384">
        <v>6500</v>
      </c>
      <c r="F707" s="141">
        <f>-SUMIF(CajaAcc!F:F,A707,CajaAcc!E:E)+G707</f>
        <v>0</v>
      </c>
      <c r="G707" s="332">
        <v>0</v>
      </c>
    </row>
    <row r="708" spans="1:7" ht="15">
      <c r="A708" s="341" t="s">
        <v>1326</v>
      </c>
      <c r="B708" s="381" t="s">
        <v>1096</v>
      </c>
      <c r="C708" s="382" t="s">
        <v>1327</v>
      </c>
      <c r="D708" s="383">
        <v>5430</v>
      </c>
      <c r="E708" s="384">
        <v>6500</v>
      </c>
      <c r="F708" s="141">
        <f>-SUMIF(CajaAcc!F:F,A708,CajaAcc!E:E)+G708</f>
        <v>0</v>
      </c>
      <c r="G708" s="332">
        <v>0</v>
      </c>
    </row>
    <row r="709" spans="1:7" ht="15">
      <c r="A709" s="341" t="s">
        <v>1328</v>
      </c>
      <c r="B709" s="381" t="s">
        <v>1096</v>
      </c>
      <c r="C709" s="382" t="s">
        <v>1329</v>
      </c>
      <c r="D709" s="383">
        <v>5430</v>
      </c>
      <c r="E709" s="384">
        <v>6500</v>
      </c>
      <c r="F709" s="141">
        <f>-SUMIF(CajaAcc!F:F,A709,CajaAcc!E:E)+G709</f>
        <v>0</v>
      </c>
      <c r="G709" s="332">
        <v>0</v>
      </c>
    </row>
    <row r="710" spans="1:7" ht="15">
      <c r="A710" s="341" t="s">
        <v>1330</v>
      </c>
      <c r="B710" s="381" t="s">
        <v>1096</v>
      </c>
      <c r="C710" s="382" t="s">
        <v>1331</v>
      </c>
      <c r="D710" s="383">
        <v>5710</v>
      </c>
      <c r="E710" s="384">
        <v>13000</v>
      </c>
      <c r="F710" s="141">
        <f>-SUMIF(CajaAcc!F:F,A710,CajaAcc!E:E)+G710</f>
        <v>0</v>
      </c>
      <c r="G710" s="332">
        <v>0</v>
      </c>
    </row>
    <row r="711" spans="1:7" ht="15">
      <c r="A711" s="341" t="s">
        <v>1332</v>
      </c>
      <c r="B711" s="381" t="s">
        <v>1096</v>
      </c>
      <c r="C711" s="382" t="s">
        <v>1333</v>
      </c>
      <c r="D711" s="383">
        <v>5430</v>
      </c>
      <c r="E711" s="384">
        <v>6500</v>
      </c>
      <c r="F711" s="141">
        <f>-SUMIF(CajaAcc!F:F,A711,CajaAcc!E:E)+G711</f>
        <v>0</v>
      </c>
      <c r="G711" s="332">
        <v>0</v>
      </c>
    </row>
    <row r="712" spans="1:7" ht="15">
      <c r="A712" s="341" t="s">
        <v>1334</v>
      </c>
      <c r="B712" s="381" t="s">
        <v>1096</v>
      </c>
      <c r="C712" s="382" t="s">
        <v>1335</v>
      </c>
      <c r="D712" s="383">
        <v>5430</v>
      </c>
      <c r="E712" s="384">
        <v>6500</v>
      </c>
      <c r="F712" s="141">
        <f>-SUMIF(CajaAcc!F:F,A712,CajaAcc!E:E)+G712</f>
        <v>0</v>
      </c>
      <c r="G712" s="332">
        <v>0</v>
      </c>
    </row>
    <row r="713" spans="1:7" ht="15">
      <c r="A713" s="341" t="s">
        <v>1336</v>
      </c>
      <c r="B713" s="381" t="s">
        <v>1096</v>
      </c>
      <c r="C713" s="382" t="s">
        <v>1337</v>
      </c>
      <c r="D713" s="383">
        <v>5430</v>
      </c>
      <c r="E713" s="384">
        <v>6500</v>
      </c>
      <c r="F713" s="141">
        <f>-SUMIF(CajaAcc!F:F,A713,CajaAcc!E:E)+G713</f>
        <v>0</v>
      </c>
      <c r="G713" s="332">
        <v>0</v>
      </c>
    </row>
    <row r="714" spans="1:7" ht="15">
      <c r="A714" s="341" t="s">
        <v>1338</v>
      </c>
      <c r="B714" s="381" t="s">
        <v>1096</v>
      </c>
      <c r="C714" s="382" t="s">
        <v>1339</v>
      </c>
      <c r="D714" s="383">
        <v>5007</v>
      </c>
      <c r="E714" s="384">
        <v>6000</v>
      </c>
      <c r="F714" s="141">
        <f>-SUMIF(CajaAcc!F:F,A714,CajaAcc!E:E)+G714</f>
        <v>0</v>
      </c>
      <c r="G714" s="332">
        <v>0</v>
      </c>
    </row>
    <row r="715" spans="1:7" ht="15">
      <c r="A715" s="341" t="s">
        <v>1340</v>
      </c>
      <c r="B715" s="381" t="s">
        <v>1096</v>
      </c>
      <c r="C715" s="382" t="s">
        <v>1341</v>
      </c>
      <c r="D715" s="383">
        <v>5430</v>
      </c>
      <c r="E715" s="384">
        <v>6500</v>
      </c>
      <c r="F715" s="141">
        <f>-SUMIF(CajaAcc!F:F,A715,CajaAcc!E:E)+G715</f>
        <v>0</v>
      </c>
      <c r="G715" s="332">
        <v>0</v>
      </c>
    </row>
    <row r="716" spans="1:7" ht="15">
      <c r="A716" s="341" t="s">
        <v>1342</v>
      </c>
      <c r="B716" s="381" t="s">
        <v>1096</v>
      </c>
      <c r="C716" s="382" t="s">
        <v>1343</v>
      </c>
      <c r="D716" s="383">
        <v>5781</v>
      </c>
      <c r="E716" s="384">
        <v>7000</v>
      </c>
      <c r="F716" s="141">
        <f>-SUMIF(CajaAcc!F:F,A716,CajaAcc!E:E)+G716</f>
        <v>1</v>
      </c>
      <c r="G716" s="332">
        <v>1</v>
      </c>
    </row>
    <row r="717" spans="1:7" ht="15">
      <c r="A717" s="341" t="s">
        <v>1344</v>
      </c>
      <c r="B717" s="381" t="s">
        <v>1096</v>
      </c>
      <c r="C717" s="382" t="s">
        <v>1345</v>
      </c>
      <c r="D717" s="383">
        <v>3815</v>
      </c>
      <c r="E717" s="384">
        <v>4500</v>
      </c>
      <c r="F717" s="141">
        <f>-SUMIF(CajaAcc!F:F,A717,CajaAcc!E:E)+G717</f>
        <v>0</v>
      </c>
      <c r="G717" s="332">
        <v>0</v>
      </c>
    </row>
    <row r="718" spans="1:7" ht="15">
      <c r="A718" s="341" t="s">
        <v>1346</v>
      </c>
      <c r="B718" s="381" t="s">
        <v>1096</v>
      </c>
      <c r="C718" s="382" t="s">
        <v>1347</v>
      </c>
      <c r="D718" s="383">
        <v>2035</v>
      </c>
      <c r="E718" s="384">
        <v>2500</v>
      </c>
      <c r="F718" s="141">
        <f>-SUMIF(CajaAcc!F:F,A718,CajaAcc!E:E)+G718</f>
        <v>0</v>
      </c>
      <c r="G718" s="332">
        <v>0</v>
      </c>
    </row>
    <row r="719" spans="1:7" ht="15">
      <c r="A719" s="341" t="s">
        <v>1348</v>
      </c>
      <c r="B719" s="381" t="s">
        <v>1096</v>
      </c>
      <c r="C719" s="382" t="s">
        <v>1349</v>
      </c>
      <c r="D719" s="383">
        <v>3815</v>
      </c>
      <c r="E719" s="384">
        <v>4500</v>
      </c>
      <c r="F719" s="141">
        <f>-SUMIF(CajaAcc!F:F,A719,CajaAcc!E:E)+G719</f>
        <v>0</v>
      </c>
      <c r="G719" s="332">
        <v>0</v>
      </c>
    </row>
    <row r="720" spans="1:7" ht="15">
      <c r="A720" s="341" t="s">
        <v>1350</v>
      </c>
      <c r="B720" s="381" t="s">
        <v>1096</v>
      </c>
      <c r="C720" s="382" t="s">
        <v>1351</v>
      </c>
      <c r="D720" s="383">
        <v>3815</v>
      </c>
      <c r="E720" s="384">
        <v>4500</v>
      </c>
      <c r="F720" s="141">
        <f>-SUMIF(CajaAcc!F:F,A720,CajaAcc!E:E)+G720</f>
        <v>0</v>
      </c>
      <c r="G720" s="332">
        <v>0</v>
      </c>
    </row>
    <row r="721" spans="1:7" ht="15">
      <c r="A721" s="341" t="s">
        <v>1352</v>
      </c>
      <c r="B721" s="381" t="s">
        <v>1096</v>
      </c>
      <c r="C721" s="382" t="s">
        <v>1353</v>
      </c>
      <c r="D721" s="383">
        <v>3815</v>
      </c>
      <c r="E721" s="384">
        <v>4500</v>
      </c>
      <c r="F721" s="141">
        <f>-SUMIF(CajaAcc!F:F,A721,CajaAcc!E:E)+G721</f>
        <v>0</v>
      </c>
      <c r="G721" s="332">
        <v>0</v>
      </c>
    </row>
    <row r="722" spans="1:7" ht="15">
      <c r="A722" s="341" t="s">
        <v>1354</v>
      </c>
      <c r="B722" s="381" t="s">
        <v>1096</v>
      </c>
      <c r="C722" s="382" t="s">
        <v>1355</v>
      </c>
      <c r="D722" s="383">
        <v>3815</v>
      </c>
      <c r="E722" s="384">
        <v>4500</v>
      </c>
      <c r="F722" s="141">
        <f>-SUMIF(CajaAcc!F:F,A722,CajaAcc!E:E)+G722</f>
        <v>0</v>
      </c>
      <c r="G722" s="332">
        <v>0</v>
      </c>
    </row>
    <row r="723" spans="1:7" ht="15">
      <c r="A723" s="341" t="s">
        <v>1356</v>
      </c>
      <c r="B723" s="381" t="s">
        <v>1096</v>
      </c>
      <c r="C723" s="382" t="s">
        <v>1357</v>
      </c>
      <c r="D723" s="383">
        <v>3815</v>
      </c>
      <c r="E723" s="384">
        <v>4500</v>
      </c>
      <c r="F723" s="141">
        <f>-SUMIF(CajaAcc!F:F,A723,CajaAcc!E:E)+G723</f>
        <v>0</v>
      </c>
      <c r="G723" s="332">
        <v>0</v>
      </c>
    </row>
    <row r="724" spans="1:7" ht="15">
      <c r="A724" s="341" t="s">
        <v>1358</v>
      </c>
      <c r="B724" s="381" t="s">
        <v>1096</v>
      </c>
      <c r="C724" s="382" t="s">
        <v>1359</v>
      </c>
      <c r="D724" s="383">
        <v>2035</v>
      </c>
      <c r="E724" s="384">
        <v>2500</v>
      </c>
      <c r="F724" s="141">
        <f>-SUMIF(CajaAcc!F:F,A724,CajaAcc!E:E)+G724</f>
        <v>0</v>
      </c>
      <c r="G724" s="332">
        <v>0</v>
      </c>
    </row>
    <row r="725" spans="1:7" ht="15">
      <c r="A725" s="341" t="s">
        <v>1360</v>
      </c>
      <c r="B725" s="381" t="s">
        <v>1096</v>
      </c>
      <c r="C725" s="382" t="s">
        <v>1361</v>
      </c>
      <c r="D725" s="383">
        <v>2035</v>
      </c>
      <c r="E725" s="384">
        <v>2500</v>
      </c>
      <c r="F725" s="141">
        <f>-SUMIF(CajaAcc!F:F,A725,CajaAcc!E:E)+G725</f>
        <v>0</v>
      </c>
      <c r="G725" s="332">
        <v>0</v>
      </c>
    </row>
    <row r="726" spans="1:7" ht="15">
      <c r="A726" s="341" t="s">
        <v>1362</v>
      </c>
      <c r="B726" s="381" t="s">
        <v>1096</v>
      </c>
      <c r="C726" s="382" t="s">
        <v>1363</v>
      </c>
      <c r="D726" s="383">
        <v>2035</v>
      </c>
      <c r="E726" s="384">
        <v>2500</v>
      </c>
      <c r="F726" s="141">
        <f>-SUMIF(CajaAcc!F:F,A726,CajaAcc!E:E)+G726</f>
        <v>0</v>
      </c>
      <c r="G726" s="332">
        <v>0</v>
      </c>
    </row>
    <row r="727" spans="1:7" ht="15">
      <c r="A727" s="341" t="s">
        <v>1364</v>
      </c>
      <c r="B727" s="381" t="s">
        <v>1096</v>
      </c>
      <c r="C727" s="382" t="s">
        <v>1365</v>
      </c>
      <c r="D727" s="383">
        <v>2035</v>
      </c>
      <c r="E727" s="384">
        <v>2500</v>
      </c>
      <c r="F727" s="141">
        <f>-SUMIF(CajaAcc!F:F,A727,CajaAcc!E:E)+G727</f>
        <v>0</v>
      </c>
      <c r="G727" s="332">
        <v>0</v>
      </c>
    </row>
    <row r="728" spans="1:7" ht="15">
      <c r="A728" s="341" t="s">
        <v>1366</v>
      </c>
      <c r="B728" s="381" t="s">
        <v>1096</v>
      </c>
      <c r="C728" s="382" t="s">
        <v>1367</v>
      </c>
      <c r="D728" s="383">
        <v>2035</v>
      </c>
      <c r="E728" s="384">
        <v>2500</v>
      </c>
      <c r="F728" s="141">
        <f>-SUMIF(CajaAcc!F:F,A728,CajaAcc!E:E)+G728</f>
        <v>0</v>
      </c>
      <c r="G728" s="332">
        <v>0</v>
      </c>
    </row>
    <row r="729" spans="1:7" ht="15">
      <c r="A729" s="341" t="s">
        <v>1368</v>
      </c>
      <c r="B729" s="381" t="s">
        <v>1096</v>
      </c>
      <c r="C729" s="382" t="s">
        <v>1369</v>
      </c>
      <c r="D729" s="383">
        <v>2035</v>
      </c>
      <c r="E729" s="384">
        <v>2500</v>
      </c>
      <c r="F729" s="141">
        <f>-SUMIF(CajaAcc!F:F,A729,CajaAcc!E:E)+G729</f>
        <v>0</v>
      </c>
      <c r="G729" s="332">
        <v>0</v>
      </c>
    </row>
    <row r="730" spans="1:7" ht="15">
      <c r="A730" s="341" t="s">
        <v>1370</v>
      </c>
      <c r="B730" s="381" t="s">
        <v>1096</v>
      </c>
      <c r="C730" s="382" t="s">
        <v>1371</v>
      </c>
      <c r="D730" s="383">
        <v>2035</v>
      </c>
      <c r="E730" s="384">
        <v>2500</v>
      </c>
      <c r="F730" s="141">
        <f>-SUMIF(CajaAcc!F:F,A730,CajaAcc!E:E)+G730</f>
        <v>0</v>
      </c>
      <c r="G730" s="332">
        <v>0</v>
      </c>
    </row>
    <row r="731" spans="1:7" ht="15">
      <c r="A731" s="341" t="s">
        <v>1372</v>
      </c>
      <c r="B731" s="381" t="s">
        <v>1096</v>
      </c>
      <c r="C731" s="382" t="s">
        <v>1373</v>
      </c>
      <c r="D731" s="383">
        <v>2035</v>
      </c>
      <c r="E731" s="384">
        <v>2500</v>
      </c>
      <c r="F731" s="141">
        <f>-SUMIF(CajaAcc!F:F,A731,CajaAcc!E:E)+G731</f>
        <v>0</v>
      </c>
      <c r="G731" s="332">
        <v>0</v>
      </c>
    </row>
    <row r="732" spans="1:7" ht="15">
      <c r="A732" s="341" t="s">
        <v>1374</v>
      </c>
      <c r="B732" s="381" t="s">
        <v>1096</v>
      </c>
      <c r="C732" s="382" t="s">
        <v>1375</v>
      </c>
      <c r="D732" s="383">
        <v>2035</v>
      </c>
      <c r="E732" s="384">
        <v>2500</v>
      </c>
      <c r="F732" s="141">
        <f>-SUMIF(CajaAcc!F:F,A732,CajaAcc!E:E)+G732</f>
        <v>0</v>
      </c>
      <c r="G732" s="332">
        <v>0</v>
      </c>
    </row>
    <row r="733" spans="1:7" ht="15">
      <c r="A733" s="341" t="s">
        <v>1376</v>
      </c>
      <c r="B733" s="381" t="s">
        <v>1096</v>
      </c>
      <c r="C733" s="382" t="s">
        <v>1377</v>
      </c>
      <c r="D733" s="383">
        <v>2035</v>
      </c>
      <c r="E733" s="384">
        <v>2500</v>
      </c>
      <c r="F733" s="141">
        <f>-SUMIF(CajaAcc!F:F,A733,CajaAcc!E:E)+G733</f>
        <v>0</v>
      </c>
      <c r="G733" s="332">
        <v>0</v>
      </c>
    </row>
    <row r="734" spans="1:7" ht="15">
      <c r="A734" s="341" t="s">
        <v>1378</v>
      </c>
      <c r="B734" s="381" t="s">
        <v>1096</v>
      </c>
      <c r="C734" s="382" t="s">
        <v>1379</v>
      </c>
      <c r="D734" s="383">
        <v>3815</v>
      </c>
      <c r="E734" s="384">
        <v>4500</v>
      </c>
      <c r="F734" s="141">
        <f>-SUMIF(CajaAcc!F:F,A734,CajaAcc!E:E)+G734</f>
        <v>0</v>
      </c>
      <c r="G734" s="332">
        <v>0</v>
      </c>
    </row>
    <row r="735" spans="1:7" ht="15">
      <c r="A735" s="341" t="s">
        <v>1380</v>
      </c>
      <c r="B735" s="381" t="s">
        <v>1096</v>
      </c>
      <c r="C735" s="382" t="s">
        <v>1381</v>
      </c>
      <c r="D735" s="383">
        <v>3815</v>
      </c>
      <c r="E735" s="384">
        <v>4500</v>
      </c>
      <c r="F735" s="141">
        <f>-SUMIF(CajaAcc!F:F,A735,CajaAcc!E:E)+G735</f>
        <v>0</v>
      </c>
      <c r="G735" s="332">
        <v>0</v>
      </c>
    </row>
    <row r="736" spans="1:7" ht="15">
      <c r="A736" s="341" t="s">
        <v>1382</v>
      </c>
      <c r="B736" s="381" t="s">
        <v>1096</v>
      </c>
      <c r="C736" s="382" t="s">
        <v>1383</v>
      </c>
      <c r="D736" s="383">
        <v>2035</v>
      </c>
      <c r="E736" s="384">
        <v>4500</v>
      </c>
      <c r="F736" s="141">
        <f>-SUMIF(CajaAcc!F:F,A736,CajaAcc!E:E)+G736</f>
        <v>0</v>
      </c>
      <c r="G736" s="332">
        <v>0</v>
      </c>
    </row>
    <row r="737" spans="1:7" ht="15">
      <c r="A737" s="341" t="s">
        <v>1384</v>
      </c>
      <c r="B737" s="381" t="s">
        <v>1096</v>
      </c>
      <c r="C737" s="382" t="s">
        <v>1385</v>
      </c>
      <c r="D737" s="383">
        <v>2035</v>
      </c>
      <c r="E737" s="384">
        <v>4500</v>
      </c>
      <c r="F737" s="141">
        <f>-SUMIF(CajaAcc!F:F,A737,CajaAcc!E:E)+G737</f>
        <v>0</v>
      </c>
      <c r="G737" s="332">
        <v>0</v>
      </c>
    </row>
    <row r="738" spans="1:7" ht="15">
      <c r="A738" s="341" t="s">
        <v>1386</v>
      </c>
      <c r="B738" s="381" t="s">
        <v>1096</v>
      </c>
      <c r="C738" s="382" t="s">
        <v>1387</v>
      </c>
      <c r="D738" s="383">
        <v>2035</v>
      </c>
      <c r="E738" s="384">
        <v>4500</v>
      </c>
      <c r="F738" s="141">
        <f>-SUMIF(CajaAcc!F:F,A738,CajaAcc!E:E)+G738</f>
        <v>0</v>
      </c>
      <c r="G738" s="332">
        <v>0</v>
      </c>
    </row>
    <row r="739" spans="1:7" ht="15">
      <c r="A739" s="341" t="s">
        <v>1388</v>
      </c>
      <c r="B739" s="381" t="s">
        <v>1096</v>
      </c>
      <c r="C739" s="382" t="s">
        <v>1389</v>
      </c>
      <c r="D739" s="383">
        <v>2035</v>
      </c>
      <c r="E739" s="384">
        <v>6500</v>
      </c>
      <c r="F739" s="141">
        <f>-SUMIF(CajaAcc!F:F,A739,CajaAcc!E:E)+G739</f>
        <v>0</v>
      </c>
      <c r="G739" s="332">
        <v>0</v>
      </c>
    </row>
    <row r="740" spans="1:7" ht="15">
      <c r="A740" s="341" t="s">
        <v>1390</v>
      </c>
      <c r="B740" s="381" t="s">
        <v>1096</v>
      </c>
      <c r="C740" s="382" t="s">
        <v>1391</v>
      </c>
      <c r="D740" s="383">
        <v>2035</v>
      </c>
      <c r="E740" s="384">
        <v>4500</v>
      </c>
      <c r="F740" s="141">
        <f>-SUMIF(CajaAcc!F:F,A740,CajaAcc!E:E)+G740</f>
        <v>0</v>
      </c>
      <c r="G740" s="332">
        <v>0</v>
      </c>
    </row>
    <row r="741" spans="1:7" ht="15">
      <c r="A741" s="341" t="s">
        <v>1392</v>
      </c>
      <c r="B741" s="381" t="s">
        <v>1096</v>
      </c>
      <c r="C741" s="382" t="s">
        <v>1393</v>
      </c>
      <c r="D741" s="383">
        <v>2035</v>
      </c>
      <c r="E741" s="384">
        <v>4500</v>
      </c>
      <c r="F741" s="141">
        <f>-SUMIF(CajaAcc!F:F,A741,CajaAcc!E:E)+G741</f>
        <v>0</v>
      </c>
      <c r="G741" s="332">
        <v>0</v>
      </c>
    </row>
    <row r="742" spans="1:7" ht="15">
      <c r="A742" s="341" t="s">
        <v>1394</v>
      </c>
      <c r="B742" s="381" t="s">
        <v>1096</v>
      </c>
      <c r="C742" s="382" t="s">
        <v>1395</v>
      </c>
      <c r="D742" s="383">
        <v>2035</v>
      </c>
      <c r="E742" s="384">
        <v>4500</v>
      </c>
      <c r="F742" s="141">
        <f>-SUMIF(CajaAcc!F:F,A742,CajaAcc!E:E)+G742</f>
        <v>0</v>
      </c>
      <c r="G742" s="332">
        <v>0</v>
      </c>
    </row>
    <row r="743" spans="1:7" ht="15">
      <c r="A743" s="341" t="s">
        <v>1396</v>
      </c>
      <c r="B743" s="381" t="s">
        <v>1096</v>
      </c>
      <c r="C743" s="382" t="s">
        <v>1397</v>
      </c>
      <c r="D743" s="383">
        <v>2035</v>
      </c>
      <c r="E743" s="384">
        <v>4500</v>
      </c>
      <c r="F743" s="141">
        <f>-SUMIF(CajaAcc!F:F,A743,CajaAcc!E:E)+G743</f>
        <v>0</v>
      </c>
      <c r="G743" s="332">
        <v>0</v>
      </c>
    </row>
    <row r="744" spans="1:7" ht="15">
      <c r="A744" s="341" t="s">
        <v>1398</v>
      </c>
      <c r="B744" s="381" t="s">
        <v>1096</v>
      </c>
      <c r="C744" s="382" t="s">
        <v>1399</v>
      </c>
      <c r="D744" s="383">
        <v>5087</v>
      </c>
      <c r="E744" s="384">
        <v>15500</v>
      </c>
      <c r="F744" s="141">
        <f>-SUMIF(CajaAcc!F:F,A744,CajaAcc!E:E)+G744</f>
        <v>0</v>
      </c>
      <c r="G744" s="332">
        <v>0</v>
      </c>
    </row>
    <row r="745" spans="1:7" ht="15">
      <c r="A745" s="341" t="s">
        <v>1400</v>
      </c>
      <c r="B745" s="381" t="s">
        <v>1096</v>
      </c>
      <c r="C745" s="382" t="s">
        <v>1401</v>
      </c>
      <c r="D745" s="383">
        <v>2035</v>
      </c>
      <c r="E745" s="384">
        <v>4500</v>
      </c>
      <c r="F745" s="141">
        <f>-SUMIF(CajaAcc!F:F,A745,CajaAcc!E:E)+G745</f>
        <v>0</v>
      </c>
      <c r="G745" s="332">
        <v>0</v>
      </c>
    </row>
    <row r="746" spans="1:7" ht="15">
      <c r="A746" s="341" t="s">
        <v>1402</v>
      </c>
      <c r="B746" s="381" t="s">
        <v>1096</v>
      </c>
      <c r="C746" s="382" t="s">
        <v>1403</v>
      </c>
      <c r="D746" s="383">
        <v>2035</v>
      </c>
      <c r="E746" s="384">
        <v>4500</v>
      </c>
      <c r="F746" s="141">
        <f>-SUMIF(CajaAcc!F:F,A746,CajaAcc!E:E)+G746</f>
        <v>0</v>
      </c>
      <c r="G746" s="332">
        <v>0</v>
      </c>
    </row>
    <row r="747" spans="1:7" ht="15">
      <c r="A747" s="341" t="s">
        <v>1404</v>
      </c>
      <c r="B747" s="381" t="s">
        <v>1096</v>
      </c>
      <c r="C747" s="382" t="s">
        <v>1403</v>
      </c>
      <c r="D747" s="383">
        <v>2035</v>
      </c>
      <c r="E747" s="384">
        <v>4500</v>
      </c>
      <c r="F747" s="141">
        <f>-SUMIF(CajaAcc!F:F,A747,CajaAcc!E:E)+G747</f>
        <v>0</v>
      </c>
      <c r="G747" s="332">
        <v>0</v>
      </c>
    </row>
    <row r="748" spans="1:7" ht="15">
      <c r="A748" s="341" t="s">
        <v>1405</v>
      </c>
      <c r="B748" s="381" t="s">
        <v>1096</v>
      </c>
      <c r="C748" s="382" t="s">
        <v>1406</v>
      </c>
      <c r="D748" s="383">
        <v>2035</v>
      </c>
      <c r="E748" s="384">
        <v>4500</v>
      </c>
      <c r="F748" s="141">
        <f>-SUMIF(CajaAcc!F:F,A748,CajaAcc!E:E)+G748</f>
        <v>1</v>
      </c>
      <c r="G748" s="332">
        <v>1</v>
      </c>
    </row>
    <row r="749" spans="1:7" ht="15">
      <c r="A749" s="341" t="s">
        <v>1407</v>
      </c>
      <c r="B749" s="381" t="s">
        <v>1096</v>
      </c>
      <c r="C749" s="382" t="s">
        <v>1408</v>
      </c>
      <c r="D749" s="383">
        <v>2035</v>
      </c>
      <c r="E749" s="384">
        <v>4500</v>
      </c>
      <c r="F749" s="141">
        <f>-SUMIF(CajaAcc!F:F,A749,CajaAcc!E:E)+G749</f>
        <v>1</v>
      </c>
      <c r="G749" s="332">
        <v>1</v>
      </c>
    </row>
    <row r="750" spans="1:7" ht="15">
      <c r="A750" s="341" t="s">
        <v>1409</v>
      </c>
      <c r="B750" s="381" t="s">
        <v>1096</v>
      </c>
      <c r="C750" s="382" t="s">
        <v>1410</v>
      </c>
      <c r="D750" s="383">
        <v>2035</v>
      </c>
      <c r="E750" s="384">
        <v>2500</v>
      </c>
      <c r="F750" s="141">
        <f>-SUMIF(CajaAcc!F:F,A750,CajaAcc!E:E)+G750</f>
        <v>0</v>
      </c>
      <c r="G750" s="332">
        <v>0</v>
      </c>
    </row>
    <row r="751" spans="1:7" ht="15">
      <c r="A751" s="341" t="s">
        <v>1411</v>
      </c>
      <c r="B751" s="381" t="s">
        <v>1096</v>
      </c>
      <c r="C751" s="382" t="s">
        <v>1412</v>
      </c>
      <c r="D751" s="383">
        <v>2035</v>
      </c>
      <c r="E751" s="384">
        <v>2500</v>
      </c>
      <c r="F751" s="141">
        <f>-SUMIF(CajaAcc!F:F,A751,CajaAcc!E:E)+G751</f>
        <v>0</v>
      </c>
      <c r="G751" s="332">
        <v>0</v>
      </c>
    </row>
    <row r="752" spans="1:7" ht="15">
      <c r="A752" s="341" t="s">
        <v>1413</v>
      </c>
      <c r="B752" s="381" t="s">
        <v>1096</v>
      </c>
      <c r="C752" s="382" t="s">
        <v>1414</v>
      </c>
      <c r="D752" s="383">
        <v>2035</v>
      </c>
      <c r="E752" s="384">
        <v>2500</v>
      </c>
      <c r="F752" s="141">
        <f>-SUMIF(CajaAcc!F:F,A752,CajaAcc!E:E)+G752</f>
        <v>0</v>
      </c>
      <c r="G752" s="332">
        <v>0</v>
      </c>
    </row>
    <row r="753" spans="1:7" ht="15">
      <c r="A753" s="341" t="s">
        <v>1415</v>
      </c>
      <c r="B753" s="381" t="s">
        <v>1096</v>
      </c>
      <c r="C753" s="382" t="s">
        <v>1416</v>
      </c>
      <c r="D753" s="383">
        <v>2035</v>
      </c>
      <c r="E753" s="384">
        <v>2500</v>
      </c>
      <c r="F753" s="141">
        <f>-SUMIF(CajaAcc!F:F,A753,CajaAcc!E:E)+G753</f>
        <v>0</v>
      </c>
      <c r="G753" s="332">
        <v>0</v>
      </c>
    </row>
    <row r="754" spans="1:7" ht="15">
      <c r="A754" s="341" t="s">
        <v>1417</v>
      </c>
      <c r="B754" s="381" t="s">
        <v>1096</v>
      </c>
      <c r="C754" s="382" t="s">
        <v>1418</v>
      </c>
      <c r="D754" s="383">
        <v>2035</v>
      </c>
      <c r="E754" s="384">
        <v>4500</v>
      </c>
      <c r="F754" s="141">
        <f>-SUMIF(CajaAcc!F:F,A754,CajaAcc!E:E)+G754</f>
        <v>0</v>
      </c>
      <c r="G754" s="332">
        <v>0</v>
      </c>
    </row>
    <row r="755" spans="1:7" ht="15">
      <c r="A755" s="341" t="s">
        <v>1419</v>
      </c>
      <c r="B755" s="381" t="s">
        <v>1096</v>
      </c>
      <c r="C755" s="382" t="s">
        <v>1420</v>
      </c>
      <c r="D755" s="383">
        <v>2035</v>
      </c>
      <c r="E755" s="384">
        <v>4500</v>
      </c>
      <c r="F755" s="141">
        <f>-SUMIF(CajaAcc!F:F,A755,CajaAcc!E:E)+G755</f>
        <v>0</v>
      </c>
      <c r="G755" s="332">
        <v>0</v>
      </c>
    </row>
    <row r="756" spans="1:7" ht="15">
      <c r="A756" s="341" t="s">
        <v>1421</v>
      </c>
      <c r="B756" s="381" t="s">
        <v>1096</v>
      </c>
      <c r="C756" s="382" t="s">
        <v>1422</v>
      </c>
      <c r="D756" s="383">
        <v>2035</v>
      </c>
      <c r="E756" s="384">
        <v>2500</v>
      </c>
      <c r="F756" s="141">
        <f>-SUMIF(CajaAcc!F:F,A756,CajaAcc!E:E)+G756</f>
        <v>0</v>
      </c>
      <c r="G756" s="332">
        <v>0</v>
      </c>
    </row>
    <row r="757" spans="1:7" ht="15">
      <c r="A757" s="341" t="s">
        <v>1423</v>
      </c>
      <c r="B757" s="381" t="s">
        <v>1096</v>
      </c>
      <c r="C757" s="382" t="s">
        <v>7000</v>
      </c>
      <c r="D757" s="383">
        <v>2035</v>
      </c>
      <c r="E757" s="384">
        <v>4500</v>
      </c>
      <c r="F757" s="141">
        <f>-SUMIF(CajaAcc!F:F,A757,CajaAcc!E:E)+G757</f>
        <v>0</v>
      </c>
      <c r="G757" s="332">
        <v>0</v>
      </c>
    </row>
    <row r="758" spans="1:7" ht="15">
      <c r="A758" s="341" t="s">
        <v>1424</v>
      </c>
      <c r="B758" s="381" t="s">
        <v>1096</v>
      </c>
      <c r="C758" s="382" t="s">
        <v>1425</v>
      </c>
      <c r="D758" s="383">
        <v>2035</v>
      </c>
      <c r="E758" s="384">
        <v>2500</v>
      </c>
      <c r="F758" s="141">
        <f>-SUMIF(CajaAcc!F:F,A758,CajaAcc!E:E)+G758</f>
        <v>0</v>
      </c>
      <c r="G758" s="332">
        <v>0</v>
      </c>
    </row>
    <row r="759" spans="1:7" ht="15">
      <c r="A759" s="341" t="s">
        <v>1426</v>
      </c>
      <c r="B759" s="381" t="s">
        <v>1096</v>
      </c>
      <c r="C759" s="382" t="s">
        <v>1427</v>
      </c>
      <c r="D759" s="383">
        <v>2035</v>
      </c>
      <c r="E759" s="384">
        <v>2500</v>
      </c>
      <c r="F759" s="141">
        <f>-SUMIF(CajaAcc!F:F,A759,CajaAcc!E:E)+G759</f>
        <v>0</v>
      </c>
      <c r="G759" s="332">
        <v>0</v>
      </c>
    </row>
    <row r="760" spans="1:7" ht="15">
      <c r="A760" s="341" t="s">
        <v>1428</v>
      </c>
      <c r="B760" s="381" t="s">
        <v>1096</v>
      </c>
      <c r="C760" s="382" t="s">
        <v>1429</v>
      </c>
      <c r="D760" s="383">
        <v>2035</v>
      </c>
      <c r="E760" s="384">
        <v>2500</v>
      </c>
      <c r="F760" s="141">
        <f>-SUMIF(CajaAcc!F:F,A760,CajaAcc!E:E)+G760</f>
        <v>0</v>
      </c>
      <c r="G760" s="332">
        <v>0</v>
      </c>
    </row>
    <row r="761" spans="1:7" ht="15">
      <c r="A761" s="341" t="s">
        <v>1430</v>
      </c>
      <c r="B761" s="381" t="s">
        <v>1096</v>
      </c>
      <c r="C761" s="382" t="s">
        <v>1431</v>
      </c>
      <c r="D761" s="383">
        <v>2035</v>
      </c>
      <c r="E761" s="384">
        <v>4500</v>
      </c>
      <c r="F761" s="141">
        <f>-SUMIF(CajaAcc!F:F,A761,CajaAcc!E:E)+G761</f>
        <v>0</v>
      </c>
      <c r="G761" s="332">
        <v>0</v>
      </c>
    </row>
    <row r="762" spans="1:7" ht="15">
      <c r="A762" s="341" t="s">
        <v>1432</v>
      </c>
      <c r="B762" s="381" t="s">
        <v>1096</v>
      </c>
      <c r="C762" s="382" t="s">
        <v>1433</v>
      </c>
      <c r="D762" s="383">
        <v>2035</v>
      </c>
      <c r="E762" s="384">
        <v>4500</v>
      </c>
      <c r="F762" s="141">
        <f>-SUMIF(CajaAcc!F:F,A762,CajaAcc!E:E)+G762</f>
        <v>0</v>
      </c>
      <c r="G762" s="332">
        <v>0</v>
      </c>
    </row>
    <row r="763" spans="1:7" ht="15">
      <c r="A763" s="341" t="s">
        <v>1434</v>
      </c>
      <c r="B763" s="381" t="s">
        <v>1096</v>
      </c>
      <c r="C763" s="382" t="s">
        <v>1435</v>
      </c>
      <c r="D763" s="383">
        <v>2035</v>
      </c>
      <c r="E763" s="384">
        <v>2500</v>
      </c>
      <c r="F763" s="141">
        <f>-SUMIF(CajaAcc!F:F,A763,CajaAcc!E:E)+G763</f>
        <v>0</v>
      </c>
      <c r="G763" s="332">
        <v>0</v>
      </c>
    </row>
    <row r="764" spans="1:7" ht="15">
      <c r="A764" s="341" t="s">
        <v>1436</v>
      </c>
      <c r="B764" s="381" t="s">
        <v>1096</v>
      </c>
      <c r="C764" s="382" t="s">
        <v>1437</v>
      </c>
      <c r="D764" s="383">
        <v>2035</v>
      </c>
      <c r="E764" s="384">
        <v>4500</v>
      </c>
      <c r="F764" s="141">
        <f>-SUMIF(CajaAcc!F:F,A764,CajaAcc!E:E)+G764</f>
        <v>0</v>
      </c>
      <c r="G764" s="332">
        <v>0</v>
      </c>
    </row>
    <row r="765" spans="1:7" ht="15">
      <c r="A765" s="341" t="s">
        <v>1438</v>
      </c>
      <c r="B765" s="381" t="s">
        <v>1096</v>
      </c>
      <c r="C765" s="382" t="s">
        <v>1439</v>
      </c>
      <c r="D765" s="383">
        <v>2035</v>
      </c>
      <c r="E765" s="384">
        <v>4500</v>
      </c>
      <c r="F765" s="141">
        <f>-SUMIF(CajaAcc!F:F,A765,CajaAcc!E:E)+G765</f>
        <v>0</v>
      </c>
      <c r="G765" s="332">
        <v>0</v>
      </c>
    </row>
    <row r="766" spans="1:7" ht="15">
      <c r="A766" s="341" t="s">
        <v>1440</v>
      </c>
      <c r="B766" s="381" t="s">
        <v>1096</v>
      </c>
      <c r="C766" s="382" t="s">
        <v>1441</v>
      </c>
      <c r="D766" s="383">
        <v>2035</v>
      </c>
      <c r="E766" s="384">
        <v>2500</v>
      </c>
      <c r="F766" s="141">
        <f>-SUMIF(CajaAcc!F:F,A766,CajaAcc!E:E)+G766</f>
        <v>0</v>
      </c>
      <c r="G766" s="332">
        <v>0</v>
      </c>
    </row>
    <row r="767" spans="1:7" ht="15">
      <c r="A767" s="341" t="s">
        <v>1442</v>
      </c>
      <c r="B767" s="381" t="s">
        <v>1096</v>
      </c>
      <c r="C767" s="382" t="s">
        <v>1443</v>
      </c>
      <c r="D767" s="383">
        <v>2035</v>
      </c>
      <c r="E767" s="384">
        <v>2500</v>
      </c>
      <c r="F767" s="141">
        <f>-SUMIF(CajaAcc!F:F,A767,CajaAcc!E:E)+G767</f>
        <v>0</v>
      </c>
      <c r="G767" s="332">
        <v>0</v>
      </c>
    </row>
    <row r="768" spans="1:7" ht="15">
      <c r="A768" s="341" t="s">
        <v>1444</v>
      </c>
      <c r="B768" s="381" t="s">
        <v>1096</v>
      </c>
      <c r="C768" s="382" t="s">
        <v>1445</v>
      </c>
      <c r="D768" s="383">
        <v>2035</v>
      </c>
      <c r="E768" s="384">
        <v>2500</v>
      </c>
      <c r="F768" s="141">
        <f>-SUMIF(CajaAcc!F:F,A768,CajaAcc!E:E)+G768</f>
        <v>0</v>
      </c>
      <c r="G768" s="332">
        <v>0</v>
      </c>
    </row>
    <row r="769" spans="1:7" ht="15">
      <c r="A769" s="341" t="s">
        <v>1446</v>
      </c>
      <c r="B769" s="381" t="s">
        <v>1096</v>
      </c>
      <c r="C769" s="382" t="s">
        <v>1447</v>
      </c>
      <c r="D769" s="383">
        <v>2035</v>
      </c>
      <c r="E769" s="384">
        <v>4500</v>
      </c>
      <c r="F769" s="141">
        <f>-SUMIF(CajaAcc!F:F,A769,CajaAcc!E:E)+G769</f>
        <v>0</v>
      </c>
      <c r="G769" s="332">
        <v>0</v>
      </c>
    </row>
    <row r="770" spans="1:7" ht="15">
      <c r="A770" s="341" t="s">
        <v>1448</v>
      </c>
      <c r="B770" s="381" t="s">
        <v>1096</v>
      </c>
      <c r="C770" s="382" t="s">
        <v>1449</v>
      </c>
      <c r="D770" s="383">
        <v>2035</v>
      </c>
      <c r="E770" s="384">
        <v>4500</v>
      </c>
      <c r="F770" s="141">
        <f>-SUMIF(CajaAcc!F:F,A770,CajaAcc!E:E)+G770</f>
        <v>0</v>
      </c>
      <c r="G770" s="332">
        <v>0</v>
      </c>
    </row>
    <row r="771" spans="1:7" ht="15">
      <c r="A771" s="341" t="s">
        <v>1450</v>
      </c>
      <c r="B771" s="381" t="s">
        <v>1096</v>
      </c>
      <c r="C771" s="382" t="s">
        <v>1451</v>
      </c>
      <c r="D771" s="383">
        <v>2035</v>
      </c>
      <c r="E771" s="384">
        <v>2500</v>
      </c>
      <c r="F771" s="141">
        <f>-SUMIF(CajaAcc!F:F,A771,CajaAcc!E:E)+G771</f>
        <v>0</v>
      </c>
      <c r="G771" s="332">
        <v>0</v>
      </c>
    </row>
    <row r="772" spans="1:7" ht="15">
      <c r="A772" s="341" t="s">
        <v>1452</v>
      </c>
      <c r="B772" s="381" t="s">
        <v>1096</v>
      </c>
      <c r="C772" s="382" t="s">
        <v>1453</v>
      </c>
      <c r="D772" s="383">
        <v>2035</v>
      </c>
      <c r="E772" s="384">
        <v>2500</v>
      </c>
      <c r="F772" s="141">
        <f>-SUMIF(CajaAcc!F:F,A772,CajaAcc!E:E)+G772</f>
        <v>0</v>
      </c>
      <c r="G772" s="332">
        <v>0</v>
      </c>
    </row>
    <row r="773" spans="1:7" ht="15">
      <c r="A773" s="341" t="s">
        <v>1454</v>
      </c>
      <c r="B773" s="381" t="s">
        <v>1096</v>
      </c>
      <c r="C773" s="382" t="s">
        <v>1455</v>
      </c>
      <c r="D773" s="383">
        <v>2035</v>
      </c>
      <c r="E773" s="384">
        <v>2500</v>
      </c>
      <c r="F773" s="141">
        <f>-SUMIF(CajaAcc!F:F,A773,CajaAcc!E:E)+G773</f>
        <v>0</v>
      </c>
      <c r="G773" s="332">
        <v>0</v>
      </c>
    </row>
    <row r="774" spans="1:7" ht="15">
      <c r="A774" s="341" t="s">
        <v>1456</v>
      </c>
      <c r="B774" s="381" t="s">
        <v>1096</v>
      </c>
      <c r="C774" s="382" t="s">
        <v>1457</v>
      </c>
      <c r="D774" s="383">
        <v>2035</v>
      </c>
      <c r="E774" s="384">
        <v>2500</v>
      </c>
      <c r="F774" s="141">
        <f>-SUMIF(CajaAcc!F:F,A774,CajaAcc!E:E)+G774</f>
        <v>0</v>
      </c>
      <c r="G774" s="332">
        <v>0</v>
      </c>
    </row>
    <row r="775" spans="1:7" ht="15">
      <c r="A775" s="341" t="s">
        <v>1458</v>
      </c>
      <c r="B775" s="381" t="s">
        <v>1096</v>
      </c>
      <c r="C775" s="382" t="s">
        <v>1459</v>
      </c>
      <c r="D775" s="383">
        <v>2035</v>
      </c>
      <c r="E775" s="384">
        <v>2500</v>
      </c>
      <c r="F775" s="141">
        <f>-SUMIF(CajaAcc!F:F,A775,CajaAcc!E:E)+G775</f>
        <v>0</v>
      </c>
      <c r="G775" s="332">
        <v>0</v>
      </c>
    </row>
    <row r="776" spans="1:7" ht="15">
      <c r="A776" s="341" t="s">
        <v>1460</v>
      </c>
      <c r="B776" s="381" t="s">
        <v>1096</v>
      </c>
      <c r="C776" s="382" t="s">
        <v>1461</v>
      </c>
      <c r="D776" s="383">
        <v>2035</v>
      </c>
      <c r="E776" s="384">
        <v>2500</v>
      </c>
      <c r="F776" s="141">
        <f>-SUMIF(CajaAcc!F:F,A776,CajaAcc!E:E)+G776</f>
        <v>0</v>
      </c>
      <c r="G776" s="332">
        <v>0</v>
      </c>
    </row>
    <row r="777" spans="1:7" ht="15">
      <c r="A777" s="341" t="s">
        <v>1462</v>
      </c>
      <c r="B777" s="381" t="s">
        <v>1096</v>
      </c>
      <c r="C777" s="382" t="s">
        <v>1463</v>
      </c>
      <c r="D777" s="383">
        <v>1272</v>
      </c>
      <c r="E777" s="384">
        <v>1500</v>
      </c>
      <c r="F777" s="141">
        <f>-SUMIF(CajaAcc!F:F,A777,CajaAcc!E:E)+G777</f>
        <v>0</v>
      </c>
      <c r="G777" s="332">
        <v>0</v>
      </c>
    </row>
    <row r="778" spans="1:7" ht="15">
      <c r="A778" s="341" t="s">
        <v>1464</v>
      </c>
      <c r="B778" s="381" t="s">
        <v>1096</v>
      </c>
      <c r="C778" s="382" t="s">
        <v>1465</v>
      </c>
      <c r="D778" s="383">
        <v>2035</v>
      </c>
      <c r="E778" s="384">
        <v>2500</v>
      </c>
      <c r="F778" s="141">
        <f>-SUMIF(CajaAcc!F:F,A778,CajaAcc!E:E)+G778</f>
        <v>0</v>
      </c>
      <c r="G778" s="332">
        <v>0</v>
      </c>
    </row>
    <row r="779" spans="1:7" ht="15">
      <c r="A779" s="341" t="s">
        <v>1466</v>
      </c>
      <c r="B779" s="381" t="s">
        <v>1096</v>
      </c>
      <c r="C779" s="382" t="s">
        <v>1467</v>
      </c>
      <c r="D779" s="383">
        <v>2035</v>
      </c>
      <c r="E779" s="384">
        <v>2500</v>
      </c>
      <c r="F779" s="141">
        <f>-SUMIF(CajaAcc!F:F,A779,CajaAcc!E:E)+G779</f>
        <v>0</v>
      </c>
      <c r="G779" s="332">
        <v>0</v>
      </c>
    </row>
    <row r="780" spans="1:7" ht="15">
      <c r="A780" s="341" t="s">
        <v>1468</v>
      </c>
      <c r="B780" s="381" t="s">
        <v>1096</v>
      </c>
      <c r="C780" s="382" t="s">
        <v>1469</v>
      </c>
      <c r="D780" s="383">
        <v>5723</v>
      </c>
      <c r="E780" s="384">
        <v>13000</v>
      </c>
      <c r="F780" s="141">
        <f>-SUMIF(CajaAcc!F:F,A780,CajaAcc!E:E)+G780</f>
        <v>0</v>
      </c>
      <c r="G780" s="332">
        <v>0</v>
      </c>
    </row>
    <row r="781" spans="1:7" ht="15">
      <c r="A781" s="341" t="s">
        <v>1470</v>
      </c>
      <c r="B781" s="381" t="s">
        <v>1096</v>
      </c>
      <c r="C781" s="382" t="s">
        <v>1471</v>
      </c>
      <c r="D781" s="383">
        <v>1272</v>
      </c>
      <c r="E781" s="384">
        <v>1500</v>
      </c>
      <c r="F781" s="141">
        <f>-SUMIF(CajaAcc!F:F,A781,CajaAcc!E:E)+G781</f>
        <v>0</v>
      </c>
      <c r="G781" s="332">
        <v>0</v>
      </c>
    </row>
    <row r="782" spans="1:7" ht="15">
      <c r="A782" s="341" t="s">
        <v>1472</v>
      </c>
      <c r="B782" s="381" t="s">
        <v>1096</v>
      </c>
      <c r="C782" s="382" t="s">
        <v>1473</v>
      </c>
      <c r="D782" s="383">
        <v>2035</v>
      </c>
      <c r="E782" s="384">
        <v>2500</v>
      </c>
      <c r="F782" s="141">
        <f>-SUMIF(CajaAcc!F:F,A782,CajaAcc!E:E)+G782</f>
        <v>0</v>
      </c>
      <c r="G782" s="332">
        <v>0</v>
      </c>
    </row>
    <row r="783" spans="1:7" ht="15">
      <c r="A783" s="341" t="s">
        <v>1474</v>
      </c>
      <c r="B783" s="381" t="s">
        <v>1096</v>
      </c>
      <c r="C783" s="382" t="s">
        <v>1475</v>
      </c>
      <c r="D783" s="383">
        <v>2035</v>
      </c>
      <c r="E783" s="384">
        <v>2500</v>
      </c>
      <c r="F783" s="141">
        <f>-SUMIF(CajaAcc!F:F,A783,CajaAcc!E:E)+G783</f>
        <v>0</v>
      </c>
      <c r="G783" s="332">
        <v>0</v>
      </c>
    </row>
    <row r="784" spans="1:7" ht="15">
      <c r="A784" s="341" t="s">
        <v>1476</v>
      </c>
      <c r="B784" s="381" t="s">
        <v>1096</v>
      </c>
      <c r="C784" s="382" t="s">
        <v>1477</v>
      </c>
      <c r="D784" s="383">
        <v>2035</v>
      </c>
      <c r="E784" s="384">
        <v>2500</v>
      </c>
      <c r="F784" s="141">
        <f>-SUMIF(CajaAcc!F:F,A784,CajaAcc!E:E)+G784</f>
        <v>0</v>
      </c>
      <c r="G784" s="332">
        <v>0</v>
      </c>
    </row>
    <row r="785" spans="1:7" ht="15">
      <c r="A785" s="341" t="s">
        <v>1478</v>
      </c>
      <c r="B785" s="381" t="s">
        <v>1096</v>
      </c>
      <c r="C785" s="382" t="s">
        <v>1479</v>
      </c>
      <c r="D785" s="383">
        <v>2035</v>
      </c>
      <c r="E785" s="384">
        <v>2500</v>
      </c>
      <c r="F785" s="141">
        <f>-SUMIF(CajaAcc!F:F,A785,CajaAcc!E:E)+G785</f>
        <v>0</v>
      </c>
      <c r="G785" s="332">
        <v>0</v>
      </c>
    </row>
    <row r="786" spans="1:7" ht="15">
      <c r="A786" s="341" t="s">
        <v>1480</v>
      </c>
      <c r="B786" s="381" t="s">
        <v>1096</v>
      </c>
      <c r="C786" s="382" t="s">
        <v>1481</v>
      </c>
      <c r="D786" s="383">
        <v>2035</v>
      </c>
      <c r="E786" s="384">
        <v>4500</v>
      </c>
      <c r="F786" s="141">
        <f>-SUMIF(CajaAcc!F:F,A786,CajaAcc!E:E)+G786</f>
        <v>0</v>
      </c>
      <c r="G786" s="332">
        <v>0</v>
      </c>
    </row>
    <row r="787" spans="1:7" ht="15">
      <c r="A787" s="341" t="s">
        <v>1482</v>
      </c>
      <c r="B787" s="381" t="s">
        <v>1096</v>
      </c>
      <c r="C787" s="382" t="s">
        <v>1483</v>
      </c>
      <c r="D787" s="383">
        <v>2035</v>
      </c>
      <c r="E787" s="384">
        <v>2500</v>
      </c>
      <c r="F787" s="141">
        <f>-SUMIF(CajaAcc!F:F,A787,CajaAcc!E:E)+G787</f>
        <v>0</v>
      </c>
      <c r="G787" s="332">
        <v>0</v>
      </c>
    </row>
    <row r="788" spans="1:7" ht="15">
      <c r="A788" s="341" t="s">
        <v>1484</v>
      </c>
      <c r="B788" s="381" t="s">
        <v>1096</v>
      </c>
      <c r="C788" s="382" t="s">
        <v>1485</v>
      </c>
      <c r="D788" s="383">
        <v>2035</v>
      </c>
      <c r="E788" s="384">
        <v>2500</v>
      </c>
      <c r="F788" s="141">
        <f>-SUMIF(CajaAcc!F:F,A788,CajaAcc!E:E)+G788</f>
        <v>0</v>
      </c>
      <c r="G788" s="332">
        <v>0</v>
      </c>
    </row>
    <row r="789" spans="1:7" ht="15">
      <c r="A789" s="341" t="s">
        <v>1486</v>
      </c>
      <c r="B789" s="381" t="s">
        <v>1096</v>
      </c>
      <c r="C789" s="382" t="s">
        <v>1487</v>
      </c>
      <c r="D789" s="383">
        <v>2035</v>
      </c>
      <c r="E789" s="384">
        <v>2500</v>
      </c>
      <c r="F789" s="141">
        <f>-SUMIF(CajaAcc!F:F,A789,CajaAcc!E:E)+G789</f>
        <v>0</v>
      </c>
      <c r="G789" s="332">
        <v>0</v>
      </c>
    </row>
    <row r="790" spans="1:7" ht="15">
      <c r="A790" s="341" t="s">
        <v>1488</v>
      </c>
      <c r="B790" s="381" t="s">
        <v>1096</v>
      </c>
      <c r="C790" s="382" t="s">
        <v>1489</v>
      </c>
      <c r="D790" s="383">
        <v>2035</v>
      </c>
      <c r="E790" s="384">
        <v>2500</v>
      </c>
      <c r="F790" s="141">
        <f>-SUMIF(CajaAcc!F:F,A790,CajaAcc!E:E)+G790</f>
        <v>0</v>
      </c>
      <c r="G790" s="332">
        <v>0</v>
      </c>
    </row>
    <row r="791" spans="1:7" ht="15">
      <c r="A791" s="341" t="s">
        <v>1490</v>
      </c>
      <c r="B791" s="381" t="s">
        <v>1096</v>
      </c>
      <c r="C791" s="382" t="s">
        <v>1491</v>
      </c>
      <c r="D791" s="383">
        <v>2035</v>
      </c>
      <c r="E791" s="384">
        <v>2500</v>
      </c>
      <c r="F791" s="141">
        <f>-SUMIF(CajaAcc!F:F,A791,CajaAcc!E:E)+G791</f>
        <v>0</v>
      </c>
      <c r="G791" s="332">
        <v>0</v>
      </c>
    </row>
    <row r="792" spans="1:7" ht="15">
      <c r="A792" s="341" t="s">
        <v>1492</v>
      </c>
      <c r="B792" s="381" t="s">
        <v>1096</v>
      </c>
      <c r="C792" s="382" t="s">
        <v>1493</v>
      </c>
      <c r="D792" s="383">
        <v>2035</v>
      </c>
      <c r="E792" s="384">
        <v>2500</v>
      </c>
      <c r="F792" s="141">
        <f>-SUMIF(CajaAcc!F:F,A792,CajaAcc!E:E)+G792</f>
        <v>0</v>
      </c>
      <c r="G792" s="332">
        <v>0</v>
      </c>
    </row>
    <row r="793" spans="1:7" ht="15">
      <c r="A793" s="341" t="s">
        <v>1494</v>
      </c>
      <c r="B793" s="381" t="s">
        <v>1096</v>
      </c>
      <c r="C793" s="382" t="s">
        <v>1495</v>
      </c>
      <c r="D793" s="383">
        <v>2035</v>
      </c>
      <c r="E793" s="384">
        <v>2500</v>
      </c>
      <c r="F793" s="141">
        <f>-SUMIF(CajaAcc!F:F,A793,CajaAcc!E:E)+G793</f>
        <v>0</v>
      </c>
      <c r="G793" s="332">
        <v>0</v>
      </c>
    </row>
    <row r="794" spans="1:7" ht="15">
      <c r="A794" s="341" t="s">
        <v>1496</v>
      </c>
      <c r="B794" s="381" t="s">
        <v>1096</v>
      </c>
      <c r="C794" s="382" t="s">
        <v>1497</v>
      </c>
      <c r="D794" s="383">
        <v>2035</v>
      </c>
      <c r="E794" s="384">
        <v>4500</v>
      </c>
      <c r="F794" s="141">
        <f>-SUMIF(CajaAcc!F:F,A794,CajaAcc!E:E)+G794</f>
        <v>0</v>
      </c>
      <c r="G794" s="332">
        <v>0</v>
      </c>
    </row>
    <row r="795" spans="1:7" ht="15">
      <c r="A795" s="341" t="s">
        <v>1498</v>
      </c>
      <c r="B795" s="381" t="s">
        <v>1096</v>
      </c>
      <c r="C795" s="382" t="s">
        <v>1499</v>
      </c>
      <c r="D795" s="383">
        <v>2035</v>
      </c>
      <c r="E795" s="384">
        <v>4500</v>
      </c>
      <c r="F795" s="141">
        <f>-SUMIF(CajaAcc!F:F,A795,CajaAcc!E:E)+G795</f>
        <v>0</v>
      </c>
      <c r="G795" s="332">
        <v>0</v>
      </c>
    </row>
    <row r="796" spans="1:7" ht="15">
      <c r="A796" s="341" t="s">
        <v>1500</v>
      </c>
      <c r="B796" s="381" t="s">
        <v>1096</v>
      </c>
      <c r="C796" s="382" t="s">
        <v>1501</v>
      </c>
      <c r="D796" s="383">
        <v>2035</v>
      </c>
      <c r="E796" s="384">
        <v>4500</v>
      </c>
      <c r="F796" s="141">
        <f>-SUMIF(CajaAcc!F:F,A796,CajaAcc!E:E)+G796</f>
        <v>0</v>
      </c>
      <c r="G796" s="332">
        <v>0</v>
      </c>
    </row>
    <row r="797" spans="1:7" ht="15">
      <c r="A797" s="341" t="s">
        <v>1502</v>
      </c>
      <c r="B797" s="381" t="s">
        <v>1096</v>
      </c>
      <c r="C797" s="382" t="s">
        <v>1503</v>
      </c>
      <c r="D797" s="383">
        <v>2035</v>
      </c>
      <c r="E797" s="384">
        <v>2500</v>
      </c>
      <c r="F797" s="141">
        <f>-SUMIF(CajaAcc!F:F,A797,CajaAcc!E:E)+G797</f>
        <v>0</v>
      </c>
      <c r="G797" s="332">
        <v>0</v>
      </c>
    </row>
    <row r="798" spans="1:7" ht="15">
      <c r="A798" s="341" t="s">
        <v>1504</v>
      </c>
      <c r="B798" s="381" t="s">
        <v>1096</v>
      </c>
      <c r="C798" s="382" t="s">
        <v>1505</v>
      </c>
      <c r="D798" s="383">
        <v>2035</v>
      </c>
      <c r="E798" s="384">
        <v>4500</v>
      </c>
      <c r="F798" s="141">
        <f>-SUMIF(CajaAcc!F:F,A798,CajaAcc!E:E)+G798</f>
        <v>0</v>
      </c>
      <c r="G798" s="332">
        <v>0</v>
      </c>
    </row>
    <row r="799" spans="1:7" ht="15">
      <c r="A799" s="341" t="s">
        <v>1506</v>
      </c>
      <c r="B799" s="381" t="s">
        <v>1096</v>
      </c>
      <c r="C799" s="382" t="s">
        <v>1507</v>
      </c>
      <c r="D799" s="383">
        <v>2035</v>
      </c>
      <c r="E799" s="384">
        <v>4500</v>
      </c>
      <c r="F799" s="141">
        <f>-SUMIF(CajaAcc!F:F,A799,CajaAcc!E:E)+G799</f>
        <v>0</v>
      </c>
      <c r="G799" s="332">
        <v>0</v>
      </c>
    </row>
    <row r="800" spans="1:7" ht="15">
      <c r="A800" s="341" t="s">
        <v>1508</v>
      </c>
      <c r="B800" s="381" t="s">
        <v>1096</v>
      </c>
      <c r="C800" s="382" t="s">
        <v>1509</v>
      </c>
      <c r="D800" s="383">
        <v>2035</v>
      </c>
      <c r="E800" s="384">
        <v>4500</v>
      </c>
      <c r="F800" s="141">
        <f>-SUMIF(CajaAcc!F:F,A800,CajaAcc!E:E)+G800</f>
        <v>0</v>
      </c>
      <c r="G800" s="332">
        <v>0</v>
      </c>
    </row>
    <row r="801" spans="1:7" ht="15">
      <c r="A801" s="341" t="s">
        <v>1510</v>
      </c>
      <c r="B801" s="381" t="s">
        <v>1096</v>
      </c>
      <c r="C801" s="382" t="s">
        <v>1511</v>
      </c>
      <c r="D801" s="383">
        <v>2035</v>
      </c>
      <c r="E801" s="384">
        <v>2500</v>
      </c>
      <c r="F801" s="141">
        <f>-SUMIF(CajaAcc!F:F,A801,CajaAcc!E:E)+G801</f>
        <v>0</v>
      </c>
      <c r="G801" s="332">
        <v>0</v>
      </c>
    </row>
    <row r="802" spans="1:7" ht="15">
      <c r="A802" s="341" t="s">
        <v>1512</v>
      </c>
      <c r="B802" s="381" t="s">
        <v>1096</v>
      </c>
      <c r="C802" s="382" t="s">
        <v>1513</v>
      </c>
      <c r="D802" s="383">
        <v>2035</v>
      </c>
      <c r="E802" s="384">
        <v>2500</v>
      </c>
      <c r="F802" s="141">
        <f>-SUMIF(CajaAcc!F:F,A802,CajaAcc!E:E)+G802</f>
        <v>0</v>
      </c>
      <c r="G802" s="332">
        <v>0</v>
      </c>
    </row>
    <row r="803" spans="1:7" ht="15">
      <c r="A803" s="341" t="s">
        <v>1514</v>
      </c>
      <c r="B803" s="381" t="s">
        <v>1096</v>
      </c>
      <c r="C803" s="382" t="s">
        <v>1515</v>
      </c>
      <c r="D803" s="383">
        <v>2035</v>
      </c>
      <c r="E803" s="384">
        <v>2500</v>
      </c>
      <c r="F803" s="141">
        <f>-SUMIF(CajaAcc!F:F,A803,CajaAcc!E:E)+G803</f>
        <v>0</v>
      </c>
      <c r="G803" s="332">
        <v>0</v>
      </c>
    </row>
    <row r="804" spans="1:7" ht="15">
      <c r="A804" s="341" t="s">
        <v>1516</v>
      </c>
      <c r="B804" s="381" t="s">
        <v>1096</v>
      </c>
      <c r="C804" s="382" t="s">
        <v>1517</v>
      </c>
      <c r="D804" s="383">
        <v>2035</v>
      </c>
      <c r="E804" s="384">
        <v>2500</v>
      </c>
      <c r="F804" s="141">
        <f>-SUMIF(CajaAcc!F:F,A804,CajaAcc!E:E)+G804</f>
        <v>0</v>
      </c>
      <c r="G804" s="332">
        <v>0</v>
      </c>
    </row>
    <row r="805" spans="1:7" ht="15">
      <c r="A805" s="341" t="s">
        <v>1518</v>
      </c>
      <c r="B805" s="381" t="s">
        <v>1096</v>
      </c>
      <c r="C805" s="382" t="s">
        <v>1519</v>
      </c>
      <c r="D805" s="383">
        <v>2035</v>
      </c>
      <c r="E805" s="384">
        <v>4500</v>
      </c>
      <c r="F805" s="141">
        <f>-SUMIF(CajaAcc!F:F,A805,CajaAcc!E:E)+G805</f>
        <v>0</v>
      </c>
      <c r="G805" s="332">
        <v>0</v>
      </c>
    </row>
    <row r="806" spans="1:7" ht="15">
      <c r="A806" s="341" t="s">
        <v>1520</v>
      </c>
      <c r="B806" s="381" t="s">
        <v>1096</v>
      </c>
      <c r="C806" s="382" t="s">
        <v>1521</v>
      </c>
      <c r="D806" s="383">
        <v>2035</v>
      </c>
      <c r="E806" s="384">
        <v>2500</v>
      </c>
      <c r="F806" s="141">
        <f>-SUMIF(CajaAcc!F:F,A806,CajaAcc!E:E)+G806</f>
        <v>0</v>
      </c>
      <c r="G806" s="332">
        <v>0</v>
      </c>
    </row>
    <row r="807" spans="1:7" ht="15">
      <c r="A807" s="341" t="s">
        <v>1522</v>
      </c>
      <c r="B807" s="381" t="s">
        <v>1096</v>
      </c>
      <c r="C807" s="382" t="s">
        <v>1523</v>
      </c>
      <c r="D807" s="383">
        <v>2035</v>
      </c>
      <c r="E807" s="384">
        <v>2500</v>
      </c>
      <c r="F807" s="141">
        <f>-SUMIF(CajaAcc!F:F,A807,CajaAcc!E:E)+G807</f>
        <v>0</v>
      </c>
      <c r="G807" s="332">
        <v>0</v>
      </c>
    </row>
    <row r="808" spans="1:7" ht="15">
      <c r="A808" s="341" t="s">
        <v>1524</v>
      </c>
      <c r="B808" s="381" t="s">
        <v>1096</v>
      </c>
      <c r="C808" s="382" t="s">
        <v>1525</v>
      </c>
      <c r="D808" s="383">
        <v>2035</v>
      </c>
      <c r="E808" s="384">
        <v>2500</v>
      </c>
      <c r="F808" s="141">
        <f>-SUMIF(CajaAcc!F:F,A808,CajaAcc!E:E)+G808</f>
        <v>0</v>
      </c>
      <c r="G808" s="332">
        <v>0</v>
      </c>
    </row>
    <row r="809" spans="1:7" ht="15">
      <c r="A809" s="341" t="s">
        <v>1526</v>
      </c>
      <c r="B809" s="381" t="s">
        <v>1096</v>
      </c>
      <c r="C809" s="382" t="s">
        <v>1527</v>
      </c>
      <c r="D809" s="383">
        <v>2035</v>
      </c>
      <c r="E809" s="384">
        <v>2500</v>
      </c>
      <c r="F809" s="141">
        <f>-SUMIF(CajaAcc!F:F,A809,CajaAcc!E:E)+G809</f>
        <v>0</v>
      </c>
      <c r="G809" s="332">
        <v>0</v>
      </c>
    </row>
    <row r="810" spans="1:7" ht="15">
      <c r="A810" s="341" t="s">
        <v>1528</v>
      </c>
      <c r="B810" s="381" t="s">
        <v>1096</v>
      </c>
      <c r="C810" s="382" t="s">
        <v>1529</v>
      </c>
      <c r="D810" s="383">
        <v>2035</v>
      </c>
      <c r="E810" s="384">
        <v>2500</v>
      </c>
      <c r="F810" s="141">
        <f>-SUMIF(CajaAcc!F:F,A810,CajaAcc!E:E)+G810</f>
        <v>0</v>
      </c>
      <c r="G810" s="332">
        <v>0</v>
      </c>
    </row>
    <row r="811" spans="1:7" ht="15">
      <c r="A811" s="341" t="s">
        <v>1530</v>
      </c>
      <c r="B811" s="381" t="s">
        <v>1096</v>
      </c>
      <c r="C811" s="382" t="s">
        <v>1529</v>
      </c>
      <c r="D811" s="383">
        <v>2035</v>
      </c>
      <c r="E811" s="384">
        <v>2500</v>
      </c>
      <c r="F811" s="141">
        <f>-SUMIF(CajaAcc!F:F,A811,CajaAcc!E:E)+G811</f>
        <v>0</v>
      </c>
      <c r="G811" s="332">
        <v>0</v>
      </c>
    </row>
    <row r="812" spans="1:7" ht="15">
      <c r="A812" s="341" t="s">
        <v>1531</v>
      </c>
      <c r="B812" s="381" t="s">
        <v>1096</v>
      </c>
      <c r="C812" s="382" t="s">
        <v>1532</v>
      </c>
      <c r="D812" s="383">
        <v>2035</v>
      </c>
      <c r="E812" s="384">
        <v>2500</v>
      </c>
      <c r="F812" s="141">
        <f>-SUMIF(CajaAcc!F:F,A812,CajaAcc!E:E)+G812</f>
        <v>0</v>
      </c>
      <c r="G812" s="332">
        <v>0</v>
      </c>
    </row>
    <row r="813" spans="1:7" ht="15">
      <c r="A813" s="341" t="s">
        <v>1533</v>
      </c>
      <c r="B813" s="381" t="s">
        <v>1096</v>
      </c>
      <c r="C813" s="382" t="s">
        <v>1534</v>
      </c>
      <c r="D813" s="383">
        <v>2035</v>
      </c>
      <c r="E813" s="384">
        <v>2500</v>
      </c>
      <c r="F813" s="141">
        <f>-SUMIF(CajaAcc!F:F,A813,CajaAcc!E:E)+G813</f>
        <v>0</v>
      </c>
      <c r="G813" s="332">
        <v>0</v>
      </c>
    </row>
    <row r="814" spans="1:7" ht="15">
      <c r="A814" s="341" t="s">
        <v>1535</v>
      </c>
      <c r="B814" s="381" t="s">
        <v>1096</v>
      </c>
      <c r="C814" s="382" t="s">
        <v>1536</v>
      </c>
      <c r="D814" s="383">
        <v>2035</v>
      </c>
      <c r="E814" s="384">
        <v>2500</v>
      </c>
      <c r="F814" s="141">
        <f>-SUMIF(CajaAcc!F:F,A814,CajaAcc!E:E)+G814</f>
        <v>0</v>
      </c>
      <c r="G814" s="332">
        <v>0</v>
      </c>
    </row>
    <row r="815" spans="1:7" ht="15">
      <c r="A815" s="341" t="s">
        <v>1537</v>
      </c>
      <c r="B815" s="381" t="s">
        <v>1096</v>
      </c>
      <c r="C815" s="382" t="s">
        <v>1538</v>
      </c>
      <c r="D815" s="383">
        <v>2035</v>
      </c>
      <c r="E815" s="384">
        <v>2500</v>
      </c>
      <c r="F815" s="141">
        <f>-SUMIF(CajaAcc!F:F,A815,CajaAcc!E:E)+G815</f>
        <v>0</v>
      </c>
      <c r="G815" s="332">
        <v>0</v>
      </c>
    </row>
    <row r="816" spans="1:7" ht="15">
      <c r="A816" s="341" t="s">
        <v>1539</v>
      </c>
      <c r="B816" s="381" t="s">
        <v>1096</v>
      </c>
      <c r="C816" s="382" t="s">
        <v>1540</v>
      </c>
      <c r="D816" s="383">
        <v>2035</v>
      </c>
      <c r="E816" s="384">
        <v>2500</v>
      </c>
      <c r="F816" s="141">
        <f>-SUMIF(CajaAcc!F:F,A816,CajaAcc!E:E)+G816</f>
        <v>0</v>
      </c>
      <c r="G816" s="332">
        <v>0</v>
      </c>
    </row>
    <row r="817" spans="1:7" ht="15">
      <c r="A817" s="341" t="s">
        <v>1541</v>
      </c>
      <c r="B817" s="381" t="s">
        <v>1096</v>
      </c>
      <c r="C817" s="382" t="s">
        <v>1542</v>
      </c>
      <c r="D817" s="383">
        <v>2035</v>
      </c>
      <c r="E817" s="384">
        <v>2500</v>
      </c>
      <c r="F817" s="141">
        <f>-SUMIF(CajaAcc!F:F,A817,CajaAcc!E:E)+G817</f>
        <v>0</v>
      </c>
      <c r="G817" s="332">
        <v>0</v>
      </c>
    </row>
    <row r="818" spans="1:7" ht="15">
      <c r="A818" s="341" t="s">
        <v>1543</v>
      </c>
      <c r="B818" s="381" t="s">
        <v>1096</v>
      </c>
      <c r="C818" s="382" t="s">
        <v>1544</v>
      </c>
      <c r="D818" s="383">
        <v>2035</v>
      </c>
      <c r="E818" s="384">
        <v>2500</v>
      </c>
      <c r="F818" s="141">
        <f>-SUMIF(CajaAcc!F:F,A818,CajaAcc!E:E)+G818</f>
        <v>0</v>
      </c>
      <c r="G818" s="332">
        <v>0</v>
      </c>
    </row>
    <row r="819" spans="1:7" ht="15">
      <c r="A819" s="341" t="s">
        <v>1545</v>
      </c>
      <c r="B819" s="381" t="s">
        <v>1096</v>
      </c>
      <c r="C819" s="382" t="s">
        <v>1546</v>
      </c>
      <c r="D819" s="383">
        <v>2035</v>
      </c>
      <c r="E819" s="384">
        <v>2500</v>
      </c>
      <c r="F819" s="141">
        <f>-SUMIF(CajaAcc!F:F,A819,CajaAcc!E:E)+G819</f>
        <v>0</v>
      </c>
      <c r="G819" s="332">
        <v>0</v>
      </c>
    </row>
    <row r="820" spans="1:7" ht="15">
      <c r="A820" s="341" t="s">
        <v>1547</v>
      </c>
      <c r="B820" s="381" t="s">
        <v>1096</v>
      </c>
      <c r="C820" s="382" t="s">
        <v>1548</v>
      </c>
      <c r="D820" s="383">
        <v>2035</v>
      </c>
      <c r="E820" s="384">
        <v>2500</v>
      </c>
      <c r="F820" s="141">
        <f>-SUMIF(CajaAcc!F:F,A820,CajaAcc!E:E)+G820</f>
        <v>0</v>
      </c>
      <c r="G820" s="332">
        <v>0</v>
      </c>
    </row>
    <row r="821" spans="1:7" ht="15">
      <c r="A821" s="341" t="s">
        <v>1549</v>
      </c>
      <c r="B821" s="381" t="s">
        <v>1096</v>
      </c>
      <c r="C821" s="382" t="s">
        <v>1550</v>
      </c>
      <c r="D821" s="383">
        <v>2035</v>
      </c>
      <c r="E821" s="384">
        <v>2500</v>
      </c>
      <c r="F821" s="141">
        <f>-SUMIF(CajaAcc!F:F,A821,CajaAcc!E:E)+G821</f>
        <v>0</v>
      </c>
      <c r="G821" s="332">
        <v>0</v>
      </c>
    </row>
    <row r="822" spans="1:7" ht="15">
      <c r="A822" s="341" t="s">
        <v>1551</v>
      </c>
      <c r="B822" s="381" t="s">
        <v>1096</v>
      </c>
      <c r="C822" s="382" t="s">
        <v>1552</v>
      </c>
      <c r="D822" s="383">
        <v>2035</v>
      </c>
      <c r="E822" s="384">
        <v>2500</v>
      </c>
      <c r="F822" s="141">
        <f>-SUMIF(CajaAcc!F:F,A822,CajaAcc!E:E)+G822</f>
        <v>0</v>
      </c>
      <c r="G822" s="332">
        <v>0</v>
      </c>
    </row>
    <row r="823" spans="1:7" ht="15">
      <c r="A823" s="341" t="s">
        <v>1553</v>
      </c>
      <c r="B823" s="381" t="s">
        <v>1096</v>
      </c>
      <c r="C823" s="382" t="s">
        <v>1554</v>
      </c>
      <c r="D823" s="383">
        <v>2035</v>
      </c>
      <c r="E823" s="384">
        <v>2500</v>
      </c>
      <c r="F823" s="141">
        <f>-SUMIF(CajaAcc!F:F,A823,CajaAcc!E:E)+G823</f>
        <v>0</v>
      </c>
      <c r="G823" s="332">
        <v>0</v>
      </c>
    </row>
    <row r="824" spans="1:7" ht="15">
      <c r="A824" s="341" t="s">
        <v>1555</v>
      </c>
      <c r="B824" s="381" t="s">
        <v>1096</v>
      </c>
      <c r="C824" s="382" t="s">
        <v>1556</v>
      </c>
      <c r="D824" s="383">
        <v>2035</v>
      </c>
      <c r="E824" s="384">
        <v>2500</v>
      </c>
      <c r="F824" s="141">
        <f>-SUMIF(CajaAcc!F:F,A824,CajaAcc!E:E)+G824</f>
        <v>0</v>
      </c>
      <c r="G824" s="332">
        <v>0</v>
      </c>
    </row>
    <row r="825" spans="1:7" ht="15">
      <c r="A825" s="341" t="s">
        <v>1557</v>
      </c>
      <c r="B825" s="381" t="s">
        <v>1096</v>
      </c>
      <c r="C825" s="382" t="s">
        <v>1558</v>
      </c>
      <c r="D825" s="383">
        <v>14100</v>
      </c>
      <c r="E825" s="384">
        <v>27000</v>
      </c>
      <c r="F825" s="141">
        <f>-SUMIF(CajaAcc!F:F,A825,CajaAcc!E:E)+G825</f>
        <v>0</v>
      </c>
      <c r="G825" s="332">
        <v>0</v>
      </c>
    </row>
    <row r="826" spans="1:7" ht="15">
      <c r="A826" s="341" t="s">
        <v>1559</v>
      </c>
      <c r="B826" s="381" t="s">
        <v>1096</v>
      </c>
      <c r="C826" s="382" t="s">
        <v>1558</v>
      </c>
      <c r="D826" s="383">
        <v>14100</v>
      </c>
      <c r="E826" s="384">
        <v>27000</v>
      </c>
      <c r="F826" s="141">
        <f>-SUMIF(CajaAcc!F:F,A826,CajaAcc!E:E)+G826</f>
        <v>0</v>
      </c>
      <c r="G826" s="332">
        <v>0</v>
      </c>
    </row>
    <row r="827" spans="1:7" ht="15">
      <c r="A827" s="341" t="s">
        <v>1560</v>
      </c>
      <c r="B827" s="381" t="s">
        <v>1096</v>
      </c>
      <c r="C827" s="382" t="s">
        <v>1558</v>
      </c>
      <c r="D827" s="383">
        <v>14100</v>
      </c>
      <c r="E827" s="384">
        <v>27000</v>
      </c>
      <c r="F827" s="141">
        <f>-SUMIF(CajaAcc!F:F,A827,CajaAcc!E:E)+G827</f>
        <v>0</v>
      </c>
      <c r="G827" s="332">
        <v>0</v>
      </c>
    </row>
    <row r="828" spans="1:7" ht="15">
      <c r="A828" s="341" t="s">
        <v>6826</v>
      </c>
      <c r="B828" s="381" t="s">
        <v>1096</v>
      </c>
      <c r="C828" s="382" t="s">
        <v>1558</v>
      </c>
      <c r="D828" s="383">
        <v>14100</v>
      </c>
      <c r="E828" s="384">
        <v>27000</v>
      </c>
      <c r="F828" s="141">
        <f>-SUMIF(CajaAcc!F:F,A828,CajaAcc!E:E)+G828</f>
        <v>0</v>
      </c>
      <c r="G828" s="332">
        <v>0</v>
      </c>
    </row>
    <row r="829" spans="1:7" ht="15">
      <c r="A829" s="341" t="s">
        <v>6827</v>
      </c>
      <c r="B829" s="381" t="s">
        <v>1096</v>
      </c>
      <c r="C829" s="382" t="s">
        <v>1558</v>
      </c>
      <c r="D829" s="383">
        <v>14100</v>
      </c>
      <c r="E829" s="384">
        <v>27000</v>
      </c>
      <c r="F829" s="141">
        <f>-SUMIF(CajaAcc!F:F,A829,CajaAcc!E:E)+G829</f>
        <v>0</v>
      </c>
      <c r="G829" s="332">
        <v>0</v>
      </c>
    </row>
    <row r="830" spans="1:7" ht="15">
      <c r="A830" s="341" t="s">
        <v>7553</v>
      </c>
      <c r="B830" s="381" t="s">
        <v>1096</v>
      </c>
      <c r="C830" s="382" t="s">
        <v>7554</v>
      </c>
      <c r="D830" s="383">
        <v>15332</v>
      </c>
      <c r="E830" s="384">
        <v>30000</v>
      </c>
      <c r="F830" s="141">
        <f>-SUMIF(CajaAcc!F:F,A830,CajaAcc!E:E)+G830</f>
        <v>0</v>
      </c>
      <c r="G830" s="332">
        <v>0</v>
      </c>
    </row>
    <row r="831" spans="1:7" ht="15">
      <c r="A831" s="341" t="s">
        <v>7557</v>
      </c>
      <c r="B831" s="381" t="s">
        <v>1096</v>
      </c>
      <c r="C831" s="382" t="s">
        <v>7558</v>
      </c>
      <c r="D831" s="383">
        <v>15332</v>
      </c>
      <c r="E831" s="384">
        <v>30000</v>
      </c>
      <c r="F831" s="141">
        <f>-SUMIF(CajaAcc!F:F,A831,CajaAcc!E:E)+G831</f>
        <v>0</v>
      </c>
      <c r="G831" s="332">
        <v>0</v>
      </c>
    </row>
    <row r="832" spans="1:7" ht="15">
      <c r="A832" s="341" t="s">
        <v>7555</v>
      </c>
      <c r="B832" s="381" t="s">
        <v>1096</v>
      </c>
      <c r="C832" s="382" t="s">
        <v>7556</v>
      </c>
      <c r="D832" s="383">
        <v>15332</v>
      </c>
      <c r="E832" s="384">
        <v>30000</v>
      </c>
      <c r="F832" s="141">
        <f>-SUMIF(CajaAcc!F:F,A832,CajaAcc!E:E)+G832</f>
        <v>0</v>
      </c>
      <c r="G832" s="332">
        <v>0</v>
      </c>
    </row>
    <row r="833" spans="1:7" ht="15">
      <c r="A833" s="341" t="s">
        <v>7551</v>
      </c>
      <c r="B833" s="381" t="s">
        <v>1096</v>
      </c>
      <c r="C833" s="382" t="s">
        <v>7552</v>
      </c>
      <c r="D833" s="383">
        <v>15332</v>
      </c>
      <c r="E833" s="384">
        <v>30000</v>
      </c>
      <c r="F833" s="141">
        <f>-SUMIF(CajaAcc!F:F,A833,CajaAcc!E:E)+G833</f>
        <v>0</v>
      </c>
      <c r="G833" s="332">
        <v>0</v>
      </c>
    </row>
    <row r="834" spans="1:7" ht="15">
      <c r="A834" s="341" t="s">
        <v>1561</v>
      </c>
      <c r="B834" s="381" t="s">
        <v>1096</v>
      </c>
      <c r="C834" s="382" t="s">
        <v>1562</v>
      </c>
      <c r="D834" s="383">
        <v>9372</v>
      </c>
      <c r="E834" s="384">
        <v>17500</v>
      </c>
      <c r="F834" s="141">
        <f>-SUMIF(CajaAcc!F:F,A834,CajaAcc!E:E)+G834</f>
        <v>0</v>
      </c>
      <c r="G834" s="332">
        <v>0</v>
      </c>
    </row>
    <row r="835" spans="1:7" ht="15">
      <c r="A835" s="341" t="s">
        <v>1563</v>
      </c>
      <c r="B835" s="381" t="s">
        <v>1096</v>
      </c>
      <c r="C835" s="382" t="s">
        <v>1564</v>
      </c>
      <c r="D835" s="383">
        <v>6986</v>
      </c>
      <c r="E835" s="384">
        <v>11000</v>
      </c>
      <c r="F835" s="141">
        <f>-SUMIF(CajaAcc!F:F,A835,CajaAcc!E:E)+G835</f>
        <v>0</v>
      </c>
      <c r="G835" s="332">
        <v>0</v>
      </c>
    </row>
    <row r="836" spans="1:7" ht="15">
      <c r="A836" s="341" t="s">
        <v>1565</v>
      </c>
      <c r="B836" s="381" t="s">
        <v>1096</v>
      </c>
      <c r="C836" s="382" t="s">
        <v>1566</v>
      </c>
      <c r="D836" s="383">
        <v>1046</v>
      </c>
      <c r="E836" s="384">
        <v>1500</v>
      </c>
      <c r="F836" s="141">
        <f>-SUMIF(CajaAcc!F:F,A836,CajaAcc!E:E)+G836</f>
        <v>0</v>
      </c>
      <c r="G836" s="332">
        <v>0</v>
      </c>
    </row>
    <row r="837" spans="1:7" ht="15">
      <c r="A837" s="341" t="s">
        <v>1567</v>
      </c>
      <c r="B837" s="381" t="s">
        <v>1096</v>
      </c>
      <c r="C837" s="382" t="s">
        <v>1568</v>
      </c>
      <c r="D837" s="383">
        <v>1046</v>
      </c>
      <c r="E837" s="384">
        <v>1500</v>
      </c>
      <c r="F837" s="141">
        <f>-SUMIF(CajaAcc!F:F,A837,CajaAcc!E:E)+G837</f>
        <v>0</v>
      </c>
      <c r="G837" s="332">
        <v>0</v>
      </c>
    </row>
    <row r="838" spans="1:7" ht="15">
      <c r="A838" s="341" t="s">
        <v>1569</v>
      </c>
      <c r="B838" s="381" t="s">
        <v>1096</v>
      </c>
      <c r="C838" s="382" t="s">
        <v>1570</v>
      </c>
      <c r="D838" s="383">
        <v>1046</v>
      </c>
      <c r="E838" s="384">
        <v>1500</v>
      </c>
      <c r="F838" s="141">
        <f>-SUMIF(CajaAcc!F:F,A838,CajaAcc!E:E)+G838</f>
        <v>0</v>
      </c>
      <c r="G838" s="332">
        <v>0</v>
      </c>
    </row>
    <row r="839" spans="1:7" ht="15">
      <c r="A839" s="341" t="s">
        <v>1571</v>
      </c>
      <c r="B839" s="381" t="s">
        <v>1096</v>
      </c>
      <c r="C839" s="382" t="s">
        <v>1572</v>
      </c>
      <c r="D839" s="383">
        <v>1046</v>
      </c>
      <c r="E839" s="384">
        <v>1500</v>
      </c>
      <c r="F839" s="141">
        <f>-SUMIF(CajaAcc!F:F,A839,CajaAcc!E:E)+G839</f>
        <v>0</v>
      </c>
      <c r="G839" s="332">
        <v>0</v>
      </c>
    </row>
    <row r="840" spans="1:7" ht="15">
      <c r="A840" s="341" t="s">
        <v>1573</v>
      </c>
      <c r="B840" s="381" t="s">
        <v>1096</v>
      </c>
      <c r="C840" s="382" t="s">
        <v>1574</v>
      </c>
      <c r="D840" s="383">
        <v>1046</v>
      </c>
      <c r="E840" s="384">
        <v>1500</v>
      </c>
      <c r="F840" s="141">
        <f>-SUMIF(CajaAcc!F:F,A840,CajaAcc!E:E)+G840</f>
        <v>0</v>
      </c>
      <c r="G840" s="332">
        <v>0</v>
      </c>
    </row>
    <row r="841" spans="1:7" ht="15">
      <c r="A841" s="341" t="s">
        <v>1575</v>
      </c>
      <c r="B841" s="381" t="s">
        <v>1096</v>
      </c>
      <c r="C841" s="382" t="s">
        <v>1576</v>
      </c>
      <c r="D841" s="383">
        <v>1046</v>
      </c>
      <c r="E841" s="384">
        <v>1500</v>
      </c>
      <c r="F841" s="141">
        <f>-SUMIF(CajaAcc!F:F,A841,CajaAcc!E:E)+G841</f>
        <v>0</v>
      </c>
      <c r="G841" s="332">
        <v>0</v>
      </c>
    </row>
    <row r="842" spans="1:7" ht="15">
      <c r="A842" s="341" t="s">
        <v>1577</v>
      </c>
      <c r="B842" s="381" t="s">
        <v>1096</v>
      </c>
      <c r="C842" s="382" t="s">
        <v>1578</v>
      </c>
      <c r="D842" s="383">
        <v>1046</v>
      </c>
      <c r="E842" s="384">
        <v>1500</v>
      </c>
      <c r="F842" s="141">
        <f>-SUMIF(CajaAcc!F:F,A842,CajaAcc!E:E)+G842</f>
        <v>0</v>
      </c>
      <c r="G842" s="332">
        <v>0</v>
      </c>
    </row>
    <row r="843" spans="1:7" ht="15">
      <c r="A843" s="341" t="s">
        <v>1579</v>
      </c>
      <c r="B843" s="381" t="s">
        <v>1096</v>
      </c>
      <c r="C843" s="382" t="s">
        <v>1580</v>
      </c>
      <c r="D843" s="383">
        <v>1046</v>
      </c>
      <c r="E843" s="384">
        <v>1500</v>
      </c>
      <c r="F843" s="141">
        <f>-SUMIF(CajaAcc!F:F,A843,CajaAcc!E:E)+G843</f>
        <v>0</v>
      </c>
      <c r="G843" s="332">
        <v>0</v>
      </c>
    </row>
    <row r="844" spans="1:7" ht="15">
      <c r="A844" s="341" t="s">
        <v>1581</v>
      </c>
      <c r="B844" s="381" t="s">
        <v>1096</v>
      </c>
      <c r="C844" s="382" t="s">
        <v>1582</v>
      </c>
      <c r="D844" s="383">
        <v>1046</v>
      </c>
      <c r="E844" s="384">
        <v>1500</v>
      </c>
      <c r="F844" s="141">
        <f>-SUMIF(CajaAcc!F:F,A844,CajaAcc!E:E)+G844</f>
        <v>0</v>
      </c>
      <c r="G844" s="332">
        <v>0</v>
      </c>
    </row>
    <row r="845" spans="1:7" ht="15">
      <c r="A845" s="341" t="s">
        <v>1583</v>
      </c>
      <c r="B845" s="381" t="s">
        <v>1096</v>
      </c>
      <c r="C845" s="382" t="s">
        <v>1584</v>
      </c>
      <c r="D845" s="383">
        <v>1046</v>
      </c>
      <c r="E845" s="384">
        <v>1500</v>
      </c>
      <c r="F845" s="141">
        <f>-SUMIF(CajaAcc!F:F,A845,CajaAcc!E:E)+G845</f>
        <v>0</v>
      </c>
      <c r="G845" s="332">
        <v>0</v>
      </c>
    </row>
    <row r="846" spans="1:7" ht="15">
      <c r="A846" s="341" t="s">
        <v>1585</v>
      </c>
      <c r="B846" s="381" t="s">
        <v>1096</v>
      </c>
      <c r="C846" s="382" t="s">
        <v>1586</v>
      </c>
      <c r="D846" s="383">
        <v>1046</v>
      </c>
      <c r="E846" s="384">
        <v>1500</v>
      </c>
      <c r="F846" s="141">
        <f>-SUMIF(CajaAcc!F:F,A846,CajaAcc!E:E)+G846</f>
        <v>0</v>
      </c>
      <c r="G846" s="332">
        <v>0</v>
      </c>
    </row>
    <row r="847" spans="1:7" ht="15">
      <c r="A847" s="341" t="s">
        <v>1587</v>
      </c>
      <c r="B847" s="381" t="s">
        <v>1096</v>
      </c>
      <c r="C847" s="382" t="s">
        <v>1588</v>
      </c>
      <c r="D847" s="383">
        <v>3931</v>
      </c>
      <c r="E847" s="384">
        <v>7500</v>
      </c>
      <c r="F847" s="141">
        <f>-SUMIF(CajaAcc!F:F,A847,CajaAcc!E:E)+G847</f>
        <v>0</v>
      </c>
      <c r="G847" s="332">
        <v>0</v>
      </c>
    </row>
    <row r="848" spans="1:7" ht="15">
      <c r="A848" s="341" t="s">
        <v>1589</v>
      </c>
      <c r="B848" s="381" t="s">
        <v>1096</v>
      </c>
      <c r="C848" s="382" t="s">
        <v>1590</v>
      </c>
      <c r="D848" s="383">
        <v>3931</v>
      </c>
      <c r="E848" s="384">
        <v>7500</v>
      </c>
      <c r="F848" s="141">
        <f>-SUMIF(CajaAcc!F:F,A848,CajaAcc!E:E)+G848</f>
        <v>0</v>
      </c>
      <c r="G848" s="332">
        <v>0</v>
      </c>
    </row>
    <row r="849" spans="1:7" ht="15">
      <c r="A849" s="341" t="s">
        <v>1591</v>
      </c>
      <c r="B849" s="381" t="s">
        <v>1096</v>
      </c>
      <c r="C849" s="382" t="s">
        <v>1592</v>
      </c>
      <c r="D849" s="383">
        <v>3931</v>
      </c>
      <c r="E849" s="384">
        <v>7500</v>
      </c>
      <c r="F849" s="141">
        <f>-SUMIF(CajaAcc!F:F,A849,CajaAcc!E:E)+G849</f>
        <v>0</v>
      </c>
      <c r="G849" s="332">
        <v>0</v>
      </c>
    </row>
    <row r="850" spans="1:7" ht="15">
      <c r="A850" s="341" t="s">
        <v>1593</v>
      </c>
      <c r="B850" s="381" t="s">
        <v>1096</v>
      </c>
      <c r="C850" s="382" t="s">
        <v>1594</v>
      </c>
      <c r="D850" s="383">
        <v>2019</v>
      </c>
      <c r="E850" s="384">
        <v>2500</v>
      </c>
      <c r="F850" s="141">
        <f>-SUMIF(CajaAcc!F:F,A850,CajaAcc!E:E)+G850</f>
        <v>0</v>
      </c>
      <c r="G850" s="332">
        <v>0</v>
      </c>
    </row>
    <row r="851" spans="1:7" ht="15">
      <c r="A851" s="341" t="s">
        <v>1595</v>
      </c>
      <c r="B851" s="381" t="s">
        <v>1096</v>
      </c>
      <c r="C851" s="382" t="s">
        <v>1596</v>
      </c>
      <c r="D851" s="383">
        <v>2019</v>
      </c>
      <c r="E851" s="384">
        <v>2500</v>
      </c>
      <c r="F851" s="141">
        <f>-SUMIF(CajaAcc!F:F,A851,CajaAcc!E:E)+G851</f>
        <v>0</v>
      </c>
      <c r="G851" s="332">
        <v>0</v>
      </c>
    </row>
    <row r="852" spans="1:7" ht="15">
      <c r="A852" s="341" t="s">
        <v>1597</v>
      </c>
      <c r="B852" s="381" t="s">
        <v>1096</v>
      </c>
      <c r="C852" s="382" t="s">
        <v>1598</v>
      </c>
      <c r="D852" s="383">
        <v>2019</v>
      </c>
      <c r="E852" s="384">
        <v>2500</v>
      </c>
      <c r="F852" s="141">
        <f>-SUMIF(CajaAcc!F:F,A852,CajaAcc!E:E)+G852</f>
        <v>0</v>
      </c>
      <c r="G852" s="332">
        <v>0</v>
      </c>
    </row>
    <row r="853" spans="1:7" ht="15">
      <c r="A853" s="341" t="s">
        <v>1599</v>
      </c>
      <c r="B853" s="381" t="s">
        <v>1096</v>
      </c>
      <c r="C853" s="382" t="s">
        <v>1600</v>
      </c>
      <c r="D853" s="383">
        <v>2019</v>
      </c>
      <c r="E853" s="384">
        <v>2500</v>
      </c>
      <c r="F853" s="141">
        <f>-SUMIF(CajaAcc!F:F,A853,CajaAcc!E:E)+G853</f>
        <v>0</v>
      </c>
      <c r="G853" s="332">
        <v>0</v>
      </c>
    </row>
    <row r="854" spans="1:7" ht="15">
      <c r="A854" s="341" t="s">
        <v>1601</v>
      </c>
      <c r="B854" s="381" t="s">
        <v>1096</v>
      </c>
      <c r="C854" s="382" t="s">
        <v>1602</v>
      </c>
      <c r="D854" s="383">
        <v>2019</v>
      </c>
      <c r="E854" s="384">
        <v>2500</v>
      </c>
      <c r="F854" s="141">
        <f>-SUMIF(CajaAcc!F:F,A854,CajaAcc!E:E)+G854</f>
        <v>0</v>
      </c>
      <c r="G854" s="332">
        <v>0</v>
      </c>
    </row>
    <row r="855" spans="1:7" ht="15">
      <c r="A855" s="341" t="s">
        <v>1603</v>
      </c>
      <c r="B855" s="381" t="s">
        <v>1096</v>
      </c>
      <c r="C855" s="382" t="s">
        <v>1604</v>
      </c>
      <c r="D855" s="383">
        <v>2019</v>
      </c>
      <c r="E855" s="384">
        <v>2500</v>
      </c>
      <c r="F855" s="141">
        <f>-SUMIF(CajaAcc!F:F,A855,CajaAcc!E:E)+G855</f>
        <v>0</v>
      </c>
      <c r="G855" s="332">
        <v>0</v>
      </c>
    </row>
    <row r="856" spans="1:7" ht="15">
      <c r="A856" s="341" t="s">
        <v>1605</v>
      </c>
      <c r="B856" s="381" t="s">
        <v>1096</v>
      </c>
      <c r="C856" s="382" t="s">
        <v>1606</v>
      </c>
      <c r="D856" s="383">
        <v>2019</v>
      </c>
      <c r="E856" s="384">
        <v>2500</v>
      </c>
      <c r="F856" s="141">
        <f>-SUMIF(CajaAcc!F:F,A856,CajaAcc!E:E)+G856</f>
        <v>0</v>
      </c>
      <c r="G856" s="332">
        <v>0</v>
      </c>
    </row>
    <row r="857" spans="1:7" ht="15">
      <c r="A857" s="341" t="s">
        <v>1607</v>
      </c>
      <c r="B857" s="381" t="s">
        <v>1096</v>
      </c>
      <c r="C857" s="382" t="s">
        <v>1608</v>
      </c>
      <c r="D857" s="383">
        <v>2019</v>
      </c>
      <c r="E857" s="384">
        <v>2500</v>
      </c>
      <c r="F857" s="141">
        <f>-SUMIF(CajaAcc!F:F,A857,CajaAcc!E:E)+G857</f>
        <v>0</v>
      </c>
      <c r="G857" s="332">
        <v>0</v>
      </c>
    </row>
    <row r="858" spans="1:7" ht="15">
      <c r="A858" s="341" t="s">
        <v>1609</v>
      </c>
      <c r="B858" s="381" t="s">
        <v>1096</v>
      </c>
      <c r="C858" s="382" t="s">
        <v>1610</v>
      </c>
      <c r="D858" s="383">
        <v>2019</v>
      </c>
      <c r="E858" s="384">
        <v>2500</v>
      </c>
      <c r="F858" s="141">
        <f>-SUMIF(CajaAcc!F:F,A858,CajaAcc!E:E)+G858</f>
        <v>0</v>
      </c>
      <c r="G858" s="332">
        <v>0</v>
      </c>
    </row>
    <row r="859" spans="1:7" ht="15">
      <c r="A859" s="341" t="s">
        <v>1611</v>
      </c>
      <c r="B859" s="381" t="s">
        <v>1096</v>
      </c>
      <c r="C859" s="382" t="s">
        <v>1612</v>
      </c>
      <c r="D859" s="383">
        <v>4164</v>
      </c>
      <c r="E859" s="384">
        <v>11000</v>
      </c>
      <c r="F859" s="141">
        <f>-SUMIF(CajaAcc!F:F,A859,CajaAcc!E:E)+G859</f>
        <v>0</v>
      </c>
      <c r="G859" s="332">
        <v>0</v>
      </c>
    </row>
    <row r="860" spans="1:7" ht="15">
      <c r="A860" s="341" t="s">
        <v>1613</v>
      </c>
      <c r="B860" s="381" t="s">
        <v>1096</v>
      </c>
      <c r="C860" s="382" t="s">
        <v>1614</v>
      </c>
      <c r="D860" s="383">
        <v>4164</v>
      </c>
      <c r="E860" s="384">
        <v>11000</v>
      </c>
      <c r="F860" s="141">
        <f>-SUMIF(CajaAcc!F:F,A860,CajaAcc!E:E)+G860</f>
        <v>0</v>
      </c>
      <c r="G860" s="332">
        <v>0</v>
      </c>
    </row>
    <row r="861" spans="1:7" ht="15">
      <c r="A861" s="341" t="s">
        <v>1615</v>
      </c>
      <c r="B861" s="381" t="s">
        <v>1096</v>
      </c>
      <c r="C861" s="382" t="s">
        <v>1616</v>
      </c>
      <c r="D861" s="383">
        <v>4164</v>
      </c>
      <c r="E861" s="384">
        <v>11000</v>
      </c>
      <c r="F861" s="141">
        <f>-SUMIF(CajaAcc!F:F,A861,CajaAcc!E:E)+G861</f>
        <v>1</v>
      </c>
      <c r="G861" s="332">
        <v>1</v>
      </c>
    </row>
    <row r="862" spans="1:7" ht="15">
      <c r="A862" s="341" t="s">
        <v>1617</v>
      </c>
      <c r="B862" s="381" t="s">
        <v>1096</v>
      </c>
      <c r="C862" s="382" t="s">
        <v>1618</v>
      </c>
      <c r="D862" s="383">
        <v>4164</v>
      </c>
      <c r="E862" s="384">
        <v>11000</v>
      </c>
      <c r="F862" s="141">
        <f>-SUMIF(CajaAcc!F:F,A862,CajaAcc!E:E)+G862</f>
        <v>1</v>
      </c>
      <c r="G862" s="332">
        <v>2</v>
      </c>
    </row>
    <row r="863" spans="1:7" ht="15">
      <c r="A863" s="341" t="s">
        <v>1619</v>
      </c>
      <c r="B863" s="381" t="s">
        <v>1096</v>
      </c>
      <c r="C863" s="382" t="s">
        <v>1620</v>
      </c>
      <c r="D863" s="383">
        <v>4164</v>
      </c>
      <c r="E863" s="384">
        <v>11000</v>
      </c>
      <c r="F863" s="141">
        <f>-SUMIF(CajaAcc!F:F,A863,CajaAcc!E:E)+G863</f>
        <v>1</v>
      </c>
      <c r="G863" s="332">
        <v>1</v>
      </c>
    </row>
    <row r="864" spans="1:7" ht="15">
      <c r="A864" s="341" t="s">
        <v>7559</v>
      </c>
      <c r="B864" s="381" t="s">
        <v>1096</v>
      </c>
      <c r="C864" s="382" t="s">
        <v>7560</v>
      </c>
      <c r="D864" s="383">
        <v>5245</v>
      </c>
      <c r="E864" s="384">
        <v>15000</v>
      </c>
      <c r="F864" s="141">
        <f>-SUMIF(CajaAcc!F:F,A864,CajaAcc!E:E)+G864</f>
        <v>0</v>
      </c>
      <c r="G864" s="332">
        <v>0</v>
      </c>
    </row>
    <row r="865" spans="1:7" ht="15">
      <c r="A865" s="341" t="s">
        <v>7561</v>
      </c>
      <c r="B865" s="381" t="s">
        <v>1096</v>
      </c>
      <c r="C865" s="382" t="s">
        <v>7562</v>
      </c>
      <c r="D865" s="383">
        <v>5245</v>
      </c>
      <c r="E865" s="384">
        <v>15000</v>
      </c>
      <c r="F865" s="141">
        <f>-SUMIF(CajaAcc!F:F,A865,CajaAcc!E:E)+G865</f>
        <v>0</v>
      </c>
      <c r="G865" s="332">
        <v>0</v>
      </c>
    </row>
    <row r="866" spans="1:7" ht="15">
      <c r="A866" s="341" t="s">
        <v>1621</v>
      </c>
      <c r="B866" s="381" t="s">
        <v>1096</v>
      </c>
      <c r="C866" s="382" t="s">
        <v>1622</v>
      </c>
      <c r="D866" s="383">
        <v>4164</v>
      </c>
      <c r="E866" s="384">
        <v>11000</v>
      </c>
      <c r="F866" s="141">
        <f>-SUMIF(CajaAcc!F:F,A866,CajaAcc!E:E)+G866</f>
        <v>3</v>
      </c>
      <c r="G866" s="332">
        <v>3</v>
      </c>
    </row>
    <row r="867" spans="1:7" ht="15">
      <c r="A867" s="341" t="s">
        <v>1623</v>
      </c>
      <c r="B867" s="381" t="s">
        <v>1096</v>
      </c>
      <c r="C867" s="382" t="s">
        <v>1624</v>
      </c>
      <c r="D867" s="383">
        <v>4164</v>
      </c>
      <c r="E867" s="384">
        <v>11000</v>
      </c>
      <c r="F867" s="141">
        <f>-SUMIF(CajaAcc!F:F,A867,CajaAcc!E:E)+G867</f>
        <v>1</v>
      </c>
      <c r="G867" s="332">
        <v>1</v>
      </c>
    </row>
    <row r="868" spans="1:7" ht="15">
      <c r="A868" s="341" t="s">
        <v>7563</v>
      </c>
      <c r="B868" s="381" t="s">
        <v>1096</v>
      </c>
      <c r="C868" s="382" t="s">
        <v>7564</v>
      </c>
      <c r="D868" s="383">
        <v>5245</v>
      </c>
      <c r="E868" s="384">
        <v>15000</v>
      </c>
      <c r="F868" s="141">
        <f>-SUMIF(CajaAcc!F:F,A868,CajaAcc!E:E)+G868</f>
        <v>0</v>
      </c>
      <c r="G868" s="332">
        <v>0</v>
      </c>
    </row>
    <row r="869" spans="1:7" ht="15">
      <c r="A869" s="341" t="s">
        <v>7565</v>
      </c>
      <c r="B869" s="381" t="s">
        <v>1096</v>
      </c>
      <c r="C869" s="382" t="s">
        <v>7566</v>
      </c>
      <c r="D869" s="383">
        <v>5245</v>
      </c>
      <c r="E869" s="384">
        <v>15000</v>
      </c>
      <c r="F869" s="141">
        <f>-SUMIF(CajaAcc!F:F,A869,CajaAcc!E:E)+G869</f>
        <v>0</v>
      </c>
      <c r="G869" s="332">
        <v>0</v>
      </c>
    </row>
    <row r="870" spans="1:7" ht="15">
      <c r="A870" s="341" t="s">
        <v>1625</v>
      </c>
      <c r="B870" s="381" t="s">
        <v>1096</v>
      </c>
      <c r="C870" s="382" t="s">
        <v>1626</v>
      </c>
      <c r="D870" s="383">
        <v>4164</v>
      </c>
      <c r="E870" s="384">
        <v>11000</v>
      </c>
      <c r="F870" s="141">
        <f>-SUMIF(CajaAcc!F:F,A870,CajaAcc!E:E)+G870</f>
        <v>1</v>
      </c>
      <c r="G870" s="332">
        <v>1</v>
      </c>
    </row>
    <row r="871" spans="1:7" ht="15">
      <c r="A871" s="341" t="s">
        <v>1627</v>
      </c>
      <c r="B871" s="381" t="s">
        <v>1096</v>
      </c>
      <c r="C871" s="382" t="s">
        <v>1628</v>
      </c>
      <c r="D871" s="383">
        <v>4164</v>
      </c>
      <c r="E871" s="384">
        <v>11000</v>
      </c>
      <c r="F871" s="141">
        <f>-SUMIF(CajaAcc!F:F,A871,CajaAcc!E:E)+G871</f>
        <v>0</v>
      </c>
      <c r="G871" s="332">
        <v>0</v>
      </c>
    </row>
    <row r="872" spans="1:7" ht="15">
      <c r="A872" s="341" t="s">
        <v>1629</v>
      </c>
      <c r="B872" s="381" t="s">
        <v>1096</v>
      </c>
      <c r="C872" s="382" t="s">
        <v>1630</v>
      </c>
      <c r="D872" s="383">
        <v>4164</v>
      </c>
      <c r="E872" s="384">
        <v>11000</v>
      </c>
      <c r="F872" s="141">
        <f>-SUMIF(CajaAcc!F:F,A872,CajaAcc!E:E)+G872</f>
        <v>0</v>
      </c>
      <c r="G872" s="332">
        <v>0</v>
      </c>
    </row>
    <row r="873" spans="1:7" ht="15">
      <c r="A873" s="341" t="s">
        <v>1631</v>
      </c>
      <c r="B873" s="381" t="s">
        <v>1096</v>
      </c>
      <c r="C873" s="382" t="s">
        <v>1632</v>
      </c>
      <c r="D873" s="383">
        <v>4060</v>
      </c>
      <c r="E873" s="384">
        <v>8000</v>
      </c>
      <c r="F873" s="141">
        <f>-SUMIF(CajaAcc!F:F,A873,CajaAcc!E:E)+G873</f>
        <v>0</v>
      </c>
      <c r="G873" s="332">
        <v>0</v>
      </c>
    </row>
    <row r="874" spans="1:7" ht="15">
      <c r="A874" s="341" t="s">
        <v>1633</v>
      </c>
      <c r="B874" s="381" t="s">
        <v>1096</v>
      </c>
      <c r="C874" s="382" t="s">
        <v>1632</v>
      </c>
      <c r="D874" s="383">
        <v>4060</v>
      </c>
      <c r="E874" s="384">
        <v>8000</v>
      </c>
      <c r="F874" s="141">
        <f>-SUMIF(CajaAcc!F:F,A874,CajaAcc!E:E)+G874</f>
        <v>0</v>
      </c>
      <c r="G874" s="332">
        <v>0</v>
      </c>
    </row>
    <row r="875" spans="1:7" ht="15">
      <c r="A875" s="341" t="s">
        <v>1634</v>
      </c>
      <c r="B875" s="381" t="s">
        <v>1096</v>
      </c>
      <c r="C875" s="382" t="s">
        <v>1632</v>
      </c>
      <c r="D875" s="383">
        <v>6986</v>
      </c>
      <c r="E875" s="384">
        <v>13500</v>
      </c>
      <c r="F875" s="141">
        <f>-SUMIF(CajaAcc!F:F,A875,CajaAcc!E:E)+G875</f>
        <v>0</v>
      </c>
      <c r="G875" s="332">
        <v>0</v>
      </c>
    </row>
    <row r="876" spans="1:7" ht="15">
      <c r="A876" s="341" t="s">
        <v>1635</v>
      </c>
      <c r="B876" s="381" t="s">
        <v>1096</v>
      </c>
      <c r="C876" s="382" t="s">
        <v>1636</v>
      </c>
      <c r="D876" s="383">
        <v>6986</v>
      </c>
      <c r="E876" s="384">
        <v>13500</v>
      </c>
      <c r="F876" s="141">
        <f>-SUMIF(CajaAcc!F:F,A876,CajaAcc!E:E)+G876</f>
        <v>0</v>
      </c>
      <c r="G876" s="332">
        <v>0</v>
      </c>
    </row>
    <row r="877" spans="1:7" ht="15">
      <c r="A877" s="341" t="s">
        <v>1637</v>
      </c>
      <c r="B877" s="381" t="s">
        <v>1096</v>
      </c>
      <c r="C877" s="382" t="s">
        <v>1636</v>
      </c>
      <c r="D877" s="383">
        <v>6986</v>
      </c>
      <c r="E877" s="384">
        <v>13500</v>
      </c>
      <c r="F877" s="141">
        <f>-SUMIF(CajaAcc!F:F,A877,CajaAcc!E:E)+G877</f>
        <v>0</v>
      </c>
      <c r="G877" s="332">
        <v>0</v>
      </c>
    </row>
    <row r="878" spans="1:7" ht="15">
      <c r="A878" s="341" t="s">
        <v>1638</v>
      </c>
      <c r="B878" s="381" t="s">
        <v>1096</v>
      </c>
      <c r="C878" s="382" t="s">
        <v>1636</v>
      </c>
      <c r="D878" s="383">
        <v>6986</v>
      </c>
      <c r="E878" s="384">
        <v>13500</v>
      </c>
      <c r="F878" s="141">
        <f>-SUMIF(CajaAcc!F:F,A878,CajaAcc!E:E)+G878</f>
        <v>0</v>
      </c>
      <c r="G878" s="332">
        <v>0</v>
      </c>
    </row>
    <row r="879" spans="1:7" ht="15">
      <c r="A879" s="341" t="s">
        <v>6828</v>
      </c>
      <c r="B879" s="381" t="s">
        <v>1096</v>
      </c>
      <c r="C879" s="382" t="s">
        <v>1636</v>
      </c>
      <c r="D879" s="383">
        <v>12441</v>
      </c>
      <c r="E879" s="384">
        <v>24000</v>
      </c>
      <c r="F879" s="141">
        <f>-SUMIF(CajaAcc!F:F,A879,CajaAcc!E:E)+G879</f>
        <v>0</v>
      </c>
      <c r="G879" s="332">
        <v>0</v>
      </c>
    </row>
    <row r="880" spans="1:7" ht="15">
      <c r="A880" s="341" t="s">
        <v>6829</v>
      </c>
      <c r="B880" s="381" t="s">
        <v>1096</v>
      </c>
      <c r="C880" s="382" t="s">
        <v>1636</v>
      </c>
      <c r="D880" s="383">
        <v>12441</v>
      </c>
      <c r="E880" s="384">
        <v>24000</v>
      </c>
      <c r="F880" s="141">
        <f>-SUMIF(CajaAcc!F:F,A880,CajaAcc!E:E)+G880</f>
        <v>0</v>
      </c>
      <c r="G880" s="332">
        <v>0</v>
      </c>
    </row>
    <row r="881" spans="1:7" ht="15">
      <c r="A881" s="341" t="s">
        <v>1639</v>
      </c>
      <c r="B881" s="381" t="s">
        <v>1096</v>
      </c>
      <c r="C881" s="382" t="s">
        <v>1640</v>
      </c>
      <c r="D881" s="383">
        <v>5922</v>
      </c>
      <c r="E881" s="384">
        <v>11500</v>
      </c>
      <c r="F881" s="141">
        <f>-SUMIF(CajaAcc!F:F,A881,CajaAcc!E:E)+G881</f>
        <v>0</v>
      </c>
      <c r="G881" s="332">
        <v>0</v>
      </c>
    </row>
    <row r="882" spans="1:7" ht="15">
      <c r="A882" s="341" t="s">
        <v>1641</v>
      </c>
      <c r="B882" s="381" t="s">
        <v>1096</v>
      </c>
      <c r="C882" s="382" t="s">
        <v>1642</v>
      </c>
      <c r="D882" s="383">
        <v>5922</v>
      </c>
      <c r="E882" s="384">
        <v>11500</v>
      </c>
      <c r="F882" s="141">
        <f>-SUMIF(CajaAcc!F:F,A882,CajaAcc!E:E)+G882</f>
        <v>0</v>
      </c>
      <c r="G882" s="332">
        <v>0</v>
      </c>
    </row>
    <row r="883" spans="1:7" ht="15">
      <c r="A883" s="341" t="s">
        <v>1643</v>
      </c>
      <c r="B883" s="381" t="s">
        <v>1096</v>
      </c>
      <c r="C883" s="382" t="s">
        <v>1644</v>
      </c>
      <c r="D883" s="383">
        <v>12717</v>
      </c>
      <c r="E883" s="384">
        <v>24500</v>
      </c>
      <c r="F883" s="141">
        <f>-SUMIF(CajaAcc!F:F,A883,CajaAcc!E:E)+G883</f>
        <v>1</v>
      </c>
      <c r="G883" s="332">
        <v>1</v>
      </c>
    </row>
    <row r="884" spans="1:7" ht="15">
      <c r="A884" s="341" t="s">
        <v>1645</v>
      </c>
      <c r="B884" s="381" t="s">
        <v>1096</v>
      </c>
      <c r="C884" s="382" t="s">
        <v>1646</v>
      </c>
      <c r="D884" s="383">
        <v>5408</v>
      </c>
      <c r="E884" s="384">
        <v>10500</v>
      </c>
      <c r="F884" s="141">
        <f>-SUMIF(CajaAcc!F:F,A884,CajaAcc!E:E)+G884</f>
        <v>2</v>
      </c>
      <c r="G884" s="332">
        <v>2</v>
      </c>
    </row>
    <row r="885" spans="1:7" ht="15">
      <c r="A885" s="341" t="s">
        <v>1647</v>
      </c>
      <c r="B885" s="381" t="s">
        <v>1096</v>
      </c>
      <c r="C885" s="382" t="s">
        <v>1648</v>
      </c>
      <c r="D885" s="383">
        <v>5922</v>
      </c>
      <c r="E885" s="384">
        <v>11500</v>
      </c>
      <c r="F885" s="141">
        <f>-SUMIF(CajaAcc!F:F,A885,CajaAcc!E:E)+G885</f>
        <v>0</v>
      </c>
      <c r="G885" s="332">
        <v>0</v>
      </c>
    </row>
    <row r="886" spans="1:7" ht="15">
      <c r="A886" s="341" t="s">
        <v>1649</v>
      </c>
      <c r="B886" s="381" t="s">
        <v>1096</v>
      </c>
      <c r="C886" s="382" t="s">
        <v>1650</v>
      </c>
      <c r="D886" s="383">
        <v>5922</v>
      </c>
      <c r="E886" s="384">
        <v>11000</v>
      </c>
      <c r="F886" s="141">
        <f>-SUMIF(CajaAcc!F:F,A886,CajaAcc!E:E)+G886</f>
        <v>0</v>
      </c>
      <c r="G886" s="332">
        <v>0</v>
      </c>
    </row>
    <row r="887" spans="1:7" ht="15">
      <c r="A887" s="341" t="s">
        <v>1651</v>
      </c>
      <c r="B887" s="381" t="s">
        <v>1096</v>
      </c>
      <c r="C887" s="382" t="s">
        <v>1652</v>
      </c>
      <c r="D887" s="383">
        <v>5922</v>
      </c>
      <c r="E887" s="384">
        <v>11500</v>
      </c>
      <c r="F887" s="141">
        <f>-SUMIF(CajaAcc!F:F,A887,CajaAcc!E:E)+G887</f>
        <v>0</v>
      </c>
      <c r="G887" s="332">
        <v>0</v>
      </c>
    </row>
    <row r="888" spans="1:7" ht="15">
      <c r="A888" s="341" t="s">
        <v>1653</v>
      </c>
      <c r="B888" s="381" t="s">
        <v>1096</v>
      </c>
      <c r="C888" s="382" t="s">
        <v>1654</v>
      </c>
      <c r="D888" s="383">
        <v>11086</v>
      </c>
      <c r="E888" s="384">
        <v>18500</v>
      </c>
      <c r="F888" s="141">
        <f>-SUMIF(CajaAcc!F:F,A888,CajaAcc!E:E)+G888</f>
        <v>0</v>
      </c>
      <c r="G888" s="332">
        <v>0</v>
      </c>
    </row>
    <row r="889" spans="1:7" ht="15">
      <c r="A889" s="341" t="s">
        <v>1655</v>
      </c>
      <c r="B889" s="381" t="s">
        <v>1096</v>
      </c>
      <c r="C889" s="382" t="s">
        <v>1656</v>
      </c>
      <c r="D889" s="383">
        <v>6986</v>
      </c>
      <c r="E889" s="384">
        <v>13500</v>
      </c>
      <c r="F889" s="141">
        <f>-SUMIF(CajaAcc!F:F,A889,CajaAcc!E:E)+G889</f>
        <v>0</v>
      </c>
      <c r="G889" s="332">
        <v>0</v>
      </c>
    </row>
    <row r="890" spans="1:7" ht="15">
      <c r="A890" s="341" t="s">
        <v>1657</v>
      </c>
      <c r="B890" s="381" t="s">
        <v>1096</v>
      </c>
      <c r="C890" s="382" t="s">
        <v>1656</v>
      </c>
      <c r="D890" s="383">
        <v>6986</v>
      </c>
      <c r="E890" s="384">
        <v>13500</v>
      </c>
      <c r="F890" s="141">
        <f>-SUMIF(CajaAcc!F:F,A890,CajaAcc!E:E)+G890</f>
        <v>0</v>
      </c>
      <c r="G890" s="332">
        <v>0</v>
      </c>
    </row>
    <row r="891" spans="1:7" ht="15">
      <c r="A891" s="341" t="s">
        <v>1658</v>
      </c>
      <c r="B891" s="381" t="s">
        <v>1096</v>
      </c>
      <c r="C891" s="382" t="s">
        <v>1659</v>
      </c>
      <c r="D891" s="383">
        <v>6986</v>
      </c>
      <c r="E891" s="384">
        <v>13500</v>
      </c>
      <c r="F891" s="141">
        <f>-SUMIF(CajaAcc!F:F,A891,CajaAcc!E:E)+G891</f>
        <v>0</v>
      </c>
      <c r="G891" s="332">
        <v>0</v>
      </c>
    </row>
    <row r="892" spans="1:7" ht="15">
      <c r="A892" s="341" t="s">
        <v>1660</v>
      </c>
      <c r="B892" s="381" t="s">
        <v>1096</v>
      </c>
      <c r="C892" s="382" t="s">
        <v>1661</v>
      </c>
      <c r="D892" s="383">
        <v>6380</v>
      </c>
      <c r="E892" s="384">
        <v>8000</v>
      </c>
      <c r="F892" s="141">
        <f>-SUMIF(CajaAcc!F:F,A892,CajaAcc!E:E)+G892</f>
        <v>0</v>
      </c>
      <c r="G892" s="332">
        <v>0</v>
      </c>
    </row>
    <row r="893" spans="1:7" ht="15">
      <c r="A893" s="341" t="s">
        <v>1662</v>
      </c>
      <c r="B893" s="381" t="s">
        <v>1096</v>
      </c>
      <c r="C893" s="382" t="s">
        <v>1663</v>
      </c>
      <c r="D893" s="383">
        <v>5408</v>
      </c>
      <c r="E893" s="384">
        <v>10000</v>
      </c>
      <c r="F893" s="141">
        <f>-SUMIF(CajaAcc!F:F,A893,CajaAcc!E:E)+G893</f>
        <v>0</v>
      </c>
      <c r="G893" s="332">
        <v>0</v>
      </c>
    </row>
    <row r="894" spans="1:7" ht="15">
      <c r="A894" s="341" t="s">
        <v>1664</v>
      </c>
      <c r="B894" s="381" t="s">
        <v>1096</v>
      </c>
      <c r="C894" s="382" t="s">
        <v>1665</v>
      </c>
      <c r="D894" s="383">
        <v>3484</v>
      </c>
      <c r="E894" s="384">
        <v>6500</v>
      </c>
      <c r="F894" s="141">
        <f>-SUMIF(CajaAcc!F:F,A894,CajaAcc!E:E)+G894</f>
        <v>0</v>
      </c>
      <c r="G894" s="332">
        <v>0</v>
      </c>
    </row>
    <row r="895" spans="1:7" ht="15">
      <c r="A895" s="341" t="s">
        <v>1666</v>
      </c>
      <c r="B895" s="381" t="s">
        <v>1096</v>
      </c>
      <c r="C895" s="382" t="s">
        <v>1667</v>
      </c>
      <c r="D895" s="383">
        <v>2961</v>
      </c>
      <c r="E895" s="384">
        <v>5500</v>
      </c>
      <c r="F895" s="141">
        <f>-SUMIF(CajaAcc!F:F,A895,CajaAcc!E:E)+G895</f>
        <v>0</v>
      </c>
      <c r="G895" s="332">
        <v>0</v>
      </c>
    </row>
    <row r="896" spans="1:7" ht="15">
      <c r="A896" s="341" t="s">
        <v>1668</v>
      </c>
      <c r="B896" s="381" t="s">
        <v>1096</v>
      </c>
      <c r="C896" s="382" t="s">
        <v>1667</v>
      </c>
      <c r="D896" s="383">
        <v>2961</v>
      </c>
      <c r="E896" s="384">
        <v>5500</v>
      </c>
      <c r="F896" s="141">
        <f>-SUMIF(CajaAcc!F:F,A896,CajaAcc!E:E)+G896</f>
        <v>0</v>
      </c>
      <c r="G896" s="332">
        <v>0</v>
      </c>
    </row>
    <row r="897" spans="1:7" ht="15">
      <c r="A897" s="341" t="s">
        <v>1669</v>
      </c>
      <c r="B897" s="381" t="s">
        <v>1096</v>
      </c>
      <c r="C897" s="382" t="s">
        <v>1667</v>
      </c>
      <c r="D897" s="383">
        <v>2961</v>
      </c>
      <c r="E897" s="384">
        <v>5500</v>
      </c>
      <c r="F897" s="141">
        <f>-SUMIF(CajaAcc!F:F,A897,CajaAcc!E:E)+G897</f>
        <v>0</v>
      </c>
      <c r="G897" s="332">
        <v>0</v>
      </c>
    </row>
    <row r="898" spans="1:7" ht="15">
      <c r="A898" s="341" t="s">
        <v>1670</v>
      </c>
      <c r="B898" s="381" t="s">
        <v>1096</v>
      </c>
      <c r="C898" s="382" t="s">
        <v>1667</v>
      </c>
      <c r="D898" s="383">
        <v>2704</v>
      </c>
      <c r="E898" s="384">
        <v>5000</v>
      </c>
      <c r="F898" s="141">
        <f>-SUMIF(CajaAcc!F:F,A898,CajaAcc!E:E)+G898</f>
        <v>0</v>
      </c>
      <c r="G898" s="332">
        <v>0</v>
      </c>
    </row>
    <row r="899" spans="1:7" ht="15">
      <c r="A899" s="341" t="s">
        <v>1671</v>
      </c>
      <c r="B899" s="381" t="s">
        <v>1672</v>
      </c>
      <c r="C899" s="382" t="s">
        <v>1673</v>
      </c>
      <c r="D899" s="383">
        <v>695</v>
      </c>
      <c r="E899" s="384">
        <v>1500</v>
      </c>
      <c r="F899" s="141">
        <f>-SUMIF(CajaAcc!F:F,A899,CajaAcc!E:E)+G899</f>
        <v>0</v>
      </c>
      <c r="G899" s="332">
        <v>0</v>
      </c>
    </row>
    <row r="900" spans="1:7" ht="15">
      <c r="A900" s="341" t="s">
        <v>1674</v>
      </c>
      <c r="B900" s="381" t="s">
        <v>1672</v>
      </c>
      <c r="C900" s="382" t="s">
        <v>1675</v>
      </c>
      <c r="D900" s="383">
        <v>695</v>
      </c>
      <c r="E900" s="384">
        <v>1500</v>
      </c>
      <c r="F900" s="141">
        <f>-SUMIF(CajaAcc!F:F,A900,CajaAcc!E:E)+G900</f>
        <v>0</v>
      </c>
      <c r="G900" s="332">
        <v>0</v>
      </c>
    </row>
    <row r="901" spans="1:7" ht="15">
      <c r="A901" s="341" t="s">
        <v>1676</v>
      </c>
      <c r="B901" s="381" t="s">
        <v>1672</v>
      </c>
      <c r="C901" s="382" t="s">
        <v>1677</v>
      </c>
      <c r="D901" s="383">
        <v>695</v>
      </c>
      <c r="E901" s="384">
        <v>1500</v>
      </c>
      <c r="F901" s="141">
        <f>-SUMIF(CajaAcc!F:F,A901,CajaAcc!E:E)+G901</f>
        <v>0</v>
      </c>
      <c r="G901" s="332">
        <v>0</v>
      </c>
    </row>
    <row r="902" spans="1:7" ht="15">
      <c r="A902" s="341" t="s">
        <v>1678</v>
      </c>
      <c r="B902" s="381" t="s">
        <v>1672</v>
      </c>
      <c r="C902" s="382" t="s">
        <v>1679</v>
      </c>
      <c r="D902" s="383">
        <v>695</v>
      </c>
      <c r="E902" s="384">
        <v>1500</v>
      </c>
      <c r="F902" s="141">
        <f>-SUMIF(CajaAcc!F:F,A902,CajaAcc!E:E)+G902</f>
        <v>0</v>
      </c>
      <c r="G902" s="332">
        <v>0</v>
      </c>
    </row>
    <row r="903" spans="1:7" ht="15">
      <c r="A903" s="341" t="s">
        <v>1680</v>
      </c>
      <c r="B903" s="381" t="s">
        <v>1672</v>
      </c>
      <c r="C903" s="382" t="s">
        <v>1681</v>
      </c>
      <c r="D903" s="383">
        <v>2033</v>
      </c>
      <c r="E903" s="384">
        <v>3500</v>
      </c>
      <c r="F903" s="141">
        <f>-SUMIF(CajaAcc!F:F,A903,CajaAcc!E:E)+G903</f>
        <v>0</v>
      </c>
      <c r="G903" s="332">
        <v>0</v>
      </c>
    </row>
    <row r="904" spans="1:7" ht="15">
      <c r="A904" s="341" t="s">
        <v>1682</v>
      </c>
      <c r="B904" s="381" t="s">
        <v>1672</v>
      </c>
      <c r="C904" s="382" t="s">
        <v>1683</v>
      </c>
      <c r="D904" s="383">
        <v>2033</v>
      </c>
      <c r="E904" s="384">
        <v>3500</v>
      </c>
      <c r="F904" s="141">
        <f>-SUMIF(CajaAcc!F:F,A904,CajaAcc!E:E)+G904</f>
        <v>0</v>
      </c>
      <c r="G904" s="332">
        <v>0</v>
      </c>
    </row>
    <row r="905" spans="1:7" ht="15">
      <c r="A905" s="341" t="s">
        <v>1684</v>
      </c>
      <c r="B905" s="381" t="s">
        <v>1672</v>
      </c>
      <c r="C905" s="382" t="s">
        <v>1685</v>
      </c>
      <c r="D905" s="383">
        <v>2033</v>
      </c>
      <c r="E905" s="384">
        <v>3500</v>
      </c>
      <c r="F905" s="141">
        <f>-SUMIF(CajaAcc!F:F,A905,CajaAcc!E:E)+G905</f>
        <v>0</v>
      </c>
      <c r="G905" s="332">
        <v>0</v>
      </c>
    </row>
    <row r="906" spans="1:7" ht="15">
      <c r="A906" s="341" t="s">
        <v>1686</v>
      </c>
      <c r="B906" s="381" t="s">
        <v>1672</v>
      </c>
      <c r="C906" s="382" t="s">
        <v>1687</v>
      </c>
      <c r="D906" s="383">
        <v>2033</v>
      </c>
      <c r="E906" s="384">
        <v>3500</v>
      </c>
      <c r="F906" s="141">
        <f>-SUMIF(CajaAcc!F:F,A906,CajaAcc!E:E)+G906</f>
        <v>0</v>
      </c>
      <c r="G906" s="332">
        <v>0</v>
      </c>
    </row>
    <row r="907" spans="1:7" ht="15">
      <c r="A907" s="341" t="s">
        <v>1688</v>
      </c>
      <c r="B907" s="381" t="s">
        <v>1672</v>
      </c>
      <c r="C907" s="382" t="s">
        <v>1689</v>
      </c>
      <c r="D907" s="383">
        <v>2033</v>
      </c>
      <c r="E907" s="384">
        <v>3500</v>
      </c>
      <c r="F907" s="141">
        <f>-SUMIF(CajaAcc!F:F,A907,CajaAcc!E:E)+G907</f>
        <v>0</v>
      </c>
      <c r="G907" s="332">
        <v>0</v>
      </c>
    </row>
    <row r="908" spans="1:7" ht="15">
      <c r="A908" s="341" t="s">
        <v>1690</v>
      </c>
      <c r="B908" s="381" t="s">
        <v>1672</v>
      </c>
      <c r="C908" s="382" t="s">
        <v>1691</v>
      </c>
      <c r="D908" s="383">
        <v>2033</v>
      </c>
      <c r="E908" s="384">
        <v>3500</v>
      </c>
      <c r="F908" s="141">
        <f>-SUMIF(CajaAcc!F:F,A908,CajaAcc!E:E)+G908</f>
        <v>0</v>
      </c>
      <c r="G908" s="332">
        <v>0</v>
      </c>
    </row>
    <row r="909" spans="1:7" ht="15">
      <c r="A909" s="341" t="s">
        <v>1692</v>
      </c>
      <c r="B909" s="381" t="s">
        <v>1672</v>
      </c>
      <c r="C909" s="382" t="s">
        <v>1693</v>
      </c>
      <c r="D909" s="383">
        <v>2033</v>
      </c>
      <c r="E909" s="384">
        <v>3500</v>
      </c>
      <c r="F909" s="141">
        <f>-SUMIF(CajaAcc!F:F,A909,CajaAcc!E:E)+G909</f>
        <v>0</v>
      </c>
      <c r="G909" s="332">
        <v>0</v>
      </c>
    </row>
    <row r="910" spans="1:7" ht="15">
      <c r="A910" s="341" t="s">
        <v>1694</v>
      </c>
      <c r="B910" s="381" t="s">
        <v>1672</v>
      </c>
      <c r="C910" s="382" t="s">
        <v>1695</v>
      </c>
      <c r="D910" s="383">
        <v>2033</v>
      </c>
      <c r="E910" s="384">
        <v>3500</v>
      </c>
      <c r="F910" s="141">
        <f>-SUMIF(CajaAcc!F:F,A910,CajaAcc!E:E)+G910</f>
        <v>0</v>
      </c>
      <c r="G910" s="332">
        <v>0</v>
      </c>
    </row>
    <row r="911" spans="1:7" ht="15">
      <c r="A911" s="341" t="s">
        <v>1696</v>
      </c>
      <c r="B911" s="381" t="s">
        <v>1672</v>
      </c>
      <c r="C911" s="382" t="s">
        <v>1697</v>
      </c>
      <c r="D911" s="383">
        <v>2033</v>
      </c>
      <c r="E911" s="384">
        <v>3500</v>
      </c>
      <c r="F911" s="141">
        <f>-SUMIF(CajaAcc!F:F,A911,CajaAcc!E:E)+G911</f>
        <v>0</v>
      </c>
      <c r="G911" s="332">
        <v>0</v>
      </c>
    </row>
    <row r="912" spans="1:7" ht="15">
      <c r="A912" s="341" t="s">
        <v>1698</v>
      </c>
      <c r="B912" s="381" t="s">
        <v>1672</v>
      </c>
      <c r="C912" s="382" t="s">
        <v>1697</v>
      </c>
      <c r="D912" s="383">
        <v>2033</v>
      </c>
      <c r="E912" s="384">
        <v>3500</v>
      </c>
      <c r="F912" s="141">
        <f>-SUMIF(CajaAcc!F:F,A912,CajaAcc!E:E)+G912</f>
        <v>0</v>
      </c>
      <c r="G912" s="332">
        <v>0</v>
      </c>
    </row>
    <row r="913" spans="1:7" ht="15">
      <c r="A913" s="341" t="s">
        <v>1699</v>
      </c>
      <c r="B913" s="381" t="s">
        <v>1672</v>
      </c>
      <c r="C913" s="382" t="s">
        <v>1697</v>
      </c>
      <c r="D913" s="383">
        <v>2033</v>
      </c>
      <c r="E913" s="384">
        <v>3500</v>
      </c>
      <c r="F913" s="141">
        <f>-SUMIF(CajaAcc!F:F,A913,CajaAcc!E:E)+G913</f>
        <v>0</v>
      </c>
      <c r="G913" s="332">
        <v>0</v>
      </c>
    </row>
    <row r="914" spans="1:7" ht="15">
      <c r="A914" s="341" t="s">
        <v>1700</v>
      </c>
      <c r="B914" s="381" t="s">
        <v>1672</v>
      </c>
      <c r="C914" s="382" t="s">
        <v>1701</v>
      </c>
      <c r="D914" s="383">
        <v>2033</v>
      </c>
      <c r="E914" s="384">
        <v>3500</v>
      </c>
      <c r="F914" s="141">
        <f>-SUMIF(CajaAcc!F:F,A914,CajaAcc!E:E)+G914</f>
        <v>0</v>
      </c>
      <c r="G914" s="332">
        <v>0</v>
      </c>
    </row>
    <row r="915" spans="1:7" ht="15">
      <c r="A915" s="341" t="s">
        <v>1702</v>
      </c>
      <c r="B915" s="381" t="s">
        <v>1672</v>
      </c>
      <c r="C915" s="382" t="s">
        <v>1703</v>
      </c>
      <c r="D915" s="383">
        <v>2033</v>
      </c>
      <c r="E915" s="384">
        <v>3500</v>
      </c>
      <c r="F915" s="141">
        <f>-SUMIF(CajaAcc!F:F,A915,CajaAcc!E:E)+G915</f>
        <v>0</v>
      </c>
      <c r="G915" s="332">
        <v>0</v>
      </c>
    </row>
    <row r="916" spans="1:7" ht="15">
      <c r="A916" s="341" t="s">
        <v>1704</v>
      </c>
      <c r="B916" s="381" t="s">
        <v>1672</v>
      </c>
      <c r="C916" s="382" t="s">
        <v>1705</v>
      </c>
      <c r="D916" s="383">
        <v>7520</v>
      </c>
      <c r="E916" s="384">
        <v>12000</v>
      </c>
      <c r="F916" s="141">
        <f>-SUMIF(CajaAcc!F:F,A916,CajaAcc!E:E)+G916</f>
        <v>0</v>
      </c>
      <c r="G916" s="332">
        <v>0</v>
      </c>
    </row>
    <row r="917" spans="1:7" ht="15">
      <c r="A917" s="341" t="s">
        <v>1706</v>
      </c>
      <c r="B917" s="381" t="s">
        <v>1672</v>
      </c>
      <c r="C917" s="382" t="s">
        <v>1707</v>
      </c>
      <c r="D917" s="383">
        <v>2033</v>
      </c>
      <c r="E917" s="384">
        <v>3500</v>
      </c>
      <c r="F917" s="141">
        <f>-SUMIF(CajaAcc!F:F,A917,CajaAcc!E:E)+G917</f>
        <v>0</v>
      </c>
      <c r="G917" s="332">
        <v>0</v>
      </c>
    </row>
    <row r="918" spans="1:7" ht="15">
      <c r="A918" s="341" t="s">
        <v>1708</v>
      </c>
      <c r="B918" s="381" t="s">
        <v>1672</v>
      </c>
      <c r="C918" s="382" t="s">
        <v>1709</v>
      </c>
      <c r="D918" s="383">
        <v>7520</v>
      </c>
      <c r="E918" s="384">
        <v>18000</v>
      </c>
      <c r="F918" s="141">
        <f>-SUMIF(CajaAcc!F:F,A918,CajaAcc!E:E)+G918</f>
        <v>2</v>
      </c>
      <c r="G918" s="332">
        <v>2</v>
      </c>
    </row>
    <row r="919" spans="1:7" ht="15">
      <c r="A919" s="341" t="s">
        <v>1710</v>
      </c>
      <c r="B919" s="381" t="s">
        <v>1672</v>
      </c>
      <c r="C919" s="382" t="s">
        <v>1711</v>
      </c>
      <c r="D919" s="383">
        <v>2033</v>
      </c>
      <c r="E919" s="384">
        <v>3500</v>
      </c>
      <c r="F919" s="141">
        <f>-SUMIF(CajaAcc!F:F,A919,CajaAcc!E:E)+G919</f>
        <v>0</v>
      </c>
      <c r="G919" s="332">
        <v>0</v>
      </c>
    </row>
    <row r="920" spans="1:7" ht="15">
      <c r="A920" s="341" t="s">
        <v>1712</v>
      </c>
      <c r="B920" s="381" t="s">
        <v>1672</v>
      </c>
      <c r="C920" s="382" t="s">
        <v>1713</v>
      </c>
      <c r="D920" s="383">
        <v>29105</v>
      </c>
      <c r="E920" s="384">
        <v>31500</v>
      </c>
      <c r="F920" s="141">
        <f>-SUMIF(CajaAcc!F:F,A920,CajaAcc!E:E)+G920</f>
        <v>0</v>
      </c>
      <c r="G920" s="332">
        <v>0</v>
      </c>
    </row>
    <row r="921" spans="1:7" ht="15">
      <c r="A921" s="341" t="s">
        <v>1714</v>
      </c>
      <c r="B921" s="381" t="s">
        <v>1672</v>
      </c>
      <c r="C921" s="382" t="s">
        <v>1715</v>
      </c>
      <c r="D921" s="383">
        <v>1181</v>
      </c>
      <c r="E921" s="384">
        <v>2000</v>
      </c>
      <c r="F921" s="141">
        <f>-SUMIF(CajaAcc!F:F,A921,CajaAcc!E:E)+G921</f>
        <v>0</v>
      </c>
      <c r="G921" s="332">
        <v>0</v>
      </c>
    </row>
    <row r="922" spans="1:7" ht="15">
      <c r="A922" s="341" t="s">
        <v>1716</v>
      </c>
      <c r="B922" s="381" t="s">
        <v>1672</v>
      </c>
      <c r="C922" s="382" t="s">
        <v>1717</v>
      </c>
      <c r="D922" s="383">
        <v>1181</v>
      </c>
      <c r="E922" s="384">
        <v>2500</v>
      </c>
      <c r="F922" s="141">
        <f>-SUMIF(CajaAcc!F:F,A922,CajaAcc!E:E)+G922</f>
        <v>0</v>
      </c>
      <c r="G922" s="332">
        <v>0</v>
      </c>
    </row>
    <row r="923" spans="1:7" ht="15">
      <c r="A923" s="341" t="s">
        <v>1718</v>
      </c>
      <c r="B923" s="381" t="s">
        <v>1672</v>
      </c>
      <c r="C923" s="382" t="s">
        <v>1719</v>
      </c>
      <c r="D923" s="383">
        <v>288</v>
      </c>
      <c r="E923" s="384">
        <v>500</v>
      </c>
      <c r="F923" s="141">
        <f>-SUMIF(CajaAcc!F:F,A923,CajaAcc!E:E)+G923</f>
        <v>0</v>
      </c>
      <c r="G923" s="332">
        <v>0</v>
      </c>
    </row>
    <row r="924" spans="1:7" ht="15">
      <c r="A924" s="341" t="s">
        <v>1720</v>
      </c>
      <c r="B924" s="381" t="s">
        <v>1672</v>
      </c>
      <c r="C924" s="382" t="s">
        <v>1721</v>
      </c>
      <c r="D924" s="383">
        <v>288</v>
      </c>
      <c r="E924" s="384">
        <v>500</v>
      </c>
      <c r="F924" s="141">
        <f>-SUMIF(CajaAcc!F:F,A924,CajaAcc!E:E)+G924</f>
        <v>0</v>
      </c>
      <c r="G924" s="332">
        <v>0</v>
      </c>
    </row>
    <row r="925" spans="1:7" ht="15">
      <c r="A925" s="341" t="s">
        <v>1722</v>
      </c>
      <c r="B925" s="381" t="s">
        <v>1672</v>
      </c>
      <c r="C925" s="382" t="s">
        <v>1723</v>
      </c>
      <c r="D925" s="383">
        <v>288</v>
      </c>
      <c r="E925" s="384">
        <v>500</v>
      </c>
      <c r="F925" s="141">
        <f>-SUMIF(CajaAcc!F:F,A925,CajaAcc!E:E)+G925</f>
        <v>0</v>
      </c>
      <c r="G925" s="332">
        <v>0</v>
      </c>
    </row>
    <row r="926" spans="1:7" ht="15">
      <c r="A926" s="341" t="s">
        <v>1724</v>
      </c>
      <c r="B926" s="381" t="s">
        <v>1672</v>
      </c>
      <c r="C926" s="382" t="s">
        <v>1725</v>
      </c>
      <c r="D926" s="383">
        <v>288</v>
      </c>
      <c r="E926" s="384">
        <v>500</v>
      </c>
      <c r="F926" s="141">
        <f>-SUMIF(CajaAcc!F:F,A926,CajaAcc!E:E)+G926</f>
        <v>0</v>
      </c>
      <c r="G926" s="332">
        <v>0</v>
      </c>
    </row>
    <row r="927" spans="1:7" ht="15">
      <c r="A927" s="341" t="s">
        <v>1726</v>
      </c>
      <c r="B927" s="381" t="s">
        <v>1672</v>
      </c>
      <c r="C927" s="382" t="s">
        <v>1727</v>
      </c>
      <c r="D927" s="383">
        <v>288</v>
      </c>
      <c r="E927" s="384">
        <v>500</v>
      </c>
      <c r="F927" s="141">
        <f>-SUMIF(CajaAcc!F:F,A927,CajaAcc!E:E)+G927</f>
        <v>0</v>
      </c>
      <c r="G927" s="332">
        <v>0</v>
      </c>
    </row>
    <row r="928" spans="1:7" ht="15">
      <c r="A928" s="341" t="s">
        <v>1728</v>
      </c>
      <c r="B928" s="381" t="s">
        <v>1672</v>
      </c>
      <c r="C928" s="382" t="s">
        <v>1729</v>
      </c>
      <c r="D928" s="383">
        <v>288</v>
      </c>
      <c r="E928" s="384">
        <v>500</v>
      </c>
      <c r="F928" s="141">
        <f>-SUMIF(CajaAcc!F:F,A928,CajaAcc!E:E)+G928</f>
        <v>0</v>
      </c>
      <c r="G928" s="332">
        <v>0</v>
      </c>
    </row>
    <row r="929" spans="1:7" ht="15">
      <c r="A929" s="341" t="s">
        <v>1730</v>
      </c>
      <c r="B929" s="381" t="s">
        <v>1672</v>
      </c>
      <c r="C929" s="382" t="s">
        <v>1731</v>
      </c>
      <c r="D929" s="383">
        <v>288</v>
      </c>
      <c r="E929" s="384">
        <v>500</v>
      </c>
      <c r="F929" s="141">
        <f>-SUMIF(CajaAcc!F:F,A929,CajaAcc!E:E)+G929</f>
        <v>0</v>
      </c>
      <c r="G929" s="332">
        <v>0</v>
      </c>
    </row>
    <row r="930" spans="1:7" ht="15">
      <c r="A930" s="341" t="s">
        <v>1732</v>
      </c>
      <c r="B930" s="381" t="s">
        <v>1672</v>
      </c>
      <c r="C930" s="382" t="s">
        <v>1733</v>
      </c>
      <c r="D930" s="383">
        <v>695</v>
      </c>
      <c r="E930" s="384">
        <v>1500</v>
      </c>
      <c r="F930" s="141">
        <f>-SUMIF(CajaAcc!F:F,A930,CajaAcc!E:E)+G930</f>
        <v>0</v>
      </c>
      <c r="G930" s="332">
        <v>0</v>
      </c>
    </row>
    <row r="931" spans="1:7" ht="15">
      <c r="A931" s="341" t="s">
        <v>1734</v>
      </c>
      <c r="B931" s="381" t="s">
        <v>1672</v>
      </c>
      <c r="C931" s="382" t="s">
        <v>1733</v>
      </c>
      <c r="D931" s="383">
        <v>695</v>
      </c>
      <c r="E931" s="384">
        <v>1500</v>
      </c>
      <c r="F931" s="141">
        <f>-SUMIF(CajaAcc!F:F,A931,CajaAcc!E:E)+G931</f>
        <v>0</v>
      </c>
      <c r="G931" s="332">
        <v>0</v>
      </c>
    </row>
    <row r="932" spans="1:7" ht="15">
      <c r="A932" s="341" t="s">
        <v>1735</v>
      </c>
      <c r="B932" s="381" t="s">
        <v>1672</v>
      </c>
      <c r="C932" s="382" t="s">
        <v>1736</v>
      </c>
      <c r="D932" s="383">
        <v>695</v>
      </c>
      <c r="E932" s="384">
        <v>1500</v>
      </c>
      <c r="F932" s="141">
        <f>-SUMIF(CajaAcc!F:F,A932,CajaAcc!E:E)+G932</f>
        <v>0</v>
      </c>
      <c r="G932" s="332">
        <v>0</v>
      </c>
    </row>
    <row r="933" spans="1:7" ht="15">
      <c r="A933" s="341" t="s">
        <v>1737</v>
      </c>
      <c r="B933" s="381" t="s">
        <v>1672</v>
      </c>
      <c r="C933" s="382" t="s">
        <v>1738</v>
      </c>
      <c r="D933" s="383">
        <v>695</v>
      </c>
      <c r="E933" s="384">
        <v>1500</v>
      </c>
      <c r="F933" s="141">
        <f>-SUMIF(CajaAcc!F:F,A933,CajaAcc!E:E)+G933</f>
        <v>0</v>
      </c>
      <c r="G933" s="332">
        <v>0</v>
      </c>
    </row>
    <row r="934" spans="1:7" ht="15">
      <c r="A934" s="341" t="s">
        <v>1739</v>
      </c>
      <c r="B934" s="381" t="s">
        <v>1672</v>
      </c>
      <c r="C934" s="382" t="s">
        <v>1740</v>
      </c>
      <c r="D934" s="383">
        <v>695</v>
      </c>
      <c r="E934" s="384">
        <v>1500</v>
      </c>
      <c r="F934" s="141">
        <f>-SUMIF(CajaAcc!F:F,A934,CajaAcc!E:E)+G934</f>
        <v>0</v>
      </c>
      <c r="G934" s="332">
        <v>0</v>
      </c>
    </row>
    <row r="935" spans="1:7" ht="15">
      <c r="A935" s="341" t="s">
        <v>1741</v>
      </c>
      <c r="B935" s="381" t="s">
        <v>1672</v>
      </c>
      <c r="C935" s="382" t="s">
        <v>1742</v>
      </c>
      <c r="D935" s="383">
        <v>3658</v>
      </c>
      <c r="E935" s="384">
        <v>5500</v>
      </c>
      <c r="F935" s="141">
        <f>-SUMIF(CajaAcc!F:F,A935,CajaAcc!E:E)+G935</f>
        <v>0</v>
      </c>
      <c r="G935" s="332">
        <v>0</v>
      </c>
    </row>
    <row r="936" spans="1:7" ht="15">
      <c r="A936" s="341" t="s">
        <v>1743</v>
      </c>
      <c r="B936" s="381" t="s">
        <v>1672</v>
      </c>
      <c r="C936" s="382" t="s">
        <v>1744</v>
      </c>
      <c r="D936" s="383">
        <v>3658</v>
      </c>
      <c r="E936" s="384">
        <v>5500</v>
      </c>
      <c r="F936" s="141">
        <f>-SUMIF(CajaAcc!F:F,A936,CajaAcc!E:E)+G936</f>
        <v>1</v>
      </c>
      <c r="G936" s="332">
        <v>1</v>
      </c>
    </row>
    <row r="937" spans="1:7" ht="15">
      <c r="A937" s="341" t="s">
        <v>1745</v>
      </c>
      <c r="B937" s="381" t="s">
        <v>1672</v>
      </c>
      <c r="C937" s="382" t="s">
        <v>1746</v>
      </c>
      <c r="D937" s="383">
        <v>6677</v>
      </c>
      <c r="E937" s="384">
        <v>10500</v>
      </c>
      <c r="F937" s="141">
        <f>-SUMIF(CajaAcc!F:F,A937,CajaAcc!E:E)+G937</f>
        <v>0</v>
      </c>
      <c r="G937" s="332">
        <v>0</v>
      </c>
    </row>
    <row r="938" spans="1:7" ht="15">
      <c r="A938" s="341" t="s">
        <v>1747</v>
      </c>
      <c r="B938" s="381" t="s">
        <v>1672</v>
      </c>
      <c r="C938" s="382" t="s">
        <v>1748</v>
      </c>
      <c r="D938" s="383">
        <v>5795</v>
      </c>
      <c r="E938" s="384">
        <v>9000</v>
      </c>
      <c r="F938" s="141">
        <f>-SUMIF(CajaAcc!F:F,A938,CajaAcc!E:E)+G938</f>
        <v>0</v>
      </c>
      <c r="G938" s="332">
        <v>0</v>
      </c>
    </row>
    <row r="939" spans="1:7" ht="15">
      <c r="A939" s="341" t="s">
        <v>1749</v>
      </c>
      <c r="B939" s="381" t="s">
        <v>1672</v>
      </c>
      <c r="C939" s="382" t="s">
        <v>1750</v>
      </c>
      <c r="D939" s="383">
        <v>9561</v>
      </c>
      <c r="E939" s="384">
        <v>15000</v>
      </c>
      <c r="F939" s="141">
        <f>-SUMIF(CajaAcc!F:F,A939,CajaAcc!E:E)+G939</f>
        <v>0</v>
      </c>
      <c r="G939" s="332">
        <v>0</v>
      </c>
    </row>
    <row r="940" spans="1:7" ht="15">
      <c r="A940" s="341" t="s">
        <v>1751</v>
      </c>
      <c r="B940" s="381" t="s">
        <v>1672</v>
      </c>
      <c r="C940" s="382" t="s">
        <v>1752</v>
      </c>
      <c r="D940" s="383">
        <v>1707</v>
      </c>
      <c r="E940" s="384">
        <v>2500</v>
      </c>
      <c r="F940" s="141">
        <f>-SUMIF(CajaAcc!F:F,A940,CajaAcc!E:E)+G940</f>
        <v>0</v>
      </c>
      <c r="G940" s="332">
        <v>0</v>
      </c>
    </row>
    <row r="941" spans="1:7" ht="15">
      <c r="A941" s="341" t="s">
        <v>1753</v>
      </c>
      <c r="B941" s="381" t="s">
        <v>1672</v>
      </c>
      <c r="C941" s="382" t="s">
        <v>1754</v>
      </c>
      <c r="D941" s="383">
        <v>5795</v>
      </c>
      <c r="E941" s="384">
        <v>9000</v>
      </c>
      <c r="F941" s="141">
        <f>-SUMIF(CajaAcc!F:F,A941,CajaAcc!E:E)+G941</f>
        <v>0</v>
      </c>
      <c r="G941" s="332">
        <v>0</v>
      </c>
    </row>
    <row r="942" spans="1:7" ht="15">
      <c r="A942" s="341" t="s">
        <v>1755</v>
      </c>
      <c r="B942" s="381" t="s">
        <v>1672</v>
      </c>
      <c r="C942" s="382" t="s">
        <v>1756</v>
      </c>
      <c r="D942" s="383">
        <v>7807</v>
      </c>
      <c r="E942" s="384">
        <v>12500</v>
      </c>
      <c r="F942" s="141">
        <f>-SUMIF(CajaAcc!F:F,A942,CajaAcc!E:E)+G942</f>
        <v>0</v>
      </c>
      <c r="G942" s="332">
        <v>0</v>
      </c>
    </row>
    <row r="943" spans="1:7" ht="15">
      <c r="A943" s="341" t="s">
        <v>1757</v>
      </c>
      <c r="B943" s="381" t="s">
        <v>1672</v>
      </c>
      <c r="C943" s="382" t="s">
        <v>1758</v>
      </c>
      <c r="D943" s="383">
        <v>17570</v>
      </c>
      <c r="E943" s="384">
        <v>23000</v>
      </c>
      <c r="F943" s="141">
        <f>-SUMIF(CajaAcc!F:F,A943,CajaAcc!E:E)+G943</f>
        <v>0</v>
      </c>
      <c r="G943" s="332">
        <v>0</v>
      </c>
    </row>
    <row r="944" spans="1:7" ht="15">
      <c r="A944" s="341" t="s">
        <v>1759</v>
      </c>
      <c r="B944" s="381" t="s">
        <v>1672</v>
      </c>
      <c r="C944" s="382" t="s">
        <v>1760</v>
      </c>
      <c r="D944" s="383">
        <v>17570</v>
      </c>
      <c r="E944" s="384">
        <v>23000</v>
      </c>
      <c r="F944" s="141">
        <f>-SUMIF(CajaAcc!F:F,A944,CajaAcc!E:E)+G944</f>
        <v>0</v>
      </c>
      <c r="G944" s="332">
        <v>0</v>
      </c>
    </row>
    <row r="945" spans="1:7" ht="15">
      <c r="A945" s="341" t="s">
        <v>1761</v>
      </c>
      <c r="B945" s="381" t="s">
        <v>1672</v>
      </c>
      <c r="C945" s="382" t="s">
        <v>1762</v>
      </c>
      <c r="D945" s="383">
        <v>17570</v>
      </c>
      <c r="E945" s="384">
        <v>23000</v>
      </c>
      <c r="F945" s="141">
        <f>-SUMIF(CajaAcc!F:F,A945,CajaAcc!E:E)+G945</f>
        <v>0</v>
      </c>
      <c r="G945" s="332">
        <v>0</v>
      </c>
    </row>
    <row r="946" spans="1:7" ht="15">
      <c r="A946" s="341" t="s">
        <v>1763</v>
      </c>
      <c r="B946" s="381" t="s">
        <v>1672</v>
      </c>
      <c r="C946" s="382" t="s">
        <v>1764</v>
      </c>
      <c r="D946" s="383">
        <v>17570</v>
      </c>
      <c r="E946" s="384">
        <v>23000</v>
      </c>
      <c r="F946" s="141">
        <f>-SUMIF(CajaAcc!F:F,A946,CajaAcc!E:E)+G946</f>
        <v>0</v>
      </c>
      <c r="G946" s="332">
        <v>0</v>
      </c>
    </row>
    <row r="947" spans="1:7" ht="15">
      <c r="A947" s="341" t="s">
        <v>1765</v>
      </c>
      <c r="B947" s="381" t="s">
        <v>1672</v>
      </c>
      <c r="C947" s="382" t="s">
        <v>1766</v>
      </c>
      <c r="D947" s="383">
        <v>12650</v>
      </c>
      <c r="E947" s="384">
        <v>16500</v>
      </c>
      <c r="F947" s="141">
        <f>-SUMIF(CajaAcc!F:F,A947,CajaAcc!E:E)+G947</f>
        <v>0</v>
      </c>
      <c r="G947" s="332">
        <v>0</v>
      </c>
    </row>
    <row r="948" spans="1:7" ht="15">
      <c r="A948" s="341" t="s">
        <v>1767</v>
      </c>
      <c r="B948" s="381" t="s">
        <v>1672</v>
      </c>
      <c r="C948" s="382" t="s">
        <v>1768</v>
      </c>
      <c r="D948" s="383">
        <v>17570</v>
      </c>
      <c r="E948" s="384">
        <v>23000</v>
      </c>
      <c r="F948" s="141">
        <f>-SUMIF(CajaAcc!F:F,A948,CajaAcc!E:E)+G948</f>
        <v>0</v>
      </c>
      <c r="G948" s="332">
        <v>0</v>
      </c>
    </row>
    <row r="949" spans="1:7" ht="15">
      <c r="A949" s="341" t="s">
        <v>1769</v>
      </c>
      <c r="B949" s="381" t="s">
        <v>1672</v>
      </c>
      <c r="C949" s="382" t="s">
        <v>1770</v>
      </c>
      <c r="D949" s="383">
        <v>17372</v>
      </c>
      <c r="E949" s="384">
        <v>22500</v>
      </c>
      <c r="F949" s="141">
        <f>-SUMIF(CajaAcc!F:F,A949,CajaAcc!E:E)+G949</f>
        <v>0</v>
      </c>
      <c r="G949" s="332">
        <v>0</v>
      </c>
    </row>
    <row r="950" spans="1:7" ht="15">
      <c r="A950" s="341" t="s">
        <v>1771</v>
      </c>
      <c r="B950" s="381" t="s">
        <v>1672</v>
      </c>
      <c r="C950" s="382" t="s">
        <v>1772</v>
      </c>
      <c r="D950" s="383">
        <v>13852</v>
      </c>
      <c r="E950" s="384">
        <v>18000</v>
      </c>
      <c r="F950" s="141">
        <f>-SUMIF(CajaAcc!F:F,A950,CajaAcc!E:E)+G950</f>
        <v>0</v>
      </c>
      <c r="G950" s="332">
        <v>0</v>
      </c>
    </row>
    <row r="951" spans="1:7" ht="15">
      <c r="A951" s="341" t="s">
        <v>1773</v>
      </c>
      <c r="B951" s="381" t="s">
        <v>1672</v>
      </c>
      <c r="C951" s="382" t="s">
        <v>1774</v>
      </c>
      <c r="D951" s="383">
        <v>13852</v>
      </c>
      <c r="E951" s="384">
        <v>18000</v>
      </c>
      <c r="F951" s="141">
        <f>-SUMIF(CajaAcc!F:F,A951,CajaAcc!E:E)+G951</f>
        <v>0</v>
      </c>
      <c r="G951" s="332">
        <v>0</v>
      </c>
    </row>
    <row r="952" spans="1:7" ht="15">
      <c r="A952" s="341" t="s">
        <v>1775</v>
      </c>
      <c r="B952" s="381" t="s">
        <v>1672</v>
      </c>
      <c r="C952" s="382" t="s">
        <v>1776</v>
      </c>
      <c r="D952" s="383">
        <v>13852</v>
      </c>
      <c r="E952" s="384">
        <v>18000</v>
      </c>
      <c r="F952" s="141">
        <f>-SUMIF(CajaAcc!F:F,A952,CajaAcc!E:E)+G952</f>
        <v>0</v>
      </c>
      <c r="G952" s="332">
        <v>0</v>
      </c>
    </row>
    <row r="953" spans="1:7" ht="15">
      <c r="A953" s="341" t="s">
        <v>1777</v>
      </c>
      <c r="B953" s="381" t="s">
        <v>1672</v>
      </c>
      <c r="C953" s="382" t="s">
        <v>1778</v>
      </c>
      <c r="D953" s="383">
        <v>13852</v>
      </c>
      <c r="E953" s="384">
        <v>18000</v>
      </c>
      <c r="F953" s="141">
        <f>-SUMIF(CajaAcc!F:F,A953,CajaAcc!E:E)+G953</f>
        <v>0</v>
      </c>
      <c r="G953" s="332">
        <v>0</v>
      </c>
    </row>
    <row r="954" spans="1:7" ht="15">
      <c r="A954" s="341" t="s">
        <v>1779</v>
      </c>
      <c r="B954" s="381" t="s">
        <v>1672</v>
      </c>
      <c r="C954" s="382" t="s">
        <v>1780</v>
      </c>
      <c r="D954" s="383">
        <v>13852</v>
      </c>
      <c r="E954" s="384">
        <v>18000</v>
      </c>
      <c r="F954" s="141">
        <f>-SUMIF(CajaAcc!F:F,A954,CajaAcc!E:E)+G954</f>
        <v>0</v>
      </c>
      <c r="G954" s="332">
        <v>0</v>
      </c>
    </row>
    <row r="955" spans="1:7" ht="15">
      <c r="A955" s="341" t="s">
        <v>1781</v>
      </c>
      <c r="B955" s="381" t="s">
        <v>1672</v>
      </c>
      <c r="C955" s="382" t="s">
        <v>1782</v>
      </c>
      <c r="D955" s="383">
        <v>13852</v>
      </c>
      <c r="E955" s="384">
        <v>18000</v>
      </c>
      <c r="F955" s="141">
        <f>-SUMIF(CajaAcc!F:F,A955,CajaAcc!E:E)+G955</f>
        <v>0</v>
      </c>
      <c r="G955" s="332">
        <v>0</v>
      </c>
    </row>
    <row r="956" spans="1:7" ht="15">
      <c r="A956" s="341" t="s">
        <v>1783</v>
      </c>
      <c r="B956" s="381" t="s">
        <v>1672</v>
      </c>
      <c r="C956" s="382" t="s">
        <v>1784</v>
      </c>
      <c r="D956" s="383">
        <v>13852</v>
      </c>
      <c r="E956" s="384">
        <v>18000</v>
      </c>
      <c r="F956" s="141">
        <f>-SUMIF(CajaAcc!F:F,A956,CajaAcc!E:E)+G956</f>
        <v>0</v>
      </c>
      <c r="G956" s="332">
        <v>0</v>
      </c>
    </row>
    <row r="957" spans="1:7" ht="15">
      <c r="A957" s="341" t="s">
        <v>1785</v>
      </c>
      <c r="B957" s="381" t="s">
        <v>1672</v>
      </c>
      <c r="C957" s="382" t="s">
        <v>1786</v>
      </c>
      <c r="D957" s="383">
        <v>13852</v>
      </c>
      <c r="E957" s="384">
        <v>18000</v>
      </c>
      <c r="F957" s="141">
        <f>-SUMIF(CajaAcc!F:F,A957,CajaAcc!E:E)+G957</f>
        <v>0</v>
      </c>
      <c r="G957" s="332">
        <v>0</v>
      </c>
    </row>
    <row r="958" spans="1:7" ht="15">
      <c r="A958" s="341" t="s">
        <v>1787</v>
      </c>
      <c r="B958" s="381" t="s">
        <v>1672</v>
      </c>
      <c r="C958" s="382" t="s">
        <v>1788</v>
      </c>
      <c r="D958" s="383">
        <v>13852</v>
      </c>
      <c r="E958" s="384">
        <v>18000</v>
      </c>
      <c r="F958" s="141">
        <f>-SUMIF(CajaAcc!F:F,A958,CajaAcc!E:E)+G958</f>
        <v>0</v>
      </c>
      <c r="G958" s="332">
        <v>0</v>
      </c>
    </row>
    <row r="959" spans="1:7" ht="15">
      <c r="A959" s="341" t="s">
        <v>1789</v>
      </c>
      <c r="B959" s="381" t="s">
        <v>1672</v>
      </c>
      <c r="C959" s="382" t="s">
        <v>1790</v>
      </c>
      <c r="D959" s="383">
        <v>17372</v>
      </c>
      <c r="E959" s="384">
        <v>22500</v>
      </c>
      <c r="F959" s="141">
        <f>-SUMIF(CajaAcc!F:F,A959,CajaAcc!E:E)+G959</f>
        <v>0</v>
      </c>
      <c r="G959" s="332">
        <v>0</v>
      </c>
    </row>
    <row r="960" spans="1:7" ht="15">
      <c r="A960" s="341" t="s">
        <v>1791</v>
      </c>
      <c r="B960" s="381" t="s">
        <v>1672</v>
      </c>
      <c r="C960" s="382" t="s">
        <v>1792</v>
      </c>
      <c r="D960" s="383">
        <v>13852</v>
      </c>
      <c r="E960" s="384">
        <v>18000</v>
      </c>
      <c r="F960" s="141">
        <f>-SUMIF(CajaAcc!F:F,A960,CajaAcc!E:E)+G960</f>
        <v>0</v>
      </c>
      <c r="G960" s="332">
        <v>0</v>
      </c>
    </row>
    <row r="961" spans="1:7" ht="15">
      <c r="A961" s="341" t="s">
        <v>1793</v>
      </c>
      <c r="B961" s="381" t="s">
        <v>1672</v>
      </c>
      <c r="C961" s="382" t="s">
        <v>1794</v>
      </c>
      <c r="D961" s="383">
        <v>13852</v>
      </c>
      <c r="E961" s="384">
        <v>18000</v>
      </c>
      <c r="F961" s="141">
        <f>-SUMIF(CajaAcc!F:F,A961,CajaAcc!E:E)+G961</f>
        <v>0</v>
      </c>
      <c r="G961" s="332">
        <v>0</v>
      </c>
    </row>
    <row r="962" spans="1:7" ht="15">
      <c r="A962" s="341" t="s">
        <v>1795</v>
      </c>
      <c r="B962" s="381" t="s">
        <v>1672</v>
      </c>
      <c r="C962" s="382" t="s">
        <v>1796</v>
      </c>
      <c r="D962" s="383">
        <v>13852</v>
      </c>
      <c r="E962" s="384">
        <v>18000</v>
      </c>
      <c r="F962" s="141">
        <f>-SUMIF(CajaAcc!F:F,A962,CajaAcc!E:E)+G962</f>
        <v>0</v>
      </c>
      <c r="G962" s="332">
        <v>0</v>
      </c>
    </row>
    <row r="963" spans="1:7" ht="15">
      <c r="A963" s="341" t="s">
        <v>1797</v>
      </c>
      <c r="B963" s="381" t="s">
        <v>1672</v>
      </c>
      <c r="C963" s="382" t="s">
        <v>1798</v>
      </c>
      <c r="D963" s="383">
        <v>13852</v>
      </c>
      <c r="E963" s="384">
        <v>18000</v>
      </c>
      <c r="F963" s="141">
        <f>-SUMIF(CajaAcc!F:F,A963,CajaAcc!E:E)+G963</f>
        <v>0</v>
      </c>
      <c r="G963" s="332">
        <v>0</v>
      </c>
    </row>
    <row r="964" spans="1:7" ht="15">
      <c r="A964" s="341" t="s">
        <v>1799</v>
      </c>
      <c r="B964" s="381" t="s">
        <v>1672</v>
      </c>
      <c r="C964" s="382" t="s">
        <v>1798</v>
      </c>
      <c r="D964" s="383">
        <v>13852</v>
      </c>
      <c r="E964" s="384">
        <v>18000</v>
      </c>
      <c r="F964" s="141">
        <f>-SUMIF(CajaAcc!F:F,A964,CajaAcc!E:E)+G964</f>
        <v>0</v>
      </c>
      <c r="G964" s="332">
        <v>0</v>
      </c>
    </row>
    <row r="965" spans="1:7" ht="15">
      <c r="A965" s="341" t="s">
        <v>1800</v>
      </c>
      <c r="B965" s="381" t="s">
        <v>1672</v>
      </c>
      <c r="C965" s="382" t="s">
        <v>1801</v>
      </c>
      <c r="D965" s="383">
        <v>6609</v>
      </c>
      <c r="E965" s="384">
        <v>18000</v>
      </c>
      <c r="F965" s="141">
        <f>-SUMIF(CajaAcc!F:F,A965,CajaAcc!E:E)+G965</f>
        <v>0</v>
      </c>
      <c r="G965" s="332">
        <v>0</v>
      </c>
    </row>
    <row r="966" spans="1:7" ht="15">
      <c r="A966" s="341" t="s">
        <v>1802</v>
      </c>
      <c r="B966" s="381" t="s">
        <v>1672</v>
      </c>
      <c r="C966" s="382" t="s">
        <v>1801</v>
      </c>
      <c r="D966" s="383">
        <v>6609</v>
      </c>
      <c r="E966" s="384">
        <v>18000</v>
      </c>
      <c r="F966" s="141">
        <f>-SUMIF(CajaAcc!F:F,A966,CajaAcc!E:E)+G966</f>
        <v>1</v>
      </c>
      <c r="G966" s="332">
        <v>1</v>
      </c>
    </row>
    <row r="967" spans="1:7" ht="15">
      <c r="A967" s="341" t="s">
        <v>1803</v>
      </c>
      <c r="B967" s="381" t="s">
        <v>1672</v>
      </c>
      <c r="C967" s="382" t="s">
        <v>1801</v>
      </c>
      <c r="D967" s="383">
        <v>6609</v>
      </c>
      <c r="E967" s="384">
        <v>18000</v>
      </c>
      <c r="F967" s="141">
        <f>-SUMIF(CajaAcc!F:F,A967,CajaAcc!E:E)+G967</f>
        <v>1</v>
      </c>
      <c r="G967" s="332">
        <v>1</v>
      </c>
    </row>
    <row r="968" spans="1:7" ht="15">
      <c r="A968" s="341" t="s">
        <v>1804</v>
      </c>
      <c r="B968" s="381" t="s">
        <v>1672</v>
      </c>
      <c r="C968" s="382" t="s">
        <v>1805</v>
      </c>
      <c r="D968" s="383">
        <v>1442</v>
      </c>
      <c r="E968" s="384">
        <v>3500</v>
      </c>
      <c r="F968" s="141">
        <f>-SUMIF(CajaAcc!F:F,A968,CajaAcc!E:E)+G968</f>
        <v>0</v>
      </c>
      <c r="G968" s="332">
        <v>0</v>
      </c>
    </row>
    <row r="969" spans="1:7" ht="15">
      <c r="A969" s="341" t="s">
        <v>1806</v>
      </c>
      <c r="B969" s="381" t="s">
        <v>1672</v>
      </c>
      <c r="C969" s="382" t="s">
        <v>1807</v>
      </c>
      <c r="D969" s="383">
        <v>695</v>
      </c>
      <c r="E969" s="384">
        <v>1500</v>
      </c>
      <c r="F969" s="141">
        <f>-SUMIF(CajaAcc!F:F,A969,CajaAcc!E:E)+G969</f>
        <v>0</v>
      </c>
      <c r="G969" s="332">
        <v>0</v>
      </c>
    </row>
    <row r="970" spans="1:7" ht="15">
      <c r="A970" s="341" t="s">
        <v>1808</v>
      </c>
      <c r="B970" s="381" t="s">
        <v>1672</v>
      </c>
      <c r="C970" s="382" t="s">
        <v>1809</v>
      </c>
      <c r="D970" s="383">
        <v>695</v>
      </c>
      <c r="E970" s="384">
        <v>2000</v>
      </c>
      <c r="F970" s="141">
        <f>-SUMIF(CajaAcc!F:F,A970,CajaAcc!E:E)+G970</f>
        <v>0</v>
      </c>
      <c r="G970" s="332">
        <v>0</v>
      </c>
    </row>
    <row r="971" spans="1:7" ht="15">
      <c r="A971" s="341" t="s">
        <v>1810</v>
      </c>
      <c r="B971" s="381" t="s">
        <v>1672</v>
      </c>
      <c r="C971" s="382" t="s">
        <v>1811</v>
      </c>
      <c r="D971" s="383">
        <v>695</v>
      </c>
      <c r="E971" s="384">
        <v>1500</v>
      </c>
      <c r="F971" s="141">
        <f>-SUMIF(CajaAcc!F:F,A971,CajaAcc!E:E)+G971</f>
        <v>0</v>
      </c>
      <c r="G971" s="332">
        <v>0</v>
      </c>
    </row>
    <row r="972" spans="1:7" ht="15">
      <c r="A972" s="341" t="s">
        <v>1812</v>
      </c>
      <c r="B972" s="381" t="s">
        <v>1672</v>
      </c>
      <c r="C972" s="382" t="s">
        <v>1813</v>
      </c>
      <c r="D972" s="383">
        <v>695</v>
      </c>
      <c r="E972" s="384">
        <v>1500</v>
      </c>
      <c r="F972" s="141">
        <f>-SUMIF(CajaAcc!F:F,A972,CajaAcc!E:E)+G972</f>
        <v>0</v>
      </c>
      <c r="G972" s="332">
        <v>0</v>
      </c>
    </row>
    <row r="973" spans="1:7" ht="15">
      <c r="A973" s="341" t="s">
        <v>1814</v>
      </c>
      <c r="B973" s="381" t="s">
        <v>1672</v>
      </c>
      <c r="C973" s="382" t="s">
        <v>1815</v>
      </c>
      <c r="D973" s="383">
        <v>695</v>
      </c>
      <c r="E973" s="384">
        <v>1500</v>
      </c>
      <c r="F973" s="141">
        <f>-SUMIF(CajaAcc!F:F,A973,CajaAcc!E:E)+G973</f>
        <v>0</v>
      </c>
      <c r="G973" s="332">
        <v>0</v>
      </c>
    </row>
    <row r="974" spans="1:7" ht="15">
      <c r="A974" s="341" t="s">
        <v>1816</v>
      </c>
      <c r="B974" s="381" t="s">
        <v>1672</v>
      </c>
      <c r="C974" s="382" t="s">
        <v>1817</v>
      </c>
      <c r="D974" s="383">
        <v>695</v>
      </c>
      <c r="E974" s="384">
        <v>1500</v>
      </c>
      <c r="F974" s="141">
        <f>-SUMIF(CajaAcc!F:F,A974,CajaAcc!E:E)+G974</f>
        <v>0</v>
      </c>
      <c r="G974" s="332">
        <v>0</v>
      </c>
    </row>
    <row r="975" spans="1:7" ht="15">
      <c r="A975" s="341" t="s">
        <v>1818</v>
      </c>
      <c r="B975" s="381" t="s">
        <v>1672</v>
      </c>
      <c r="C975" s="382" t="s">
        <v>1819</v>
      </c>
      <c r="D975" s="383">
        <v>695</v>
      </c>
      <c r="E975" s="384">
        <v>1500</v>
      </c>
      <c r="F975" s="141">
        <f>-SUMIF(CajaAcc!F:F,A975,CajaAcc!E:E)+G975</f>
        <v>0</v>
      </c>
      <c r="G975" s="332">
        <v>0</v>
      </c>
    </row>
    <row r="976" spans="1:7" ht="15">
      <c r="A976" s="341" t="s">
        <v>1820</v>
      </c>
      <c r="B976" s="381" t="s">
        <v>1672</v>
      </c>
      <c r="C976" s="382" t="s">
        <v>1821</v>
      </c>
      <c r="D976" s="383">
        <v>695</v>
      </c>
      <c r="E976" s="384">
        <v>1500</v>
      </c>
      <c r="F976" s="141">
        <f>-SUMIF(CajaAcc!F:F,A976,CajaAcc!E:E)+G976</f>
        <v>0</v>
      </c>
      <c r="G976" s="332">
        <v>0</v>
      </c>
    </row>
    <row r="977" spans="1:7" ht="15">
      <c r="A977" s="341" t="s">
        <v>1822</v>
      </c>
      <c r="B977" s="381" t="s">
        <v>1672</v>
      </c>
      <c r="C977" s="382" t="s">
        <v>1823</v>
      </c>
      <c r="D977" s="383">
        <v>3584</v>
      </c>
      <c r="E977" s="384">
        <v>11000</v>
      </c>
      <c r="F977" s="141">
        <f>-SUMIF(CajaAcc!F:F,A977,CajaAcc!E:E)+G977</f>
        <v>0</v>
      </c>
      <c r="G977" s="332">
        <v>0</v>
      </c>
    </row>
    <row r="978" spans="1:7" ht="15">
      <c r="A978" s="341" t="s">
        <v>1824</v>
      </c>
      <c r="B978" s="381" t="s">
        <v>1672</v>
      </c>
      <c r="C978" s="382" t="s">
        <v>1825</v>
      </c>
      <c r="D978" s="383">
        <v>3584</v>
      </c>
      <c r="E978" s="384">
        <v>11000</v>
      </c>
      <c r="F978" s="141">
        <f>-SUMIF(CajaAcc!F:F,A978,CajaAcc!E:E)+G978</f>
        <v>2</v>
      </c>
      <c r="G978" s="332">
        <v>2</v>
      </c>
    </row>
    <row r="979" spans="1:7" ht="15">
      <c r="A979" s="341" t="s">
        <v>1826</v>
      </c>
      <c r="B979" s="381" t="s">
        <v>1672</v>
      </c>
      <c r="C979" s="382" t="s">
        <v>1827</v>
      </c>
      <c r="D979" s="383">
        <v>3584</v>
      </c>
      <c r="E979" s="384">
        <v>11000</v>
      </c>
      <c r="F979" s="141">
        <f>-SUMIF(CajaAcc!F:F,A979,CajaAcc!E:E)+G979</f>
        <v>4</v>
      </c>
      <c r="G979" s="332">
        <v>4</v>
      </c>
    </row>
    <row r="980" spans="1:7" ht="15">
      <c r="A980" s="341" t="s">
        <v>1828</v>
      </c>
      <c r="B980" s="381" t="s">
        <v>1672</v>
      </c>
      <c r="C980" s="382" t="s">
        <v>1829</v>
      </c>
      <c r="D980" s="383">
        <v>1717</v>
      </c>
      <c r="E980" s="384">
        <v>5500</v>
      </c>
      <c r="F980" s="141">
        <f>-SUMIF(CajaAcc!F:F,A980,CajaAcc!E:E)+G980</f>
        <v>0</v>
      </c>
      <c r="G980" s="332">
        <v>0</v>
      </c>
    </row>
    <row r="981" spans="1:7" ht="15">
      <c r="A981" s="341" t="s">
        <v>1830</v>
      </c>
      <c r="B981" s="381" t="s">
        <v>1672</v>
      </c>
      <c r="C981" s="382" t="s">
        <v>1831</v>
      </c>
      <c r="D981" s="383">
        <v>1727</v>
      </c>
      <c r="E981" s="384">
        <v>5500</v>
      </c>
      <c r="F981" s="141">
        <f>-SUMIF(CajaAcc!F:F,A981,CajaAcc!E:E)+G981</f>
        <v>0</v>
      </c>
      <c r="G981" s="332">
        <v>0</v>
      </c>
    </row>
    <row r="982" spans="1:7" ht="15">
      <c r="A982" s="341" t="s">
        <v>1832</v>
      </c>
      <c r="B982" s="381" t="s">
        <v>1672</v>
      </c>
      <c r="C982" s="382" t="s">
        <v>1833</v>
      </c>
      <c r="D982" s="383">
        <v>1727</v>
      </c>
      <c r="E982" s="384">
        <v>5500</v>
      </c>
      <c r="F982" s="141">
        <f>-SUMIF(CajaAcc!F:F,A982,CajaAcc!E:E)+G982</f>
        <v>0</v>
      </c>
      <c r="G982" s="332">
        <v>0</v>
      </c>
    </row>
    <row r="983" spans="1:7" ht="15">
      <c r="A983" s="341" t="s">
        <v>1834</v>
      </c>
      <c r="B983" s="381" t="s">
        <v>1672</v>
      </c>
      <c r="C983" s="382" t="s">
        <v>1835</v>
      </c>
      <c r="D983" s="383">
        <v>3584</v>
      </c>
      <c r="E983" s="384">
        <v>11000</v>
      </c>
      <c r="F983" s="141">
        <f>-SUMIF(CajaAcc!F:F,A983,CajaAcc!E:E)+G983</f>
        <v>0</v>
      </c>
      <c r="G983" s="332">
        <v>0</v>
      </c>
    </row>
    <row r="984" spans="1:7" ht="15">
      <c r="A984" s="341" t="s">
        <v>1836</v>
      </c>
      <c r="B984" s="381" t="s">
        <v>1672</v>
      </c>
      <c r="C984" s="382" t="s">
        <v>1835</v>
      </c>
      <c r="D984" s="383">
        <v>3584</v>
      </c>
      <c r="E984" s="384">
        <v>11000</v>
      </c>
      <c r="F984" s="141">
        <f>-SUMIF(CajaAcc!F:F,A984,CajaAcc!E:E)+G984</f>
        <v>0</v>
      </c>
      <c r="G984" s="332">
        <v>0</v>
      </c>
    </row>
    <row r="985" spans="1:7" ht="15">
      <c r="A985" s="341" t="s">
        <v>1837</v>
      </c>
      <c r="B985" s="381" t="s">
        <v>1672</v>
      </c>
      <c r="C985" s="382" t="s">
        <v>1838</v>
      </c>
      <c r="D985" s="383">
        <v>3584</v>
      </c>
      <c r="E985" s="384">
        <v>11000</v>
      </c>
      <c r="F985" s="141">
        <f>-SUMIF(CajaAcc!F:F,A985,CajaAcc!E:E)+G985</f>
        <v>1</v>
      </c>
      <c r="G985" s="332">
        <v>1</v>
      </c>
    </row>
    <row r="986" spans="1:7" ht="15">
      <c r="A986" s="341" t="s">
        <v>1839</v>
      </c>
      <c r="B986" s="381" t="s">
        <v>1672</v>
      </c>
      <c r="C986" s="382" t="s">
        <v>1840</v>
      </c>
      <c r="D986" s="383">
        <v>3584</v>
      </c>
      <c r="E986" s="384">
        <v>11000</v>
      </c>
      <c r="F986" s="141">
        <f>-SUMIF(CajaAcc!F:F,A986,CajaAcc!E:E)+G986</f>
        <v>7</v>
      </c>
      <c r="G986" s="332">
        <v>7</v>
      </c>
    </row>
    <row r="987" spans="1:7" ht="15">
      <c r="A987" s="341" t="s">
        <v>1841</v>
      </c>
      <c r="B987" s="381" t="s">
        <v>1672</v>
      </c>
      <c r="C987" s="382" t="s">
        <v>1842</v>
      </c>
      <c r="D987" s="383">
        <v>3584</v>
      </c>
      <c r="E987" s="384">
        <v>11000</v>
      </c>
      <c r="F987" s="141">
        <f>-SUMIF(CajaAcc!F:F,A987,CajaAcc!E:E)+G987</f>
        <v>4</v>
      </c>
      <c r="G987" s="332">
        <v>4</v>
      </c>
    </row>
    <row r="988" spans="1:7" ht="15">
      <c r="A988" s="341" t="s">
        <v>1843</v>
      </c>
      <c r="B988" s="381" t="s">
        <v>1672</v>
      </c>
      <c r="C988" s="382" t="s">
        <v>1844</v>
      </c>
      <c r="D988" s="383">
        <v>1181</v>
      </c>
      <c r="E988" s="384">
        <v>11000</v>
      </c>
      <c r="F988" s="141">
        <f>-SUMIF(CajaAcc!F:F,A988,CajaAcc!E:E)+G988</f>
        <v>1</v>
      </c>
      <c r="G988" s="332">
        <v>1</v>
      </c>
    </row>
    <row r="989" spans="1:7" ht="15">
      <c r="A989" s="341" t="s">
        <v>1845</v>
      </c>
      <c r="B989" s="381" t="s">
        <v>1672</v>
      </c>
      <c r="C989" s="382" t="s">
        <v>1846</v>
      </c>
      <c r="D989" s="383">
        <v>5795</v>
      </c>
      <c r="E989" s="384">
        <v>7500</v>
      </c>
      <c r="F989" s="141">
        <f>-SUMIF(CajaAcc!F:F,A989,CajaAcc!E:E)+G989</f>
        <v>0</v>
      </c>
      <c r="G989" s="332">
        <v>0</v>
      </c>
    </row>
    <row r="990" spans="1:7" ht="15">
      <c r="A990" s="341" t="s">
        <v>1847</v>
      </c>
      <c r="B990" s="381" t="s">
        <v>1672</v>
      </c>
      <c r="C990" s="382" t="s">
        <v>1848</v>
      </c>
      <c r="D990" s="383">
        <v>5315</v>
      </c>
      <c r="E990" s="384">
        <v>13000</v>
      </c>
      <c r="F990" s="141">
        <f>-SUMIF(CajaAcc!F:F,A990,CajaAcc!E:E)+G990</f>
        <v>0</v>
      </c>
      <c r="G990" s="332">
        <v>0</v>
      </c>
    </row>
    <row r="991" spans="1:7" ht="15">
      <c r="A991" s="341" t="s">
        <v>1849</v>
      </c>
      <c r="B991" s="381" t="s">
        <v>1672</v>
      </c>
      <c r="C991" s="382" t="s">
        <v>1850</v>
      </c>
      <c r="D991" s="383">
        <v>1617</v>
      </c>
      <c r="E991" s="384">
        <v>3000</v>
      </c>
      <c r="F991" s="141">
        <f>-SUMIF(CajaAcc!F:F,A991,CajaAcc!E:E)+G991</f>
        <v>0</v>
      </c>
      <c r="G991" s="332">
        <v>0</v>
      </c>
    </row>
    <row r="992" spans="1:7" ht="15">
      <c r="A992" s="341" t="s">
        <v>1851</v>
      </c>
      <c r="B992" s="381" t="s">
        <v>1672</v>
      </c>
      <c r="C992" s="382" t="s">
        <v>1852</v>
      </c>
      <c r="D992" s="383">
        <v>1617</v>
      </c>
      <c r="E992" s="384">
        <v>2500</v>
      </c>
      <c r="F992" s="141">
        <f>-SUMIF(CajaAcc!F:F,A992,CajaAcc!E:E)+G992</f>
        <v>0</v>
      </c>
      <c r="G992" s="332">
        <v>0</v>
      </c>
    </row>
    <row r="993" spans="1:7" ht="15">
      <c r="A993" s="341" t="s">
        <v>1853</v>
      </c>
      <c r="B993" s="381" t="s">
        <v>1672</v>
      </c>
      <c r="C993" s="382" t="s">
        <v>1854</v>
      </c>
      <c r="D993" s="383">
        <v>7766</v>
      </c>
      <c r="E993" s="384">
        <v>19000</v>
      </c>
      <c r="F993" s="141">
        <f>-SUMIF(CajaAcc!F:F,A993,CajaAcc!E:E)+G993</f>
        <v>0</v>
      </c>
      <c r="G993" s="332">
        <v>0</v>
      </c>
    </row>
    <row r="994" spans="1:7" ht="15">
      <c r="A994" s="341" t="s">
        <v>6236</v>
      </c>
      <c r="B994" s="381" t="s">
        <v>1672</v>
      </c>
      <c r="C994" s="382" t="s">
        <v>6237</v>
      </c>
      <c r="D994" s="383">
        <v>7766</v>
      </c>
      <c r="E994" s="384">
        <v>19000</v>
      </c>
      <c r="F994" s="141">
        <f>-SUMIF(CajaAcc!F:F,A994,CajaAcc!E:E)+G994</f>
        <v>1</v>
      </c>
      <c r="G994" s="332">
        <v>1</v>
      </c>
    </row>
    <row r="995" spans="1:7" ht="15">
      <c r="A995" s="341" t="s">
        <v>1855</v>
      </c>
      <c r="B995" s="381" t="s">
        <v>1672</v>
      </c>
      <c r="C995" s="382" t="s">
        <v>1856</v>
      </c>
      <c r="D995" s="383">
        <v>3658</v>
      </c>
      <c r="E995" s="384">
        <v>5000</v>
      </c>
      <c r="F995" s="141">
        <f>-SUMIF(CajaAcc!F:F,A995,CajaAcc!E:E)+G995</f>
        <v>1</v>
      </c>
      <c r="G995" s="332">
        <v>1</v>
      </c>
    </row>
    <row r="996" spans="1:7" ht="15">
      <c r="A996" s="341" t="s">
        <v>1857</v>
      </c>
      <c r="B996" s="381" t="s">
        <v>1672</v>
      </c>
      <c r="C996" s="382" t="s">
        <v>1858</v>
      </c>
      <c r="D996" s="383">
        <v>5292</v>
      </c>
      <c r="E996" s="384">
        <v>7000</v>
      </c>
      <c r="F996" s="141">
        <f>-SUMIF(CajaAcc!F:F,A996,CajaAcc!E:E)+G996</f>
        <v>0</v>
      </c>
      <c r="G996" s="332">
        <v>0</v>
      </c>
    </row>
    <row r="997" spans="1:7" ht="15">
      <c r="A997" s="341" t="s">
        <v>1859</v>
      </c>
      <c r="B997" s="381" t="s">
        <v>1672</v>
      </c>
      <c r="C997" s="382" t="s">
        <v>1860</v>
      </c>
      <c r="D997" s="383">
        <v>5292</v>
      </c>
      <c r="E997" s="384">
        <v>7000</v>
      </c>
      <c r="F997" s="141">
        <f>-SUMIF(CajaAcc!F:F,A997,CajaAcc!E:E)+G997</f>
        <v>0</v>
      </c>
      <c r="G997" s="332">
        <v>0</v>
      </c>
    </row>
    <row r="998" spans="1:7" ht="15">
      <c r="A998" s="341" t="s">
        <v>1861</v>
      </c>
      <c r="B998" s="381" t="s">
        <v>1672</v>
      </c>
      <c r="C998" s="382" t="s">
        <v>1862</v>
      </c>
      <c r="D998" s="383">
        <v>1317</v>
      </c>
      <c r="E998" s="384">
        <v>1500</v>
      </c>
      <c r="F998" s="141">
        <f>-SUMIF(CajaAcc!F:F,A998,CajaAcc!E:E)+G998</f>
        <v>2</v>
      </c>
      <c r="G998" s="332">
        <v>2</v>
      </c>
    </row>
    <row r="999" spans="1:7" ht="15">
      <c r="A999" s="341" t="s">
        <v>1863</v>
      </c>
      <c r="B999" s="381" t="s">
        <v>1672</v>
      </c>
      <c r="C999" s="382" t="s">
        <v>1864</v>
      </c>
      <c r="D999" s="383">
        <v>1317</v>
      </c>
      <c r="E999" s="384">
        <v>1500</v>
      </c>
      <c r="F999" s="141">
        <f>-SUMIF(CajaAcc!F:F,A999,CajaAcc!E:E)+G999</f>
        <v>0</v>
      </c>
      <c r="G999" s="332">
        <v>0</v>
      </c>
    </row>
    <row r="1000" spans="1:7" ht="15">
      <c r="A1000" s="341" t="s">
        <v>1865</v>
      </c>
      <c r="B1000" s="381" t="s">
        <v>1672</v>
      </c>
      <c r="C1000" s="382" t="s">
        <v>1866</v>
      </c>
      <c r="D1000" s="383">
        <v>5292</v>
      </c>
      <c r="E1000" s="384">
        <v>7000</v>
      </c>
      <c r="F1000" s="141">
        <f>-SUMIF(CajaAcc!F:F,A1000,CajaAcc!E:E)+G1000</f>
        <v>0</v>
      </c>
      <c r="G1000" s="332">
        <v>0</v>
      </c>
    </row>
    <row r="1001" spans="1:7" ht="15">
      <c r="A1001" s="341" t="s">
        <v>1867</v>
      </c>
      <c r="B1001" s="381" t="s">
        <v>1672</v>
      </c>
      <c r="C1001" s="382" t="s">
        <v>1868</v>
      </c>
      <c r="D1001" s="383">
        <v>695</v>
      </c>
      <c r="E1001" s="384">
        <v>1500</v>
      </c>
      <c r="F1001" s="141">
        <f>-SUMIF(CajaAcc!F:F,A1001,CajaAcc!E:E)+G1001</f>
        <v>0</v>
      </c>
      <c r="G1001" s="332">
        <v>0</v>
      </c>
    </row>
    <row r="1002" spans="1:7" ht="15">
      <c r="A1002" s="341" t="s">
        <v>1869</v>
      </c>
      <c r="B1002" s="381" t="s">
        <v>1870</v>
      </c>
      <c r="C1002" s="382" t="s">
        <v>1871</v>
      </c>
      <c r="D1002" s="383">
        <v>494</v>
      </c>
      <c r="E1002" s="384">
        <v>1000</v>
      </c>
      <c r="F1002" s="141">
        <f>-SUMIF(CajaAcc!F:F,A1002,CajaAcc!E:E)+G1002</f>
        <v>0</v>
      </c>
      <c r="G1002" s="332">
        <v>0</v>
      </c>
    </row>
    <row r="1003" spans="1:7" ht="15">
      <c r="A1003" s="341" t="s">
        <v>1872</v>
      </c>
      <c r="B1003" s="381" t="s">
        <v>1870</v>
      </c>
      <c r="C1003" s="382" t="s">
        <v>1873</v>
      </c>
      <c r="D1003" s="383">
        <v>494</v>
      </c>
      <c r="E1003" s="384">
        <v>1000</v>
      </c>
      <c r="F1003" s="141">
        <f>-SUMIF(CajaAcc!F:F,A1003,CajaAcc!E:E)+G1003</f>
        <v>0</v>
      </c>
      <c r="G1003" s="332">
        <v>0</v>
      </c>
    </row>
    <row r="1004" spans="1:7" ht="15">
      <c r="A1004" s="341" t="s">
        <v>1874</v>
      </c>
      <c r="B1004" s="381" t="s">
        <v>1870</v>
      </c>
      <c r="C1004" s="382" t="s">
        <v>1875</v>
      </c>
      <c r="D1004" s="383">
        <v>494</v>
      </c>
      <c r="E1004" s="384">
        <v>1000</v>
      </c>
      <c r="F1004" s="141">
        <f>-SUMIF(CajaAcc!F:F,A1004,CajaAcc!E:E)+G1004</f>
        <v>0</v>
      </c>
      <c r="G1004" s="332">
        <v>0</v>
      </c>
    </row>
    <row r="1005" spans="1:7" ht="15">
      <c r="A1005" s="341" t="s">
        <v>1876</v>
      </c>
      <c r="B1005" s="381" t="s">
        <v>1870</v>
      </c>
      <c r="C1005" s="382" t="s">
        <v>1877</v>
      </c>
      <c r="D1005" s="383">
        <v>494</v>
      </c>
      <c r="E1005" s="384">
        <v>1000</v>
      </c>
      <c r="F1005" s="141">
        <f>-SUMIF(CajaAcc!F:F,A1005,CajaAcc!E:E)+G1005</f>
        <v>0</v>
      </c>
      <c r="G1005" s="332">
        <v>0</v>
      </c>
    </row>
    <row r="1006" spans="1:7" ht="15">
      <c r="A1006" s="341" t="s">
        <v>1878</v>
      </c>
      <c r="B1006" s="381" t="s">
        <v>1870</v>
      </c>
      <c r="C1006" s="382" t="s">
        <v>1879</v>
      </c>
      <c r="D1006" s="383">
        <v>494</v>
      </c>
      <c r="E1006" s="384">
        <v>1000</v>
      </c>
      <c r="F1006" s="141">
        <f>-SUMIF(CajaAcc!F:F,A1006,CajaAcc!E:E)+G1006</f>
        <v>0</v>
      </c>
      <c r="G1006" s="332">
        <v>0</v>
      </c>
    </row>
    <row r="1007" spans="1:7" ht="15">
      <c r="A1007" s="341" t="s">
        <v>1880</v>
      </c>
      <c r="B1007" s="381" t="s">
        <v>1870</v>
      </c>
      <c r="C1007" s="382" t="s">
        <v>1881</v>
      </c>
      <c r="D1007" s="383">
        <v>494</v>
      </c>
      <c r="E1007" s="384">
        <v>1000</v>
      </c>
      <c r="F1007" s="141">
        <f>-SUMIF(CajaAcc!F:F,A1007,CajaAcc!E:E)+G1007</f>
        <v>0</v>
      </c>
      <c r="G1007" s="332">
        <v>0</v>
      </c>
    </row>
    <row r="1008" spans="1:7" ht="15">
      <c r="A1008" s="341" t="s">
        <v>1882</v>
      </c>
      <c r="B1008" s="381" t="s">
        <v>1870</v>
      </c>
      <c r="C1008" s="382" t="s">
        <v>1883</v>
      </c>
      <c r="D1008" s="383">
        <v>494</v>
      </c>
      <c r="E1008" s="384">
        <v>1000</v>
      </c>
      <c r="F1008" s="141">
        <f>-SUMIF(CajaAcc!F:F,A1008,CajaAcc!E:E)+G1008</f>
        <v>0</v>
      </c>
      <c r="G1008" s="332">
        <v>0</v>
      </c>
    </row>
    <row r="1009" spans="1:7" ht="15">
      <c r="A1009" s="341" t="s">
        <v>1884</v>
      </c>
      <c r="B1009" s="381" t="s">
        <v>1870</v>
      </c>
      <c r="C1009" s="382" t="s">
        <v>1885</v>
      </c>
      <c r="D1009" s="383">
        <v>494</v>
      </c>
      <c r="E1009" s="384">
        <v>1000</v>
      </c>
      <c r="F1009" s="141">
        <f>-SUMIF(CajaAcc!F:F,A1009,CajaAcc!E:E)+G1009</f>
        <v>0</v>
      </c>
      <c r="G1009" s="332">
        <v>0</v>
      </c>
    </row>
    <row r="1010" spans="1:7" ht="15">
      <c r="A1010" s="341" t="s">
        <v>1886</v>
      </c>
      <c r="B1010" s="381" t="s">
        <v>1870</v>
      </c>
      <c r="C1010" s="382" t="s">
        <v>1887</v>
      </c>
      <c r="D1010" s="383">
        <v>494</v>
      </c>
      <c r="E1010" s="384">
        <v>1000</v>
      </c>
      <c r="F1010" s="141">
        <f>-SUMIF(CajaAcc!F:F,A1010,CajaAcc!E:E)+G1010</f>
        <v>0</v>
      </c>
      <c r="G1010" s="332">
        <v>0</v>
      </c>
    </row>
    <row r="1011" spans="1:7" ht="15">
      <c r="A1011" s="341" t="s">
        <v>1888</v>
      </c>
      <c r="B1011" s="381" t="s">
        <v>1870</v>
      </c>
      <c r="C1011" s="382" t="s">
        <v>6151</v>
      </c>
      <c r="D1011" s="383">
        <v>2041</v>
      </c>
      <c r="E1011" s="384">
        <v>5500</v>
      </c>
      <c r="F1011" s="141">
        <f>-SUMIF(CajaAcc!F:F,A1011,CajaAcc!E:E)+G1011</f>
        <v>0</v>
      </c>
      <c r="G1011" s="332">
        <v>0</v>
      </c>
    </row>
    <row r="1012" spans="1:7" ht="15">
      <c r="A1012" s="341" t="s">
        <v>1889</v>
      </c>
      <c r="B1012" s="381" t="s">
        <v>1870</v>
      </c>
      <c r="C1012" s="382" t="s">
        <v>6152</v>
      </c>
      <c r="D1012" s="383">
        <v>2041</v>
      </c>
      <c r="E1012" s="384">
        <v>5500</v>
      </c>
      <c r="F1012" s="141">
        <f>-SUMIF(CajaAcc!F:F,A1012,CajaAcc!E:E)+G1012</f>
        <v>0</v>
      </c>
      <c r="G1012" s="332">
        <v>0</v>
      </c>
    </row>
    <row r="1013" spans="1:7" ht="15">
      <c r="A1013" s="341" t="s">
        <v>1890</v>
      </c>
      <c r="B1013" s="381" t="s">
        <v>1870</v>
      </c>
      <c r="C1013" s="382" t="s">
        <v>6153</v>
      </c>
      <c r="D1013" s="383">
        <v>2041</v>
      </c>
      <c r="E1013" s="384">
        <v>5500</v>
      </c>
      <c r="F1013" s="141">
        <f>-SUMIF(CajaAcc!F:F,A1013,CajaAcc!E:E)+G1013</f>
        <v>0</v>
      </c>
      <c r="G1013" s="332">
        <v>0</v>
      </c>
    </row>
    <row r="1014" spans="1:7" ht="15">
      <c r="A1014" s="341" t="s">
        <v>1891</v>
      </c>
      <c r="B1014" s="381" t="s">
        <v>1870</v>
      </c>
      <c r="C1014" s="382" t="s">
        <v>6154</v>
      </c>
      <c r="D1014" s="383">
        <v>2041</v>
      </c>
      <c r="E1014" s="384">
        <v>5500</v>
      </c>
      <c r="F1014" s="141">
        <f>-SUMIF(CajaAcc!F:F,A1014,CajaAcc!E:E)+G1014</f>
        <v>0</v>
      </c>
      <c r="G1014" s="332">
        <v>0</v>
      </c>
    </row>
    <row r="1015" spans="1:7" ht="15">
      <c r="A1015" s="341" t="s">
        <v>1892</v>
      </c>
      <c r="B1015" s="381" t="s">
        <v>1870</v>
      </c>
      <c r="C1015" s="382" t="s">
        <v>6155</v>
      </c>
      <c r="D1015" s="383">
        <v>2041</v>
      </c>
      <c r="E1015" s="384">
        <v>5500</v>
      </c>
      <c r="F1015" s="141">
        <f>-SUMIF(CajaAcc!F:F,A1015,CajaAcc!E:E)+G1015</f>
        <v>0</v>
      </c>
      <c r="G1015" s="332">
        <v>0</v>
      </c>
    </row>
    <row r="1016" spans="1:7" ht="15">
      <c r="A1016" s="341" t="s">
        <v>1893</v>
      </c>
      <c r="B1016" s="381" t="s">
        <v>1870</v>
      </c>
      <c r="C1016" s="382" t="s">
        <v>6156</v>
      </c>
      <c r="D1016" s="383">
        <v>2041</v>
      </c>
      <c r="E1016" s="384">
        <v>5500</v>
      </c>
      <c r="F1016" s="141">
        <f>-SUMIF(CajaAcc!F:F,A1016,CajaAcc!E:E)+G1016</f>
        <v>2</v>
      </c>
      <c r="G1016" s="332">
        <v>2</v>
      </c>
    </row>
    <row r="1017" spans="1:7" ht="15">
      <c r="A1017" s="341" t="s">
        <v>1894</v>
      </c>
      <c r="B1017" s="381" t="s">
        <v>1870</v>
      </c>
      <c r="C1017" s="382" t="s">
        <v>6157</v>
      </c>
      <c r="D1017" s="383">
        <v>2041</v>
      </c>
      <c r="E1017" s="384">
        <v>5500</v>
      </c>
      <c r="F1017" s="141">
        <f>-SUMIF(CajaAcc!F:F,A1017,CajaAcc!E:E)+G1017</f>
        <v>2</v>
      </c>
      <c r="G1017" s="332">
        <v>2</v>
      </c>
    </row>
    <row r="1018" spans="1:7" ht="15">
      <c r="A1018" s="341" t="s">
        <v>1895</v>
      </c>
      <c r="B1018" s="381" t="s">
        <v>1870</v>
      </c>
      <c r="C1018" s="382" t="s">
        <v>6158</v>
      </c>
      <c r="D1018" s="383">
        <v>2041</v>
      </c>
      <c r="E1018" s="384">
        <v>5500</v>
      </c>
      <c r="F1018" s="141">
        <f>-SUMIF(CajaAcc!F:F,A1018,CajaAcc!E:E)+G1018</f>
        <v>2</v>
      </c>
      <c r="G1018" s="332">
        <v>2</v>
      </c>
    </row>
    <row r="1019" spans="1:7" ht="15">
      <c r="A1019" s="341" t="s">
        <v>1896</v>
      </c>
      <c r="B1019" s="381" t="s">
        <v>1870</v>
      </c>
      <c r="C1019" s="382" t="s">
        <v>6159</v>
      </c>
      <c r="D1019" s="383">
        <v>2041</v>
      </c>
      <c r="E1019" s="384">
        <v>5500</v>
      </c>
      <c r="F1019" s="141">
        <f>-SUMIF(CajaAcc!F:F,A1019,CajaAcc!E:E)+G1019</f>
        <v>1</v>
      </c>
      <c r="G1019" s="332">
        <v>1</v>
      </c>
    </row>
    <row r="1020" spans="1:7" ht="15">
      <c r="A1020" s="341" t="s">
        <v>6160</v>
      </c>
      <c r="B1020" s="381" t="s">
        <v>1870</v>
      </c>
      <c r="C1020" s="382" t="s">
        <v>6161</v>
      </c>
      <c r="D1020" s="383">
        <v>2530</v>
      </c>
      <c r="E1020" s="384">
        <v>7000</v>
      </c>
      <c r="F1020" s="141">
        <f>-SUMIF(CajaAcc!F:F,A1020,CajaAcc!E:E)+G1020</f>
        <v>3</v>
      </c>
      <c r="G1020" s="332">
        <v>3</v>
      </c>
    </row>
    <row r="1021" spans="1:7" ht="15">
      <c r="A1021" s="341" t="s">
        <v>6238</v>
      </c>
      <c r="B1021" s="381" t="s">
        <v>1870</v>
      </c>
      <c r="C1021" s="382" t="s">
        <v>6239</v>
      </c>
      <c r="D1021" s="383">
        <v>2530</v>
      </c>
      <c r="E1021" s="384">
        <v>7000</v>
      </c>
      <c r="F1021" s="141">
        <f>-SUMIF(CajaAcc!F:F,A1021,CajaAcc!E:E)+G1021</f>
        <v>1</v>
      </c>
      <c r="G1021" s="332">
        <v>1</v>
      </c>
    </row>
    <row r="1022" spans="1:7" ht="15">
      <c r="A1022" s="341" t="s">
        <v>6240</v>
      </c>
      <c r="B1022" s="381" t="s">
        <v>1870</v>
      </c>
      <c r="C1022" s="382" t="s">
        <v>6241</v>
      </c>
      <c r="D1022" s="383">
        <v>2530</v>
      </c>
      <c r="E1022" s="384">
        <v>7000</v>
      </c>
      <c r="F1022" s="141">
        <f>-SUMIF(CajaAcc!F:F,A1022,CajaAcc!E:E)+G1022</f>
        <v>2</v>
      </c>
      <c r="G1022" s="332">
        <v>2</v>
      </c>
    </row>
    <row r="1023" spans="1:7" ht="15">
      <c r="A1023" s="341" t="s">
        <v>2191</v>
      </c>
      <c r="B1023" s="381" t="s">
        <v>1870</v>
      </c>
      <c r="C1023" s="382" t="s">
        <v>6162</v>
      </c>
      <c r="D1023" s="383">
        <v>2530</v>
      </c>
      <c r="E1023" s="384">
        <v>7000</v>
      </c>
      <c r="F1023" s="141">
        <f>-SUMIF(CajaAcc!F:F,A1023,CajaAcc!E:E)+G1023</f>
        <v>3</v>
      </c>
      <c r="G1023" s="332">
        <v>3</v>
      </c>
    </row>
    <row r="1024" spans="1:7" ht="15">
      <c r="A1024" s="341" t="s">
        <v>6163</v>
      </c>
      <c r="B1024" s="381" t="s">
        <v>1870</v>
      </c>
      <c r="C1024" s="382" t="s">
        <v>6164</v>
      </c>
      <c r="D1024" s="383">
        <v>2530</v>
      </c>
      <c r="E1024" s="384">
        <v>7000</v>
      </c>
      <c r="F1024" s="141">
        <f>-SUMIF(CajaAcc!F:F,A1024,CajaAcc!E:E)+G1024</f>
        <v>1</v>
      </c>
      <c r="G1024" s="332">
        <v>1</v>
      </c>
    </row>
    <row r="1025" spans="1:7" ht="15">
      <c r="A1025" s="341" t="s">
        <v>2192</v>
      </c>
      <c r="B1025" s="381" t="s">
        <v>1870</v>
      </c>
      <c r="C1025" s="382" t="s">
        <v>6165</v>
      </c>
      <c r="D1025" s="383">
        <v>2530</v>
      </c>
      <c r="E1025" s="384">
        <v>7000</v>
      </c>
      <c r="F1025" s="141">
        <f>-SUMIF(CajaAcc!F:F,A1025,CajaAcc!E:E)+G1025</f>
        <v>0</v>
      </c>
      <c r="G1025" s="332">
        <v>0</v>
      </c>
    </row>
    <row r="1026" spans="1:7" ht="15">
      <c r="A1026" s="341" t="s">
        <v>7429</v>
      </c>
      <c r="B1026" s="381" t="s">
        <v>1870</v>
      </c>
      <c r="C1026" s="382" t="s">
        <v>7430</v>
      </c>
      <c r="D1026" s="383">
        <v>2530</v>
      </c>
      <c r="E1026" s="384">
        <v>7000</v>
      </c>
      <c r="F1026" s="141">
        <f>-SUMIF(CajaAcc!F:F,A1026,CajaAcc!E:E)+G1026</f>
        <v>1</v>
      </c>
      <c r="G1026" s="332">
        <v>1</v>
      </c>
    </row>
    <row r="1027" spans="1:7" ht="15">
      <c r="A1027" s="341" t="s">
        <v>2193</v>
      </c>
      <c r="B1027" s="381" t="s">
        <v>1870</v>
      </c>
      <c r="C1027" s="382" t="s">
        <v>6166</v>
      </c>
      <c r="D1027" s="383">
        <v>2530</v>
      </c>
      <c r="E1027" s="384">
        <v>7000</v>
      </c>
      <c r="F1027" s="141">
        <f>-SUMIF(CajaAcc!F:F,A1027,CajaAcc!E:E)+G1027</f>
        <v>0</v>
      </c>
      <c r="G1027" s="332">
        <v>0</v>
      </c>
    </row>
    <row r="1028" spans="1:7" ht="15">
      <c r="A1028" s="341" t="s">
        <v>2194</v>
      </c>
      <c r="B1028" s="381" t="s">
        <v>1870</v>
      </c>
      <c r="C1028" s="382" t="s">
        <v>6167</v>
      </c>
      <c r="D1028" s="383">
        <v>3740</v>
      </c>
      <c r="E1028" s="384">
        <v>10000</v>
      </c>
      <c r="F1028" s="141">
        <f>-SUMIF(CajaAcc!F:F,A1028,CajaAcc!E:E)+G1028</f>
        <v>2</v>
      </c>
      <c r="G1028" s="332">
        <v>2</v>
      </c>
    </row>
    <row r="1029" spans="1:7" ht="15">
      <c r="A1029" s="341" t="s">
        <v>2195</v>
      </c>
      <c r="B1029" s="381" t="s">
        <v>1870</v>
      </c>
      <c r="C1029" s="382" t="s">
        <v>6168</v>
      </c>
      <c r="D1029" s="383">
        <v>3740</v>
      </c>
      <c r="E1029" s="384">
        <v>10000</v>
      </c>
      <c r="F1029" s="141">
        <f>-SUMIF(CajaAcc!F:F,A1029,CajaAcc!E:E)+G1029</f>
        <v>2</v>
      </c>
      <c r="G1029" s="332">
        <v>2</v>
      </c>
    </row>
    <row r="1030" spans="1:7" ht="15">
      <c r="A1030" s="341" t="s">
        <v>7431</v>
      </c>
      <c r="B1030" s="381" t="s">
        <v>1870</v>
      </c>
      <c r="C1030" s="382" t="s">
        <v>7432</v>
      </c>
      <c r="D1030" s="383">
        <v>1495</v>
      </c>
      <c r="E1030" s="384">
        <v>4500</v>
      </c>
      <c r="F1030" s="141">
        <f>-SUMIF(CajaAcc!F:F,A1030,CajaAcc!E:E)+G1030</f>
        <v>1</v>
      </c>
      <c r="G1030" s="332">
        <v>1</v>
      </c>
    </row>
    <row r="1031" spans="1:7" ht="15">
      <c r="A1031" s="341" t="s">
        <v>7433</v>
      </c>
      <c r="B1031" s="381" t="s">
        <v>1870</v>
      </c>
      <c r="C1031" s="382" t="s">
        <v>7434</v>
      </c>
      <c r="D1031" s="383">
        <v>1495</v>
      </c>
      <c r="E1031" s="384">
        <v>4500</v>
      </c>
      <c r="F1031" s="141">
        <f>-SUMIF(CajaAcc!F:F,A1031,CajaAcc!E:E)+G1031</f>
        <v>1</v>
      </c>
      <c r="G1031" s="332">
        <v>1</v>
      </c>
    </row>
    <row r="1032" spans="1:7" ht="15">
      <c r="A1032" s="341" t="s">
        <v>7435</v>
      </c>
      <c r="B1032" s="381" t="s">
        <v>1870</v>
      </c>
      <c r="C1032" s="382" t="s">
        <v>7436</v>
      </c>
      <c r="D1032" s="383">
        <v>1495</v>
      </c>
      <c r="E1032" s="384">
        <v>4500</v>
      </c>
      <c r="F1032" s="141">
        <f>-SUMIF(CajaAcc!F:F,A1032,CajaAcc!E:E)+G1032</f>
        <v>1</v>
      </c>
      <c r="G1032" s="332">
        <v>1</v>
      </c>
    </row>
    <row r="1033" spans="1:7" ht="15">
      <c r="A1033" s="341" t="s">
        <v>1897</v>
      </c>
      <c r="B1033" s="381" t="s">
        <v>1870</v>
      </c>
      <c r="C1033" s="382" t="s">
        <v>6591</v>
      </c>
      <c r="D1033" s="383">
        <v>829</v>
      </c>
      <c r="E1033" s="384">
        <v>7000</v>
      </c>
      <c r="F1033" s="141">
        <f>-SUMIF(CajaAcc!F:F,A1033,CajaAcc!E:E)+G1033</f>
        <v>1</v>
      </c>
      <c r="G1033" s="332">
        <v>1</v>
      </c>
    </row>
    <row r="1034" spans="1:7" ht="15">
      <c r="A1034" s="341" t="s">
        <v>6169</v>
      </c>
      <c r="B1034" s="381" t="s">
        <v>1870</v>
      </c>
      <c r="C1034" s="382" t="s">
        <v>6592</v>
      </c>
      <c r="D1034" s="383">
        <v>829</v>
      </c>
      <c r="E1034" s="384">
        <v>7000</v>
      </c>
      <c r="F1034" s="141">
        <f>-SUMIF(CajaAcc!F:F,A1034,CajaAcc!E:E)+G1034</f>
        <v>0</v>
      </c>
      <c r="G1034" s="332">
        <v>0</v>
      </c>
    </row>
    <row r="1035" spans="1:7" ht="15">
      <c r="A1035" s="341" t="s">
        <v>1898</v>
      </c>
      <c r="B1035" s="381" t="s">
        <v>1870</v>
      </c>
      <c r="C1035" s="382" t="s">
        <v>6504</v>
      </c>
      <c r="D1035" s="383">
        <v>829</v>
      </c>
      <c r="E1035" s="384">
        <v>7000</v>
      </c>
      <c r="F1035" s="141">
        <f>-SUMIF(CajaAcc!F:F,A1035,CajaAcc!E:E)+G1035</f>
        <v>1</v>
      </c>
      <c r="G1035" s="332">
        <v>1</v>
      </c>
    </row>
    <row r="1036" spans="1:7" ht="15">
      <c r="A1036" s="341" t="s">
        <v>1899</v>
      </c>
      <c r="B1036" s="381" t="s">
        <v>1870</v>
      </c>
      <c r="C1036" s="382" t="s">
        <v>6505</v>
      </c>
      <c r="D1036" s="383">
        <v>829</v>
      </c>
      <c r="E1036" s="384">
        <v>7000</v>
      </c>
      <c r="F1036" s="141">
        <f>-SUMIF(CajaAcc!F:F,A1036,CajaAcc!E:E)+G1036</f>
        <v>0</v>
      </c>
      <c r="G1036" s="332">
        <v>0</v>
      </c>
    </row>
    <row r="1037" spans="1:7" ht="15">
      <c r="A1037" s="341" t="s">
        <v>1900</v>
      </c>
      <c r="B1037" s="381" t="s">
        <v>1870</v>
      </c>
      <c r="C1037" s="382" t="s">
        <v>6506</v>
      </c>
      <c r="D1037" s="383">
        <v>829</v>
      </c>
      <c r="E1037" s="384">
        <v>7000</v>
      </c>
      <c r="F1037" s="141">
        <f>-SUMIF(CajaAcc!F:F,A1037,CajaAcc!E:E)+G1037</f>
        <v>0</v>
      </c>
      <c r="G1037" s="332">
        <v>0</v>
      </c>
    </row>
    <row r="1038" spans="1:7" ht="15">
      <c r="A1038" s="341" t="s">
        <v>1901</v>
      </c>
      <c r="B1038" s="381" t="s">
        <v>1870</v>
      </c>
      <c r="C1038" s="382" t="s">
        <v>6507</v>
      </c>
      <c r="D1038" s="383">
        <v>829</v>
      </c>
      <c r="E1038" s="384">
        <v>7000</v>
      </c>
      <c r="F1038" s="141">
        <f>-SUMIF(CajaAcc!F:F,A1038,CajaAcc!E:E)+G1038</f>
        <v>1</v>
      </c>
      <c r="G1038" s="332">
        <v>1</v>
      </c>
    </row>
    <row r="1039" spans="1:7" ht="15">
      <c r="A1039" s="341" t="s">
        <v>1902</v>
      </c>
      <c r="B1039" s="381" t="s">
        <v>1870</v>
      </c>
      <c r="C1039" s="382" t="s">
        <v>6508</v>
      </c>
      <c r="D1039" s="383">
        <v>829</v>
      </c>
      <c r="E1039" s="384">
        <v>7000</v>
      </c>
      <c r="F1039" s="141">
        <f>-SUMIF(CajaAcc!F:F,A1039,CajaAcc!E:E)+G1039</f>
        <v>1</v>
      </c>
      <c r="G1039" s="332">
        <v>1</v>
      </c>
    </row>
    <row r="1040" spans="1:7" ht="15">
      <c r="A1040" s="341" t="s">
        <v>1903</v>
      </c>
      <c r="B1040" s="381" t="s">
        <v>1870</v>
      </c>
      <c r="C1040" s="382" t="s">
        <v>6509</v>
      </c>
      <c r="D1040" s="383">
        <v>829</v>
      </c>
      <c r="E1040" s="384">
        <v>7000</v>
      </c>
      <c r="F1040" s="141">
        <f>-SUMIF(CajaAcc!F:F,A1040,CajaAcc!E:E)+G1040</f>
        <v>0</v>
      </c>
      <c r="G1040" s="332">
        <v>1</v>
      </c>
    </row>
    <row r="1041" spans="1:7" ht="15">
      <c r="A1041" s="341" t="s">
        <v>1904</v>
      </c>
      <c r="B1041" s="381" t="s">
        <v>1870</v>
      </c>
      <c r="C1041" s="382" t="s">
        <v>6510</v>
      </c>
      <c r="D1041" s="383">
        <v>829</v>
      </c>
      <c r="E1041" s="384">
        <v>7000</v>
      </c>
      <c r="F1041" s="141">
        <f>-SUMIF(CajaAcc!F:F,A1041,CajaAcc!E:E)+G1041</f>
        <v>1</v>
      </c>
      <c r="G1041" s="332">
        <v>1</v>
      </c>
    </row>
    <row r="1042" spans="1:7" ht="15">
      <c r="A1042" s="341" t="s">
        <v>1905</v>
      </c>
      <c r="B1042" s="381" t="s">
        <v>1870</v>
      </c>
      <c r="C1042" s="382" t="s">
        <v>6511</v>
      </c>
      <c r="D1042" s="383">
        <v>829</v>
      </c>
      <c r="E1042" s="384">
        <v>7000</v>
      </c>
      <c r="F1042" s="141">
        <f>-SUMIF(CajaAcc!F:F,A1042,CajaAcc!E:E)+G1042</f>
        <v>0</v>
      </c>
      <c r="G1042" s="332">
        <v>0</v>
      </c>
    </row>
    <row r="1043" spans="1:7" ht="15">
      <c r="A1043" s="341" t="s">
        <v>1906</v>
      </c>
      <c r="B1043" s="381" t="s">
        <v>1870</v>
      </c>
      <c r="C1043" s="382" t="s">
        <v>6512</v>
      </c>
      <c r="D1043" s="383">
        <v>829</v>
      </c>
      <c r="E1043" s="384">
        <v>7000</v>
      </c>
      <c r="F1043" s="141">
        <f>-SUMIF(CajaAcc!F:F,A1043,CajaAcc!E:E)+G1043</f>
        <v>1</v>
      </c>
      <c r="G1043" s="332">
        <v>1</v>
      </c>
    </row>
    <row r="1044" spans="1:7" ht="15">
      <c r="A1044" s="341" t="s">
        <v>1907</v>
      </c>
      <c r="B1044" s="381" t="s">
        <v>1870</v>
      </c>
      <c r="C1044" s="382" t="s">
        <v>6513</v>
      </c>
      <c r="D1044" s="383">
        <v>829</v>
      </c>
      <c r="E1044" s="384">
        <v>7000</v>
      </c>
      <c r="F1044" s="141">
        <f>-SUMIF(CajaAcc!F:F,A1044,CajaAcc!E:E)+G1044</f>
        <v>1</v>
      </c>
      <c r="G1044" s="332">
        <v>1</v>
      </c>
    </row>
    <row r="1045" spans="1:7" ht="15">
      <c r="A1045" s="341" t="s">
        <v>1908</v>
      </c>
      <c r="B1045" s="381" t="s">
        <v>1870</v>
      </c>
      <c r="C1045" s="382" t="s">
        <v>6514</v>
      </c>
      <c r="D1045" s="383">
        <v>829</v>
      </c>
      <c r="E1045" s="384">
        <v>7000</v>
      </c>
      <c r="F1045" s="141">
        <f>-SUMIF(CajaAcc!F:F,A1045,CajaAcc!E:E)+G1045</f>
        <v>0</v>
      </c>
      <c r="G1045" s="332">
        <v>0</v>
      </c>
    </row>
    <row r="1046" spans="1:7" ht="15">
      <c r="A1046" s="341" t="s">
        <v>6170</v>
      </c>
      <c r="B1046" s="381" t="s">
        <v>1870</v>
      </c>
      <c r="C1046" s="382" t="s">
        <v>6515</v>
      </c>
      <c r="D1046" s="383">
        <v>829</v>
      </c>
      <c r="E1046" s="384">
        <v>7000</v>
      </c>
      <c r="F1046" s="141">
        <f>-SUMIF(CajaAcc!F:F,A1046,CajaAcc!E:E)+G1046</f>
        <v>1</v>
      </c>
      <c r="G1046" s="332">
        <v>2</v>
      </c>
    </row>
    <row r="1047" spans="1:7" ht="15">
      <c r="A1047" s="341" t="s">
        <v>1909</v>
      </c>
      <c r="B1047" s="381" t="s">
        <v>1870</v>
      </c>
      <c r="C1047" s="382" t="s">
        <v>6516</v>
      </c>
      <c r="D1047" s="383">
        <v>829</v>
      </c>
      <c r="E1047" s="384">
        <v>7000</v>
      </c>
      <c r="F1047" s="141">
        <f>-SUMIF(CajaAcc!F:F,A1047,CajaAcc!E:E)+G1047</f>
        <v>0</v>
      </c>
      <c r="G1047" s="332">
        <v>0</v>
      </c>
    </row>
    <row r="1048" spans="1:7" ht="15">
      <c r="A1048" s="341" t="s">
        <v>1910</v>
      </c>
      <c r="B1048" s="381" t="s">
        <v>1870</v>
      </c>
      <c r="C1048" s="382" t="s">
        <v>6517</v>
      </c>
      <c r="D1048" s="383">
        <v>829</v>
      </c>
      <c r="E1048" s="384">
        <v>7000</v>
      </c>
      <c r="F1048" s="141">
        <f>-SUMIF(CajaAcc!F:F,A1048,CajaAcc!E:E)+G1048</f>
        <v>0</v>
      </c>
      <c r="G1048" s="332">
        <v>0</v>
      </c>
    </row>
    <row r="1049" spans="1:7" ht="15">
      <c r="A1049" s="341" t="s">
        <v>1911</v>
      </c>
      <c r="B1049" s="381" t="s">
        <v>1870</v>
      </c>
      <c r="C1049" s="382" t="s">
        <v>6518</v>
      </c>
      <c r="D1049" s="383">
        <v>829</v>
      </c>
      <c r="E1049" s="384">
        <v>7000</v>
      </c>
      <c r="F1049" s="141">
        <f>-SUMIF(CajaAcc!F:F,A1049,CajaAcc!E:E)+G1049</f>
        <v>2</v>
      </c>
      <c r="G1049" s="332">
        <v>2</v>
      </c>
    </row>
    <row r="1050" spans="1:7" ht="15">
      <c r="A1050" s="341" t="s">
        <v>1912</v>
      </c>
      <c r="B1050" s="381" t="s">
        <v>1870</v>
      </c>
      <c r="C1050" s="382" t="s">
        <v>6519</v>
      </c>
      <c r="D1050" s="383">
        <v>829</v>
      </c>
      <c r="E1050" s="384">
        <v>7000</v>
      </c>
      <c r="F1050" s="141">
        <f>-SUMIF(CajaAcc!F:F,A1050,CajaAcc!E:E)+G1050</f>
        <v>0</v>
      </c>
      <c r="G1050" s="332">
        <v>0</v>
      </c>
    </row>
    <row r="1051" spans="1:7" ht="15">
      <c r="A1051" s="341" t="s">
        <v>6520</v>
      </c>
      <c r="B1051" s="381" t="s">
        <v>1870</v>
      </c>
      <c r="C1051" s="382" t="s">
        <v>6593</v>
      </c>
      <c r="D1051" s="383">
        <v>829</v>
      </c>
      <c r="E1051" s="384">
        <v>7000</v>
      </c>
      <c r="F1051" s="141">
        <f>-SUMIF(CajaAcc!F:F,A1051,CajaAcc!E:E)+G1051</f>
        <v>18</v>
      </c>
      <c r="G1051" s="332">
        <v>21</v>
      </c>
    </row>
    <row r="1052" spans="1:7" ht="15">
      <c r="A1052" s="341" t="s">
        <v>1913</v>
      </c>
      <c r="B1052" s="381" t="s">
        <v>1870</v>
      </c>
      <c r="C1052" s="382" t="s">
        <v>6521</v>
      </c>
      <c r="D1052" s="383">
        <v>829</v>
      </c>
      <c r="E1052" s="384">
        <v>7000</v>
      </c>
      <c r="F1052" s="141">
        <f>-SUMIF(CajaAcc!F:F,A1052,CajaAcc!E:E)+G1052</f>
        <v>0</v>
      </c>
      <c r="G1052" s="332">
        <v>0</v>
      </c>
    </row>
    <row r="1053" spans="1:7" ht="15">
      <c r="A1053" s="341" t="s">
        <v>1914</v>
      </c>
      <c r="B1053" s="381" t="s">
        <v>1870</v>
      </c>
      <c r="C1053" s="382" t="s">
        <v>6522</v>
      </c>
      <c r="D1053" s="383">
        <v>829</v>
      </c>
      <c r="E1053" s="384">
        <v>7000</v>
      </c>
      <c r="F1053" s="141">
        <f>-SUMIF(CajaAcc!F:F,A1053,CajaAcc!E:E)+G1053</f>
        <v>0</v>
      </c>
      <c r="G1053" s="332">
        <v>0</v>
      </c>
    </row>
    <row r="1054" spans="1:7" ht="15">
      <c r="A1054" s="341" t="s">
        <v>1915</v>
      </c>
      <c r="B1054" s="381" t="s">
        <v>1870</v>
      </c>
      <c r="C1054" s="382" t="s">
        <v>6523</v>
      </c>
      <c r="D1054" s="383">
        <v>829</v>
      </c>
      <c r="E1054" s="384">
        <v>7000</v>
      </c>
      <c r="F1054" s="141">
        <f>-SUMIF(CajaAcc!F:F,A1054,CajaAcc!E:E)+G1054</f>
        <v>5</v>
      </c>
      <c r="G1054" s="332">
        <v>5</v>
      </c>
    </row>
    <row r="1055" spans="1:7" ht="15">
      <c r="A1055" s="341" t="s">
        <v>1917</v>
      </c>
      <c r="B1055" s="381" t="s">
        <v>1870</v>
      </c>
      <c r="C1055" s="382" t="s">
        <v>6524</v>
      </c>
      <c r="D1055" s="383">
        <v>899</v>
      </c>
      <c r="E1055" s="384">
        <v>5500</v>
      </c>
      <c r="F1055" s="141">
        <f>-SUMIF(CajaAcc!F:F,A1055,CajaAcc!E:E)+G1055</f>
        <v>4</v>
      </c>
      <c r="G1055" s="332">
        <v>4</v>
      </c>
    </row>
    <row r="1056" spans="1:7" ht="15">
      <c r="A1056" s="341" t="s">
        <v>1949</v>
      </c>
      <c r="B1056" s="381" t="s">
        <v>1870</v>
      </c>
      <c r="C1056" s="382" t="s">
        <v>6524</v>
      </c>
      <c r="D1056" s="383">
        <v>899</v>
      </c>
      <c r="E1056" s="384">
        <v>5500</v>
      </c>
      <c r="F1056" s="141">
        <f>-SUMIF(CajaAcc!F:F,A1056,CajaAcc!E:E)+G1056</f>
        <v>0</v>
      </c>
      <c r="G1056" s="332">
        <v>0</v>
      </c>
    </row>
    <row r="1057" spans="1:7" ht="15">
      <c r="A1057" s="341" t="s">
        <v>1916</v>
      </c>
      <c r="B1057" s="381" t="s">
        <v>1870</v>
      </c>
      <c r="C1057" s="382" t="s">
        <v>6524</v>
      </c>
      <c r="D1057" s="383">
        <v>899</v>
      </c>
      <c r="E1057" s="384">
        <v>5500</v>
      </c>
      <c r="F1057" s="141">
        <f>-SUMIF(CajaAcc!F:F,A1057,CajaAcc!E:E)+G1057</f>
        <v>0</v>
      </c>
      <c r="G1057" s="332">
        <v>0</v>
      </c>
    </row>
    <row r="1058" spans="1:7" ht="15">
      <c r="A1058" s="341" t="s">
        <v>6830</v>
      </c>
      <c r="B1058" s="381" t="s">
        <v>1870</v>
      </c>
      <c r="C1058" s="382" t="s">
        <v>6831</v>
      </c>
      <c r="D1058" s="383">
        <v>899</v>
      </c>
      <c r="E1058" s="384">
        <v>5500</v>
      </c>
      <c r="F1058" s="141">
        <f>-SUMIF(CajaAcc!F:F,A1058,CajaAcc!E:E)+G1058</f>
        <v>2</v>
      </c>
      <c r="G1058" s="332">
        <v>2</v>
      </c>
    </row>
    <row r="1059" spans="1:7" ht="15">
      <c r="A1059" s="341" t="s">
        <v>1918</v>
      </c>
      <c r="B1059" s="381" t="s">
        <v>1870</v>
      </c>
      <c r="C1059" s="382" t="s">
        <v>6525</v>
      </c>
      <c r="D1059" s="383">
        <v>899</v>
      </c>
      <c r="E1059" s="384">
        <v>5500</v>
      </c>
      <c r="F1059" s="141">
        <f>-SUMIF(CajaAcc!F:F,A1059,CajaAcc!E:E)+G1059</f>
        <v>1</v>
      </c>
      <c r="G1059" s="332">
        <v>1</v>
      </c>
    </row>
    <row r="1060" spans="1:7" ht="15">
      <c r="A1060" s="341" t="s">
        <v>1948</v>
      </c>
      <c r="B1060" s="381" t="s">
        <v>1870</v>
      </c>
      <c r="C1060" s="382" t="s">
        <v>6525</v>
      </c>
      <c r="D1060" s="383">
        <v>899</v>
      </c>
      <c r="E1060" s="384">
        <v>5500</v>
      </c>
      <c r="F1060" s="141">
        <f>-SUMIF(CajaAcc!F:F,A1060,CajaAcc!E:E)+G1060</f>
        <v>1</v>
      </c>
      <c r="G1060" s="332">
        <v>1</v>
      </c>
    </row>
    <row r="1061" spans="1:7" ht="15">
      <c r="A1061" s="341" t="s">
        <v>1919</v>
      </c>
      <c r="B1061" s="381" t="s">
        <v>1870</v>
      </c>
      <c r="C1061" s="382" t="s">
        <v>6242</v>
      </c>
      <c r="D1061" s="383">
        <v>899</v>
      </c>
      <c r="E1061" s="384">
        <v>5500</v>
      </c>
      <c r="F1061" s="141">
        <f>-SUMIF(CajaAcc!F:F,A1061,CajaAcc!E:E)+G1061</f>
        <v>1</v>
      </c>
      <c r="G1061" s="332">
        <v>1</v>
      </c>
    </row>
    <row r="1062" spans="1:7" ht="15">
      <c r="A1062" s="341" t="s">
        <v>1920</v>
      </c>
      <c r="B1062" s="381" t="s">
        <v>1870</v>
      </c>
      <c r="C1062" s="382" t="s">
        <v>6242</v>
      </c>
      <c r="D1062" s="383">
        <v>899</v>
      </c>
      <c r="E1062" s="384">
        <v>5500</v>
      </c>
      <c r="F1062" s="141">
        <f>-SUMIF(CajaAcc!F:F,A1062,CajaAcc!E:E)+G1062</f>
        <v>0</v>
      </c>
      <c r="G1062" s="332">
        <v>0</v>
      </c>
    </row>
    <row r="1063" spans="1:7" ht="15">
      <c r="A1063" s="341" t="s">
        <v>1921</v>
      </c>
      <c r="B1063" s="381" t="s">
        <v>1870</v>
      </c>
      <c r="C1063" s="382" t="s">
        <v>6243</v>
      </c>
      <c r="D1063" s="383">
        <v>899</v>
      </c>
      <c r="E1063" s="384">
        <v>5500</v>
      </c>
      <c r="F1063" s="141">
        <f>-SUMIF(CajaAcc!F:F,A1063,CajaAcc!E:E)+G1063</f>
        <v>3</v>
      </c>
      <c r="G1063" s="332">
        <v>3</v>
      </c>
    </row>
    <row r="1064" spans="1:7" ht="15">
      <c r="A1064" s="341" t="s">
        <v>1922</v>
      </c>
      <c r="B1064" s="381" t="s">
        <v>1870</v>
      </c>
      <c r="C1064" s="382" t="s">
        <v>6526</v>
      </c>
      <c r="D1064" s="383">
        <v>899</v>
      </c>
      <c r="E1064" s="384">
        <v>5500</v>
      </c>
      <c r="F1064" s="141">
        <f>-SUMIF(CajaAcc!F:F,A1064,CajaAcc!E:E)+G1064</f>
        <v>0</v>
      </c>
      <c r="G1064" s="332">
        <v>0</v>
      </c>
    </row>
    <row r="1065" spans="1:7" ht="15">
      <c r="A1065" s="341" t="s">
        <v>1925</v>
      </c>
      <c r="B1065" s="381" t="s">
        <v>1870</v>
      </c>
      <c r="C1065" s="382" t="s">
        <v>6526</v>
      </c>
      <c r="D1065" s="383">
        <v>899</v>
      </c>
      <c r="E1065" s="384">
        <v>5500</v>
      </c>
      <c r="F1065" s="141">
        <f>-SUMIF(CajaAcc!F:F,A1065,CajaAcc!E:E)+G1065</f>
        <v>0</v>
      </c>
      <c r="G1065" s="332">
        <v>0</v>
      </c>
    </row>
    <row r="1066" spans="1:7" ht="15">
      <c r="A1066" s="341" t="s">
        <v>1923</v>
      </c>
      <c r="B1066" s="381" t="s">
        <v>1870</v>
      </c>
      <c r="C1066" s="382" t="s">
        <v>6244</v>
      </c>
      <c r="D1066" s="383">
        <v>899</v>
      </c>
      <c r="E1066" s="384">
        <v>5500</v>
      </c>
      <c r="F1066" s="141">
        <f>-SUMIF(CajaAcc!F:F,A1066,CajaAcc!E:E)+G1066</f>
        <v>0</v>
      </c>
      <c r="G1066" s="332">
        <v>1</v>
      </c>
    </row>
    <row r="1067" spans="1:7" ht="15">
      <c r="A1067" s="341" t="s">
        <v>1924</v>
      </c>
      <c r="B1067" s="381" t="s">
        <v>1870</v>
      </c>
      <c r="C1067" s="382" t="s">
        <v>6245</v>
      </c>
      <c r="D1067" s="383">
        <v>899</v>
      </c>
      <c r="E1067" s="384">
        <v>5500</v>
      </c>
      <c r="F1067" s="141">
        <f>-SUMIF(CajaAcc!F:F,A1067,CajaAcc!E:E)+G1067</f>
        <v>0</v>
      </c>
      <c r="G1067" s="332">
        <v>1</v>
      </c>
    </row>
    <row r="1068" spans="1:7" ht="15">
      <c r="A1068" s="341" t="s">
        <v>1926</v>
      </c>
      <c r="B1068" s="381" t="s">
        <v>1870</v>
      </c>
      <c r="C1068" s="382" t="s">
        <v>6246</v>
      </c>
      <c r="D1068" s="383">
        <v>899</v>
      </c>
      <c r="E1068" s="384">
        <v>5500</v>
      </c>
      <c r="F1068" s="141">
        <f>-SUMIF(CajaAcc!F:F,A1068,CajaAcc!E:E)+G1068</f>
        <v>4</v>
      </c>
      <c r="G1068" s="332">
        <v>4</v>
      </c>
    </row>
    <row r="1069" spans="1:7" ht="15">
      <c r="A1069" s="341" t="s">
        <v>1927</v>
      </c>
      <c r="B1069" s="381" t="s">
        <v>1870</v>
      </c>
      <c r="C1069" s="382" t="s">
        <v>6247</v>
      </c>
      <c r="D1069" s="383">
        <v>899</v>
      </c>
      <c r="E1069" s="384">
        <v>5500</v>
      </c>
      <c r="F1069" s="141">
        <f>-SUMIF(CajaAcc!F:F,A1069,CajaAcc!E:E)+G1069</f>
        <v>0</v>
      </c>
      <c r="G1069" s="332">
        <v>0</v>
      </c>
    </row>
    <row r="1070" spans="1:7" ht="15">
      <c r="A1070" s="341" t="s">
        <v>1930</v>
      </c>
      <c r="B1070" s="381" t="s">
        <v>1870</v>
      </c>
      <c r="C1070" s="382" t="s">
        <v>6248</v>
      </c>
      <c r="D1070" s="383">
        <v>899</v>
      </c>
      <c r="E1070" s="384">
        <v>5500</v>
      </c>
      <c r="F1070" s="141">
        <f>-SUMIF(CajaAcc!F:F,A1070,CajaAcc!E:E)+G1070</f>
        <v>2</v>
      </c>
      <c r="G1070" s="332">
        <v>2</v>
      </c>
    </row>
    <row r="1071" spans="1:7" ht="15">
      <c r="A1071" s="341" t="s">
        <v>1928</v>
      </c>
      <c r="B1071" s="381" t="s">
        <v>1870</v>
      </c>
      <c r="C1071" s="382" t="s">
        <v>6249</v>
      </c>
      <c r="D1071" s="383">
        <v>899</v>
      </c>
      <c r="E1071" s="384">
        <v>5500</v>
      </c>
      <c r="F1071" s="141">
        <f>-SUMIF(CajaAcc!F:F,A1071,CajaAcc!E:E)+G1071</f>
        <v>0</v>
      </c>
      <c r="G1071" s="332">
        <v>0</v>
      </c>
    </row>
    <row r="1072" spans="1:7" ht="15">
      <c r="A1072" s="341" t="s">
        <v>1929</v>
      </c>
      <c r="B1072" s="381" t="s">
        <v>1870</v>
      </c>
      <c r="C1072" s="382" t="s">
        <v>6250</v>
      </c>
      <c r="D1072" s="383">
        <v>899</v>
      </c>
      <c r="E1072" s="384">
        <v>5500</v>
      </c>
      <c r="F1072" s="141">
        <f>-SUMIF(CajaAcc!F:F,A1072,CajaAcc!E:E)+G1072</f>
        <v>0</v>
      </c>
      <c r="G1072" s="332">
        <v>0</v>
      </c>
    </row>
    <row r="1073" spans="1:7" ht="15">
      <c r="A1073" s="341" t="s">
        <v>1931</v>
      </c>
      <c r="B1073" s="381" t="s">
        <v>1870</v>
      </c>
      <c r="C1073" s="382" t="s">
        <v>6251</v>
      </c>
      <c r="D1073" s="383">
        <v>899</v>
      </c>
      <c r="E1073" s="384">
        <v>5500</v>
      </c>
      <c r="F1073" s="141">
        <f>-SUMIF(CajaAcc!F:F,A1073,CajaAcc!E:E)+G1073</f>
        <v>3</v>
      </c>
      <c r="G1073" s="332">
        <v>3</v>
      </c>
    </row>
    <row r="1074" spans="1:7" ht="15">
      <c r="A1074" s="341" t="s">
        <v>6171</v>
      </c>
      <c r="B1074" s="381" t="s">
        <v>1870</v>
      </c>
      <c r="C1074" s="382" t="s">
        <v>6252</v>
      </c>
      <c r="D1074" s="383">
        <v>899</v>
      </c>
      <c r="E1074" s="384">
        <v>5500</v>
      </c>
      <c r="F1074" s="141">
        <f>-SUMIF(CajaAcc!F:F,A1074,CajaAcc!E:E)+G1074</f>
        <v>0</v>
      </c>
      <c r="G1074" s="332">
        <v>0</v>
      </c>
    </row>
    <row r="1075" spans="1:7" ht="15">
      <c r="A1075" s="341" t="s">
        <v>1933</v>
      </c>
      <c r="B1075" s="381" t="s">
        <v>1870</v>
      </c>
      <c r="C1075" s="382" t="s">
        <v>6253</v>
      </c>
      <c r="D1075" s="383">
        <v>899</v>
      </c>
      <c r="E1075" s="384">
        <v>5500</v>
      </c>
      <c r="F1075" s="141">
        <f>-SUMIF(CajaAcc!F:F,A1075,CajaAcc!E:E)+G1075</f>
        <v>2</v>
      </c>
      <c r="G1075" s="332">
        <v>2</v>
      </c>
    </row>
    <row r="1076" spans="1:7" ht="15">
      <c r="A1076" s="341" t="s">
        <v>1932</v>
      </c>
      <c r="B1076" s="381" t="s">
        <v>1870</v>
      </c>
      <c r="C1076" s="382" t="s">
        <v>6254</v>
      </c>
      <c r="D1076" s="383">
        <v>899</v>
      </c>
      <c r="E1076" s="384">
        <v>5500</v>
      </c>
      <c r="F1076" s="141">
        <f>-SUMIF(CajaAcc!F:F,A1076,CajaAcc!E:E)+G1076</f>
        <v>2</v>
      </c>
      <c r="G1076" s="332">
        <v>2</v>
      </c>
    </row>
    <row r="1077" spans="1:7" ht="15">
      <c r="A1077" s="341" t="s">
        <v>1934</v>
      </c>
      <c r="B1077" s="381" t="s">
        <v>1870</v>
      </c>
      <c r="C1077" s="382" t="s">
        <v>6255</v>
      </c>
      <c r="D1077" s="383">
        <v>899</v>
      </c>
      <c r="E1077" s="384">
        <v>5500</v>
      </c>
      <c r="F1077" s="141">
        <f>-SUMIF(CajaAcc!F:F,A1077,CajaAcc!E:E)+G1077</f>
        <v>0</v>
      </c>
      <c r="G1077" s="332">
        <v>0</v>
      </c>
    </row>
    <row r="1078" spans="1:7" ht="15">
      <c r="A1078" s="341" t="s">
        <v>1935</v>
      </c>
      <c r="B1078" s="381" t="s">
        <v>1870</v>
      </c>
      <c r="C1078" s="382" t="s">
        <v>6255</v>
      </c>
      <c r="D1078" s="383">
        <v>899</v>
      </c>
      <c r="E1078" s="384">
        <v>5500</v>
      </c>
      <c r="F1078" s="141">
        <f>-SUMIF(CajaAcc!F:F,A1078,CajaAcc!E:E)+G1078</f>
        <v>0</v>
      </c>
      <c r="G1078" s="332">
        <v>0</v>
      </c>
    </row>
    <row r="1079" spans="1:7" ht="15">
      <c r="A1079" s="341" t="s">
        <v>1938</v>
      </c>
      <c r="B1079" s="381" t="s">
        <v>1870</v>
      </c>
      <c r="C1079" s="382" t="s">
        <v>6256</v>
      </c>
      <c r="D1079" s="383">
        <v>899</v>
      </c>
      <c r="E1079" s="384">
        <v>5500</v>
      </c>
      <c r="F1079" s="141">
        <f>-SUMIF(CajaAcc!F:F,A1079,CajaAcc!E:E)+G1079</f>
        <v>0</v>
      </c>
      <c r="G1079" s="332">
        <v>0</v>
      </c>
    </row>
    <row r="1080" spans="1:7" ht="15">
      <c r="A1080" s="341" t="s">
        <v>1936</v>
      </c>
      <c r="B1080" s="381" t="s">
        <v>1870</v>
      </c>
      <c r="C1080" s="382" t="s">
        <v>1937</v>
      </c>
      <c r="D1080" s="383">
        <v>899</v>
      </c>
      <c r="E1080" s="384">
        <v>5500</v>
      </c>
      <c r="F1080" s="141">
        <f>-SUMIF(CajaAcc!F:F,A1080,CajaAcc!E:E)+G1080</f>
        <v>2</v>
      </c>
      <c r="G1080" s="332">
        <v>2</v>
      </c>
    </row>
    <row r="1081" spans="1:7" ht="15">
      <c r="A1081" s="341" t="s">
        <v>1941</v>
      </c>
      <c r="B1081" s="381" t="s">
        <v>1870</v>
      </c>
      <c r="C1081" s="382" t="s">
        <v>6257</v>
      </c>
      <c r="D1081" s="383">
        <v>899</v>
      </c>
      <c r="E1081" s="384">
        <v>5500</v>
      </c>
      <c r="F1081" s="141">
        <f>-SUMIF(CajaAcc!F:F,A1081,CajaAcc!E:E)+G1081</f>
        <v>0</v>
      </c>
      <c r="G1081" s="332">
        <v>0</v>
      </c>
    </row>
    <row r="1082" spans="1:7" ht="15">
      <c r="A1082" s="341" t="s">
        <v>1942</v>
      </c>
      <c r="B1082" s="381" t="s">
        <v>1870</v>
      </c>
      <c r="C1082" s="382" t="s">
        <v>6257</v>
      </c>
      <c r="D1082" s="383">
        <v>899</v>
      </c>
      <c r="E1082" s="384">
        <v>5500</v>
      </c>
      <c r="F1082" s="141">
        <f>-SUMIF(CajaAcc!F:F,A1082,CajaAcc!E:E)+G1082</f>
        <v>0</v>
      </c>
      <c r="G1082" s="332">
        <v>0</v>
      </c>
    </row>
    <row r="1083" spans="1:7" ht="15">
      <c r="A1083" s="341" t="s">
        <v>1939</v>
      </c>
      <c r="B1083" s="381" t="s">
        <v>1870</v>
      </c>
      <c r="C1083" s="382" t="s">
        <v>1940</v>
      </c>
      <c r="D1083" s="383">
        <v>899</v>
      </c>
      <c r="E1083" s="384">
        <v>5500</v>
      </c>
      <c r="F1083" s="141">
        <f>-SUMIF(CajaAcc!F:F,A1083,CajaAcc!E:E)+G1083</f>
        <v>0</v>
      </c>
      <c r="G1083" s="332">
        <v>0</v>
      </c>
    </row>
    <row r="1084" spans="1:7" ht="15">
      <c r="A1084" s="341" t="s">
        <v>1945</v>
      </c>
      <c r="B1084" s="381" t="s">
        <v>1870</v>
      </c>
      <c r="C1084" s="382" t="s">
        <v>6258</v>
      </c>
      <c r="D1084" s="383">
        <v>899</v>
      </c>
      <c r="E1084" s="384">
        <v>5500</v>
      </c>
      <c r="F1084" s="141">
        <f>-SUMIF(CajaAcc!F:F,A1084,CajaAcc!E:E)+G1084</f>
        <v>0</v>
      </c>
      <c r="G1084" s="332">
        <v>0</v>
      </c>
    </row>
    <row r="1085" spans="1:7" ht="15">
      <c r="A1085" s="341" t="s">
        <v>1946</v>
      </c>
      <c r="B1085" s="381" t="s">
        <v>1870</v>
      </c>
      <c r="C1085" s="382" t="s">
        <v>6258</v>
      </c>
      <c r="D1085" s="383">
        <v>899</v>
      </c>
      <c r="E1085" s="384">
        <v>5500</v>
      </c>
      <c r="F1085" s="141">
        <f>-SUMIF(CajaAcc!F:F,A1085,CajaAcc!E:E)+G1085</f>
        <v>0</v>
      </c>
      <c r="G1085" s="332">
        <v>0</v>
      </c>
    </row>
    <row r="1086" spans="1:7" ht="15">
      <c r="A1086" s="341" t="s">
        <v>1947</v>
      </c>
      <c r="B1086" s="381" t="s">
        <v>1870</v>
      </c>
      <c r="C1086" s="382" t="s">
        <v>6258</v>
      </c>
      <c r="D1086" s="383">
        <v>899</v>
      </c>
      <c r="E1086" s="384">
        <v>5500</v>
      </c>
      <c r="F1086" s="141">
        <f>-SUMIF(CajaAcc!F:F,A1086,CajaAcc!E:E)+G1086</f>
        <v>0</v>
      </c>
      <c r="G1086" s="332">
        <v>0</v>
      </c>
    </row>
    <row r="1087" spans="1:7" ht="15">
      <c r="A1087" s="341" t="s">
        <v>1943</v>
      </c>
      <c r="B1087" s="381" t="s">
        <v>1870</v>
      </c>
      <c r="C1087" s="382" t="s">
        <v>1944</v>
      </c>
      <c r="D1087" s="383">
        <v>899</v>
      </c>
      <c r="E1087" s="384">
        <v>5500</v>
      </c>
      <c r="F1087" s="141">
        <f>-SUMIF(CajaAcc!F:F,A1087,CajaAcc!E:E)+G1087</f>
        <v>0</v>
      </c>
      <c r="G1087" s="332">
        <v>0</v>
      </c>
    </row>
    <row r="1088" spans="1:7" ht="15">
      <c r="A1088" s="341" t="s">
        <v>1950</v>
      </c>
      <c r="B1088" s="381" t="s">
        <v>1870</v>
      </c>
      <c r="C1088" s="382" t="s">
        <v>6259</v>
      </c>
      <c r="D1088" s="383">
        <v>899</v>
      </c>
      <c r="E1088" s="384">
        <v>5500</v>
      </c>
      <c r="F1088" s="141">
        <f>-SUMIF(CajaAcc!F:F,A1088,CajaAcc!E:E)+G1088</f>
        <v>0</v>
      </c>
      <c r="G1088" s="332">
        <v>0</v>
      </c>
    </row>
    <row r="1089" spans="1:7" ht="15">
      <c r="A1089" s="341" t="s">
        <v>1951</v>
      </c>
      <c r="B1089" s="381" t="s">
        <v>1870</v>
      </c>
      <c r="C1089" s="382" t="s">
        <v>6259</v>
      </c>
      <c r="D1089" s="383">
        <v>899</v>
      </c>
      <c r="E1089" s="384">
        <v>5500</v>
      </c>
      <c r="F1089" s="141">
        <f>-SUMIF(CajaAcc!F:F,A1089,CajaAcc!E:E)+G1089</f>
        <v>1</v>
      </c>
      <c r="G1089" s="332">
        <v>1</v>
      </c>
    </row>
    <row r="1090" spans="1:7" ht="15">
      <c r="A1090" s="341" t="s">
        <v>1952</v>
      </c>
      <c r="B1090" s="381" t="s">
        <v>1870</v>
      </c>
      <c r="C1090" s="382" t="s">
        <v>6260</v>
      </c>
      <c r="D1090" s="383">
        <v>899</v>
      </c>
      <c r="E1090" s="384">
        <v>5500</v>
      </c>
      <c r="F1090" s="141">
        <f>-SUMIF(CajaAcc!F:F,A1090,CajaAcc!E:E)+G1090</f>
        <v>1</v>
      </c>
      <c r="G1090" s="332">
        <v>1</v>
      </c>
    </row>
    <row r="1091" spans="1:7" ht="15">
      <c r="A1091" s="341" t="s">
        <v>1953</v>
      </c>
      <c r="B1091" s="381" t="s">
        <v>1870</v>
      </c>
      <c r="C1091" s="382" t="s">
        <v>6261</v>
      </c>
      <c r="D1091" s="383">
        <v>899</v>
      </c>
      <c r="E1091" s="384">
        <v>5500</v>
      </c>
      <c r="F1091" s="141">
        <f>-SUMIF(CajaAcc!F:F,A1091,CajaAcc!E:E)+G1091</f>
        <v>0</v>
      </c>
      <c r="G1091" s="332">
        <v>0</v>
      </c>
    </row>
    <row r="1092" spans="1:7" ht="15">
      <c r="A1092" s="341" t="s">
        <v>1954</v>
      </c>
      <c r="B1092" s="381" t="s">
        <v>1870</v>
      </c>
      <c r="C1092" s="382" t="s">
        <v>6262</v>
      </c>
      <c r="D1092" s="383">
        <v>899</v>
      </c>
      <c r="E1092" s="384">
        <v>5500</v>
      </c>
      <c r="F1092" s="141">
        <f>-SUMIF(CajaAcc!F:F,A1092,CajaAcc!E:E)+G1092</f>
        <v>1</v>
      </c>
      <c r="G1092" s="332">
        <v>1</v>
      </c>
    </row>
    <row r="1093" spans="1:7" ht="15">
      <c r="A1093" s="341" t="s">
        <v>1955</v>
      </c>
      <c r="B1093" s="381" t="s">
        <v>1870</v>
      </c>
      <c r="C1093" s="382" t="s">
        <v>6263</v>
      </c>
      <c r="D1093" s="383">
        <v>899</v>
      </c>
      <c r="E1093" s="384">
        <v>5500</v>
      </c>
      <c r="F1093" s="141">
        <f>-SUMIF(CajaAcc!F:F,A1093,CajaAcc!E:E)+G1093</f>
        <v>0</v>
      </c>
      <c r="G1093" s="332">
        <v>0</v>
      </c>
    </row>
    <row r="1094" spans="1:7" ht="15">
      <c r="A1094" s="341" t="s">
        <v>1956</v>
      </c>
      <c r="B1094" s="381" t="s">
        <v>1870</v>
      </c>
      <c r="C1094" s="382" t="s">
        <v>6264</v>
      </c>
      <c r="D1094" s="383">
        <v>899</v>
      </c>
      <c r="E1094" s="384">
        <v>5500</v>
      </c>
      <c r="F1094" s="141">
        <f>-SUMIF(CajaAcc!F:F,A1094,CajaAcc!E:E)+G1094</f>
        <v>3</v>
      </c>
      <c r="G1094" s="332">
        <v>3</v>
      </c>
    </row>
    <row r="1095" spans="1:7" ht="15">
      <c r="A1095" s="341" t="s">
        <v>1957</v>
      </c>
      <c r="B1095" s="381" t="s">
        <v>1870</v>
      </c>
      <c r="C1095" s="382" t="s">
        <v>6265</v>
      </c>
      <c r="D1095" s="383">
        <v>899</v>
      </c>
      <c r="E1095" s="384">
        <v>5500</v>
      </c>
      <c r="F1095" s="141">
        <f>-SUMIF(CajaAcc!F:F,A1095,CajaAcc!E:E)+G1095</f>
        <v>0</v>
      </c>
      <c r="G1095" s="332">
        <v>0</v>
      </c>
    </row>
    <row r="1096" spans="1:7" ht="15">
      <c r="A1096" s="341" t="s">
        <v>1958</v>
      </c>
      <c r="B1096" s="381" t="s">
        <v>1870</v>
      </c>
      <c r="C1096" s="382" t="s">
        <v>6266</v>
      </c>
      <c r="D1096" s="383">
        <v>899</v>
      </c>
      <c r="E1096" s="384">
        <v>5500</v>
      </c>
      <c r="F1096" s="141">
        <f>-SUMIF(CajaAcc!F:F,A1096,CajaAcc!E:E)+G1096</f>
        <v>0</v>
      </c>
      <c r="G1096" s="332">
        <v>0</v>
      </c>
    </row>
    <row r="1097" spans="1:7" ht="15">
      <c r="A1097" s="341" t="s">
        <v>1959</v>
      </c>
      <c r="B1097" s="381" t="s">
        <v>1870</v>
      </c>
      <c r="C1097" s="382" t="s">
        <v>6266</v>
      </c>
      <c r="D1097" s="383">
        <v>899</v>
      </c>
      <c r="E1097" s="384">
        <v>5500</v>
      </c>
      <c r="F1097" s="141">
        <f>-SUMIF(CajaAcc!F:F,A1097,CajaAcc!E:E)+G1097</f>
        <v>1</v>
      </c>
      <c r="G1097" s="332">
        <v>1</v>
      </c>
    </row>
    <row r="1098" spans="1:7" ht="15">
      <c r="A1098" s="341" t="s">
        <v>1960</v>
      </c>
      <c r="B1098" s="381" t="s">
        <v>1870</v>
      </c>
      <c r="C1098" s="382" t="s">
        <v>6267</v>
      </c>
      <c r="D1098" s="383">
        <v>899</v>
      </c>
      <c r="E1098" s="384">
        <v>5500</v>
      </c>
      <c r="F1098" s="141">
        <f>-SUMIF(CajaAcc!F:F,A1098,CajaAcc!E:E)+G1098</f>
        <v>0</v>
      </c>
      <c r="G1098" s="332">
        <v>0</v>
      </c>
    </row>
    <row r="1099" spans="1:7" ht="15">
      <c r="A1099" s="341" t="s">
        <v>1961</v>
      </c>
      <c r="B1099" s="381" t="s">
        <v>1870</v>
      </c>
      <c r="C1099" s="382" t="s">
        <v>6268</v>
      </c>
      <c r="D1099" s="383">
        <v>899</v>
      </c>
      <c r="E1099" s="384">
        <v>5500</v>
      </c>
      <c r="F1099" s="141">
        <f>-SUMIF(CajaAcc!F:F,A1099,CajaAcc!E:E)+G1099</f>
        <v>1</v>
      </c>
      <c r="G1099" s="332">
        <v>1</v>
      </c>
    </row>
    <row r="1100" spans="1:7" ht="15">
      <c r="A1100" s="341" t="s">
        <v>1962</v>
      </c>
      <c r="B1100" s="381" t="s">
        <v>1870</v>
      </c>
      <c r="C1100" s="382" t="s">
        <v>6269</v>
      </c>
      <c r="D1100" s="383">
        <v>899</v>
      </c>
      <c r="E1100" s="384">
        <v>5500</v>
      </c>
      <c r="F1100" s="141">
        <f>-SUMIF(CajaAcc!F:F,A1100,CajaAcc!E:E)+G1100</f>
        <v>0</v>
      </c>
      <c r="G1100" s="332">
        <v>0</v>
      </c>
    </row>
    <row r="1101" spans="1:7" ht="15">
      <c r="A1101" s="341" t="s">
        <v>1963</v>
      </c>
      <c r="B1101" s="381" t="s">
        <v>1870</v>
      </c>
      <c r="C1101" s="382" t="s">
        <v>6270</v>
      </c>
      <c r="D1101" s="383">
        <v>899</v>
      </c>
      <c r="E1101" s="384">
        <v>5500</v>
      </c>
      <c r="F1101" s="141">
        <f>-SUMIF(CajaAcc!F:F,A1101,CajaAcc!E:E)+G1101</f>
        <v>2</v>
      </c>
      <c r="G1101" s="332">
        <v>2</v>
      </c>
    </row>
    <row r="1102" spans="1:7" ht="15">
      <c r="A1102" s="341" t="s">
        <v>1964</v>
      </c>
      <c r="B1102" s="381" t="s">
        <v>1870</v>
      </c>
      <c r="C1102" s="382" t="s">
        <v>6270</v>
      </c>
      <c r="D1102" s="383">
        <v>899</v>
      </c>
      <c r="E1102" s="384">
        <v>5500</v>
      </c>
      <c r="F1102" s="141">
        <f>-SUMIF(CajaAcc!F:F,A1102,CajaAcc!E:E)+G1102</f>
        <v>0</v>
      </c>
      <c r="G1102" s="332">
        <v>0</v>
      </c>
    </row>
    <row r="1103" spans="1:7" ht="15">
      <c r="A1103" s="341" t="s">
        <v>1965</v>
      </c>
      <c r="B1103" s="381" t="s">
        <v>1870</v>
      </c>
      <c r="C1103" s="382" t="s">
        <v>6271</v>
      </c>
      <c r="D1103" s="383">
        <v>899</v>
      </c>
      <c r="E1103" s="384">
        <v>5500</v>
      </c>
      <c r="F1103" s="141">
        <f>-SUMIF(CajaAcc!F:F,A1103,CajaAcc!E:E)+G1103</f>
        <v>0</v>
      </c>
      <c r="G1103" s="332">
        <v>0</v>
      </c>
    </row>
    <row r="1104" spans="1:7" ht="15">
      <c r="A1104" s="341" t="s">
        <v>1966</v>
      </c>
      <c r="B1104" s="381" t="s">
        <v>1870</v>
      </c>
      <c r="C1104" s="382" t="s">
        <v>6271</v>
      </c>
      <c r="D1104" s="383">
        <v>899</v>
      </c>
      <c r="E1104" s="384">
        <v>5500</v>
      </c>
      <c r="F1104" s="141">
        <f>-SUMIF(CajaAcc!F:F,A1104,CajaAcc!E:E)+G1104</f>
        <v>0</v>
      </c>
      <c r="G1104" s="332">
        <v>0</v>
      </c>
    </row>
    <row r="1105" spans="1:7" ht="15">
      <c r="A1105" s="341" t="s">
        <v>7580</v>
      </c>
      <c r="B1105" s="381" t="s">
        <v>1870</v>
      </c>
      <c r="C1105" s="382" t="s">
        <v>7581</v>
      </c>
      <c r="D1105" s="383">
        <v>908</v>
      </c>
      <c r="E1105" s="384">
        <v>5500</v>
      </c>
      <c r="F1105" s="141">
        <f>-SUMIF(CajaAcc!F:F,A1105,CajaAcc!E:E)+G1105</f>
        <v>0</v>
      </c>
      <c r="G1105" s="332">
        <v>0</v>
      </c>
    </row>
    <row r="1106" spans="1:7" ht="15">
      <c r="A1106" s="341" t="s">
        <v>7582</v>
      </c>
      <c r="B1106" s="381" t="s">
        <v>1870</v>
      </c>
      <c r="C1106" s="382" t="s">
        <v>7583</v>
      </c>
      <c r="D1106" s="383">
        <v>908</v>
      </c>
      <c r="E1106" s="384">
        <v>5500</v>
      </c>
      <c r="F1106" s="141">
        <f>-SUMIF(CajaAcc!F:F,A1106,CajaAcc!E:E)+G1106</f>
        <v>1</v>
      </c>
      <c r="G1106" s="332">
        <v>1</v>
      </c>
    </row>
    <row r="1107" spans="1:7" ht="15">
      <c r="A1107" s="341" t="s">
        <v>1967</v>
      </c>
      <c r="B1107" s="381" t="s">
        <v>1870</v>
      </c>
      <c r="C1107" s="382" t="s">
        <v>6272</v>
      </c>
      <c r="D1107" s="383">
        <v>899</v>
      </c>
      <c r="E1107" s="384">
        <v>5500</v>
      </c>
      <c r="F1107" s="141">
        <f>-SUMIF(CajaAcc!F:F,A1107,CajaAcc!E:E)+G1107</f>
        <v>3</v>
      </c>
      <c r="G1107" s="332">
        <v>1</v>
      </c>
    </row>
    <row r="1108" spans="1:7" ht="15">
      <c r="A1108" s="341" t="s">
        <v>1968</v>
      </c>
      <c r="B1108" s="381" t="s">
        <v>1870</v>
      </c>
      <c r="C1108" s="382" t="s">
        <v>6272</v>
      </c>
      <c r="D1108" s="383">
        <v>899</v>
      </c>
      <c r="E1108" s="384">
        <v>5500</v>
      </c>
      <c r="F1108" s="141">
        <f>-SUMIF(CajaAcc!F:F,A1108,CajaAcc!E:E)+G1108</f>
        <v>0</v>
      </c>
      <c r="G1108" s="332">
        <v>0</v>
      </c>
    </row>
    <row r="1109" spans="1:7" ht="15">
      <c r="A1109" s="341" t="s">
        <v>6832</v>
      </c>
      <c r="B1109" s="381" t="s">
        <v>1870</v>
      </c>
      <c r="C1109" s="382" t="s">
        <v>6833</v>
      </c>
      <c r="D1109" s="383">
        <v>1261</v>
      </c>
      <c r="E1109" s="384">
        <v>8000</v>
      </c>
      <c r="F1109" s="141">
        <f>-SUMIF(CajaAcc!F:F,A1109,CajaAcc!E:E)+G1109</f>
        <v>5</v>
      </c>
      <c r="G1109" s="332">
        <v>4</v>
      </c>
    </row>
    <row r="1110" spans="1:7" ht="15">
      <c r="A1110" s="341" t="s">
        <v>1969</v>
      </c>
      <c r="B1110" s="381" t="s">
        <v>1870</v>
      </c>
      <c r="C1110" s="382" t="s">
        <v>6273</v>
      </c>
      <c r="D1110" s="383">
        <v>899</v>
      </c>
      <c r="E1110" s="384">
        <v>5500</v>
      </c>
      <c r="F1110" s="141">
        <f>-SUMIF(CajaAcc!F:F,A1110,CajaAcc!E:E)+G1110</f>
        <v>0</v>
      </c>
      <c r="G1110" s="332">
        <v>0</v>
      </c>
    </row>
    <row r="1111" spans="1:7" ht="15">
      <c r="A1111" s="341" t="s">
        <v>1970</v>
      </c>
      <c r="B1111" s="381" t="s">
        <v>1870</v>
      </c>
      <c r="C1111" s="382" t="s">
        <v>6273</v>
      </c>
      <c r="D1111" s="383">
        <v>899</v>
      </c>
      <c r="E1111" s="384">
        <v>5500</v>
      </c>
      <c r="F1111" s="141">
        <f>-SUMIF(CajaAcc!F:F,A1111,CajaAcc!E:E)+G1111</f>
        <v>2</v>
      </c>
      <c r="G1111" s="332">
        <v>2</v>
      </c>
    </row>
    <row r="1112" spans="1:7" ht="15">
      <c r="A1112" s="341" t="s">
        <v>1971</v>
      </c>
      <c r="B1112" s="381" t="s">
        <v>1870</v>
      </c>
      <c r="C1112" s="382" t="s">
        <v>6273</v>
      </c>
      <c r="D1112" s="383">
        <v>899</v>
      </c>
      <c r="E1112" s="384">
        <v>5500</v>
      </c>
      <c r="F1112" s="141">
        <f>-SUMIF(CajaAcc!F:F,A1112,CajaAcc!E:E)+G1112</f>
        <v>0</v>
      </c>
      <c r="G1112" s="332">
        <v>0</v>
      </c>
    </row>
    <row r="1113" spans="1:7" ht="15">
      <c r="A1113" s="341" t="s">
        <v>1972</v>
      </c>
      <c r="B1113" s="381" t="s">
        <v>1870</v>
      </c>
      <c r="C1113" s="382" t="s">
        <v>6274</v>
      </c>
      <c r="D1113" s="383">
        <v>899</v>
      </c>
      <c r="E1113" s="384">
        <v>5500</v>
      </c>
      <c r="F1113" s="141">
        <f>-SUMIF(CajaAcc!F:F,A1113,CajaAcc!E:E)+G1113</f>
        <v>2</v>
      </c>
      <c r="G1113" s="332">
        <v>2</v>
      </c>
    </row>
    <row r="1114" spans="1:7" ht="15">
      <c r="A1114" s="341" t="s">
        <v>1973</v>
      </c>
      <c r="B1114" s="381" t="s">
        <v>1870</v>
      </c>
      <c r="C1114" s="382" t="s">
        <v>6274</v>
      </c>
      <c r="D1114" s="383">
        <v>899</v>
      </c>
      <c r="E1114" s="384">
        <v>5500</v>
      </c>
      <c r="F1114" s="141">
        <f>-SUMIF(CajaAcc!F:F,A1114,CajaAcc!E:E)+G1114</f>
        <v>0</v>
      </c>
      <c r="G1114" s="332">
        <v>0</v>
      </c>
    </row>
    <row r="1115" spans="1:7" ht="15">
      <c r="A1115" s="341" t="s">
        <v>1974</v>
      </c>
      <c r="B1115" s="381" t="s">
        <v>1870</v>
      </c>
      <c r="C1115" s="382" t="s">
        <v>6275</v>
      </c>
      <c r="D1115" s="383">
        <v>899</v>
      </c>
      <c r="E1115" s="384">
        <v>5500</v>
      </c>
      <c r="F1115" s="141">
        <f>-SUMIF(CajaAcc!F:F,A1115,CajaAcc!E:E)+G1115</f>
        <v>1</v>
      </c>
      <c r="G1115" s="332">
        <v>1</v>
      </c>
    </row>
    <row r="1116" spans="1:7" ht="15">
      <c r="A1116" s="341" t="s">
        <v>1975</v>
      </c>
      <c r="B1116" s="381" t="s">
        <v>1870</v>
      </c>
      <c r="C1116" s="382" t="s">
        <v>6276</v>
      </c>
      <c r="D1116" s="383">
        <v>899</v>
      </c>
      <c r="E1116" s="384">
        <v>5500</v>
      </c>
      <c r="F1116" s="141">
        <f>-SUMIF(CajaAcc!F:F,A1116,CajaAcc!E:E)+G1116</f>
        <v>0</v>
      </c>
      <c r="G1116" s="332">
        <v>0</v>
      </c>
    </row>
    <row r="1117" spans="1:7" ht="15">
      <c r="A1117" s="341" t="s">
        <v>1976</v>
      </c>
      <c r="B1117" s="381" t="s">
        <v>1870</v>
      </c>
      <c r="C1117" s="382" t="s">
        <v>6276</v>
      </c>
      <c r="D1117" s="383">
        <v>899</v>
      </c>
      <c r="E1117" s="384">
        <v>5500</v>
      </c>
      <c r="F1117" s="141">
        <f>-SUMIF(CajaAcc!F:F,A1117,CajaAcc!E:E)+G1117</f>
        <v>4</v>
      </c>
      <c r="G1117" s="332">
        <v>4</v>
      </c>
    </row>
    <row r="1118" spans="1:7" ht="15">
      <c r="A1118" s="341" t="s">
        <v>1977</v>
      </c>
      <c r="B1118" s="381" t="s">
        <v>1870</v>
      </c>
      <c r="C1118" s="382" t="s">
        <v>6277</v>
      </c>
      <c r="D1118" s="383">
        <v>899</v>
      </c>
      <c r="E1118" s="384">
        <v>5500</v>
      </c>
      <c r="F1118" s="141">
        <f>-SUMIF(CajaAcc!F:F,A1118,CajaAcc!E:E)+G1118</f>
        <v>0</v>
      </c>
      <c r="G1118" s="332">
        <v>0</v>
      </c>
    </row>
    <row r="1119" spans="1:7" ht="15">
      <c r="A1119" s="341" t="s">
        <v>1978</v>
      </c>
      <c r="B1119" s="381" t="s">
        <v>1870</v>
      </c>
      <c r="C1119" s="382" t="s">
        <v>6277</v>
      </c>
      <c r="D1119" s="383">
        <v>899</v>
      </c>
      <c r="E1119" s="384">
        <v>5500</v>
      </c>
      <c r="F1119" s="141">
        <f>-SUMIF(CajaAcc!F:F,A1119,CajaAcc!E:E)+G1119</f>
        <v>0</v>
      </c>
      <c r="G1119" s="332">
        <v>0</v>
      </c>
    </row>
    <row r="1120" spans="1:7" ht="15">
      <c r="A1120" s="341" t="s">
        <v>1979</v>
      </c>
      <c r="B1120" s="381" t="s">
        <v>1870</v>
      </c>
      <c r="C1120" s="382" t="s">
        <v>6278</v>
      </c>
      <c r="D1120" s="383">
        <v>899</v>
      </c>
      <c r="E1120" s="384">
        <v>5500</v>
      </c>
      <c r="F1120" s="141">
        <f>-SUMIF(CajaAcc!F:F,A1120,CajaAcc!E:E)+G1120</f>
        <v>0</v>
      </c>
      <c r="G1120" s="332">
        <v>0</v>
      </c>
    </row>
    <row r="1121" spans="1:7" ht="15">
      <c r="A1121" s="341" t="s">
        <v>1980</v>
      </c>
      <c r="B1121" s="381" t="s">
        <v>1870</v>
      </c>
      <c r="C1121" s="382" t="s">
        <v>6279</v>
      </c>
      <c r="D1121" s="383">
        <v>899</v>
      </c>
      <c r="E1121" s="384">
        <v>5500</v>
      </c>
      <c r="F1121" s="141">
        <f>-SUMIF(CajaAcc!F:F,A1121,CajaAcc!E:E)+G1121</f>
        <v>0</v>
      </c>
      <c r="G1121" s="332">
        <v>0</v>
      </c>
    </row>
    <row r="1122" spans="1:7" ht="15">
      <c r="A1122" s="341" t="s">
        <v>1981</v>
      </c>
      <c r="B1122" s="381" t="s">
        <v>1870</v>
      </c>
      <c r="C1122" s="382" t="s">
        <v>6280</v>
      </c>
      <c r="D1122" s="383">
        <v>899</v>
      </c>
      <c r="E1122" s="384">
        <v>5500</v>
      </c>
      <c r="F1122" s="141">
        <f>-SUMIF(CajaAcc!F:F,A1122,CajaAcc!E:E)+G1122</f>
        <v>0</v>
      </c>
      <c r="G1122" s="332">
        <v>0</v>
      </c>
    </row>
    <row r="1123" spans="1:7" ht="15">
      <c r="A1123" s="341" t="s">
        <v>1982</v>
      </c>
      <c r="B1123" s="381" t="s">
        <v>1870</v>
      </c>
      <c r="C1123" s="382" t="s">
        <v>6280</v>
      </c>
      <c r="D1123" s="383">
        <v>899</v>
      </c>
      <c r="E1123" s="384">
        <v>5500</v>
      </c>
      <c r="F1123" s="141">
        <f>-SUMIF(CajaAcc!F:F,A1123,CajaAcc!E:E)+G1123</f>
        <v>0</v>
      </c>
      <c r="G1123" s="332">
        <v>0</v>
      </c>
    </row>
    <row r="1124" spans="1:7" ht="15">
      <c r="A1124" s="341" t="s">
        <v>1983</v>
      </c>
      <c r="B1124" s="381" t="s">
        <v>1870</v>
      </c>
      <c r="C1124" s="382" t="s">
        <v>6281</v>
      </c>
      <c r="D1124" s="383">
        <v>899</v>
      </c>
      <c r="E1124" s="384">
        <v>5500</v>
      </c>
      <c r="F1124" s="141">
        <f>-SUMIF(CajaAcc!F:F,A1124,CajaAcc!E:E)+G1124</f>
        <v>0</v>
      </c>
      <c r="G1124" s="332">
        <v>0</v>
      </c>
    </row>
    <row r="1125" spans="1:7" ht="15">
      <c r="A1125" s="341" t="s">
        <v>1984</v>
      </c>
      <c r="B1125" s="381" t="s">
        <v>1870</v>
      </c>
      <c r="C1125" s="382" t="s">
        <v>6281</v>
      </c>
      <c r="D1125" s="383">
        <v>899</v>
      </c>
      <c r="E1125" s="384">
        <v>5500</v>
      </c>
      <c r="F1125" s="141">
        <f>-SUMIF(CajaAcc!F:F,A1125,CajaAcc!E:E)+G1125</f>
        <v>0</v>
      </c>
      <c r="G1125" s="332">
        <v>0</v>
      </c>
    </row>
    <row r="1126" spans="1:7" ht="15">
      <c r="A1126" s="341" t="s">
        <v>1985</v>
      </c>
      <c r="B1126" s="381" t="s">
        <v>1870</v>
      </c>
      <c r="C1126" s="382" t="s">
        <v>6282</v>
      </c>
      <c r="D1126" s="383">
        <v>899</v>
      </c>
      <c r="E1126" s="384">
        <v>5500</v>
      </c>
      <c r="F1126" s="141">
        <f>-SUMIF(CajaAcc!F:F,A1126,CajaAcc!E:E)+G1126</f>
        <v>0</v>
      </c>
      <c r="G1126" s="332">
        <v>0</v>
      </c>
    </row>
    <row r="1127" spans="1:7" ht="15">
      <c r="A1127" s="341" t="s">
        <v>1986</v>
      </c>
      <c r="B1127" s="381" t="s">
        <v>1870</v>
      </c>
      <c r="C1127" s="382" t="s">
        <v>6283</v>
      </c>
      <c r="D1127" s="383">
        <v>899</v>
      </c>
      <c r="E1127" s="384">
        <v>5500</v>
      </c>
      <c r="F1127" s="141">
        <f>-SUMIF(CajaAcc!F:F,A1127,CajaAcc!E:E)+G1127</f>
        <v>0</v>
      </c>
      <c r="G1127" s="332">
        <v>0</v>
      </c>
    </row>
    <row r="1128" spans="1:7" ht="15">
      <c r="A1128" s="341" t="s">
        <v>6527</v>
      </c>
      <c r="B1128" s="381" t="s">
        <v>1870</v>
      </c>
      <c r="C1128" s="382" t="s">
        <v>6594</v>
      </c>
      <c r="D1128" s="383">
        <v>899</v>
      </c>
      <c r="E1128" s="384">
        <v>5500</v>
      </c>
      <c r="F1128" s="141">
        <f>-SUMIF(CajaAcc!F:F,A1128,CajaAcc!E:E)+G1128</f>
        <v>3</v>
      </c>
      <c r="G1128" s="332">
        <v>4</v>
      </c>
    </row>
    <row r="1129" spans="1:7" ht="15">
      <c r="A1129" s="341" t="s">
        <v>7646</v>
      </c>
      <c r="B1129" s="381" t="s">
        <v>1870</v>
      </c>
      <c r="C1129" s="382" t="s">
        <v>7647</v>
      </c>
      <c r="D1129" s="383">
        <v>899</v>
      </c>
      <c r="E1129" s="384">
        <v>5500</v>
      </c>
      <c r="F1129" s="141">
        <f>-SUMIF(CajaAcc!F:F,A1129,CajaAcc!E:E)+G1129</f>
        <v>0</v>
      </c>
      <c r="G1129" s="332">
        <v>3</v>
      </c>
    </row>
    <row r="1130" spans="1:7" ht="15">
      <c r="A1130" s="341" t="s">
        <v>7648</v>
      </c>
      <c r="B1130" s="381" t="s">
        <v>1870</v>
      </c>
      <c r="C1130" s="382" t="s">
        <v>7647</v>
      </c>
      <c r="D1130" s="383">
        <v>899</v>
      </c>
      <c r="E1130" s="384">
        <v>5500</v>
      </c>
      <c r="F1130" s="141">
        <f>-SUMIF(CajaAcc!F:F,A1130,CajaAcc!E:E)+G1130</f>
        <v>0</v>
      </c>
      <c r="G1130" s="332">
        <v>2</v>
      </c>
    </row>
    <row r="1131" spans="1:7" ht="15">
      <c r="A1131" s="341" t="s">
        <v>1987</v>
      </c>
      <c r="B1131" s="381" t="s">
        <v>1870</v>
      </c>
      <c r="C1131" s="382" t="s">
        <v>7331</v>
      </c>
      <c r="D1131" s="383">
        <v>899</v>
      </c>
      <c r="E1131" s="384">
        <v>5500</v>
      </c>
      <c r="F1131" s="141">
        <f>-SUMIF(CajaAcc!F:F,A1131,CajaAcc!E:E)+G1131</f>
        <v>0</v>
      </c>
      <c r="G1131" s="332">
        <v>0</v>
      </c>
    </row>
    <row r="1132" spans="1:7" ht="15">
      <c r="A1132" s="341" t="s">
        <v>1990</v>
      </c>
      <c r="B1132" s="381" t="s">
        <v>1870</v>
      </c>
      <c r="C1132" s="382" t="s">
        <v>7331</v>
      </c>
      <c r="D1132" s="383">
        <v>899</v>
      </c>
      <c r="E1132" s="384">
        <v>5500</v>
      </c>
      <c r="F1132" s="141">
        <f>-SUMIF(CajaAcc!F:F,A1132,CajaAcc!E:E)+G1132</f>
        <v>0</v>
      </c>
      <c r="G1132" s="332">
        <v>0</v>
      </c>
    </row>
    <row r="1133" spans="1:7" ht="15">
      <c r="A1133" s="341" t="s">
        <v>1988</v>
      </c>
      <c r="B1133" s="381" t="s">
        <v>1870</v>
      </c>
      <c r="C1133" s="382" t="s">
        <v>6284</v>
      </c>
      <c r="D1133" s="383">
        <v>899</v>
      </c>
      <c r="E1133" s="384">
        <v>5500</v>
      </c>
      <c r="F1133" s="141">
        <f>-SUMIF(CajaAcc!F:F,A1133,CajaAcc!E:E)+G1133</f>
        <v>0</v>
      </c>
      <c r="G1133" s="332">
        <v>0</v>
      </c>
    </row>
    <row r="1134" spans="1:7" ht="15">
      <c r="A1134" s="341" t="s">
        <v>6834</v>
      </c>
      <c r="B1134" s="381" t="s">
        <v>1870</v>
      </c>
      <c r="C1134" s="382" t="s">
        <v>6835</v>
      </c>
      <c r="D1134" s="383">
        <v>899</v>
      </c>
      <c r="E1134" s="384">
        <v>5500</v>
      </c>
      <c r="F1134" s="141">
        <f>-SUMIF(CajaAcc!F:F,A1134,CajaAcc!E:E)+G1134</f>
        <v>5</v>
      </c>
      <c r="G1134" s="332">
        <v>5</v>
      </c>
    </row>
    <row r="1135" spans="1:7" ht="15">
      <c r="A1135" s="341" t="s">
        <v>1989</v>
      </c>
      <c r="B1135" s="381" t="s">
        <v>1870</v>
      </c>
      <c r="C1135" s="382" t="s">
        <v>6285</v>
      </c>
      <c r="D1135" s="383">
        <v>899</v>
      </c>
      <c r="E1135" s="384">
        <v>5500</v>
      </c>
      <c r="F1135" s="141">
        <f>-SUMIF(CajaAcc!F:F,A1135,CajaAcc!E:E)+G1135</f>
        <v>4</v>
      </c>
      <c r="G1135" s="332">
        <v>5</v>
      </c>
    </row>
    <row r="1136" spans="1:7" ht="15">
      <c r="A1136" s="341" t="s">
        <v>7649</v>
      </c>
      <c r="B1136" s="381" t="s">
        <v>1870</v>
      </c>
      <c r="C1136" s="382" t="s">
        <v>7650</v>
      </c>
      <c r="D1136" s="383">
        <v>899</v>
      </c>
      <c r="E1136" s="384">
        <v>5500</v>
      </c>
      <c r="F1136" s="141">
        <f>-SUMIF(CajaAcc!F:F,A1136,CajaAcc!E:E)+G1136</f>
        <v>1</v>
      </c>
      <c r="G1136" s="332">
        <v>3</v>
      </c>
    </row>
    <row r="1137" spans="1:7" ht="15">
      <c r="A1137" s="341" t="s">
        <v>7651</v>
      </c>
      <c r="B1137" s="381" t="s">
        <v>1870</v>
      </c>
      <c r="C1137" s="382" t="s">
        <v>7652</v>
      </c>
      <c r="D1137" s="383">
        <v>899</v>
      </c>
      <c r="E1137" s="384">
        <v>5500</v>
      </c>
      <c r="F1137" s="141">
        <f>-SUMIF(CajaAcc!F:F,A1137,CajaAcc!E:E)+G1137</f>
        <v>2</v>
      </c>
      <c r="G1137" s="332">
        <v>2</v>
      </c>
    </row>
    <row r="1138" spans="1:7" ht="15">
      <c r="A1138" s="341" t="s">
        <v>1991</v>
      </c>
      <c r="B1138" s="381" t="s">
        <v>1870</v>
      </c>
      <c r="C1138" s="382" t="s">
        <v>6286</v>
      </c>
      <c r="D1138" s="383">
        <v>899</v>
      </c>
      <c r="E1138" s="384">
        <v>5500</v>
      </c>
      <c r="F1138" s="141">
        <f>-SUMIF(CajaAcc!F:F,A1138,CajaAcc!E:E)+G1138</f>
        <v>5</v>
      </c>
      <c r="G1138" s="332">
        <v>5</v>
      </c>
    </row>
    <row r="1139" spans="1:7" ht="15">
      <c r="A1139" s="341" t="s">
        <v>1992</v>
      </c>
      <c r="B1139" s="381" t="s">
        <v>1870</v>
      </c>
      <c r="C1139" s="382" t="s">
        <v>6286</v>
      </c>
      <c r="D1139" s="383">
        <v>899</v>
      </c>
      <c r="E1139" s="384">
        <v>5500</v>
      </c>
      <c r="F1139" s="141">
        <f>-SUMIF(CajaAcc!F:F,A1139,CajaAcc!E:E)+G1139</f>
        <v>0</v>
      </c>
      <c r="G1139" s="332">
        <v>0</v>
      </c>
    </row>
    <row r="1140" spans="1:7" ht="15">
      <c r="A1140" s="341" t="s">
        <v>1993</v>
      </c>
      <c r="B1140" s="381" t="s">
        <v>1870</v>
      </c>
      <c r="C1140" s="382" t="s">
        <v>6287</v>
      </c>
      <c r="D1140" s="383">
        <v>899</v>
      </c>
      <c r="E1140" s="384">
        <v>5500</v>
      </c>
      <c r="F1140" s="141">
        <f>-SUMIF(CajaAcc!F:F,A1140,CajaAcc!E:E)+G1140</f>
        <v>0</v>
      </c>
      <c r="G1140" s="332">
        <v>0</v>
      </c>
    </row>
    <row r="1141" spans="1:7" ht="15">
      <c r="A1141" s="341" t="s">
        <v>1994</v>
      </c>
      <c r="B1141" s="381" t="s">
        <v>1870</v>
      </c>
      <c r="C1141" s="382" t="s">
        <v>6288</v>
      </c>
      <c r="D1141" s="383">
        <v>899</v>
      </c>
      <c r="E1141" s="384">
        <v>5500</v>
      </c>
      <c r="F1141" s="141">
        <f>-SUMIF(CajaAcc!F:F,A1141,CajaAcc!E:E)+G1141</f>
        <v>0</v>
      </c>
      <c r="G1141" s="332">
        <v>0</v>
      </c>
    </row>
    <row r="1142" spans="1:7" ht="15">
      <c r="A1142" s="341" t="s">
        <v>1995</v>
      </c>
      <c r="B1142" s="381" t="s">
        <v>1870</v>
      </c>
      <c r="C1142" s="382" t="s">
        <v>6289</v>
      </c>
      <c r="D1142" s="383">
        <v>899</v>
      </c>
      <c r="E1142" s="384">
        <v>5500</v>
      </c>
      <c r="F1142" s="141">
        <f>-SUMIF(CajaAcc!F:F,A1142,CajaAcc!E:E)+G1142</f>
        <v>1</v>
      </c>
      <c r="G1142" s="332">
        <v>1</v>
      </c>
    </row>
    <row r="1143" spans="1:7" ht="15">
      <c r="A1143" s="341" t="s">
        <v>1996</v>
      </c>
      <c r="B1143" s="381" t="s">
        <v>1870</v>
      </c>
      <c r="C1143" s="382" t="s">
        <v>6289</v>
      </c>
      <c r="D1143" s="383">
        <v>899</v>
      </c>
      <c r="E1143" s="384">
        <v>5500</v>
      </c>
      <c r="F1143" s="141">
        <f>-SUMIF(CajaAcc!F:F,A1143,CajaAcc!E:E)+G1143</f>
        <v>0</v>
      </c>
      <c r="G1143" s="332">
        <v>0</v>
      </c>
    </row>
    <row r="1144" spans="1:7" ht="15">
      <c r="A1144" s="341" t="s">
        <v>1997</v>
      </c>
      <c r="B1144" s="381" t="s">
        <v>1870</v>
      </c>
      <c r="C1144" s="382" t="s">
        <v>6290</v>
      </c>
      <c r="D1144" s="383">
        <v>899</v>
      </c>
      <c r="E1144" s="384">
        <v>5500</v>
      </c>
      <c r="F1144" s="141">
        <f>-SUMIF(CajaAcc!F:F,A1144,CajaAcc!E:E)+G1144</f>
        <v>0</v>
      </c>
      <c r="G1144" s="332">
        <v>0</v>
      </c>
    </row>
    <row r="1145" spans="1:7" ht="15">
      <c r="A1145" s="341" t="s">
        <v>7332</v>
      </c>
      <c r="B1145" s="381" t="s">
        <v>1870</v>
      </c>
      <c r="C1145" s="382" t="s">
        <v>7333</v>
      </c>
      <c r="D1145" s="383">
        <v>899</v>
      </c>
      <c r="E1145" s="384">
        <v>5500</v>
      </c>
      <c r="F1145" s="141">
        <f>-SUMIF(CajaAcc!F:F,A1145,CajaAcc!E:E)+G1145</f>
        <v>1</v>
      </c>
      <c r="G1145" s="332">
        <v>1</v>
      </c>
    </row>
    <row r="1146" spans="1:7" ht="15">
      <c r="A1146" s="341" t="s">
        <v>7437</v>
      </c>
      <c r="B1146" s="381" t="s">
        <v>1870</v>
      </c>
      <c r="C1146" s="382" t="s">
        <v>7438</v>
      </c>
      <c r="D1146" s="383">
        <v>899</v>
      </c>
      <c r="E1146" s="384">
        <v>5500</v>
      </c>
      <c r="F1146" s="141">
        <f>-SUMIF(CajaAcc!F:F,A1146,CajaAcc!E:E)+G1146</f>
        <v>0</v>
      </c>
      <c r="G1146" s="332">
        <v>2</v>
      </c>
    </row>
    <row r="1147" spans="1:7" ht="15">
      <c r="A1147" s="341" t="s">
        <v>1998</v>
      </c>
      <c r="B1147" s="381" t="s">
        <v>1870</v>
      </c>
      <c r="C1147" s="382" t="s">
        <v>6291</v>
      </c>
      <c r="D1147" s="383">
        <v>899</v>
      </c>
      <c r="E1147" s="384">
        <v>5500</v>
      </c>
      <c r="F1147" s="141">
        <f>-SUMIF(CajaAcc!F:F,A1147,CajaAcc!E:E)+G1147</f>
        <v>0</v>
      </c>
      <c r="G1147" s="332">
        <v>0</v>
      </c>
    </row>
    <row r="1148" spans="1:7" ht="15">
      <c r="A1148" s="341" t="s">
        <v>1999</v>
      </c>
      <c r="B1148" s="381" t="s">
        <v>1870</v>
      </c>
      <c r="C1148" s="382" t="s">
        <v>6292</v>
      </c>
      <c r="D1148" s="383">
        <v>899</v>
      </c>
      <c r="E1148" s="384">
        <v>5500</v>
      </c>
      <c r="F1148" s="141">
        <f>-SUMIF(CajaAcc!F:F,A1148,CajaAcc!E:E)+G1148</f>
        <v>0</v>
      </c>
      <c r="G1148" s="332">
        <v>0</v>
      </c>
    </row>
    <row r="1149" spans="1:7" ht="15">
      <c r="A1149" s="341" t="s">
        <v>2000</v>
      </c>
      <c r="B1149" s="381" t="s">
        <v>1870</v>
      </c>
      <c r="C1149" s="382" t="s">
        <v>6293</v>
      </c>
      <c r="D1149" s="383">
        <v>899</v>
      </c>
      <c r="E1149" s="384">
        <v>5500</v>
      </c>
      <c r="F1149" s="141">
        <f>-SUMIF(CajaAcc!F:F,A1149,CajaAcc!E:E)+G1149</f>
        <v>0</v>
      </c>
      <c r="G1149" s="332">
        <v>0</v>
      </c>
    </row>
    <row r="1150" spans="1:7" ht="15">
      <c r="A1150" s="341" t="s">
        <v>2001</v>
      </c>
      <c r="B1150" s="381" t="s">
        <v>1870</v>
      </c>
      <c r="C1150" s="382" t="s">
        <v>6294</v>
      </c>
      <c r="D1150" s="383">
        <v>899</v>
      </c>
      <c r="E1150" s="384">
        <v>5500</v>
      </c>
      <c r="F1150" s="141">
        <f>-SUMIF(CajaAcc!F:F,A1150,CajaAcc!E:E)+G1150</f>
        <v>3</v>
      </c>
      <c r="G1150" s="332">
        <v>1</v>
      </c>
    </row>
    <row r="1151" spans="1:7" ht="15">
      <c r="A1151" s="341" t="s">
        <v>2002</v>
      </c>
      <c r="B1151" s="381" t="s">
        <v>1870</v>
      </c>
      <c r="C1151" s="382" t="s">
        <v>6295</v>
      </c>
      <c r="D1151" s="383">
        <v>899</v>
      </c>
      <c r="E1151" s="384">
        <v>5500</v>
      </c>
      <c r="F1151" s="141">
        <f>-SUMIF(CajaAcc!F:F,A1151,CajaAcc!E:E)+G1151</f>
        <v>0</v>
      </c>
      <c r="G1151" s="332">
        <v>0</v>
      </c>
    </row>
    <row r="1152" spans="1:7" ht="15">
      <c r="A1152" s="341" t="s">
        <v>2003</v>
      </c>
      <c r="B1152" s="381" t="s">
        <v>1870</v>
      </c>
      <c r="C1152" s="382" t="s">
        <v>6296</v>
      </c>
      <c r="D1152" s="383">
        <v>899</v>
      </c>
      <c r="E1152" s="384">
        <v>5500</v>
      </c>
      <c r="F1152" s="141">
        <f>-SUMIF(CajaAcc!F:F,A1152,CajaAcc!E:E)+G1152</f>
        <v>3</v>
      </c>
      <c r="G1152" s="332">
        <v>3</v>
      </c>
    </row>
    <row r="1153" spans="1:7" ht="15">
      <c r="A1153" s="341" t="s">
        <v>2004</v>
      </c>
      <c r="B1153" s="381" t="s">
        <v>1870</v>
      </c>
      <c r="C1153" s="382" t="s">
        <v>6297</v>
      </c>
      <c r="D1153" s="383">
        <v>899</v>
      </c>
      <c r="E1153" s="384">
        <v>5500</v>
      </c>
      <c r="F1153" s="141">
        <f>-SUMIF(CajaAcc!F:F,A1153,CajaAcc!E:E)+G1153</f>
        <v>0</v>
      </c>
      <c r="G1153" s="332">
        <v>0</v>
      </c>
    </row>
    <row r="1154" spans="1:7" ht="15">
      <c r="A1154" s="341" t="s">
        <v>2005</v>
      </c>
      <c r="B1154" s="381" t="s">
        <v>1870</v>
      </c>
      <c r="C1154" s="382" t="s">
        <v>6298</v>
      </c>
      <c r="D1154" s="383">
        <v>899</v>
      </c>
      <c r="E1154" s="384">
        <v>5500</v>
      </c>
      <c r="F1154" s="141">
        <f>-SUMIF(CajaAcc!F:F,A1154,CajaAcc!E:E)+G1154</f>
        <v>0</v>
      </c>
      <c r="G1154" s="332">
        <v>0</v>
      </c>
    </row>
    <row r="1155" spans="1:7" ht="15">
      <c r="A1155" s="341" t="s">
        <v>2006</v>
      </c>
      <c r="B1155" s="381" t="s">
        <v>1870</v>
      </c>
      <c r="C1155" s="382" t="s">
        <v>6298</v>
      </c>
      <c r="D1155" s="383">
        <v>899</v>
      </c>
      <c r="E1155" s="384">
        <v>5500</v>
      </c>
      <c r="F1155" s="141">
        <f>-SUMIF(CajaAcc!F:F,A1155,CajaAcc!E:E)+G1155</f>
        <v>0</v>
      </c>
      <c r="G1155" s="332">
        <v>0</v>
      </c>
    </row>
    <row r="1156" spans="1:7" ht="15">
      <c r="A1156" s="341" t="s">
        <v>2007</v>
      </c>
      <c r="B1156" s="381" t="s">
        <v>1870</v>
      </c>
      <c r="C1156" s="382" t="s">
        <v>6299</v>
      </c>
      <c r="D1156" s="383">
        <v>899</v>
      </c>
      <c r="E1156" s="384">
        <v>5500</v>
      </c>
      <c r="F1156" s="141">
        <f>-SUMIF(CajaAcc!F:F,A1156,CajaAcc!E:E)+G1156</f>
        <v>0</v>
      </c>
      <c r="G1156" s="332">
        <v>0</v>
      </c>
    </row>
    <row r="1157" spans="1:7" ht="15">
      <c r="A1157" s="341" t="s">
        <v>2008</v>
      </c>
      <c r="B1157" s="381" t="s">
        <v>1870</v>
      </c>
      <c r="C1157" s="382" t="s">
        <v>6299</v>
      </c>
      <c r="D1157" s="383">
        <v>899</v>
      </c>
      <c r="E1157" s="384">
        <v>5500</v>
      </c>
      <c r="F1157" s="141">
        <f>-SUMIF(CajaAcc!F:F,A1157,CajaAcc!E:E)+G1157</f>
        <v>0</v>
      </c>
      <c r="G1157" s="332">
        <v>0</v>
      </c>
    </row>
    <row r="1158" spans="1:7" ht="15">
      <c r="A1158" s="341" t="s">
        <v>2009</v>
      </c>
      <c r="B1158" s="381" t="s">
        <v>1870</v>
      </c>
      <c r="C1158" s="382" t="s">
        <v>6300</v>
      </c>
      <c r="D1158" s="383">
        <v>899</v>
      </c>
      <c r="E1158" s="384">
        <v>5500</v>
      </c>
      <c r="F1158" s="141">
        <f>-SUMIF(CajaAcc!F:F,A1158,CajaAcc!E:E)+G1158</f>
        <v>2</v>
      </c>
      <c r="G1158" s="332">
        <v>2</v>
      </c>
    </row>
    <row r="1159" spans="1:7" ht="15">
      <c r="A1159" s="341" t="s">
        <v>2010</v>
      </c>
      <c r="B1159" s="381" t="s">
        <v>1870</v>
      </c>
      <c r="C1159" s="382" t="s">
        <v>6300</v>
      </c>
      <c r="D1159" s="383">
        <v>899</v>
      </c>
      <c r="E1159" s="384">
        <v>5500</v>
      </c>
      <c r="F1159" s="141">
        <f>-SUMIF(CajaAcc!F:F,A1159,CajaAcc!E:E)+G1159</f>
        <v>0</v>
      </c>
      <c r="G1159" s="332">
        <v>0</v>
      </c>
    </row>
    <row r="1160" spans="1:7" ht="15">
      <c r="A1160" s="341" t="s">
        <v>2011</v>
      </c>
      <c r="B1160" s="381" t="s">
        <v>1870</v>
      </c>
      <c r="C1160" s="382" t="s">
        <v>6301</v>
      </c>
      <c r="D1160" s="383">
        <v>899</v>
      </c>
      <c r="E1160" s="384">
        <v>5500</v>
      </c>
      <c r="F1160" s="141">
        <f>-SUMIF(CajaAcc!F:F,A1160,CajaAcc!E:E)+G1160</f>
        <v>0</v>
      </c>
      <c r="G1160" s="332">
        <v>0</v>
      </c>
    </row>
    <row r="1161" spans="1:7" ht="15">
      <c r="A1161" s="341" t="s">
        <v>2012</v>
      </c>
      <c r="B1161" s="381" t="s">
        <v>1870</v>
      </c>
      <c r="C1161" s="382" t="s">
        <v>6302</v>
      </c>
      <c r="D1161" s="383">
        <v>899</v>
      </c>
      <c r="E1161" s="384">
        <v>5500</v>
      </c>
      <c r="F1161" s="141">
        <f>-SUMIF(CajaAcc!F:F,A1161,CajaAcc!E:E)+G1161</f>
        <v>0</v>
      </c>
      <c r="G1161" s="332">
        <v>0</v>
      </c>
    </row>
    <row r="1162" spans="1:7" ht="15">
      <c r="A1162" s="341" t="s">
        <v>2013</v>
      </c>
      <c r="B1162" s="381" t="s">
        <v>1870</v>
      </c>
      <c r="C1162" s="382" t="s">
        <v>6302</v>
      </c>
      <c r="D1162" s="383">
        <v>899</v>
      </c>
      <c r="E1162" s="384">
        <v>5500</v>
      </c>
      <c r="F1162" s="141">
        <f>-SUMIF(CajaAcc!F:F,A1162,CajaAcc!E:E)+G1162</f>
        <v>0</v>
      </c>
      <c r="G1162" s="332">
        <v>0</v>
      </c>
    </row>
    <row r="1163" spans="1:7" ht="15">
      <c r="A1163" s="341" t="s">
        <v>7439</v>
      </c>
      <c r="B1163" s="381" t="s">
        <v>1870</v>
      </c>
      <c r="C1163" s="382" t="s">
        <v>7440</v>
      </c>
      <c r="D1163" s="383">
        <v>899</v>
      </c>
      <c r="E1163" s="384">
        <v>5500</v>
      </c>
      <c r="F1163" s="141">
        <f>-SUMIF(CajaAcc!F:F,A1163,CajaAcc!E:E)+G1163</f>
        <v>2</v>
      </c>
      <c r="G1163" s="332">
        <v>2</v>
      </c>
    </row>
    <row r="1164" spans="1:7" ht="15">
      <c r="A1164" s="341" t="s">
        <v>2014</v>
      </c>
      <c r="B1164" s="381" t="s">
        <v>1870</v>
      </c>
      <c r="C1164" s="382" t="s">
        <v>6303</v>
      </c>
      <c r="D1164" s="383">
        <v>899</v>
      </c>
      <c r="E1164" s="384">
        <v>5500</v>
      </c>
      <c r="F1164" s="141">
        <f>-SUMIF(CajaAcc!F:F,A1164,CajaAcc!E:E)+G1164</f>
        <v>2</v>
      </c>
      <c r="G1164" s="332">
        <v>2</v>
      </c>
    </row>
    <row r="1165" spans="1:7" ht="15">
      <c r="A1165" s="341" t="s">
        <v>2015</v>
      </c>
      <c r="B1165" s="381" t="s">
        <v>1870</v>
      </c>
      <c r="C1165" s="382" t="s">
        <v>6303</v>
      </c>
      <c r="D1165" s="383">
        <v>899</v>
      </c>
      <c r="E1165" s="384">
        <v>5500</v>
      </c>
      <c r="F1165" s="141">
        <f>-SUMIF(CajaAcc!F:F,A1165,CajaAcc!E:E)+G1165</f>
        <v>1</v>
      </c>
      <c r="G1165" s="332">
        <v>1</v>
      </c>
    </row>
    <row r="1166" spans="1:7" ht="15">
      <c r="A1166" s="341" t="s">
        <v>2016</v>
      </c>
      <c r="B1166" s="381" t="s">
        <v>1870</v>
      </c>
      <c r="C1166" s="382" t="s">
        <v>6304</v>
      </c>
      <c r="D1166" s="383">
        <v>899</v>
      </c>
      <c r="E1166" s="384">
        <v>5500</v>
      </c>
      <c r="F1166" s="141">
        <f>-SUMIF(CajaAcc!F:F,A1166,CajaAcc!E:E)+G1166</f>
        <v>2</v>
      </c>
      <c r="G1166" s="332">
        <v>2</v>
      </c>
    </row>
    <row r="1167" spans="1:7" ht="15">
      <c r="A1167" s="341" t="s">
        <v>2017</v>
      </c>
      <c r="B1167" s="381" t="s">
        <v>1870</v>
      </c>
      <c r="C1167" s="382" t="s">
        <v>6305</v>
      </c>
      <c r="D1167" s="383">
        <v>899</v>
      </c>
      <c r="E1167" s="384">
        <v>5500</v>
      </c>
      <c r="F1167" s="141">
        <f>-SUMIF(CajaAcc!F:F,A1167,CajaAcc!E:E)+G1167</f>
        <v>0</v>
      </c>
      <c r="G1167" s="332">
        <v>0</v>
      </c>
    </row>
    <row r="1168" spans="1:7" ht="15">
      <c r="A1168" s="341" t="s">
        <v>2018</v>
      </c>
      <c r="B1168" s="381" t="s">
        <v>1870</v>
      </c>
      <c r="C1168" s="382" t="s">
        <v>6306</v>
      </c>
      <c r="D1168" s="383">
        <v>899</v>
      </c>
      <c r="E1168" s="384">
        <v>5500</v>
      </c>
      <c r="F1168" s="141">
        <f>-SUMIF(CajaAcc!F:F,A1168,CajaAcc!E:E)+G1168</f>
        <v>0</v>
      </c>
      <c r="G1168" s="332">
        <v>0</v>
      </c>
    </row>
    <row r="1169" spans="1:7" ht="15">
      <c r="A1169" s="341" t="s">
        <v>2021</v>
      </c>
      <c r="B1169" s="381" t="s">
        <v>1870</v>
      </c>
      <c r="C1169" s="382" t="s">
        <v>6307</v>
      </c>
      <c r="D1169" s="383">
        <v>899</v>
      </c>
      <c r="E1169" s="384">
        <v>5500</v>
      </c>
      <c r="F1169" s="141">
        <f>-SUMIF(CajaAcc!F:F,A1169,CajaAcc!E:E)+G1169</f>
        <v>0</v>
      </c>
      <c r="G1169" s="332">
        <v>0</v>
      </c>
    </row>
    <row r="1170" spans="1:7" ht="15">
      <c r="A1170" s="341" t="s">
        <v>2022</v>
      </c>
      <c r="B1170" s="381" t="s">
        <v>1870</v>
      </c>
      <c r="C1170" s="382" t="s">
        <v>6307</v>
      </c>
      <c r="D1170" s="383">
        <v>899</v>
      </c>
      <c r="E1170" s="384">
        <v>5500</v>
      </c>
      <c r="F1170" s="141">
        <f>-SUMIF(CajaAcc!F:F,A1170,CajaAcc!E:E)+G1170</f>
        <v>0</v>
      </c>
      <c r="G1170" s="332">
        <v>0</v>
      </c>
    </row>
    <row r="1171" spans="1:7" ht="15">
      <c r="A1171" s="341" t="s">
        <v>2019</v>
      </c>
      <c r="B1171" s="381" t="s">
        <v>1870</v>
      </c>
      <c r="C1171" s="382" t="s">
        <v>6308</v>
      </c>
      <c r="D1171" s="383">
        <v>899</v>
      </c>
      <c r="E1171" s="384">
        <v>5500</v>
      </c>
      <c r="F1171" s="141">
        <f>-SUMIF(CajaAcc!F:F,A1171,CajaAcc!E:E)+G1171</f>
        <v>0</v>
      </c>
      <c r="G1171" s="332">
        <v>0</v>
      </c>
    </row>
    <row r="1172" spans="1:7" ht="15">
      <c r="A1172" s="341" t="s">
        <v>2020</v>
      </c>
      <c r="B1172" s="381" t="s">
        <v>1870</v>
      </c>
      <c r="C1172" s="382" t="s">
        <v>6309</v>
      </c>
      <c r="D1172" s="383">
        <v>899</v>
      </c>
      <c r="E1172" s="384">
        <v>5500</v>
      </c>
      <c r="F1172" s="141">
        <f>-SUMIF(CajaAcc!F:F,A1172,CajaAcc!E:E)+G1172</f>
        <v>1</v>
      </c>
      <c r="G1172" s="332">
        <v>1</v>
      </c>
    </row>
    <row r="1173" spans="1:7" ht="15">
      <c r="A1173" s="341" t="s">
        <v>2023</v>
      </c>
      <c r="B1173" s="381" t="s">
        <v>1870</v>
      </c>
      <c r="C1173" s="382" t="s">
        <v>6310</v>
      </c>
      <c r="D1173" s="383">
        <v>899</v>
      </c>
      <c r="E1173" s="384">
        <v>5500</v>
      </c>
      <c r="F1173" s="141">
        <f>-SUMIF(CajaAcc!F:F,A1173,CajaAcc!E:E)+G1173</f>
        <v>0</v>
      </c>
      <c r="G1173" s="332">
        <v>0</v>
      </c>
    </row>
    <row r="1174" spans="1:7" ht="15">
      <c r="A1174" s="341" t="s">
        <v>2024</v>
      </c>
      <c r="B1174" s="381" t="s">
        <v>1870</v>
      </c>
      <c r="C1174" s="382" t="s">
        <v>6311</v>
      </c>
      <c r="D1174" s="383">
        <v>899</v>
      </c>
      <c r="E1174" s="384">
        <v>5500</v>
      </c>
      <c r="F1174" s="141">
        <f>-SUMIF(CajaAcc!F:F,A1174,CajaAcc!E:E)+G1174</f>
        <v>1</v>
      </c>
      <c r="G1174" s="332">
        <v>1</v>
      </c>
    </row>
    <row r="1175" spans="1:7" ht="15">
      <c r="A1175" s="341" t="s">
        <v>2027</v>
      </c>
      <c r="B1175" s="381" t="s">
        <v>1870</v>
      </c>
      <c r="C1175" s="382" t="s">
        <v>6312</v>
      </c>
      <c r="D1175" s="383">
        <v>899</v>
      </c>
      <c r="E1175" s="384">
        <v>5500</v>
      </c>
      <c r="F1175" s="141">
        <f>-SUMIF(CajaAcc!F:F,A1175,CajaAcc!E:E)+G1175</f>
        <v>0</v>
      </c>
      <c r="G1175" s="332">
        <v>0</v>
      </c>
    </row>
    <row r="1176" spans="1:7" ht="15">
      <c r="A1176" s="341" t="s">
        <v>2025</v>
      </c>
      <c r="B1176" s="381" t="s">
        <v>1870</v>
      </c>
      <c r="C1176" s="382" t="s">
        <v>6313</v>
      </c>
      <c r="D1176" s="383">
        <v>899</v>
      </c>
      <c r="E1176" s="384">
        <v>5500</v>
      </c>
      <c r="F1176" s="141">
        <f>-SUMIF(CajaAcc!F:F,A1176,CajaAcc!E:E)+G1176</f>
        <v>0</v>
      </c>
      <c r="G1176" s="332">
        <v>0</v>
      </c>
    </row>
    <row r="1177" spans="1:7" ht="15">
      <c r="A1177" s="341" t="s">
        <v>2026</v>
      </c>
      <c r="B1177" s="381" t="s">
        <v>1870</v>
      </c>
      <c r="C1177" s="382" t="s">
        <v>6313</v>
      </c>
      <c r="D1177" s="383">
        <v>899</v>
      </c>
      <c r="E1177" s="384">
        <v>5500</v>
      </c>
      <c r="F1177" s="141">
        <f>-SUMIF(CajaAcc!F:F,A1177,CajaAcc!E:E)+G1177</f>
        <v>0</v>
      </c>
      <c r="G1177" s="332">
        <v>0</v>
      </c>
    </row>
    <row r="1178" spans="1:7" ht="15">
      <c r="A1178" s="341" t="s">
        <v>2028</v>
      </c>
      <c r="B1178" s="381" t="s">
        <v>1870</v>
      </c>
      <c r="C1178" s="382" t="s">
        <v>6314</v>
      </c>
      <c r="D1178" s="383">
        <v>899</v>
      </c>
      <c r="E1178" s="384">
        <v>5500</v>
      </c>
      <c r="F1178" s="141">
        <f>-SUMIF(CajaAcc!F:F,A1178,CajaAcc!E:E)+G1178</f>
        <v>0</v>
      </c>
      <c r="G1178" s="332">
        <v>0</v>
      </c>
    </row>
    <row r="1179" spans="1:7" ht="15">
      <c r="A1179" s="341" t="s">
        <v>2029</v>
      </c>
      <c r="B1179" s="381" t="s">
        <v>1870</v>
      </c>
      <c r="C1179" s="382" t="s">
        <v>6315</v>
      </c>
      <c r="D1179" s="383">
        <v>899</v>
      </c>
      <c r="E1179" s="384">
        <v>5500</v>
      </c>
      <c r="F1179" s="141">
        <f>-SUMIF(CajaAcc!F:F,A1179,CajaAcc!E:E)+G1179</f>
        <v>0</v>
      </c>
      <c r="G1179" s="332">
        <v>0</v>
      </c>
    </row>
    <row r="1180" spans="1:7" ht="15">
      <c r="A1180" s="341" t="s">
        <v>2032</v>
      </c>
      <c r="B1180" s="381" t="s">
        <v>1870</v>
      </c>
      <c r="C1180" s="382" t="s">
        <v>6316</v>
      </c>
      <c r="D1180" s="383">
        <v>899</v>
      </c>
      <c r="E1180" s="384">
        <v>5500</v>
      </c>
      <c r="F1180" s="141">
        <f>-SUMIF(CajaAcc!F:F,A1180,CajaAcc!E:E)+G1180</f>
        <v>1</v>
      </c>
      <c r="G1180" s="332">
        <v>1</v>
      </c>
    </row>
    <row r="1181" spans="1:7" ht="15">
      <c r="A1181" s="341" t="s">
        <v>2033</v>
      </c>
      <c r="B1181" s="381" t="s">
        <v>1870</v>
      </c>
      <c r="C1181" s="382" t="s">
        <v>6316</v>
      </c>
      <c r="D1181" s="383">
        <v>899</v>
      </c>
      <c r="E1181" s="384">
        <v>5500</v>
      </c>
      <c r="F1181" s="141">
        <f>-SUMIF(CajaAcc!F:F,A1181,CajaAcc!E:E)+G1181</f>
        <v>0</v>
      </c>
      <c r="G1181" s="332">
        <v>0</v>
      </c>
    </row>
    <row r="1182" spans="1:7" ht="15">
      <c r="A1182" s="341" t="s">
        <v>2030</v>
      </c>
      <c r="B1182" s="381" t="s">
        <v>1870</v>
      </c>
      <c r="C1182" s="382" t="s">
        <v>6317</v>
      </c>
      <c r="D1182" s="383">
        <v>899</v>
      </c>
      <c r="E1182" s="384">
        <v>5500</v>
      </c>
      <c r="F1182" s="141">
        <f>-SUMIF(CajaAcc!F:F,A1182,CajaAcc!E:E)+G1182</f>
        <v>0</v>
      </c>
      <c r="G1182" s="332">
        <v>0</v>
      </c>
    </row>
    <row r="1183" spans="1:7" ht="15">
      <c r="A1183" s="341" t="s">
        <v>2031</v>
      </c>
      <c r="B1183" s="381" t="s">
        <v>1870</v>
      </c>
      <c r="C1183" s="382" t="s">
        <v>6317</v>
      </c>
      <c r="D1183" s="383">
        <v>899</v>
      </c>
      <c r="E1183" s="384">
        <v>5500</v>
      </c>
      <c r="F1183" s="141">
        <f>-SUMIF(CajaAcc!F:F,A1183,CajaAcc!E:E)+G1183</f>
        <v>0</v>
      </c>
      <c r="G1183" s="332">
        <v>0</v>
      </c>
    </row>
    <row r="1184" spans="1:7" ht="15">
      <c r="A1184" s="341" t="s">
        <v>2034</v>
      </c>
      <c r="B1184" s="381" t="s">
        <v>1870</v>
      </c>
      <c r="C1184" s="382" t="s">
        <v>6318</v>
      </c>
      <c r="D1184" s="383">
        <v>899</v>
      </c>
      <c r="E1184" s="384">
        <v>5500</v>
      </c>
      <c r="F1184" s="141">
        <f>-SUMIF(CajaAcc!F:F,A1184,CajaAcc!E:E)+G1184</f>
        <v>0</v>
      </c>
      <c r="G1184" s="332">
        <v>0</v>
      </c>
    </row>
    <row r="1185" spans="1:7" ht="15">
      <c r="A1185" s="341" t="s">
        <v>2035</v>
      </c>
      <c r="B1185" s="381" t="s">
        <v>1870</v>
      </c>
      <c r="C1185" s="382" t="s">
        <v>6319</v>
      </c>
      <c r="D1185" s="383">
        <v>899</v>
      </c>
      <c r="E1185" s="384">
        <v>5500</v>
      </c>
      <c r="F1185" s="141">
        <f>-SUMIF(CajaAcc!F:F,A1185,CajaAcc!E:E)+G1185</f>
        <v>0</v>
      </c>
      <c r="G1185" s="332">
        <v>0</v>
      </c>
    </row>
    <row r="1186" spans="1:7" ht="15">
      <c r="A1186" s="341" t="s">
        <v>2036</v>
      </c>
      <c r="B1186" s="381" t="s">
        <v>1870</v>
      </c>
      <c r="C1186" s="382" t="s">
        <v>6320</v>
      </c>
      <c r="D1186" s="383">
        <v>899</v>
      </c>
      <c r="E1186" s="384">
        <v>5500</v>
      </c>
      <c r="F1186" s="141">
        <f>-SUMIF(CajaAcc!F:F,A1186,CajaAcc!E:E)+G1186</f>
        <v>3</v>
      </c>
      <c r="G1186" s="332">
        <v>3</v>
      </c>
    </row>
    <row r="1187" spans="1:7" ht="15">
      <c r="A1187" s="341" t="s">
        <v>2037</v>
      </c>
      <c r="B1187" s="381" t="s">
        <v>1870</v>
      </c>
      <c r="C1187" s="382" t="s">
        <v>6320</v>
      </c>
      <c r="D1187" s="383">
        <v>899</v>
      </c>
      <c r="E1187" s="384">
        <v>5500</v>
      </c>
      <c r="F1187" s="141">
        <f>-SUMIF(CajaAcc!F:F,A1187,CajaAcc!E:E)+G1187</f>
        <v>0</v>
      </c>
      <c r="G1187" s="332">
        <v>0</v>
      </c>
    </row>
    <row r="1188" spans="1:7" ht="15">
      <c r="A1188" s="341" t="s">
        <v>2038</v>
      </c>
      <c r="B1188" s="381" t="s">
        <v>1870</v>
      </c>
      <c r="C1188" s="382" t="s">
        <v>6321</v>
      </c>
      <c r="D1188" s="383">
        <v>899</v>
      </c>
      <c r="E1188" s="384">
        <v>5500</v>
      </c>
      <c r="F1188" s="141">
        <f>-SUMIF(CajaAcc!F:F,A1188,CajaAcc!E:E)+G1188</f>
        <v>0</v>
      </c>
      <c r="G1188" s="332">
        <v>0</v>
      </c>
    </row>
    <row r="1189" spans="1:7" ht="15">
      <c r="A1189" s="341" t="s">
        <v>2039</v>
      </c>
      <c r="B1189" s="381" t="s">
        <v>1870</v>
      </c>
      <c r="C1189" s="382" t="s">
        <v>6322</v>
      </c>
      <c r="D1189" s="383">
        <v>899</v>
      </c>
      <c r="E1189" s="384">
        <v>5500</v>
      </c>
      <c r="F1189" s="141">
        <f>-SUMIF(CajaAcc!F:F,A1189,CajaAcc!E:E)+G1189</f>
        <v>4</v>
      </c>
      <c r="G1189" s="332">
        <v>4</v>
      </c>
    </row>
    <row r="1190" spans="1:7" ht="15">
      <c r="A1190" s="341" t="s">
        <v>6094</v>
      </c>
      <c r="B1190" s="381" t="s">
        <v>1870</v>
      </c>
      <c r="C1190" s="382" t="s">
        <v>6836</v>
      </c>
      <c r="D1190" s="383">
        <v>899</v>
      </c>
      <c r="E1190" s="384">
        <v>5500</v>
      </c>
      <c r="F1190" s="141">
        <f>-SUMIF(CajaAcc!F:F,A1190,CajaAcc!E:E)+G1190</f>
        <v>8</v>
      </c>
      <c r="G1190" s="332">
        <v>8</v>
      </c>
    </row>
    <row r="1191" spans="1:7" ht="15">
      <c r="A1191" s="341" t="s">
        <v>6172</v>
      </c>
      <c r="B1191" s="381" t="s">
        <v>1870</v>
      </c>
      <c r="C1191" s="382" t="s">
        <v>6837</v>
      </c>
      <c r="D1191" s="383">
        <v>899</v>
      </c>
      <c r="E1191" s="384">
        <v>5500</v>
      </c>
      <c r="F1191" s="141">
        <f>-SUMIF(CajaAcc!F:F,A1191,CajaAcc!E:E)+G1191</f>
        <v>1</v>
      </c>
      <c r="G1191" s="332">
        <v>0</v>
      </c>
    </row>
    <row r="1192" spans="1:7" ht="15">
      <c r="A1192" s="341" t="s">
        <v>6838</v>
      </c>
      <c r="B1192" s="381" t="s">
        <v>1870</v>
      </c>
      <c r="C1192" s="382" t="s">
        <v>6839</v>
      </c>
      <c r="D1192" s="383">
        <v>899</v>
      </c>
      <c r="E1192" s="384">
        <v>5500</v>
      </c>
      <c r="F1192" s="141">
        <f>-SUMIF(CajaAcc!F:F,A1192,CajaAcc!E:E)+G1192</f>
        <v>1</v>
      </c>
      <c r="G1192" s="332">
        <v>1</v>
      </c>
    </row>
    <row r="1193" spans="1:7" ht="15">
      <c r="A1193" s="341" t="s">
        <v>2040</v>
      </c>
      <c r="B1193" s="381" t="s">
        <v>1870</v>
      </c>
      <c r="C1193" s="382" t="s">
        <v>6323</v>
      </c>
      <c r="D1193" s="383">
        <v>899</v>
      </c>
      <c r="E1193" s="384">
        <v>5500</v>
      </c>
      <c r="F1193" s="141">
        <f>-SUMIF(CajaAcc!F:F,A1193,CajaAcc!E:E)+G1193</f>
        <v>1</v>
      </c>
      <c r="G1193" s="332">
        <v>1</v>
      </c>
    </row>
    <row r="1194" spans="1:7" ht="15">
      <c r="A1194" s="341" t="s">
        <v>2041</v>
      </c>
      <c r="B1194" s="381" t="s">
        <v>1870</v>
      </c>
      <c r="C1194" s="382" t="s">
        <v>6323</v>
      </c>
      <c r="D1194" s="383">
        <v>899</v>
      </c>
      <c r="E1194" s="384">
        <v>5500</v>
      </c>
      <c r="F1194" s="141">
        <f>-SUMIF(CajaAcc!F:F,A1194,CajaAcc!E:E)+G1194</f>
        <v>0</v>
      </c>
      <c r="G1194" s="332">
        <v>0</v>
      </c>
    </row>
    <row r="1195" spans="1:7" ht="15">
      <c r="A1195" s="341" t="s">
        <v>2042</v>
      </c>
      <c r="B1195" s="381" t="s">
        <v>1870</v>
      </c>
      <c r="C1195" s="382" t="s">
        <v>6324</v>
      </c>
      <c r="D1195" s="383">
        <v>899</v>
      </c>
      <c r="E1195" s="384">
        <v>5500</v>
      </c>
      <c r="F1195" s="141">
        <f>-SUMIF(CajaAcc!F:F,A1195,CajaAcc!E:E)+G1195</f>
        <v>0</v>
      </c>
      <c r="G1195" s="332">
        <v>0</v>
      </c>
    </row>
    <row r="1196" spans="1:7" ht="15">
      <c r="A1196" s="341" t="s">
        <v>2043</v>
      </c>
      <c r="B1196" s="381" t="s">
        <v>1870</v>
      </c>
      <c r="C1196" s="382" t="s">
        <v>6324</v>
      </c>
      <c r="D1196" s="383">
        <v>899</v>
      </c>
      <c r="E1196" s="384">
        <v>5500</v>
      </c>
      <c r="F1196" s="141">
        <f>-SUMIF(CajaAcc!F:F,A1196,CajaAcc!E:E)+G1196</f>
        <v>0</v>
      </c>
      <c r="G1196" s="332">
        <v>0</v>
      </c>
    </row>
    <row r="1197" spans="1:7" ht="15">
      <c r="A1197" s="341" t="s">
        <v>2044</v>
      </c>
      <c r="B1197" s="381" t="s">
        <v>1870</v>
      </c>
      <c r="C1197" s="382" t="s">
        <v>6325</v>
      </c>
      <c r="D1197" s="383">
        <v>899</v>
      </c>
      <c r="E1197" s="384">
        <v>5500</v>
      </c>
      <c r="F1197" s="141">
        <f>-SUMIF(CajaAcc!F:F,A1197,CajaAcc!E:E)+G1197</f>
        <v>0</v>
      </c>
      <c r="G1197" s="332">
        <v>0</v>
      </c>
    </row>
    <row r="1198" spans="1:7" ht="15">
      <c r="A1198" s="341" t="s">
        <v>2045</v>
      </c>
      <c r="B1198" s="381" t="s">
        <v>1870</v>
      </c>
      <c r="C1198" s="382" t="s">
        <v>6325</v>
      </c>
      <c r="D1198" s="383">
        <v>899</v>
      </c>
      <c r="E1198" s="384">
        <v>5500</v>
      </c>
      <c r="F1198" s="141">
        <f>-SUMIF(CajaAcc!F:F,A1198,CajaAcc!E:E)+G1198</f>
        <v>0</v>
      </c>
      <c r="G1198" s="332">
        <v>0</v>
      </c>
    </row>
    <row r="1199" spans="1:7" ht="15">
      <c r="A1199" s="341" t="s">
        <v>2046</v>
      </c>
      <c r="B1199" s="381" t="s">
        <v>1870</v>
      </c>
      <c r="C1199" s="382" t="s">
        <v>6326</v>
      </c>
      <c r="D1199" s="383">
        <v>899</v>
      </c>
      <c r="E1199" s="384">
        <v>5500</v>
      </c>
      <c r="F1199" s="141">
        <f>-SUMIF(CajaAcc!F:F,A1199,CajaAcc!E:E)+G1199</f>
        <v>0</v>
      </c>
      <c r="G1199" s="332">
        <v>0</v>
      </c>
    </row>
    <row r="1200" spans="1:7" ht="15">
      <c r="A1200" s="341" t="s">
        <v>2047</v>
      </c>
      <c r="B1200" s="381" t="s">
        <v>1870</v>
      </c>
      <c r="C1200" s="382" t="s">
        <v>6327</v>
      </c>
      <c r="D1200" s="383">
        <v>899</v>
      </c>
      <c r="E1200" s="384">
        <v>5500</v>
      </c>
      <c r="F1200" s="141">
        <f>-SUMIF(CajaAcc!F:F,A1200,CajaAcc!E:E)+G1200</f>
        <v>0</v>
      </c>
      <c r="G1200" s="332">
        <v>0</v>
      </c>
    </row>
    <row r="1201" spans="1:7" ht="15">
      <c r="A1201" s="341" t="s">
        <v>2048</v>
      </c>
      <c r="B1201" s="381" t="s">
        <v>1870</v>
      </c>
      <c r="C1201" s="382" t="s">
        <v>6327</v>
      </c>
      <c r="D1201" s="383">
        <v>899</v>
      </c>
      <c r="E1201" s="384">
        <v>5500</v>
      </c>
      <c r="F1201" s="141">
        <f>-SUMIF(CajaAcc!F:F,A1201,CajaAcc!E:E)+G1201</f>
        <v>0</v>
      </c>
      <c r="G1201" s="332">
        <v>0</v>
      </c>
    </row>
    <row r="1202" spans="1:7" ht="15">
      <c r="A1202" s="341" t="s">
        <v>2050</v>
      </c>
      <c r="B1202" s="381" t="s">
        <v>1870</v>
      </c>
      <c r="C1202" s="382" t="s">
        <v>6328</v>
      </c>
      <c r="D1202" s="383">
        <v>899</v>
      </c>
      <c r="E1202" s="384">
        <v>5500</v>
      </c>
      <c r="F1202" s="141">
        <f>-SUMIF(CajaAcc!F:F,A1202,CajaAcc!E:E)+G1202</f>
        <v>3</v>
      </c>
      <c r="G1202" s="332">
        <v>3</v>
      </c>
    </row>
    <row r="1203" spans="1:7" ht="15">
      <c r="A1203" s="341" t="s">
        <v>2049</v>
      </c>
      <c r="B1203" s="381" t="s">
        <v>1870</v>
      </c>
      <c r="C1203" s="382" t="s">
        <v>6329</v>
      </c>
      <c r="D1203" s="383">
        <v>899</v>
      </c>
      <c r="E1203" s="384">
        <v>5500</v>
      </c>
      <c r="F1203" s="141">
        <f>-SUMIF(CajaAcc!F:F,A1203,CajaAcc!E:E)+G1203</f>
        <v>1</v>
      </c>
      <c r="G1203" s="332">
        <v>1</v>
      </c>
    </row>
    <row r="1204" spans="1:7" ht="15">
      <c r="A1204" s="341" t="s">
        <v>2051</v>
      </c>
      <c r="B1204" s="381" t="s">
        <v>1870</v>
      </c>
      <c r="C1204" s="382" t="s">
        <v>6330</v>
      </c>
      <c r="D1204" s="383">
        <v>899</v>
      </c>
      <c r="E1204" s="384">
        <v>5500</v>
      </c>
      <c r="F1204" s="141">
        <f>-SUMIF(CajaAcc!F:F,A1204,CajaAcc!E:E)+G1204</f>
        <v>0</v>
      </c>
      <c r="G1204" s="332">
        <v>0</v>
      </c>
    </row>
    <row r="1205" spans="1:7" ht="15">
      <c r="A1205" s="341" t="s">
        <v>2053</v>
      </c>
      <c r="B1205" s="381" t="s">
        <v>1870</v>
      </c>
      <c r="C1205" s="382" t="s">
        <v>6528</v>
      </c>
      <c r="D1205" s="383">
        <v>899</v>
      </c>
      <c r="E1205" s="384">
        <v>5500</v>
      </c>
      <c r="F1205" s="141">
        <f>-SUMIF(CajaAcc!F:F,A1205,CajaAcc!E:E)+G1205</f>
        <v>4</v>
      </c>
      <c r="G1205" s="332">
        <v>5</v>
      </c>
    </row>
    <row r="1206" spans="1:7" ht="15">
      <c r="A1206" s="341" t="s">
        <v>2067</v>
      </c>
      <c r="B1206" s="381" t="s">
        <v>1870</v>
      </c>
      <c r="C1206" s="382" t="s">
        <v>6528</v>
      </c>
      <c r="D1206" s="383">
        <v>899</v>
      </c>
      <c r="E1206" s="384">
        <v>5500</v>
      </c>
      <c r="F1206" s="141">
        <f>-SUMIF(CajaAcc!F:F,A1206,CajaAcc!E:E)+G1206</f>
        <v>1</v>
      </c>
      <c r="G1206" s="332">
        <v>1</v>
      </c>
    </row>
    <row r="1207" spans="1:7" ht="15">
      <c r="A1207" s="341" t="s">
        <v>2076</v>
      </c>
      <c r="B1207" s="381" t="s">
        <v>1870</v>
      </c>
      <c r="C1207" s="382" t="s">
        <v>6528</v>
      </c>
      <c r="D1207" s="383">
        <v>899</v>
      </c>
      <c r="E1207" s="384">
        <v>5500</v>
      </c>
      <c r="F1207" s="141">
        <f>-SUMIF(CajaAcc!F:F,A1207,CajaAcc!E:E)+G1207</f>
        <v>2</v>
      </c>
      <c r="G1207" s="332">
        <v>2</v>
      </c>
    </row>
    <row r="1208" spans="1:7" ht="15">
      <c r="A1208" s="341" t="s">
        <v>6466</v>
      </c>
      <c r="B1208" s="381" t="s">
        <v>1870</v>
      </c>
      <c r="C1208" s="382" t="s">
        <v>6528</v>
      </c>
      <c r="D1208" s="383">
        <v>1147</v>
      </c>
      <c r="E1208" s="384">
        <v>5500</v>
      </c>
      <c r="F1208" s="141">
        <f>-SUMIF(CajaAcc!F:F,A1208,CajaAcc!E:E)+G1208</f>
        <v>2</v>
      </c>
      <c r="G1208" s="332">
        <v>2</v>
      </c>
    </row>
    <row r="1209" spans="1:7" ht="15">
      <c r="A1209" s="341" t="s">
        <v>2052</v>
      </c>
      <c r="B1209" s="381" t="s">
        <v>1870</v>
      </c>
      <c r="C1209" s="382" t="s">
        <v>6595</v>
      </c>
      <c r="D1209" s="383">
        <v>899</v>
      </c>
      <c r="E1209" s="384">
        <v>5500</v>
      </c>
      <c r="F1209" s="141">
        <f>-SUMIF(CajaAcc!F:F,A1209,CajaAcc!E:E)+G1209</f>
        <v>0</v>
      </c>
      <c r="G1209" s="332">
        <v>0</v>
      </c>
    </row>
    <row r="1210" spans="1:7" ht="15">
      <c r="A1210" s="341" t="s">
        <v>7280</v>
      </c>
      <c r="B1210" s="381" t="s">
        <v>1870</v>
      </c>
      <c r="C1210" s="382" t="s">
        <v>7281</v>
      </c>
      <c r="D1210" s="383">
        <v>899</v>
      </c>
      <c r="E1210" s="384">
        <v>5500</v>
      </c>
      <c r="F1210" s="141">
        <f>-SUMIF(CajaAcc!F:F,A1210,CajaAcc!E:E)+G1210</f>
        <v>2</v>
      </c>
      <c r="G1210" s="332">
        <v>1</v>
      </c>
    </row>
    <row r="1211" spans="1:7" ht="15">
      <c r="A1211" s="341" t="s">
        <v>7282</v>
      </c>
      <c r="B1211" s="381" t="s">
        <v>1870</v>
      </c>
      <c r="C1211" s="382" t="s">
        <v>7283</v>
      </c>
      <c r="D1211" s="383">
        <v>899</v>
      </c>
      <c r="E1211" s="384">
        <v>5500</v>
      </c>
      <c r="F1211" s="141">
        <f>-SUMIF(CajaAcc!F:F,A1211,CajaAcc!E:E)+G1211</f>
        <v>2</v>
      </c>
      <c r="G1211" s="332">
        <v>2</v>
      </c>
    </row>
    <row r="1212" spans="1:7" ht="15">
      <c r="A1212" s="341" t="s">
        <v>2054</v>
      </c>
      <c r="B1212" s="381" t="s">
        <v>1870</v>
      </c>
      <c r="C1212" s="382" t="s">
        <v>6331</v>
      </c>
      <c r="D1212" s="383">
        <v>899</v>
      </c>
      <c r="E1212" s="384">
        <v>5500</v>
      </c>
      <c r="F1212" s="141">
        <f>-SUMIF(CajaAcc!F:F,A1212,CajaAcc!E:E)+G1212</f>
        <v>2</v>
      </c>
      <c r="G1212" s="332">
        <v>2</v>
      </c>
    </row>
    <row r="1213" spans="1:7" ht="15">
      <c r="A1213" s="341" t="s">
        <v>2055</v>
      </c>
      <c r="B1213" s="381" t="s">
        <v>1870</v>
      </c>
      <c r="C1213" s="382" t="s">
        <v>6331</v>
      </c>
      <c r="D1213" s="383">
        <v>899</v>
      </c>
      <c r="E1213" s="384">
        <v>5500</v>
      </c>
      <c r="F1213" s="141">
        <f>-SUMIF(CajaAcc!F:F,A1213,CajaAcc!E:E)+G1213</f>
        <v>11</v>
      </c>
      <c r="G1213" s="332">
        <v>11</v>
      </c>
    </row>
    <row r="1214" spans="1:7" ht="15">
      <c r="A1214" s="341" t="s">
        <v>2056</v>
      </c>
      <c r="B1214" s="381" t="s">
        <v>1870</v>
      </c>
      <c r="C1214" s="382" t="s">
        <v>6332</v>
      </c>
      <c r="D1214" s="383">
        <v>899</v>
      </c>
      <c r="E1214" s="384">
        <v>5500</v>
      </c>
      <c r="F1214" s="141">
        <f>-SUMIF(CajaAcc!F:F,A1214,CajaAcc!E:E)+G1214</f>
        <v>5</v>
      </c>
      <c r="G1214" s="332">
        <v>5</v>
      </c>
    </row>
    <row r="1215" spans="1:7" ht="15">
      <c r="A1215" s="341" t="s">
        <v>2057</v>
      </c>
      <c r="B1215" s="381" t="s">
        <v>1870</v>
      </c>
      <c r="C1215" s="382" t="s">
        <v>6333</v>
      </c>
      <c r="D1215" s="383">
        <v>899</v>
      </c>
      <c r="E1215" s="384">
        <v>5500</v>
      </c>
      <c r="F1215" s="141">
        <f>-SUMIF(CajaAcc!F:F,A1215,CajaAcc!E:E)+G1215</f>
        <v>7</v>
      </c>
      <c r="G1215" s="332">
        <v>7</v>
      </c>
    </row>
    <row r="1216" spans="1:7" ht="15">
      <c r="A1216" s="341" t="s">
        <v>2058</v>
      </c>
      <c r="B1216" s="381" t="s">
        <v>1870</v>
      </c>
      <c r="C1216" s="382" t="s">
        <v>6334</v>
      </c>
      <c r="D1216" s="383">
        <v>899</v>
      </c>
      <c r="E1216" s="384">
        <v>5500</v>
      </c>
      <c r="F1216" s="141">
        <f>-SUMIF(CajaAcc!F:F,A1216,CajaAcc!E:E)+G1216</f>
        <v>0</v>
      </c>
      <c r="G1216" s="332">
        <v>0</v>
      </c>
    </row>
    <row r="1217" spans="1:7" ht="15">
      <c r="A1217" s="341" t="s">
        <v>2059</v>
      </c>
      <c r="B1217" s="381" t="s">
        <v>1870</v>
      </c>
      <c r="C1217" s="382" t="s">
        <v>6334</v>
      </c>
      <c r="D1217" s="383">
        <v>899</v>
      </c>
      <c r="E1217" s="384">
        <v>5500</v>
      </c>
      <c r="F1217" s="141">
        <f>-SUMIF(CajaAcc!F:F,A1217,CajaAcc!E:E)+G1217</f>
        <v>0</v>
      </c>
      <c r="G1217" s="332">
        <v>0</v>
      </c>
    </row>
    <row r="1218" spans="1:7" ht="15">
      <c r="A1218" s="341" t="s">
        <v>2060</v>
      </c>
      <c r="B1218" s="381" t="s">
        <v>1870</v>
      </c>
      <c r="C1218" s="382" t="s">
        <v>6335</v>
      </c>
      <c r="D1218" s="383">
        <v>899</v>
      </c>
      <c r="E1218" s="384">
        <v>5500</v>
      </c>
      <c r="F1218" s="141">
        <f>-SUMIF(CajaAcc!F:F,A1218,CajaAcc!E:E)+G1218</f>
        <v>3</v>
      </c>
      <c r="G1218" s="332">
        <v>3</v>
      </c>
    </row>
    <row r="1219" spans="1:7" ht="15">
      <c r="A1219" s="341" t="s">
        <v>2061</v>
      </c>
      <c r="B1219" s="381" t="s">
        <v>1870</v>
      </c>
      <c r="C1219" s="382" t="s">
        <v>6336</v>
      </c>
      <c r="D1219" s="383">
        <v>899</v>
      </c>
      <c r="E1219" s="384">
        <v>5500</v>
      </c>
      <c r="F1219" s="141">
        <f>-SUMIF(CajaAcc!F:F,A1219,CajaAcc!E:E)+G1219</f>
        <v>0</v>
      </c>
      <c r="G1219" s="332">
        <v>0</v>
      </c>
    </row>
    <row r="1220" spans="1:7" ht="15">
      <c r="A1220" s="341" t="s">
        <v>2062</v>
      </c>
      <c r="B1220" s="381" t="s">
        <v>1870</v>
      </c>
      <c r="C1220" s="382" t="s">
        <v>6336</v>
      </c>
      <c r="D1220" s="383">
        <v>899</v>
      </c>
      <c r="E1220" s="384">
        <v>5500</v>
      </c>
      <c r="F1220" s="141">
        <f>-SUMIF(CajaAcc!F:F,A1220,CajaAcc!E:E)+G1220</f>
        <v>0</v>
      </c>
      <c r="G1220" s="332">
        <v>0</v>
      </c>
    </row>
    <row r="1221" spans="1:7" ht="15">
      <c r="A1221" s="341" t="s">
        <v>2063</v>
      </c>
      <c r="B1221" s="381" t="s">
        <v>1870</v>
      </c>
      <c r="C1221" s="382" t="s">
        <v>6337</v>
      </c>
      <c r="D1221" s="383">
        <v>899</v>
      </c>
      <c r="E1221" s="384">
        <v>5500</v>
      </c>
      <c r="F1221" s="141">
        <f>-SUMIF(CajaAcc!F:F,A1221,CajaAcc!E:E)+G1221</f>
        <v>0</v>
      </c>
      <c r="G1221" s="332">
        <v>0</v>
      </c>
    </row>
    <row r="1222" spans="1:7" ht="15">
      <c r="A1222" s="341" t="s">
        <v>2064</v>
      </c>
      <c r="B1222" s="381" t="s">
        <v>1870</v>
      </c>
      <c r="C1222" s="382" t="s">
        <v>6337</v>
      </c>
      <c r="D1222" s="383">
        <v>899</v>
      </c>
      <c r="E1222" s="384">
        <v>5500</v>
      </c>
      <c r="F1222" s="141">
        <f>-SUMIF(CajaAcc!F:F,A1222,CajaAcc!E:E)+G1222</f>
        <v>2</v>
      </c>
      <c r="G1222" s="332">
        <v>2</v>
      </c>
    </row>
    <row r="1223" spans="1:7" ht="15">
      <c r="A1223" s="341" t="s">
        <v>6338</v>
      </c>
      <c r="B1223" s="381" t="s">
        <v>1870</v>
      </c>
      <c r="C1223" s="382" t="s">
        <v>6337</v>
      </c>
      <c r="D1223" s="383">
        <v>899</v>
      </c>
      <c r="E1223" s="384">
        <v>5500</v>
      </c>
      <c r="F1223" s="141">
        <f>-SUMIF(CajaAcc!F:F,A1223,CajaAcc!E:E)+G1223</f>
        <v>0</v>
      </c>
      <c r="G1223" s="332">
        <v>0</v>
      </c>
    </row>
    <row r="1224" spans="1:7" ht="15">
      <c r="A1224" s="341" t="s">
        <v>2065</v>
      </c>
      <c r="B1224" s="381" t="s">
        <v>1870</v>
      </c>
      <c r="C1224" s="382" t="s">
        <v>6339</v>
      </c>
      <c r="D1224" s="383">
        <v>899</v>
      </c>
      <c r="E1224" s="384">
        <v>5500</v>
      </c>
      <c r="F1224" s="141">
        <f>-SUMIF(CajaAcc!F:F,A1224,CajaAcc!E:E)+G1224</f>
        <v>2</v>
      </c>
      <c r="G1224" s="332">
        <v>2</v>
      </c>
    </row>
    <row r="1225" spans="1:7" ht="15">
      <c r="A1225" s="341" t="s">
        <v>2066</v>
      </c>
      <c r="B1225" s="381" t="s">
        <v>1870</v>
      </c>
      <c r="C1225" s="382" t="s">
        <v>6339</v>
      </c>
      <c r="D1225" s="383">
        <v>899</v>
      </c>
      <c r="E1225" s="384">
        <v>5500</v>
      </c>
      <c r="F1225" s="141">
        <f>-SUMIF(CajaAcc!F:F,A1225,CajaAcc!E:E)+G1225</f>
        <v>0</v>
      </c>
      <c r="G1225" s="332">
        <v>0</v>
      </c>
    </row>
    <row r="1226" spans="1:7" ht="15">
      <c r="A1226" s="341" t="s">
        <v>7653</v>
      </c>
      <c r="B1226" s="381" t="s">
        <v>1870</v>
      </c>
      <c r="C1226" s="382" t="s">
        <v>7654</v>
      </c>
      <c r="D1226" s="383">
        <v>899</v>
      </c>
      <c r="E1226" s="384">
        <v>5500</v>
      </c>
      <c r="F1226" s="141">
        <f>-SUMIF(CajaAcc!F:F,A1226,CajaAcc!E:E)+G1226</f>
        <v>3</v>
      </c>
      <c r="G1226" s="332">
        <v>3</v>
      </c>
    </row>
    <row r="1227" spans="1:7" ht="15">
      <c r="A1227" s="341" t="s">
        <v>2068</v>
      </c>
      <c r="B1227" s="381" t="s">
        <v>1870</v>
      </c>
      <c r="C1227" s="382" t="s">
        <v>6340</v>
      </c>
      <c r="D1227" s="383">
        <v>899</v>
      </c>
      <c r="E1227" s="384">
        <v>5500</v>
      </c>
      <c r="F1227" s="141">
        <f>-SUMIF(CajaAcc!F:F,A1227,CajaAcc!E:E)+G1227</f>
        <v>0</v>
      </c>
      <c r="G1227" s="332">
        <v>0</v>
      </c>
    </row>
    <row r="1228" spans="1:7" ht="15">
      <c r="A1228" s="341" t="s">
        <v>2069</v>
      </c>
      <c r="B1228" s="381" t="s">
        <v>1870</v>
      </c>
      <c r="C1228" s="382" t="s">
        <v>6340</v>
      </c>
      <c r="D1228" s="383">
        <v>899</v>
      </c>
      <c r="E1228" s="384">
        <v>5500</v>
      </c>
      <c r="F1228" s="141">
        <f>-SUMIF(CajaAcc!F:F,A1228,CajaAcc!E:E)+G1228</f>
        <v>0</v>
      </c>
      <c r="G1228" s="332">
        <v>0</v>
      </c>
    </row>
    <row r="1229" spans="1:7" ht="15">
      <c r="A1229" s="341" t="s">
        <v>2070</v>
      </c>
      <c r="B1229" s="381" t="s">
        <v>1870</v>
      </c>
      <c r="C1229" s="382" t="s">
        <v>6341</v>
      </c>
      <c r="D1229" s="383">
        <v>899</v>
      </c>
      <c r="E1229" s="384">
        <v>5500</v>
      </c>
      <c r="F1229" s="141">
        <f>-SUMIF(CajaAcc!F:F,A1229,CajaAcc!E:E)+G1229</f>
        <v>0</v>
      </c>
      <c r="G1229" s="332">
        <v>0</v>
      </c>
    </row>
    <row r="1230" spans="1:7" ht="15">
      <c r="A1230" s="341" t="s">
        <v>2071</v>
      </c>
      <c r="B1230" s="381" t="s">
        <v>1870</v>
      </c>
      <c r="C1230" s="382" t="s">
        <v>6342</v>
      </c>
      <c r="D1230" s="383">
        <v>899</v>
      </c>
      <c r="E1230" s="384">
        <v>5500</v>
      </c>
      <c r="F1230" s="141">
        <f>-SUMIF(CajaAcc!F:F,A1230,CajaAcc!E:E)+G1230</f>
        <v>0</v>
      </c>
      <c r="G1230" s="332">
        <v>0</v>
      </c>
    </row>
    <row r="1231" spans="1:7" ht="15">
      <c r="A1231" s="341" t="s">
        <v>2072</v>
      </c>
      <c r="B1231" s="381" t="s">
        <v>1870</v>
      </c>
      <c r="C1231" s="382" t="s">
        <v>6343</v>
      </c>
      <c r="D1231" s="383">
        <v>899</v>
      </c>
      <c r="E1231" s="384">
        <v>5500</v>
      </c>
      <c r="F1231" s="141">
        <f>-SUMIF(CajaAcc!F:F,A1231,CajaAcc!E:E)+G1231</f>
        <v>0</v>
      </c>
      <c r="G1231" s="332">
        <v>1</v>
      </c>
    </row>
    <row r="1232" spans="1:7" ht="15">
      <c r="A1232" s="341" t="s">
        <v>2073</v>
      </c>
      <c r="B1232" s="381" t="s">
        <v>1870</v>
      </c>
      <c r="C1232" s="382" t="s">
        <v>6343</v>
      </c>
      <c r="D1232" s="383">
        <v>899</v>
      </c>
      <c r="E1232" s="384">
        <v>5500</v>
      </c>
      <c r="F1232" s="141">
        <f>-SUMIF(CajaAcc!F:F,A1232,CajaAcc!E:E)+G1232</f>
        <v>0</v>
      </c>
      <c r="G1232" s="332">
        <v>0</v>
      </c>
    </row>
    <row r="1233" spans="1:7" ht="15">
      <c r="A1233" s="341" t="s">
        <v>2074</v>
      </c>
      <c r="B1233" s="381" t="s">
        <v>1870</v>
      </c>
      <c r="C1233" s="382" t="s">
        <v>6344</v>
      </c>
      <c r="D1233" s="383">
        <v>899</v>
      </c>
      <c r="E1233" s="384">
        <v>5500</v>
      </c>
      <c r="F1233" s="141">
        <f>-SUMIF(CajaAcc!F:F,A1233,CajaAcc!E:E)+G1233</f>
        <v>3</v>
      </c>
      <c r="G1233" s="332">
        <v>3</v>
      </c>
    </row>
    <row r="1234" spans="1:7" ht="15">
      <c r="A1234" s="341" t="s">
        <v>2075</v>
      </c>
      <c r="B1234" s="381" t="s">
        <v>1870</v>
      </c>
      <c r="C1234" s="382" t="s">
        <v>6344</v>
      </c>
      <c r="D1234" s="383">
        <v>899</v>
      </c>
      <c r="E1234" s="384">
        <v>5500</v>
      </c>
      <c r="F1234" s="141">
        <f>-SUMIF(CajaAcc!F:F,A1234,CajaAcc!E:E)+G1234</f>
        <v>0</v>
      </c>
      <c r="G1234" s="332">
        <v>0</v>
      </c>
    </row>
    <row r="1235" spans="1:7" ht="15">
      <c r="A1235" s="341" t="s">
        <v>2077</v>
      </c>
      <c r="B1235" s="381" t="s">
        <v>1870</v>
      </c>
      <c r="C1235" s="382" t="s">
        <v>6345</v>
      </c>
      <c r="D1235" s="383">
        <v>899</v>
      </c>
      <c r="E1235" s="384">
        <v>5500</v>
      </c>
      <c r="F1235" s="141">
        <f>-SUMIF(CajaAcc!F:F,A1235,CajaAcc!E:E)+G1235</f>
        <v>0</v>
      </c>
      <c r="G1235" s="332">
        <v>0</v>
      </c>
    </row>
    <row r="1236" spans="1:7" ht="15">
      <c r="A1236" s="341" t="s">
        <v>6840</v>
      </c>
      <c r="B1236" s="381" t="s">
        <v>1870</v>
      </c>
      <c r="C1236" s="382" t="s">
        <v>6841</v>
      </c>
      <c r="D1236" s="383">
        <v>899</v>
      </c>
      <c r="E1236" s="384">
        <v>5500</v>
      </c>
      <c r="F1236" s="141">
        <f>-SUMIF(CajaAcc!F:F,A1236,CajaAcc!E:E)+G1236</f>
        <v>4</v>
      </c>
      <c r="G1236" s="332">
        <v>2</v>
      </c>
    </row>
    <row r="1237" spans="1:7" ht="15">
      <c r="A1237" s="341" t="s">
        <v>7441</v>
      </c>
      <c r="B1237" s="381" t="s">
        <v>1870</v>
      </c>
      <c r="C1237" s="382" t="s">
        <v>7442</v>
      </c>
      <c r="D1237" s="383">
        <v>899</v>
      </c>
      <c r="E1237" s="384">
        <v>5500</v>
      </c>
      <c r="F1237" s="141">
        <f>-SUMIF(CajaAcc!F:F,A1237,CajaAcc!E:E)+G1237</f>
        <v>1</v>
      </c>
      <c r="G1237" s="332">
        <v>1</v>
      </c>
    </row>
    <row r="1238" spans="1:7" ht="15">
      <c r="A1238" s="341" t="s">
        <v>2078</v>
      </c>
      <c r="B1238" s="381" t="s">
        <v>1870</v>
      </c>
      <c r="C1238" s="382" t="s">
        <v>6346</v>
      </c>
      <c r="D1238" s="383">
        <v>899</v>
      </c>
      <c r="E1238" s="384">
        <v>5500</v>
      </c>
      <c r="F1238" s="141">
        <f>-SUMIF(CajaAcc!F:F,A1238,CajaAcc!E:E)+G1238</f>
        <v>0</v>
      </c>
      <c r="G1238" s="332">
        <v>0</v>
      </c>
    </row>
    <row r="1239" spans="1:7" ht="15">
      <c r="A1239" s="341" t="s">
        <v>2079</v>
      </c>
      <c r="B1239" s="381" t="s">
        <v>1870</v>
      </c>
      <c r="C1239" s="382" t="s">
        <v>6347</v>
      </c>
      <c r="D1239" s="383">
        <v>899</v>
      </c>
      <c r="E1239" s="384">
        <v>5500</v>
      </c>
      <c r="F1239" s="141">
        <f>-SUMIF(CajaAcc!F:F,A1239,CajaAcc!E:E)+G1239</f>
        <v>1</v>
      </c>
      <c r="G1239" s="332">
        <v>1</v>
      </c>
    </row>
    <row r="1240" spans="1:7" ht="15">
      <c r="A1240" s="341" t="s">
        <v>2080</v>
      </c>
      <c r="B1240" s="381" t="s">
        <v>1870</v>
      </c>
      <c r="C1240" s="382" t="s">
        <v>6347</v>
      </c>
      <c r="D1240" s="383">
        <v>899</v>
      </c>
      <c r="E1240" s="384">
        <v>5500</v>
      </c>
      <c r="F1240" s="141">
        <f>-SUMIF(CajaAcc!F:F,A1240,CajaAcc!E:E)+G1240</f>
        <v>0</v>
      </c>
      <c r="G1240" s="332">
        <v>0</v>
      </c>
    </row>
    <row r="1241" spans="1:7" ht="15">
      <c r="A1241" s="341" t="s">
        <v>2081</v>
      </c>
      <c r="B1241" s="381" t="s">
        <v>1870</v>
      </c>
      <c r="C1241" s="382" t="s">
        <v>6348</v>
      </c>
      <c r="D1241" s="383">
        <v>899</v>
      </c>
      <c r="E1241" s="384">
        <v>5500</v>
      </c>
      <c r="F1241" s="141">
        <f>-SUMIF(CajaAcc!F:F,A1241,CajaAcc!E:E)+G1241</f>
        <v>2</v>
      </c>
      <c r="G1241" s="332">
        <v>2</v>
      </c>
    </row>
    <row r="1242" spans="1:7" ht="15">
      <c r="A1242" s="341" t="s">
        <v>6842</v>
      </c>
      <c r="B1242" s="381" t="s">
        <v>1870</v>
      </c>
      <c r="C1242" s="382" t="s">
        <v>6843</v>
      </c>
      <c r="D1242" s="383">
        <v>899</v>
      </c>
      <c r="E1242" s="384">
        <v>5500</v>
      </c>
      <c r="F1242" s="141">
        <f>-SUMIF(CajaAcc!F:F,A1242,CajaAcc!E:E)+G1242</f>
        <v>1</v>
      </c>
      <c r="G1242" s="332">
        <v>0</v>
      </c>
    </row>
    <row r="1243" spans="1:7" ht="15">
      <c r="A1243" s="341" t="s">
        <v>6844</v>
      </c>
      <c r="B1243" s="381" t="s">
        <v>1870</v>
      </c>
      <c r="C1243" s="382" t="s">
        <v>6845</v>
      </c>
      <c r="D1243" s="383">
        <v>899</v>
      </c>
      <c r="E1243" s="384">
        <v>5500</v>
      </c>
      <c r="F1243" s="141">
        <f>-SUMIF(CajaAcc!F:F,A1243,CajaAcc!E:E)+G1243</f>
        <v>2</v>
      </c>
      <c r="G1243" s="332">
        <v>2</v>
      </c>
    </row>
    <row r="1244" spans="1:7" ht="15">
      <c r="A1244" s="341" t="s">
        <v>7655</v>
      </c>
      <c r="B1244" s="381" t="s">
        <v>1870</v>
      </c>
      <c r="C1244" s="382" t="s">
        <v>7656</v>
      </c>
      <c r="D1244" s="383">
        <v>899</v>
      </c>
      <c r="E1244" s="384">
        <v>5500</v>
      </c>
      <c r="F1244" s="141">
        <f>-SUMIF(CajaAcc!F:F,A1244,CajaAcc!E:E)+G1244</f>
        <v>3</v>
      </c>
      <c r="G1244" s="332">
        <v>2</v>
      </c>
    </row>
    <row r="1245" spans="1:7" ht="15">
      <c r="A1245" s="341" t="s">
        <v>2082</v>
      </c>
      <c r="B1245" s="381" t="s">
        <v>1870</v>
      </c>
      <c r="C1245" s="382" t="s">
        <v>6349</v>
      </c>
      <c r="D1245" s="383">
        <v>899</v>
      </c>
      <c r="E1245" s="384">
        <v>5500</v>
      </c>
      <c r="F1245" s="141">
        <f>-SUMIF(CajaAcc!F:F,A1245,CajaAcc!E:E)+G1245</f>
        <v>0</v>
      </c>
      <c r="G1245" s="332">
        <v>0</v>
      </c>
    </row>
    <row r="1246" spans="1:7" ht="15">
      <c r="A1246" s="341" t="s">
        <v>2083</v>
      </c>
      <c r="B1246" s="381" t="s">
        <v>1870</v>
      </c>
      <c r="C1246" s="382" t="s">
        <v>6350</v>
      </c>
      <c r="D1246" s="383">
        <v>899</v>
      </c>
      <c r="E1246" s="384">
        <v>5500</v>
      </c>
      <c r="F1246" s="141">
        <f>-SUMIF(CajaAcc!F:F,A1246,CajaAcc!E:E)+G1246</f>
        <v>0</v>
      </c>
      <c r="G1246" s="332">
        <v>0</v>
      </c>
    </row>
    <row r="1247" spans="1:7" ht="15">
      <c r="A1247" s="341" t="s">
        <v>2084</v>
      </c>
      <c r="B1247" s="381" t="s">
        <v>1870</v>
      </c>
      <c r="C1247" s="382" t="s">
        <v>6351</v>
      </c>
      <c r="D1247" s="383">
        <v>899</v>
      </c>
      <c r="E1247" s="384">
        <v>5500</v>
      </c>
      <c r="F1247" s="141">
        <f>-SUMIF(CajaAcc!F:F,A1247,CajaAcc!E:E)+G1247</f>
        <v>1</v>
      </c>
      <c r="G1247" s="332">
        <v>1</v>
      </c>
    </row>
    <row r="1248" spans="1:7" ht="15">
      <c r="A1248" s="341" t="s">
        <v>2085</v>
      </c>
      <c r="B1248" s="381" t="s">
        <v>1870</v>
      </c>
      <c r="C1248" s="382" t="s">
        <v>6351</v>
      </c>
      <c r="D1248" s="383">
        <v>899</v>
      </c>
      <c r="E1248" s="384">
        <v>5500</v>
      </c>
      <c r="F1248" s="141">
        <f>-SUMIF(CajaAcc!F:F,A1248,CajaAcc!E:E)+G1248</f>
        <v>0</v>
      </c>
      <c r="G1248" s="332">
        <v>0</v>
      </c>
    </row>
    <row r="1249" spans="1:7" ht="15">
      <c r="A1249" s="341" t="s">
        <v>2086</v>
      </c>
      <c r="B1249" s="381" t="s">
        <v>1870</v>
      </c>
      <c r="C1249" s="382" t="s">
        <v>6351</v>
      </c>
      <c r="D1249" s="383">
        <v>899</v>
      </c>
      <c r="E1249" s="384">
        <v>5500</v>
      </c>
      <c r="F1249" s="141">
        <f>-SUMIF(CajaAcc!F:F,A1249,CajaAcc!E:E)+G1249</f>
        <v>0</v>
      </c>
      <c r="G1249" s="332">
        <v>0</v>
      </c>
    </row>
    <row r="1250" spans="1:7" ht="15">
      <c r="A1250" s="341" t="s">
        <v>2087</v>
      </c>
      <c r="B1250" s="381" t="s">
        <v>1870</v>
      </c>
      <c r="C1250" s="382" t="s">
        <v>6352</v>
      </c>
      <c r="D1250" s="383">
        <v>899</v>
      </c>
      <c r="E1250" s="384">
        <v>5500</v>
      </c>
      <c r="F1250" s="141">
        <f>-SUMIF(CajaAcc!F:F,A1250,CajaAcc!E:E)+G1250</f>
        <v>0</v>
      </c>
      <c r="G1250" s="332">
        <v>0</v>
      </c>
    </row>
    <row r="1251" spans="1:7" ht="15">
      <c r="A1251" s="341" t="s">
        <v>2088</v>
      </c>
      <c r="B1251" s="381" t="s">
        <v>1870</v>
      </c>
      <c r="C1251" s="382" t="s">
        <v>6353</v>
      </c>
      <c r="D1251" s="383">
        <v>899</v>
      </c>
      <c r="E1251" s="384">
        <v>5500</v>
      </c>
      <c r="F1251" s="141">
        <f>-SUMIF(CajaAcc!F:F,A1251,CajaAcc!E:E)+G1251</f>
        <v>1</v>
      </c>
      <c r="G1251" s="332">
        <v>1</v>
      </c>
    </row>
    <row r="1252" spans="1:7" ht="15">
      <c r="A1252" s="341" t="s">
        <v>2089</v>
      </c>
      <c r="B1252" s="381" t="s">
        <v>1870</v>
      </c>
      <c r="C1252" s="382" t="s">
        <v>6354</v>
      </c>
      <c r="D1252" s="383">
        <v>899</v>
      </c>
      <c r="E1252" s="384">
        <v>5500</v>
      </c>
      <c r="F1252" s="141">
        <f>-SUMIF(CajaAcc!F:F,A1252,CajaAcc!E:E)+G1252</f>
        <v>0</v>
      </c>
      <c r="G1252" s="332">
        <v>0</v>
      </c>
    </row>
    <row r="1253" spans="1:7" ht="15">
      <c r="A1253" s="341" t="s">
        <v>2090</v>
      </c>
      <c r="B1253" s="381" t="s">
        <v>1870</v>
      </c>
      <c r="C1253" s="382" t="s">
        <v>6355</v>
      </c>
      <c r="D1253" s="383">
        <v>899</v>
      </c>
      <c r="E1253" s="384">
        <v>5500</v>
      </c>
      <c r="F1253" s="141">
        <f>-SUMIF(CajaAcc!F:F,A1253,CajaAcc!E:E)+G1253</f>
        <v>0</v>
      </c>
      <c r="G1253" s="332">
        <v>0</v>
      </c>
    </row>
    <row r="1254" spans="1:7" ht="15">
      <c r="A1254" s="341" t="s">
        <v>2091</v>
      </c>
      <c r="B1254" s="381" t="s">
        <v>1870</v>
      </c>
      <c r="C1254" s="382" t="s">
        <v>6356</v>
      </c>
      <c r="D1254" s="383">
        <v>899</v>
      </c>
      <c r="E1254" s="384">
        <v>5500</v>
      </c>
      <c r="F1254" s="141">
        <f>-SUMIF(CajaAcc!F:F,A1254,CajaAcc!E:E)+G1254</f>
        <v>0</v>
      </c>
      <c r="G1254" s="332">
        <v>0</v>
      </c>
    </row>
    <row r="1255" spans="1:7" ht="15">
      <c r="A1255" s="341" t="s">
        <v>2092</v>
      </c>
      <c r="B1255" s="381" t="s">
        <v>1870</v>
      </c>
      <c r="C1255" s="382" t="s">
        <v>6357</v>
      </c>
      <c r="D1255" s="383">
        <v>899</v>
      </c>
      <c r="E1255" s="384">
        <v>5500</v>
      </c>
      <c r="F1255" s="141">
        <f>-SUMIF(CajaAcc!F:F,A1255,CajaAcc!E:E)+G1255</f>
        <v>0</v>
      </c>
      <c r="G1255" s="332">
        <v>0</v>
      </c>
    </row>
    <row r="1256" spans="1:7" ht="15">
      <c r="A1256" s="341" t="s">
        <v>2093</v>
      </c>
      <c r="B1256" s="381" t="s">
        <v>1870</v>
      </c>
      <c r="C1256" s="382" t="s">
        <v>6358</v>
      </c>
      <c r="D1256" s="383">
        <v>899</v>
      </c>
      <c r="E1256" s="384">
        <v>5500</v>
      </c>
      <c r="F1256" s="141">
        <f>-SUMIF(CajaAcc!F:F,A1256,CajaAcc!E:E)+G1256</f>
        <v>1</v>
      </c>
      <c r="G1256" s="332">
        <v>1</v>
      </c>
    </row>
    <row r="1257" spans="1:7" ht="15">
      <c r="A1257" s="341" t="s">
        <v>2094</v>
      </c>
      <c r="B1257" s="381" t="s">
        <v>1870</v>
      </c>
      <c r="C1257" s="382" t="s">
        <v>6358</v>
      </c>
      <c r="D1257" s="383">
        <v>899</v>
      </c>
      <c r="E1257" s="384">
        <v>5500</v>
      </c>
      <c r="F1257" s="141">
        <f>-SUMIF(CajaAcc!F:F,A1257,CajaAcc!E:E)+G1257</f>
        <v>0</v>
      </c>
      <c r="G1257" s="332">
        <v>0</v>
      </c>
    </row>
    <row r="1258" spans="1:7" ht="15">
      <c r="A1258" s="341" t="s">
        <v>2095</v>
      </c>
      <c r="B1258" s="381" t="s">
        <v>1870</v>
      </c>
      <c r="C1258" s="382" t="s">
        <v>6359</v>
      </c>
      <c r="D1258" s="383">
        <v>899</v>
      </c>
      <c r="E1258" s="384">
        <v>5500</v>
      </c>
      <c r="F1258" s="141">
        <f>-SUMIF(CajaAcc!F:F,A1258,CajaAcc!E:E)+G1258</f>
        <v>1</v>
      </c>
      <c r="G1258" s="332">
        <v>1</v>
      </c>
    </row>
    <row r="1259" spans="1:7" ht="15">
      <c r="A1259" s="341" t="s">
        <v>2096</v>
      </c>
      <c r="B1259" s="381" t="s">
        <v>1870</v>
      </c>
      <c r="C1259" s="382" t="s">
        <v>6359</v>
      </c>
      <c r="D1259" s="383">
        <v>899</v>
      </c>
      <c r="E1259" s="384">
        <v>5500</v>
      </c>
      <c r="F1259" s="141">
        <f>-SUMIF(CajaAcc!F:F,A1259,CajaAcc!E:E)+G1259</f>
        <v>1</v>
      </c>
      <c r="G1259" s="332">
        <v>1</v>
      </c>
    </row>
    <row r="1260" spans="1:7" ht="15">
      <c r="A1260" s="341" t="s">
        <v>2097</v>
      </c>
      <c r="B1260" s="381" t="s">
        <v>1870</v>
      </c>
      <c r="C1260" s="382" t="s">
        <v>6360</v>
      </c>
      <c r="D1260" s="383">
        <v>899</v>
      </c>
      <c r="E1260" s="384">
        <v>5500</v>
      </c>
      <c r="F1260" s="141">
        <f>-SUMIF(CajaAcc!F:F,A1260,CajaAcc!E:E)+G1260</f>
        <v>2</v>
      </c>
      <c r="G1260" s="332">
        <v>2</v>
      </c>
    </row>
    <row r="1261" spans="1:7" ht="15">
      <c r="A1261" s="341" t="s">
        <v>2099</v>
      </c>
      <c r="B1261" s="381" t="s">
        <v>1870</v>
      </c>
      <c r="C1261" s="382" t="s">
        <v>6361</v>
      </c>
      <c r="D1261" s="383">
        <v>899</v>
      </c>
      <c r="E1261" s="384">
        <v>5500</v>
      </c>
      <c r="F1261" s="141">
        <f>-SUMIF(CajaAcc!F:F,A1261,CajaAcc!E:E)+G1261</f>
        <v>5</v>
      </c>
      <c r="G1261" s="332">
        <v>5</v>
      </c>
    </row>
    <row r="1262" spans="1:7" ht="15">
      <c r="A1262" s="341" t="s">
        <v>2098</v>
      </c>
      <c r="B1262" s="381" t="s">
        <v>1870</v>
      </c>
      <c r="C1262" s="382" t="s">
        <v>6362</v>
      </c>
      <c r="D1262" s="383">
        <v>899</v>
      </c>
      <c r="E1262" s="384">
        <v>5500</v>
      </c>
      <c r="F1262" s="141">
        <f>-SUMIF(CajaAcc!F:F,A1262,CajaAcc!E:E)+G1262</f>
        <v>1</v>
      </c>
      <c r="G1262" s="332">
        <v>1</v>
      </c>
    </row>
    <row r="1263" spans="1:7" ht="15">
      <c r="A1263" s="341" t="s">
        <v>2100</v>
      </c>
      <c r="B1263" s="381" t="s">
        <v>1870</v>
      </c>
      <c r="C1263" s="382" t="s">
        <v>6363</v>
      </c>
      <c r="D1263" s="383">
        <v>899</v>
      </c>
      <c r="E1263" s="384">
        <v>5500</v>
      </c>
      <c r="F1263" s="141">
        <f>-SUMIF(CajaAcc!F:F,A1263,CajaAcc!E:E)+G1263</f>
        <v>0</v>
      </c>
      <c r="G1263" s="332">
        <v>0</v>
      </c>
    </row>
    <row r="1264" spans="1:7" ht="15">
      <c r="A1264" s="341" t="s">
        <v>2101</v>
      </c>
      <c r="B1264" s="381" t="s">
        <v>1870</v>
      </c>
      <c r="C1264" s="382" t="s">
        <v>6364</v>
      </c>
      <c r="D1264" s="383">
        <v>899</v>
      </c>
      <c r="E1264" s="384">
        <v>5500</v>
      </c>
      <c r="F1264" s="141">
        <f>-SUMIF(CajaAcc!F:F,A1264,CajaAcc!E:E)+G1264</f>
        <v>1</v>
      </c>
      <c r="G1264" s="332">
        <v>1</v>
      </c>
    </row>
    <row r="1265" spans="1:7" ht="15">
      <c r="A1265" s="341" t="s">
        <v>2102</v>
      </c>
      <c r="B1265" s="381" t="s">
        <v>1870</v>
      </c>
      <c r="C1265" s="382" t="s">
        <v>6365</v>
      </c>
      <c r="D1265" s="383">
        <v>899</v>
      </c>
      <c r="E1265" s="384">
        <v>5500</v>
      </c>
      <c r="F1265" s="141">
        <f>-SUMIF(CajaAcc!F:F,A1265,CajaAcc!E:E)+G1265</f>
        <v>1</v>
      </c>
      <c r="G1265" s="332">
        <v>1</v>
      </c>
    </row>
    <row r="1266" spans="1:7" ht="15">
      <c r="A1266" s="341" t="s">
        <v>6095</v>
      </c>
      <c r="B1266" s="381" t="s">
        <v>1870</v>
      </c>
      <c r="C1266" s="382" t="s">
        <v>6096</v>
      </c>
      <c r="D1266" s="383">
        <v>899</v>
      </c>
      <c r="E1266" s="384">
        <v>5500</v>
      </c>
      <c r="F1266" s="141">
        <f>-SUMIF(CajaAcc!F:F,A1266,CajaAcc!E:E)+G1266</f>
        <v>0</v>
      </c>
      <c r="G1266" s="332">
        <v>0</v>
      </c>
    </row>
    <row r="1267" spans="1:7" ht="15">
      <c r="A1267" s="341" t="s">
        <v>2103</v>
      </c>
      <c r="B1267" s="381" t="s">
        <v>1870</v>
      </c>
      <c r="C1267" s="382" t="s">
        <v>6366</v>
      </c>
      <c r="D1267" s="383">
        <v>899</v>
      </c>
      <c r="E1267" s="384">
        <v>5500</v>
      </c>
      <c r="F1267" s="141">
        <f>-SUMIF(CajaAcc!F:F,A1267,CajaAcc!E:E)+G1267</f>
        <v>0</v>
      </c>
      <c r="G1267" s="332">
        <v>0</v>
      </c>
    </row>
    <row r="1268" spans="1:7" ht="15">
      <c r="A1268" s="341" t="s">
        <v>2104</v>
      </c>
      <c r="B1268" s="381" t="s">
        <v>1870</v>
      </c>
      <c r="C1268" s="382" t="s">
        <v>6367</v>
      </c>
      <c r="D1268" s="383">
        <v>899</v>
      </c>
      <c r="E1268" s="384">
        <v>5500</v>
      </c>
      <c r="F1268" s="141">
        <f>-SUMIF(CajaAcc!F:F,A1268,CajaAcc!E:E)+G1268</f>
        <v>0</v>
      </c>
      <c r="G1268" s="332">
        <v>0</v>
      </c>
    </row>
    <row r="1269" spans="1:7" ht="15">
      <c r="A1269" s="341" t="s">
        <v>6097</v>
      </c>
      <c r="B1269" s="381" t="s">
        <v>1870</v>
      </c>
      <c r="C1269" s="382" t="s">
        <v>6098</v>
      </c>
      <c r="D1269" s="383">
        <v>899</v>
      </c>
      <c r="E1269" s="384">
        <v>5500</v>
      </c>
      <c r="F1269" s="141">
        <f>-SUMIF(CajaAcc!F:F,A1269,CajaAcc!E:E)+G1269</f>
        <v>1</v>
      </c>
      <c r="G1269" s="332">
        <v>1</v>
      </c>
    </row>
    <row r="1270" spans="1:7" ht="15">
      <c r="A1270" s="341" t="s">
        <v>7443</v>
      </c>
      <c r="B1270" s="381" t="s">
        <v>1870</v>
      </c>
      <c r="C1270" s="382" t="s">
        <v>7444</v>
      </c>
      <c r="D1270" s="383">
        <v>899</v>
      </c>
      <c r="E1270" s="384">
        <v>5500</v>
      </c>
      <c r="F1270" s="141">
        <f>-SUMIF(CajaAcc!F:F,A1270,CajaAcc!E:E)+G1270</f>
        <v>1</v>
      </c>
      <c r="G1270" s="332">
        <v>1</v>
      </c>
    </row>
    <row r="1271" spans="1:7" ht="15">
      <c r="A1271" s="341" t="s">
        <v>7445</v>
      </c>
      <c r="B1271" s="381" t="s">
        <v>1870</v>
      </c>
      <c r="C1271" s="382" t="s">
        <v>7446</v>
      </c>
      <c r="D1271" s="383">
        <v>899</v>
      </c>
      <c r="E1271" s="384">
        <v>5500</v>
      </c>
      <c r="F1271" s="141">
        <f>-SUMIF(CajaAcc!F:F,A1271,CajaAcc!E:E)+G1271</f>
        <v>1</v>
      </c>
      <c r="G1271" s="332">
        <v>0</v>
      </c>
    </row>
    <row r="1272" spans="1:7" ht="15">
      <c r="A1272" s="341" t="s">
        <v>7447</v>
      </c>
      <c r="B1272" s="381" t="s">
        <v>1870</v>
      </c>
      <c r="C1272" s="382" t="s">
        <v>7448</v>
      </c>
      <c r="D1272" s="383">
        <v>899</v>
      </c>
      <c r="E1272" s="384">
        <v>5500</v>
      </c>
      <c r="F1272" s="141">
        <f>-SUMIF(CajaAcc!F:F,A1272,CajaAcc!E:E)+G1272</f>
        <v>1</v>
      </c>
      <c r="G1272" s="332">
        <v>0</v>
      </c>
    </row>
    <row r="1273" spans="1:7" ht="15">
      <c r="A1273" s="341" t="s">
        <v>7449</v>
      </c>
      <c r="B1273" s="381" t="s">
        <v>1870</v>
      </c>
      <c r="C1273" s="382" t="s">
        <v>7450</v>
      </c>
      <c r="D1273" s="383">
        <v>899</v>
      </c>
      <c r="E1273" s="384">
        <v>5500</v>
      </c>
      <c r="F1273" s="141">
        <f>-SUMIF(CajaAcc!F:F,A1273,CajaAcc!E:E)+G1273</f>
        <v>1</v>
      </c>
      <c r="G1273" s="332">
        <v>0</v>
      </c>
    </row>
    <row r="1274" spans="1:7" ht="15">
      <c r="A1274" s="341" t="s">
        <v>2105</v>
      </c>
      <c r="B1274" s="381" t="s">
        <v>1870</v>
      </c>
      <c r="C1274" s="382" t="s">
        <v>2106</v>
      </c>
      <c r="D1274" s="383">
        <v>899</v>
      </c>
      <c r="E1274" s="384">
        <v>5500</v>
      </c>
      <c r="F1274" s="141">
        <f>-SUMIF(CajaAcc!F:F,A1274,CajaAcc!E:E)+G1274</f>
        <v>0</v>
      </c>
      <c r="G1274" s="332">
        <v>0</v>
      </c>
    </row>
    <row r="1275" spans="1:7" ht="15">
      <c r="A1275" s="341" t="s">
        <v>2107</v>
      </c>
      <c r="B1275" s="381" t="s">
        <v>1870</v>
      </c>
      <c r="C1275" s="382" t="s">
        <v>2108</v>
      </c>
      <c r="D1275" s="383">
        <v>899</v>
      </c>
      <c r="E1275" s="384">
        <v>5500</v>
      </c>
      <c r="F1275" s="141">
        <f>-SUMIF(CajaAcc!F:F,A1275,CajaAcc!E:E)+G1275</f>
        <v>0</v>
      </c>
      <c r="G1275" s="332">
        <v>0</v>
      </c>
    </row>
    <row r="1276" spans="1:7" ht="15">
      <c r="A1276" s="341" t="s">
        <v>2109</v>
      </c>
      <c r="B1276" s="381" t="s">
        <v>1870</v>
      </c>
      <c r="C1276" s="382" t="s">
        <v>2108</v>
      </c>
      <c r="D1276" s="383">
        <v>899</v>
      </c>
      <c r="E1276" s="384">
        <v>5500</v>
      </c>
      <c r="F1276" s="141">
        <f>-SUMIF(CajaAcc!F:F,A1276,CajaAcc!E:E)+G1276</f>
        <v>0</v>
      </c>
      <c r="G1276" s="332">
        <v>0</v>
      </c>
    </row>
    <row r="1277" spans="1:7" ht="15">
      <c r="A1277" s="341" t="s">
        <v>2110</v>
      </c>
      <c r="B1277" s="381" t="s">
        <v>1870</v>
      </c>
      <c r="C1277" s="382" t="s">
        <v>2111</v>
      </c>
      <c r="D1277" s="383">
        <v>899</v>
      </c>
      <c r="E1277" s="384">
        <v>5500</v>
      </c>
      <c r="F1277" s="141">
        <f>-SUMIF(CajaAcc!F:F,A1277,CajaAcc!E:E)+G1277</f>
        <v>0</v>
      </c>
      <c r="G1277" s="332">
        <v>0</v>
      </c>
    </row>
    <row r="1278" spans="1:7" ht="15">
      <c r="A1278" s="341" t="s">
        <v>2112</v>
      </c>
      <c r="B1278" s="381" t="s">
        <v>1870</v>
      </c>
      <c r="C1278" s="382" t="s">
        <v>6368</v>
      </c>
      <c r="D1278" s="383">
        <v>899</v>
      </c>
      <c r="E1278" s="384">
        <v>5500</v>
      </c>
      <c r="F1278" s="141">
        <f>-SUMIF(CajaAcc!F:F,A1278,CajaAcc!E:E)+G1278</f>
        <v>0</v>
      </c>
      <c r="G1278" s="332">
        <v>0</v>
      </c>
    </row>
    <row r="1279" spans="1:7" ht="15">
      <c r="A1279" s="341" t="s">
        <v>2113</v>
      </c>
      <c r="B1279" s="381" t="s">
        <v>1870</v>
      </c>
      <c r="C1279" s="382" t="s">
        <v>6369</v>
      </c>
      <c r="D1279" s="383">
        <v>899</v>
      </c>
      <c r="E1279" s="384">
        <v>5500</v>
      </c>
      <c r="F1279" s="141">
        <f>-SUMIF(CajaAcc!F:F,A1279,CajaAcc!E:E)+G1279</f>
        <v>1</v>
      </c>
      <c r="G1279" s="332">
        <v>1</v>
      </c>
    </row>
    <row r="1280" spans="1:7" ht="15">
      <c r="A1280" s="341" t="s">
        <v>2114</v>
      </c>
      <c r="B1280" s="381" t="s">
        <v>1870</v>
      </c>
      <c r="C1280" s="382" t="s">
        <v>2115</v>
      </c>
      <c r="D1280" s="383">
        <v>899</v>
      </c>
      <c r="E1280" s="384">
        <v>5500</v>
      </c>
      <c r="F1280" s="141">
        <f>-SUMIF(CajaAcc!F:F,A1280,CajaAcc!E:E)+G1280</f>
        <v>2</v>
      </c>
      <c r="G1280" s="332">
        <v>2</v>
      </c>
    </row>
    <row r="1281" spans="1:7" ht="15">
      <c r="A1281" s="341" t="s">
        <v>6846</v>
      </c>
      <c r="B1281" s="381" t="s">
        <v>1870</v>
      </c>
      <c r="C1281" s="382" t="s">
        <v>6847</v>
      </c>
      <c r="D1281" s="383">
        <v>899</v>
      </c>
      <c r="E1281" s="384">
        <v>5500</v>
      </c>
      <c r="F1281" s="141">
        <f>-SUMIF(CajaAcc!F:F,A1281,CajaAcc!E:E)+G1281</f>
        <v>1</v>
      </c>
      <c r="G1281" s="332">
        <v>1</v>
      </c>
    </row>
    <row r="1282" spans="1:7" ht="15">
      <c r="A1282" s="341" t="s">
        <v>6848</v>
      </c>
      <c r="B1282" s="381" t="s">
        <v>1870</v>
      </c>
      <c r="C1282" s="382" t="s">
        <v>6849</v>
      </c>
      <c r="D1282" s="383">
        <v>899</v>
      </c>
      <c r="E1282" s="384">
        <v>5500</v>
      </c>
      <c r="F1282" s="141">
        <f>-SUMIF(CajaAcc!F:F,A1282,CajaAcc!E:E)+G1282</f>
        <v>2</v>
      </c>
      <c r="G1282" s="332">
        <v>2</v>
      </c>
    </row>
    <row r="1283" spans="1:7" ht="15">
      <c r="A1283" s="341" t="s">
        <v>6850</v>
      </c>
      <c r="B1283" s="381" t="s">
        <v>1870</v>
      </c>
      <c r="C1283" s="382" t="s">
        <v>6851</v>
      </c>
      <c r="D1283" s="383">
        <v>899</v>
      </c>
      <c r="E1283" s="384">
        <v>5500</v>
      </c>
      <c r="F1283" s="141">
        <f>-SUMIF(CajaAcc!F:F,A1283,CajaAcc!E:E)+G1283</f>
        <v>1</v>
      </c>
      <c r="G1283" s="332">
        <v>1</v>
      </c>
    </row>
    <row r="1284" spans="1:7" ht="15">
      <c r="A1284" s="341" t="s">
        <v>6529</v>
      </c>
      <c r="B1284" s="381" t="s">
        <v>1870</v>
      </c>
      <c r="C1284" s="382" t="s">
        <v>6530</v>
      </c>
      <c r="D1284" s="383">
        <v>899</v>
      </c>
      <c r="E1284" s="384">
        <v>5500</v>
      </c>
      <c r="F1284" s="141">
        <f>-SUMIF(CajaAcc!F:F,A1284,CajaAcc!E:E)+G1284</f>
        <v>1</v>
      </c>
      <c r="G1284" s="332">
        <v>1</v>
      </c>
    </row>
    <row r="1285" spans="1:7" ht="15">
      <c r="A1285" s="341" t="s">
        <v>6531</v>
      </c>
      <c r="B1285" s="381" t="s">
        <v>1870</v>
      </c>
      <c r="C1285" s="382" t="s">
        <v>6532</v>
      </c>
      <c r="D1285" s="383">
        <v>899</v>
      </c>
      <c r="E1285" s="384">
        <v>5500</v>
      </c>
      <c r="F1285" s="141">
        <f>-SUMIF(CajaAcc!F:F,A1285,CajaAcc!E:E)+G1285</f>
        <v>2</v>
      </c>
      <c r="G1285" s="332">
        <v>2</v>
      </c>
    </row>
    <row r="1286" spans="1:7" ht="15">
      <c r="A1286" s="341" t="s">
        <v>6596</v>
      </c>
      <c r="B1286" s="381" t="s">
        <v>1870</v>
      </c>
      <c r="C1286" s="382" t="s">
        <v>6597</v>
      </c>
      <c r="D1286" s="383">
        <v>899</v>
      </c>
      <c r="E1286" s="384">
        <v>5500</v>
      </c>
      <c r="F1286" s="141">
        <f>-SUMIF(CajaAcc!F:F,A1286,CajaAcc!E:E)+G1286</f>
        <v>5</v>
      </c>
      <c r="G1286" s="332">
        <v>5</v>
      </c>
    </row>
    <row r="1287" spans="1:7" ht="15">
      <c r="A1287" s="341" t="s">
        <v>7451</v>
      </c>
      <c r="B1287" s="381" t="s">
        <v>1870</v>
      </c>
      <c r="C1287" s="382" t="s">
        <v>7452</v>
      </c>
      <c r="D1287" s="383">
        <v>899</v>
      </c>
      <c r="E1287" s="384">
        <v>5500</v>
      </c>
      <c r="F1287" s="141">
        <f>-SUMIF(CajaAcc!F:F,A1287,CajaAcc!E:E)+G1287</f>
        <v>0</v>
      </c>
      <c r="G1287" s="332">
        <v>1</v>
      </c>
    </row>
    <row r="1288" spans="1:7" ht="15">
      <c r="A1288" s="341" t="s">
        <v>2116</v>
      </c>
      <c r="B1288" s="381" t="s">
        <v>1870</v>
      </c>
      <c r="C1288" s="382" t="s">
        <v>6370</v>
      </c>
      <c r="D1288" s="383">
        <v>899</v>
      </c>
      <c r="E1288" s="384">
        <v>5500</v>
      </c>
      <c r="F1288" s="141">
        <f>-SUMIF(CajaAcc!F:F,A1288,CajaAcc!E:E)+G1288</f>
        <v>1</v>
      </c>
      <c r="G1288" s="332">
        <v>1</v>
      </c>
    </row>
    <row r="1289" spans="1:7" ht="15">
      <c r="A1289" s="341" t="s">
        <v>6852</v>
      </c>
      <c r="B1289" s="381" t="s">
        <v>1870</v>
      </c>
      <c r="C1289" s="382" t="s">
        <v>6853</v>
      </c>
      <c r="D1289" s="383">
        <v>899</v>
      </c>
      <c r="E1289" s="384">
        <v>5500</v>
      </c>
      <c r="F1289" s="141">
        <f>-SUMIF(CajaAcc!F:F,A1289,CajaAcc!E:E)+G1289</f>
        <v>0</v>
      </c>
      <c r="G1289" s="332">
        <v>1</v>
      </c>
    </row>
    <row r="1290" spans="1:7" ht="15">
      <c r="A1290" s="341" t="s">
        <v>6854</v>
      </c>
      <c r="B1290" s="381" t="s">
        <v>1870</v>
      </c>
      <c r="C1290" s="382" t="s">
        <v>6855</v>
      </c>
      <c r="D1290" s="383">
        <v>899</v>
      </c>
      <c r="E1290" s="384">
        <v>5500</v>
      </c>
      <c r="F1290" s="141">
        <f>-SUMIF(CajaAcc!F:F,A1290,CajaAcc!E:E)+G1290</f>
        <v>2</v>
      </c>
      <c r="G1290" s="332">
        <v>2</v>
      </c>
    </row>
    <row r="1291" spans="1:7" ht="15">
      <c r="A1291" s="341" t="s">
        <v>7657</v>
      </c>
      <c r="B1291" s="381" t="s">
        <v>1870</v>
      </c>
      <c r="C1291" s="382" t="s">
        <v>7658</v>
      </c>
      <c r="D1291" s="383">
        <v>899</v>
      </c>
      <c r="E1291" s="384">
        <v>5500</v>
      </c>
      <c r="F1291" s="141">
        <f>-SUMIF(CajaAcc!F:F,A1291,CajaAcc!E:E)+G1291</f>
        <v>1</v>
      </c>
      <c r="G1291" s="332">
        <v>1</v>
      </c>
    </row>
    <row r="1292" spans="1:7" ht="15">
      <c r="A1292" s="341" t="s">
        <v>2117</v>
      </c>
      <c r="B1292" s="381" t="s">
        <v>1870</v>
      </c>
      <c r="C1292" s="382" t="s">
        <v>6371</v>
      </c>
      <c r="D1292" s="383">
        <v>899</v>
      </c>
      <c r="E1292" s="384">
        <v>5500</v>
      </c>
      <c r="F1292" s="141">
        <f>-SUMIF(CajaAcc!F:F,A1292,CajaAcc!E:E)+G1292</f>
        <v>0</v>
      </c>
      <c r="G1292" s="332">
        <v>0</v>
      </c>
    </row>
    <row r="1293" spans="1:7" ht="15">
      <c r="A1293" s="341" t="s">
        <v>2118</v>
      </c>
      <c r="B1293" s="381" t="s">
        <v>1870</v>
      </c>
      <c r="C1293" s="382" t="s">
        <v>6372</v>
      </c>
      <c r="D1293" s="383">
        <v>899</v>
      </c>
      <c r="E1293" s="384">
        <v>5500</v>
      </c>
      <c r="F1293" s="141">
        <f>-SUMIF(CajaAcc!F:F,A1293,CajaAcc!E:E)+G1293</f>
        <v>1</v>
      </c>
      <c r="G1293" s="332">
        <v>1</v>
      </c>
    </row>
    <row r="1294" spans="1:7" ht="15">
      <c r="A1294" s="341" t="s">
        <v>2119</v>
      </c>
      <c r="B1294" s="381" t="s">
        <v>1870</v>
      </c>
      <c r="C1294" s="382" t="s">
        <v>2120</v>
      </c>
      <c r="D1294" s="383">
        <v>494</v>
      </c>
      <c r="E1294" s="384">
        <v>1000</v>
      </c>
      <c r="F1294" s="141">
        <f>-SUMIF(CajaAcc!F:F,A1294,CajaAcc!E:E)+G1294</f>
        <v>0</v>
      </c>
      <c r="G1294" s="332">
        <v>0</v>
      </c>
    </row>
    <row r="1295" spans="1:7" ht="15">
      <c r="A1295" s="341" t="s">
        <v>2121</v>
      </c>
      <c r="B1295" s="381" t="s">
        <v>1870</v>
      </c>
      <c r="C1295" s="382" t="s">
        <v>2122</v>
      </c>
      <c r="D1295" s="383">
        <v>494</v>
      </c>
      <c r="E1295" s="384">
        <v>1000</v>
      </c>
      <c r="F1295" s="141">
        <f>-SUMIF(CajaAcc!F:F,A1295,CajaAcc!E:E)+G1295</f>
        <v>0</v>
      </c>
      <c r="G1295" s="332">
        <v>0</v>
      </c>
    </row>
    <row r="1296" spans="1:7" ht="15">
      <c r="A1296" s="341" t="s">
        <v>2123</v>
      </c>
      <c r="B1296" s="381" t="s">
        <v>1870</v>
      </c>
      <c r="C1296" s="382" t="s">
        <v>2124</v>
      </c>
      <c r="D1296" s="383">
        <v>494</v>
      </c>
      <c r="E1296" s="384">
        <v>1000</v>
      </c>
      <c r="F1296" s="141">
        <f>-SUMIF(CajaAcc!F:F,A1296,CajaAcc!E:E)+G1296</f>
        <v>0</v>
      </c>
      <c r="G1296" s="332">
        <v>0</v>
      </c>
    </row>
    <row r="1297" spans="1:7" ht="15">
      <c r="A1297" s="341" t="s">
        <v>2125</v>
      </c>
      <c r="B1297" s="381" t="s">
        <v>1870</v>
      </c>
      <c r="C1297" s="382" t="s">
        <v>2126</v>
      </c>
      <c r="D1297" s="383">
        <v>494</v>
      </c>
      <c r="E1297" s="384">
        <v>1000</v>
      </c>
      <c r="F1297" s="141">
        <f>-SUMIF(CajaAcc!F:F,A1297,CajaAcc!E:E)+G1297</f>
        <v>0</v>
      </c>
      <c r="G1297" s="332">
        <v>0</v>
      </c>
    </row>
    <row r="1298" spans="1:7" ht="15">
      <c r="A1298" s="341" t="s">
        <v>2127</v>
      </c>
      <c r="B1298" s="381" t="s">
        <v>1870</v>
      </c>
      <c r="C1298" s="382" t="s">
        <v>2128</v>
      </c>
      <c r="D1298" s="383">
        <v>494</v>
      </c>
      <c r="E1298" s="384">
        <v>1000</v>
      </c>
      <c r="F1298" s="141">
        <f>-SUMIF(CajaAcc!F:F,A1298,CajaAcc!E:E)+G1298</f>
        <v>0</v>
      </c>
      <c r="G1298" s="332">
        <v>0</v>
      </c>
    </row>
    <row r="1299" spans="1:7" ht="15">
      <c r="A1299" s="341" t="s">
        <v>2129</v>
      </c>
      <c r="B1299" s="381" t="s">
        <v>1870</v>
      </c>
      <c r="C1299" s="382" t="s">
        <v>2128</v>
      </c>
      <c r="D1299" s="383">
        <v>494</v>
      </c>
      <c r="E1299" s="384">
        <v>1000</v>
      </c>
      <c r="F1299" s="141">
        <f>-SUMIF(CajaAcc!F:F,A1299,CajaAcc!E:E)+G1299</f>
        <v>0</v>
      </c>
      <c r="G1299" s="332">
        <v>0</v>
      </c>
    </row>
    <row r="1300" spans="1:7" ht="15">
      <c r="A1300" s="341" t="s">
        <v>2130</v>
      </c>
      <c r="B1300" s="381" t="s">
        <v>1870</v>
      </c>
      <c r="C1300" s="382" t="s">
        <v>2131</v>
      </c>
      <c r="D1300" s="383">
        <v>494</v>
      </c>
      <c r="E1300" s="384">
        <v>1000</v>
      </c>
      <c r="F1300" s="141">
        <f>-SUMIF(CajaAcc!F:F,A1300,CajaAcc!E:E)+G1300</f>
        <v>0</v>
      </c>
      <c r="G1300" s="332">
        <v>0</v>
      </c>
    </row>
    <row r="1301" spans="1:7" ht="15">
      <c r="A1301" s="341" t="s">
        <v>2132</v>
      </c>
      <c r="B1301" s="381" t="s">
        <v>1870</v>
      </c>
      <c r="C1301" s="382" t="s">
        <v>2133</v>
      </c>
      <c r="D1301" s="383">
        <v>494</v>
      </c>
      <c r="E1301" s="384">
        <v>1000</v>
      </c>
      <c r="F1301" s="141">
        <f>-SUMIF(CajaAcc!F:F,A1301,CajaAcc!E:E)+G1301</f>
        <v>0</v>
      </c>
      <c r="G1301" s="332">
        <v>0</v>
      </c>
    </row>
    <row r="1302" spans="1:7" ht="15">
      <c r="A1302" s="341" t="s">
        <v>2134</v>
      </c>
      <c r="B1302" s="381" t="s">
        <v>1870</v>
      </c>
      <c r="C1302" s="382" t="s">
        <v>2135</v>
      </c>
      <c r="D1302" s="383">
        <v>494</v>
      </c>
      <c r="E1302" s="384">
        <v>1000</v>
      </c>
      <c r="F1302" s="141">
        <f>-SUMIF(CajaAcc!F:F,A1302,CajaAcc!E:E)+G1302</f>
        <v>0</v>
      </c>
      <c r="G1302" s="332">
        <v>0</v>
      </c>
    </row>
    <row r="1303" spans="1:7" ht="15">
      <c r="A1303" s="341" t="s">
        <v>2136</v>
      </c>
      <c r="B1303" s="381" t="s">
        <v>1870</v>
      </c>
      <c r="C1303" s="382" t="s">
        <v>2137</v>
      </c>
      <c r="D1303" s="383">
        <v>494</v>
      </c>
      <c r="E1303" s="384">
        <v>1000</v>
      </c>
      <c r="F1303" s="141">
        <f>-SUMIF(CajaAcc!F:F,A1303,CajaAcc!E:E)+G1303</f>
        <v>0</v>
      </c>
      <c r="G1303" s="332">
        <v>0</v>
      </c>
    </row>
    <row r="1304" spans="1:7" ht="15">
      <c r="A1304" s="341" t="s">
        <v>2138</v>
      </c>
      <c r="B1304" s="381" t="s">
        <v>1870</v>
      </c>
      <c r="C1304" s="382" t="s">
        <v>2139</v>
      </c>
      <c r="D1304" s="383">
        <v>494</v>
      </c>
      <c r="E1304" s="384">
        <v>1000</v>
      </c>
      <c r="F1304" s="141">
        <f>-SUMIF(CajaAcc!F:F,A1304,CajaAcc!E:E)+G1304</f>
        <v>0</v>
      </c>
      <c r="G1304" s="332">
        <v>0</v>
      </c>
    </row>
    <row r="1305" spans="1:7" ht="15">
      <c r="A1305" s="341" t="s">
        <v>2140</v>
      </c>
      <c r="B1305" s="381" t="s">
        <v>1870</v>
      </c>
      <c r="C1305" s="382" t="s">
        <v>2141</v>
      </c>
      <c r="D1305" s="383">
        <v>494</v>
      </c>
      <c r="E1305" s="384">
        <v>1000</v>
      </c>
      <c r="F1305" s="141">
        <f>-SUMIF(CajaAcc!F:F,A1305,CajaAcc!E:E)+G1305</f>
        <v>0</v>
      </c>
      <c r="G1305" s="332">
        <v>0</v>
      </c>
    </row>
    <row r="1306" spans="1:7" ht="15">
      <c r="A1306" s="341" t="s">
        <v>2142</v>
      </c>
      <c r="B1306" s="381" t="s">
        <v>1870</v>
      </c>
      <c r="C1306" s="382" t="s">
        <v>2143</v>
      </c>
      <c r="D1306" s="383">
        <v>494</v>
      </c>
      <c r="E1306" s="384">
        <v>1000</v>
      </c>
      <c r="F1306" s="141">
        <f>-SUMIF(CajaAcc!F:F,A1306,CajaAcc!E:E)+G1306</f>
        <v>0</v>
      </c>
      <c r="G1306" s="332">
        <v>0</v>
      </c>
    </row>
    <row r="1307" spans="1:7" ht="15">
      <c r="A1307" s="341" t="s">
        <v>2144</v>
      </c>
      <c r="B1307" s="381" t="s">
        <v>1870</v>
      </c>
      <c r="C1307" s="382" t="s">
        <v>2145</v>
      </c>
      <c r="D1307" s="383">
        <v>494</v>
      </c>
      <c r="E1307" s="384">
        <v>1000</v>
      </c>
      <c r="F1307" s="141">
        <f>-SUMIF(CajaAcc!F:F,A1307,CajaAcc!E:E)+G1307</f>
        <v>0</v>
      </c>
      <c r="G1307" s="332">
        <v>0</v>
      </c>
    </row>
    <row r="1308" spans="1:7" ht="15">
      <c r="A1308" s="341" t="s">
        <v>2146</v>
      </c>
      <c r="B1308" s="381" t="s">
        <v>1870</v>
      </c>
      <c r="C1308" s="382" t="s">
        <v>2147</v>
      </c>
      <c r="D1308" s="383">
        <v>494</v>
      </c>
      <c r="E1308" s="384">
        <v>1000</v>
      </c>
      <c r="F1308" s="141">
        <f>-SUMIF(CajaAcc!F:F,A1308,CajaAcc!E:E)+G1308</f>
        <v>0</v>
      </c>
      <c r="G1308" s="332">
        <v>0</v>
      </c>
    </row>
    <row r="1309" spans="1:7" ht="15">
      <c r="A1309" s="341" t="s">
        <v>2148</v>
      </c>
      <c r="B1309" s="381" t="s">
        <v>1870</v>
      </c>
      <c r="C1309" s="382" t="s">
        <v>2149</v>
      </c>
      <c r="D1309" s="383">
        <v>494</v>
      </c>
      <c r="E1309" s="384">
        <v>1000</v>
      </c>
      <c r="F1309" s="141">
        <f>-SUMIF(CajaAcc!F:F,A1309,CajaAcc!E:E)+G1309</f>
        <v>0</v>
      </c>
      <c r="G1309" s="332">
        <v>0</v>
      </c>
    </row>
    <row r="1310" spans="1:7" ht="15">
      <c r="A1310" s="341" t="s">
        <v>2150</v>
      </c>
      <c r="B1310" s="381" t="s">
        <v>1870</v>
      </c>
      <c r="C1310" s="382" t="s">
        <v>2151</v>
      </c>
      <c r="D1310" s="383">
        <v>494</v>
      </c>
      <c r="E1310" s="384">
        <v>1000</v>
      </c>
      <c r="F1310" s="141">
        <f>-SUMIF(CajaAcc!F:F,A1310,CajaAcc!E:E)+G1310</f>
        <v>0</v>
      </c>
      <c r="G1310" s="332">
        <v>0</v>
      </c>
    </row>
    <row r="1311" spans="1:7" ht="15">
      <c r="A1311" s="341" t="s">
        <v>2152</v>
      </c>
      <c r="B1311" s="381" t="s">
        <v>1870</v>
      </c>
      <c r="C1311" s="382" t="s">
        <v>2151</v>
      </c>
      <c r="D1311" s="383">
        <v>494</v>
      </c>
      <c r="E1311" s="384">
        <v>1000</v>
      </c>
      <c r="F1311" s="141">
        <f>-SUMIF(CajaAcc!F:F,A1311,CajaAcc!E:E)+G1311</f>
        <v>0</v>
      </c>
      <c r="G1311" s="332">
        <v>0</v>
      </c>
    </row>
    <row r="1312" spans="1:7" ht="15">
      <c r="A1312" s="341" t="s">
        <v>2153</v>
      </c>
      <c r="B1312" s="381" t="s">
        <v>1870</v>
      </c>
      <c r="C1312" s="382" t="s">
        <v>2154</v>
      </c>
      <c r="D1312" s="383">
        <v>494</v>
      </c>
      <c r="E1312" s="384">
        <v>1000</v>
      </c>
      <c r="F1312" s="141">
        <f>-SUMIF(CajaAcc!F:F,A1312,CajaAcc!E:E)+G1312</f>
        <v>0</v>
      </c>
      <c r="G1312" s="332">
        <v>0</v>
      </c>
    </row>
    <row r="1313" spans="1:7" ht="15">
      <c r="A1313" s="341" t="s">
        <v>2155</v>
      </c>
      <c r="B1313" s="381" t="s">
        <v>1870</v>
      </c>
      <c r="C1313" s="382" t="s">
        <v>2154</v>
      </c>
      <c r="D1313" s="383">
        <v>494</v>
      </c>
      <c r="E1313" s="384">
        <v>1000</v>
      </c>
      <c r="F1313" s="141">
        <f>-SUMIF(CajaAcc!F:F,A1313,CajaAcc!E:E)+G1313</f>
        <v>0</v>
      </c>
      <c r="G1313" s="332">
        <v>0</v>
      </c>
    </row>
    <row r="1314" spans="1:7" ht="15">
      <c r="A1314" s="341" t="s">
        <v>2156</v>
      </c>
      <c r="B1314" s="381" t="s">
        <v>1870</v>
      </c>
      <c r="C1314" s="382" t="s">
        <v>2157</v>
      </c>
      <c r="D1314" s="383">
        <v>494</v>
      </c>
      <c r="E1314" s="384">
        <v>1000</v>
      </c>
      <c r="F1314" s="141">
        <f>-SUMIF(CajaAcc!F:F,A1314,CajaAcc!E:E)+G1314</f>
        <v>0</v>
      </c>
      <c r="G1314" s="332">
        <v>0</v>
      </c>
    </row>
    <row r="1315" spans="1:7" ht="15">
      <c r="A1315" s="341" t="s">
        <v>2158</v>
      </c>
      <c r="B1315" s="381" t="s">
        <v>1870</v>
      </c>
      <c r="C1315" s="382" t="s">
        <v>2157</v>
      </c>
      <c r="D1315" s="383">
        <v>494</v>
      </c>
      <c r="E1315" s="384">
        <v>1000</v>
      </c>
      <c r="F1315" s="141">
        <f>-SUMIF(CajaAcc!F:F,A1315,CajaAcc!E:E)+G1315</f>
        <v>0</v>
      </c>
      <c r="G1315" s="332">
        <v>0</v>
      </c>
    </row>
    <row r="1316" spans="1:7" ht="15">
      <c r="A1316" s="341" t="s">
        <v>2159</v>
      </c>
      <c r="B1316" s="381" t="s">
        <v>1870</v>
      </c>
      <c r="C1316" s="382" t="s">
        <v>2160</v>
      </c>
      <c r="D1316" s="383">
        <v>494</v>
      </c>
      <c r="E1316" s="384">
        <v>1000</v>
      </c>
      <c r="F1316" s="141">
        <f>-SUMIF(CajaAcc!F:F,A1316,CajaAcc!E:E)+G1316</f>
        <v>0</v>
      </c>
      <c r="G1316" s="332">
        <v>0</v>
      </c>
    </row>
    <row r="1317" spans="1:7" ht="15">
      <c r="A1317" s="341" t="s">
        <v>2161</v>
      </c>
      <c r="B1317" s="381" t="s">
        <v>1870</v>
      </c>
      <c r="C1317" s="382" t="s">
        <v>6598</v>
      </c>
      <c r="D1317" s="383">
        <v>494</v>
      </c>
      <c r="E1317" s="384">
        <v>4500</v>
      </c>
      <c r="F1317" s="141">
        <f>-SUMIF(CajaAcc!F:F,A1317,CajaAcc!E:E)+G1317</f>
        <v>0</v>
      </c>
      <c r="G1317" s="332">
        <v>0</v>
      </c>
    </row>
    <row r="1318" spans="1:7" ht="15">
      <c r="A1318" s="341" t="s">
        <v>2162</v>
      </c>
      <c r="B1318" s="381" t="s">
        <v>1870</v>
      </c>
      <c r="C1318" s="382" t="s">
        <v>6599</v>
      </c>
      <c r="D1318" s="383">
        <v>494</v>
      </c>
      <c r="E1318" s="384">
        <v>4500</v>
      </c>
      <c r="F1318" s="141">
        <f>-SUMIF(CajaAcc!F:F,A1318,CajaAcc!E:E)+G1318</f>
        <v>1</v>
      </c>
      <c r="G1318" s="332">
        <v>1</v>
      </c>
    </row>
    <row r="1319" spans="1:7" ht="15">
      <c r="A1319" s="341" t="s">
        <v>2185</v>
      </c>
      <c r="B1319" s="381" t="s">
        <v>1870</v>
      </c>
      <c r="C1319" s="382" t="s">
        <v>6599</v>
      </c>
      <c r="D1319" s="383">
        <v>494</v>
      </c>
      <c r="E1319" s="384">
        <v>4500</v>
      </c>
      <c r="F1319" s="141">
        <f>-SUMIF(CajaAcc!F:F,A1319,CajaAcc!E:E)+G1319</f>
        <v>0</v>
      </c>
      <c r="G1319" s="332">
        <v>0</v>
      </c>
    </row>
    <row r="1320" spans="1:7" ht="15">
      <c r="A1320" s="341" t="s">
        <v>2188</v>
      </c>
      <c r="B1320" s="381" t="s">
        <v>1870</v>
      </c>
      <c r="C1320" s="382" t="s">
        <v>6599</v>
      </c>
      <c r="D1320" s="383">
        <v>494</v>
      </c>
      <c r="E1320" s="384">
        <v>4500</v>
      </c>
      <c r="F1320" s="141">
        <f>-SUMIF(CajaAcc!F:F,A1320,CajaAcc!E:E)+G1320</f>
        <v>0</v>
      </c>
      <c r="G1320" s="332">
        <v>0</v>
      </c>
    </row>
    <row r="1321" spans="1:7" ht="15">
      <c r="A1321" s="341" t="s">
        <v>2163</v>
      </c>
      <c r="B1321" s="381" t="s">
        <v>1870</v>
      </c>
      <c r="C1321" s="382" t="s">
        <v>2164</v>
      </c>
      <c r="D1321" s="383">
        <v>494</v>
      </c>
      <c r="E1321" s="384">
        <v>4500</v>
      </c>
      <c r="F1321" s="141">
        <f>-SUMIF(CajaAcc!F:F,A1321,CajaAcc!E:E)+G1321</f>
        <v>0</v>
      </c>
      <c r="G1321" s="332">
        <v>0</v>
      </c>
    </row>
    <row r="1322" spans="1:7" ht="15">
      <c r="A1322" s="341" t="s">
        <v>6173</v>
      </c>
      <c r="B1322" s="381" t="s">
        <v>1870</v>
      </c>
      <c r="C1322" s="382" t="s">
        <v>6174</v>
      </c>
      <c r="D1322" s="383">
        <v>494</v>
      </c>
      <c r="E1322" s="384">
        <v>4500</v>
      </c>
      <c r="F1322" s="141">
        <f>-SUMIF(CajaAcc!F:F,A1322,CajaAcc!E:E)+G1322</f>
        <v>1</v>
      </c>
      <c r="G1322" s="332">
        <v>1</v>
      </c>
    </row>
    <row r="1323" spans="1:7" ht="15">
      <c r="A1323" s="341" t="s">
        <v>2165</v>
      </c>
      <c r="B1323" s="381" t="s">
        <v>1870</v>
      </c>
      <c r="C1323" s="382" t="s">
        <v>6533</v>
      </c>
      <c r="D1323" s="383">
        <v>494</v>
      </c>
      <c r="E1323" s="384">
        <v>4500</v>
      </c>
      <c r="F1323" s="141">
        <f>-SUMIF(CajaAcc!F:F,A1323,CajaAcc!E:E)+G1323</f>
        <v>1</v>
      </c>
      <c r="G1323" s="332">
        <v>1</v>
      </c>
    </row>
    <row r="1324" spans="1:7" ht="15">
      <c r="A1324" s="341" t="s">
        <v>2166</v>
      </c>
      <c r="B1324" s="381" t="s">
        <v>1870</v>
      </c>
      <c r="C1324" s="382" t="s">
        <v>6533</v>
      </c>
      <c r="D1324" s="383">
        <v>494</v>
      </c>
      <c r="E1324" s="384">
        <v>4500</v>
      </c>
      <c r="F1324" s="141">
        <f>-SUMIF(CajaAcc!F:F,A1324,CajaAcc!E:E)+G1324</f>
        <v>0</v>
      </c>
      <c r="G1324" s="332">
        <v>0</v>
      </c>
    </row>
    <row r="1325" spans="1:7" ht="15">
      <c r="A1325" s="341" t="s">
        <v>2167</v>
      </c>
      <c r="B1325" s="381" t="s">
        <v>1870</v>
      </c>
      <c r="C1325" s="382" t="s">
        <v>2168</v>
      </c>
      <c r="D1325" s="383">
        <v>494</v>
      </c>
      <c r="E1325" s="384">
        <v>4500</v>
      </c>
      <c r="F1325" s="141">
        <f>-SUMIF(CajaAcc!F:F,A1325,CajaAcc!E:E)+G1325</f>
        <v>0</v>
      </c>
      <c r="G1325" s="332">
        <v>0</v>
      </c>
    </row>
    <row r="1326" spans="1:7" ht="15">
      <c r="A1326" s="341" t="s">
        <v>2169</v>
      </c>
      <c r="B1326" s="381" t="s">
        <v>1870</v>
      </c>
      <c r="C1326" s="382" t="s">
        <v>2170</v>
      </c>
      <c r="D1326" s="383">
        <v>494</v>
      </c>
      <c r="E1326" s="384">
        <v>1000</v>
      </c>
      <c r="F1326" s="141">
        <f>-SUMIF(CajaAcc!F:F,A1326,CajaAcc!E:E)+G1326</f>
        <v>0</v>
      </c>
      <c r="G1326" s="332">
        <v>0</v>
      </c>
    </row>
    <row r="1327" spans="1:7" ht="15">
      <c r="A1327" s="341" t="s">
        <v>2171</v>
      </c>
      <c r="B1327" s="381" t="s">
        <v>1870</v>
      </c>
      <c r="C1327" s="382" t="s">
        <v>2172</v>
      </c>
      <c r="D1327" s="383">
        <v>494</v>
      </c>
      <c r="E1327" s="384">
        <v>1000</v>
      </c>
      <c r="F1327" s="141">
        <f>-SUMIF(CajaAcc!F:F,A1327,CajaAcc!E:E)+G1327</f>
        <v>0</v>
      </c>
      <c r="G1327" s="332">
        <v>0</v>
      </c>
    </row>
    <row r="1328" spans="1:7" ht="15">
      <c r="A1328" s="341" t="s">
        <v>2173</v>
      </c>
      <c r="B1328" s="381" t="s">
        <v>1870</v>
      </c>
      <c r="C1328" s="382" t="s">
        <v>2174</v>
      </c>
      <c r="D1328" s="383">
        <v>494</v>
      </c>
      <c r="E1328" s="384">
        <v>1000</v>
      </c>
      <c r="F1328" s="141">
        <f>-SUMIF(CajaAcc!F:F,A1328,CajaAcc!E:E)+G1328</f>
        <v>0</v>
      </c>
      <c r="G1328" s="332">
        <v>0</v>
      </c>
    </row>
    <row r="1329" spans="1:7" ht="15">
      <c r="A1329" s="341" t="s">
        <v>2175</v>
      </c>
      <c r="B1329" s="381" t="s">
        <v>1870</v>
      </c>
      <c r="C1329" s="382" t="s">
        <v>2174</v>
      </c>
      <c r="D1329" s="383">
        <v>494</v>
      </c>
      <c r="E1329" s="384">
        <v>1000</v>
      </c>
      <c r="F1329" s="141">
        <f>-SUMIF(CajaAcc!F:F,A1329,CajaAcc!E:E)+G1329</f>
        <v>0</v>
      </c>
      <c r="G1329" s="332">
        <v>0</v>
      </c>
    </row>
    <row r="1330" spans="1:7" ht="15">
      <c r="A1330" s="341" t="s">
        <v>2176</v>
      </c>
      <c r="B1330" s="381" t="s">
        <v>1870</v>
      </c>
      <c r="C1330" s="382" t="s">
        <v>2177</v>
      </c>
      <c r="D1330" s="383">
        <v>494</v>
      </c>
      <c r="E1330" s="384">
        <v>1000</v>
      </c>
      <c r="F1330" s="141">
        <f>-SUMIF(CajaAcc!F:F,A1330,CajaAcc!E:E)+G1330</f>
        <v>0</v>
      </c>
      <c r="G1330" s="332">
        <v>0</v>
      </c>
    </row>
    <row r="1331" spans="1:7" ht="15">
      <c r="A1331" s="341" t="s">
        <v>2178</v>
      </c>
      <c r="B1331" s="381" t="s">
        <v>1870</v>
      </c>
      <c r="C1331" s="382" t="s">
        <v>2177</v>
      </c>
      <c r="D1331" s="383">
        <v>494</v>
      </c>
      <c r="E1331" s="384">
        <v>1000</v>
      </c>
      <c r="F1331" s="141">
        <f>-SUMIF(CajaAcc!F:F,A1331,CajaAcc!E:E)+G1331</f>
        <v>0</v>
      </c>
      <c r="G1331" s="332">
        <v>0</v>
      </c>
    </row>
    <row r="1332" spans="1:7" ht="15">
      <c r="A1332" s="341" t="s">
        <v>2179</v>
      </c>
      <c r="B1332" s="381" t="s">
        <v>1870</v>
      </c>
      <c r="C1332" s="382" t="s">
        <v>2177</v>
      </c>
      <c r="D1332" s="383">
        <v>494</v>
      </c>
      <c r="E1332" s="384">
        <v>1000</v>
      </c>
      <c r="F1332" s="141">
        <f>-SUMIF(CajaAcc!F:F,A1332,CajaAcc!E:E)+G1332</f>
        <v>2</v>
      </c>
      <c r="G1332" s="332">
        <v>2</v>
      </c>
    </row>
    <row r="1333" spans="1:7" ht="15">
      <c r="A1333" s="341" t="s">
        <v>2180</v>
      </c>
      <c r="B1333" s="381" t="s">
        <v>1870</v>
      </c>
      <c r="C1333" s="382" t="s">
        <v>2181</v>
      </c>
      <c r="D1333" s="383">
        <v>494</v>
      </c>
      <c r="E1333" s="384">
        <v>4500</v>
      </c>
      <c r="F1333" s="141">
        <f>-SUMIF(CajaAcc!F:F,A1333,CajaAcc!E:E)+G1333</f>
        <v>0</v>
      </c>
      <c r="G1333" s="332">
        <v>0</v>
      </c>
    </row>
    <row r="1334" spans="1:7" ht="15">
      <c r="A1334" s="341" t="s">
        <v>2182</v>
      </c>
      <c r="B1334" s="381" t="s">
        <v>1870</v>
      </c>
      <c r="C1334" s="382" t="s">
        <v>2183</v>
      </c>
      <c r="D1334" s="383">
        <v>494</v>
      </c>
      <c r="E1334" s="384">
        <v>4500</v>
      </c>
      <c r="F1334" s="141">
        <f>-SUMIF(CajaAcc!F:F,A1334,CajaAcc!E:E)+G1334</f>
        <v>1</v>
      </c>
      <c r="G1334" s="332">
        <v>1</v>
      </c>
    </row>
    <row r="1335" spans="1:7" ht="15">
      <c r="A1335" s="341" t="s">
        <v>2184</v>
      </c>
      <c r="B1335" s="381" t="s">
        <v>1870</v>
      </c>
      <c r="C1335" s="382" t="s">
        <v>2183</v>
      </c>
      <c r="D1335" s="383">
        <v>494</v>
      </c>
      <c r="E1335" s="384">
        <v>4500</v>
      </c>
      <c r="F1335" s="141">
        <f>-SUMIF(CajaAcc!F:F,A1335,CajaAcc!E:E)+G1335</f>
        <v>0</v>
      </c>
      <c r="G1335" s="332">
        <v>0</v>
      </c>
    </row>
    <row r="1336" spans="1:7" ht="15">
      <c r="A1336" s="341" t="s">
        <v>2186</v>
      </c>
      <c r="B1336" s="381" t="s">
        <v>1870</v>
      </c>
      <c r="C1336" s="382" t="s">
        <v>2187</v>
      </c>
      <c r="D1336" s="383">
        <v>494</v>
      </c>
      <c r="E1336" s="384">
        <v>4500</v>
      </c>
      <c r="F1336" s="141">
        <f>-SUMIF(CajaAcc!F:F,A1336,CajaAcc!E:E)+G1336</f>
        <v>0</v>
      </c>
      <c r="G1336" s="332">
        <v>0</v>
      </c>
    </row>
    <row r="1337" spans="1:7" ht="15">
      <c r="A1337" s="341" t="s">
        <v>2189</v>
      </c>
      <c r="B1337" s="381" t="s">
        <v>1870</v>
      </c>
      <c r="C1337" s="382" t="s">
        <v>2190</v>
      </c>
      <c r="D1337" s="383">
        <v>494</v>
      </c>
      <c r="E1337" s="384">
        <v>4500</v>
      </c>
      <c r="F1337" s="141">
        <f>-SUMIF(CajaAcc!F:F,A1337,CajaAcc!E:E)+G1337</f>
        <v>0</v>
      </c>
      <c r="G1337" s="332">
        <v>0</v>
      </c>
    </row>
    <row r="1338" spans="1:7" ht="15">
      <c r="A1338" s="341" t="s">
        <v>2196</v>
      </c>
      <c r="B1338" s="381" t="s">
        <v>1870</v>
      </c>
      <c r="C1338" s="382" t="s">
        <v>2197</v>
      </c>
      <c r="D1338" s="383">
        <v>494</v>
      </c>
      <c r="E1338" s="384">
        <v>1000</v>
      </c>
      <c r="F1338" s="141">
        <f>-SUMIF(CajaAcc!F:F,A1338,CajaAcc!E:E)+G1338</f>
        <v>0</v>
      </c>
      <c r="G1338" s="332">
        <v>0</v>
      </c>
    </row>
    <row r="1339" spans="1:7" ht="15">
      <c r="A1339" s="341" t="s">
        <v>2198</v>
      </c>
      <c r="B1339" s="381" t="s">
        <v>1870</v>
      </c>
      <c r="C1339" s="382" t="s">
        <v>2199</v>
      </c>
      <c r="D1339" s="383">
        <v>494</v>
      </c>
      <c r="E1339" s="384">
        <v>1000</v>
      </c>
      <c r="F1339" s="141">
        <f>-SUMIF(CajaAcc!F:F,A1339,CajaAcc!E:E)+G1339</f>
        <v>0</v>
      </c>
      <c r="G1339" s="332">
        <v>0</v>
      </c>
    </row>
    <row r="1340" spans="1:7" ht="15">
      <c r="A1340" s="341" t="s">
        <v>2200</v>
      </c>
      <c r="B1340" s="381" t="s">
        <v>1870</v>
      </c>
      <c r="C1340" s="382" t="s">
        <v>2201</v>
      </c>
      <c r="D1340" s="383">
        <v>494</v>
      </c>
      <c r="E1340" s="384">
        <v>1000</v>
      </c>
      <c r="F1340" s="141">
        <f>-SUMIF(CajaAcc!F:F,A1340,CajaAcc!E:E)+G1340</f>
        <v>0</v>
      </c>
      <c r="G1340" s="332">
        <v>0</v>
      </c>
    </row>
    <row r="1341" spans="1:7" ht="15">
      <c r="A1341" s="341" t="s">
        <v>2202</v>
      </c>
      <c r="B1341" s="381" t="s">
        <v>1870</v>
      </c>
      <c r="C1341" s="382" t="s">
        <v>2203</v>
      </c>
      <c r="D1341" s="383">
        <v>494</v>
      </c>
      <c r="E1341" s="384">
        <v>1000</v>
      </c>
      <c r="F1341" s="141">
        <f>-SUMIF(CajaAcc!F:F,A1341,CajaAcc!E:E)+G1341</f>
        <v>0</v>
      </c>
      <c r="G1341" s="332">
        <v>0</v>
      </c>
    </row>
    <row r="1342" spans="1:7" ht="15">
      <c r="A1342" s="341" t="s">
        <v>2204</v>
      </c>
      <c r="B1342" s="381" t="s">
        <v>1870</v>
      </c>
      <c r="C1342" s="382" t="s">
        <v>2205</v>
      </c>
      <c r="D1342" s="383">
        <v>494</v>
      </c>
      <c r="E1342" s="384">
        <v>1000</v>
      </c>
      <c r="F1342" s="141">
        <f>-SUMIF(CajaAcc!F:F,A1342,CajaAcc!E:E)+G1342</f>
        <v>0</v>
      </c>
      <c r="G1342" s="332">
        <v>0</v>
      </c>
    </row>
    <row r="1343" spans="1:7" ht="15">
      <c r="A1343" s="341" t="s">
        <v>2206</v>
      </c>
      <c r="B1343" s="381" t="s">
        <v>1870</v>
      </c>
      <c r="C1343" s="382" t="s">
        <v>2207</v>
      </c>
      <c r="D1343" s="383">
        <v>494</v>
      </c>
      <c r="E1343" s="384">
        <v>1000</v>
      </c>
      <c r="F1343" s="141">
        <f>-SUMIF(CajaAcc!F:F,A1343,CajaAcc!E:E)+G1343</f>
        <v>0</v>
      </c>
      <c r="G1343" s="332">
        <v>0</v>
      </c>
    </row>
    <row r="1344" spans="1:7" ht="15">
      <c r="A1344" s="341" t="s">
        <v>2208</v>
      </c>
      <c r="B1344" s="381" t="s">
        <v>1870</v>
      </c>
      <c r="C1344" s="382" t="s">
        <v>2207</v>
      </c>
      <c r="D1344" s="383">
        <v>494</v>
      </c>
      <c r="E1344" s="384">
        <v>1000</v>
      </c>
      <c r="F1344" s="141">
        <f>-SUMIF(CajaAcc!F:F,A1344,CajaAcc!E:E)+G1344</f>
        <v>0</v>
      </c>
      <c r="G1344" s="332">
        <v>0</v>
      </c>
    </row>
    <row r="1345" spans="1:7" ht="15">
      <c r="A1345" s="341" t="s">
        <v>2209</v>
      </c>
      <c r="B1345" s="381" t="s">
        <v>1870</v>
      </c>
      <c r="C1345" s="382" t="s">
        <v>2210</v>
      </c>
      <c r="D1345" s="383">
        <v>494</v>
      </c>
      <c r="E1345" s="384">
        <v>1000</v>
      </c>
      <c r="F1345" s="141">
        <f>-SUMIF(CajaAcc!F:F,A1345,CajaAcc!E:E)+G1345</f>
        <v>0</v>
      </c>
      <c r="G1345" s="332">
        <v>0</v>
      </c>
    </row>
    <row r="1346" spans="1:7" ht="15">
      <c r="A1346" s="341" t="s">
        <v>2211</v>
      </c>
      <c r="B1346" s="381" t="s">
        <v>1870</v>
      </c>
      <c r="C1346" s="382" t="s">
        <v>2210</v>
      </c>
      <c r="D1346" s="383">
        <v>494</v>
      </c>
      <c r="E1346" s="384">
        <v>1000</v>
      </c>
      <c r="F1346" s="141">
        <f>-SUMIF(CajaAcc!F:F,A1346,CajaAcc!E:E)+G1346</f>
        <v>0</v>
      </c>
      <c r="G1346" s="332">
        <v>0</v>
      </c>
    </row>
    <row r="1347" spans="1:7" ht="15">
      <c r="A1347" s="341" t="s">
        <v>2212</v>
      </c>
      <c r="B1347" s="381" t="s">
        <v>1870</v>
      </c>
      <c r="C1347" s="382" t="s">
        <v>2213</v>
      </c>
      <c r="D1347" s="383">
        <v>494</v>
      </c>
      <c r="E1347" s="384">
        <v>1000</v>
      </c>
      <c r="F1347" s="141">
        <f>-SUMIF(CajaAcc!F:F,A1347,CajaAcc!E:E)+G1347</f>
        <v>0</v>
      </c>
      <c r="G1347" s="332">
        <v>0</v>
      </c>
    </row>
    <row r="1348" spans="1:7" ht="15">
      <c r="A1348" s="341" t="s">
        <v>2214</v>
      </c>
      <c r="B1348" s="381" t="s">
        <v>1870</v>
      </c>
      <c r="C1348" s="382" t="s">
        <v>2215</v>
      </c>
      <c r="D1348" s="383">
        <v>494</v>
      </c>
      <c r="E1348" s="384">
        <v>1000</v>
      </c>
      <c r="F1348" s="141">
        <f>-SUMIF(CajaAcc!F:F,A1348,CajaAcc!E:E)+G1348</f>
        <v>0</v>
      </c>
      <c r="G1348" s="332">
        <v>0</v>
      </c>
    </row>
    <row r="1349" spans="1:7" ht="15">
      <c r="A1349" s="341" t="s">
        <v>2216</v>
      </c>
      <c r="B1349" s="381" t="s">
        <v>1870</v>
      </c>
      <c r="C1349" s="382" t="s">
        <v>2217</v>
      </c>
      <c r="D1349" s="383">
        <v>494</v>
      </c>
      <c r="E1349" s="384">
        <v>1000</v>
      </c>
      <c r="F1349" s="141">
        <f>-SUMIF(CajaAcc!F:F,A1349,CajaAcc!E:E)+G1349</f>
        <v>0</v>
      </c>
      <c r="G1349" s="332">
        <v>0</v>
      </c>
    </row>
    <row r="1350" spans="1:7" ht="15">
      <c r="A1350" s="341" t="s">
        <v>2218</v>
      </c>
      <c r="B1350" s="381" t="s">
        <v>1870</v>
      </c>
      <c r="C1350" s="382" t="s">
        <v>2219</v>
      </c>
      <c r="D1350" s="383">
        <v>494</v>
      </c>
      <c r="E1350" s="384">
        <v>1000</v>
      </c>
      <c r="F1350" s="141">
        <f>-SUMIF(CajaAcc!F:F,A1350,CajaAcc!E:E)+G1350</f>
        <v>0</v>
      </c>
      <c r="G1350" s="332">
        <v>0</v>
      </c>
    </row>
    <row r="1351" spans="1:7" ht="15">
      <c r="A1351" s="341" t="s">
        <v>2220</v>
      </c>
      <c r="B1351" s="381" t="s">
        <v>1870</v>
      </c>
      <c r="C1351" s="382" t="s">
        <v>2221</v>
      </c>
      <c r="D1351" s="383">
        <v>494</v>
      </c>
      <c r="E1351" s="384">
        <v>1000</v>
      </c>
      <c r="F1351" s="141">
        <f>-SUMIF(CajaAcc!F:F,A1351,CajaAcc!E:E)+G1351</f>
        <v>0</v>
      </c>
      <c r="G1351" s="332">
        <v>0</v>
      </c>
    </row>
    <row r="1352" spans="1:7" ht="15">
      <c r="A1352" s="341" t="s">
        <v>2222</v>
      </c>
      <c r="B1352" s="381" t="s">
        <v>1870</v>
      </c>
      <c r="C1352" s="382" t="s">
        <v>2221</v>
      </c>
      <c r="D1352" s="383">
        <v>494</v>
      </c>
      <c r="E1352" s="384">
        <v>1000</v>
      </c>
      <c r="F1352" s="141">
        <f>-SUMIF(CajaAcc!F:F,A1352,CajaAcc!E:E)+G1352</f>
        <v>0</v>
      </c>
      <c r="G1352" s="332">
        <v>0</v>
      </c>
    </row>
    <row r="1353" spans="1:7" ht="15">
      <c r="A1353" s="341" t="s">
        <v>2223</v>
      </c>
      <c r="B1353" s="381" t="s">
        <v>1870</v>
      </c>
      <c r="C1353" s="382" t="s">
        <v>2224</v>
      </c>
      <c r="D1353" s="383">
        <v>494</v>
      </c>
      <c r="E1353" s="384">
        <v>1000</v>
      </c>
      <c r="F1353" s="141">
        <f>-SUMIF(CajaAcc!F:F,A1353,CajaAcc!E:E)+G1353</f>
        <v>0</v>
      </c>
      <c r="G1353" s="332">
        <v>0</v>
      </c>
    </row>
    <row r="1354" spans="1:7" ht="15">
      <c r="A1354" s="341" t="s">
        <v>2225</v>
      </c>
      <c r="B1354" s="381" t="s">
        <v>1870</v>
      </c>
      <c r="C1354" s="382" t="s">
        <v>2226</v>
      </c>
      <c r="D1354" s="383">
        <v>494</v>
      </c>
      <c r="E1354" s="384">
        <v>1000</v>
      </c>
      <c r="F1354" s="141">
        <f>-SUMIF(CajaAcc!F:F,A1354,CajaAcc!E:E)+G1354</f>
        <v>0</v>
      </c>
      <c r="G1354" s="332">
        <v>0</v>
      </c>
    </row>
    <row r="1355" spans="1:7" ht="15">
      <c r="A1355" s="341" t="s">
        <v>2227</v>
      </c>
      <c r="B1355" s="381" t="s">
        <v>1870</v>
      </c>
      <c r="C1355" s="382" t="s">
        <v>2228</v>
      </c>
      <c r="D1355" s="383">
        <v>494</v>
      </c>
      <c r="E1355" s="384">
        <v>1000</v>
      </c>
      <c r="F1355" s="141">
        <f>-SUMIF(CajaAcc!F:F,A1355,CajaAcc!E:E)+G1355</f>
        <v>0</v>
      </c>
      <c r="G1355" s="332">
        <v>0</v>
      </c>
    </row>
    <row r="1356" spans="1:7" ht="15">
      <c r="A1356" s="341" t="s">
        <v>2229</v>
      </c>
      <c r="B1356" s="381" t="s">
        <v>1870</v>
      </c>
      <c r="C1356" s="382" t="s">
        <v>2230</v>
      </c>
      <c r="D1356" s="383">
        <v>494</v>
      </c>
      <c r="E1356" s="384">
        <v>1000</v>
      </c>
      <c r="F1356" s="141">
        <f>-SUMIF(CajaAcc!F:F,A1356,CajaAcc!E:E)+G1356</f>
        <v>0</v>
      </c>
      <c r="G1356" s="332">
        <v>0</v>
      </c>
    </row>
    <row r="1357" spans="1:7" ht="15">
      <c r="A1357" s="341" t="s">
        <v>2231</v>
      </c>
      <c r="B1357" s="381" t="s">
        <v>1870</v>
      </c>
      <c r="C1357" s="382" t="s">
        <v>2232</v>
      </c>
      <c r="D1357" s="383">
        <v>494</v>
      </c>
      <c r="E1357" s="384">
        <v>1000</v>
      </c>
      <c r="F1357" s="141">
        <f>-SUMIF(CajaAcc!F:F,A1357,CajaAcc!E:E)+G1357</f>
        <v>1</v>
      </c>
      <c r="G1357" s="332">
        <v>1</v>
      </c>
    </row>
    <row r="1358" spans="1:7" ht="15">
      <c r="A1358" s="341" t="s">
        <v>2233</v>
      </c>
      <c r="B1358" s="381" t="s">
        <v>1870</v>
      </c>
      <c r="C1358" s="382" t="s">
        <v>2234</v>
      </c>
      <c r="D1358" s="383">
        <v>79</v>
      </c>
      <c r="E1358" s="384">
        <v>1000</v>
      </c>
      <c r="F1358" s="141">
        <f>-SUMIF(CajaAcc!F:F,A1358,CajaAcc!E:E)+G1358</f>
        <v>0</v>
      </c>
      <c r="G1358" s="332">
        <v>0</v>
      </c>
    </row>
    <row r="1359" spans="1:7" ht="15">
      <c r="A1359" s="341" t="s">
        <v>2235</v>
      </c>
      <c r="B1359" s="381" t="s">
        <v>1870</v>
      </c>
      <c r="C1359" s="382" t="s">
        <v>2236</v>
      </c>
      <c r="D1359" s="383">
        <v>494</v>
      </c>
      <c r="E1359" s="384">
        <v>1000</v>
      </c>
      <c r="F1359" s="141">
        <f>-SUMIF(CajaAcc!F:F,A1359,CajaAcc!E:E)+G1359</f>
        <v>0</v>
      </c>
      <c r="G1359" s="332">
        <v>0</v>
      </c>
    </row>
    <row r="1360" spans="1:7" ht="15">
      <c r="A1360" s="341" t="s">
        <v>2237</v>
      </c>
      <c r="B1360" s="381" t="s">
        <v>1870</v>
      </c>
      <c r="C1360" s="382" t="s">
        <v>2238</v>
      </c>
      <c r="D1360" s="383">
        <v>494</v>
      </c>
      <c r="E1360" s="384">
        <v>1000</v>
      </c>
      <c r="F1360" s="141">
        <f>-SUMIF(CajaAcc!F:F,A1360,CajaAcc!E:E)+G1360</f>
        <v>0</v>
      </c>
      <c r="G1360" s="332">
        <v>0</v>
      </c>
    </row>
    <row r="1361" spans="1:7" ht="15">
      <c r="A1361" s="341" t="s">
        <v>2239</v>
      </c>
      <c r="B1361" s="381" t="s">
        <v>1870</v>
      </c>
      <c r="C1361" s="382" t="s">
        <v>2240</v>
      </c>
      <c r="D1361" s="383">
        <v>494</v>
      </c>
      <c r="E1361" s="384">
        <v>1000</v>
      </c>
      <c r="F1361" s="141">
        <f>-SUMIF(CajaAcc!F:F,A1361,CajaAcc!E:E)+G1361</f>
        <v>0</v>
      </c>
      <c r="G1361" s="332">
        <v>0</v>
      </c>
    </row>
    <row r="1362" spans="1:7" ht="15">
      <c r="A1362" s="341" t="s">
        <v>2241</v>
      </c>
      <c r="B1362" s="381" t="s">
        <v>1870</v>
      </c>
      <c r="C1362" s="382" t="s">
        <v>2240</v>
      </c>
      <c r="D1362" s="383">
        <v>494</v>
      </c>
      <c r="E1362" s="384">
        <v>1000</v>
      </c>
      <c r="F1362" s="141">
        <f>-SUMIF(CajaAcc!F:F,A1362,CajaAcc!E:E)+G1362</f>
        <v>3</v>
      </c>
      <c r="G1362" s="332">
        <v>3</v>
      </c>
    </row>
    <row r="1363" spans="1:7" ht="15">
      <c r="A1363" s="341" t="s">
        <v>2242</v>
      </c>
      <c r="B1363" s="381" t="s">
        <v>1870</v>
      </c>
      <c r="C1363" s="382" t="s">
        <v>2243</v>
      </c>
      <c r="D1363" s="383">
        <v>494</v>
      </c>
      <c r="E1363" s="384">
        <v>1000</v>
      </c>
      <c r="F1363" s="141">
        <f>-SUMIF(CajaAcc!F:F,A1363,CajaAcc!E:E)+G1363</f>
        <v>0</v>
      </c>
      <c r="G1363" s="332">
        <v>0</v>
      </c>
    </row>
    <row r="1364" spans="1:7" ht="15">
      <c r="A1364" s="341" t="s">
        <v>2244</v>
      </c>
      <c r="B1364" s="381" t="s">
        <v>1870</v>
      </c>
      <c r="C1364" s="382" t="s">
        <v>2245</v>
      </c>
      <c r="D1364" s="383">
        <v>494</v>
      </c>
      <c r="E1364" s="384">
        <v>1000</v>
      </c>
      <c r="F1364" s="141">
        <f>-SUMIF(CajaAcc!F:F,A1364,CajaAcc!E:E)+G1364</f>
        <v>0</v>
      </c>
      <c r="G1364" s="332">
        <v>0</v>
      </c>
    </row>
    <row r="1365" spans="1:7" ht="15">
      <c r="A1365" s="341" t="s">
        <v>2246</v>
      </c>
      <c r="B1365" s="381" t="s">
        <v>1870</v>
      </c>
      <c r="C1365" s="382" t="s">
        <v>2247</v>
      </c>
      <c r="D1365" s="383">
        <v>494</v>
      </c>
      <c r="E1365" s="384">
        <v>1000</v>
      </c>
      <c r="F1365" s="141">
        <f>-SUMIF(CajaAcc!F:F,A1365,CajaAcc!E:E)+G1365</f>
        <v>0</v>
      </c>
      <c r="G1365" s="332">
        <v>0</v>
      </c>
    </row>
    <row r="1366" spans="1:7" ht="15">
      <c r="A1366" s="341" t="s">
        <v>2248</v>
      </c>
      <c r="B1366" s="381" t="s">
        <v>1870</v>
      </c>
      <c r="C1366" s="382" t="s">
        <v>2249</v>
      </c>
      <c r="D1366" s="383">
        <v>494</v>
      </c>
      <c r="E1366" s="384">
        <v>1000</v>
      </c>
      <c r="F1366" s="141">
        <f>-SUMIF(CajaAcc!F:F,A1366,CajaAcc!E:E)+G1366</f>
        <v>0</v>
      </c>
      <c r="G1366" s="332">
        <v>0</v>
      </c>
    </row>
    <row r="1367" spans="1:7" ht="15">
      <c r="A1367" s="341" t="s">
        <v>2250</v>
      </c>
      <c r="B1367" s="381" t="s">
        <v>1870</v>
      </c>
      <c r="C1367" s="382" t="s">
        <v>2251</v>
      </c>
      <c r="D1367" s="383">
        <v>494</v>
      </c>
      <c r="E1367" s="384">
        <v>1000</v>
      </c>
      <c r="F1367" s="141">
        <f>-SUMIF(CajaAcc!F:F,A1367,CajaAcc!E:E)+G1367</f>
        <v>0</v>
      </c>
      <c r="G1367" s="332">
        <v>0</v>
      </c>
    </row>
    <row r="1368" spans="1:7" ht="15">
      <c r="A1368" s="341" t="s">
        <v>2252</v>
      </c>
      <c r="B1368" s="381" t="s">
        <v>1870</v>
      </c>
      <c r="C1368" s="382" t="s">
        <v>2253</v>
      </c>
      <c r="D1368" s="383">
        <v>494</v>
      </c>
      <c r="E1368" s="384">
        <v>1000</v>
      </c>
      <c r="F1368" s="141">
        <f>-SUMIF(CajaAcc!F:F,A1368,CajaAcc!E:E)+G1368</f>
        <v>0</v>
      </c>
      <c r="G1368" s="332">
        <v>0</v>
      </c>
    </row>
    <row r="1369" spans="1:7" ht="15">
      <c r="A1369" s="341" t="s">
        <v>2254</v>
      </c>
      <c r="B1369" s="381" t="s">
        <v>1870</v>
      </c>
      <c r="C1369" s="382" t="s">
        <v>2253</v>
      </c>
      <c r="D1369" s="383">
        <v>494</v>
      </c>
      <c r="E1369" s="384">
        <v>1000</v>
      </c>
      <c r="F1369" s="141">
        <f>-SUMIF(CajaAcc!F:F,A1369,CajaAcc!E:E)+G1369</f>
        <v>0</v>
      </c>
      <c r="G1369" s="332">
        <v>0</v>
      </c>
    </row>
    <row r="1370" spans="1:7" ht="15">
      <c r="A1370" s="341" t="s">
        <v>2255</v>
      </c>
      <c r="B1370" s="381" t="s">
        <v>1870</v>
      </c>
      <c r="C1370" s="382" t="s">
        <v>2256</v>
      </c>
      <c r="D1370" s="383">
        <v>494</v>
      </c>
      <c r="E1370" s="384">
        <v>1000</v>
      </c>
      <c r="F1370" s="141">
        <f>-SUMIF(CajaAcc!F:F,A1370,CajaAcc!E:E)+G1370</f>
        <v>0</v>
      </c>
      <c r="G1370" s="332">
        <v>0</v>
      </c>
    </row>
    <row r="1371" spans="1:7" ht="15">
      <c r="A1371" s="341" t="s">
        <v>2257</v>
      </c>
      <c r="B1371" s="381" t="s">
        <v>1870</v>
      </c>
      <c r="C1371" s="382" t="s">
        <v>2258</v>
      </c>
      <c r="D1371" s="383">
        <v>494</v>
      </c>
      <c r="E1371" s="384">
        <v>1000</v>
      </c>
      <c r="F1371" s="141">
        <f>-SUMIF(CajaAcc!F:F,A1371,CajaAcc!E:E)+G1371</f>
        <v>0</v>
      </c>
      <c r="G1371" s="332">
        <v>0</v>
      </c>
    </row>
    <row r="1372" spans="1:7" ht="15">
      <c r="A1372" s="341" t="s">
        <v>2259</v>
      </c>
      <c r="B1372" s="381" t="s">
        <v>1870</v>
      </c>
      <c r="C1372" s="382" t="s">
        <v>2260</v>
      </c>
      <c r="D1372" s="383">
        <v>494</v>
      </c>
      <c r="E1372" s="384">
        <v>1000</v>
      </c>
      <c r="F1372" s="141">
        <f>-SUMIF(CajaAcc!F:F,A1372,CajaAcc!E:E)+G1372</f>
        <v>0</v>
      </c>
      <c r="G1372" s="332">
        <v>0</v>
      </c>
    </row>
    <row r="1373" spans="1:7" ht="15">
      <c r="A1373" s="341" t="s">
        <v>2261</v>
      </c>
      <c r="B1373" s="381" t="s">
        <v>1870</v>
      </c>
      <c r="C1373" s="382" t="s">
        <v>2262</v>
      </c>
      <c r="D1373" s="383">
        <v>494</v>
      </c>
      <c r="E1373" s="384">
        <v>1000</v>
      </c>
      <c r="F1373" s="141">
        <f>-SUMIF(CajaAcc!F:F,A1373,CajaAcc!E:E)+G1373</f>
        <v>0</v>
      </c>
      <c r="G1373" s="332">
        <v>0</v>
      </c>
    </row>
    <row r="1374" spans="1:7" ht="15">
      <c r="A1374" s="341" t="s">
        <v>2263</v>
      </c>
      <c r="B1374" s="381" t="s">
        <v>1870</v>
      </c>
      <c r="C1374" s="382" t="s">
        <v>2264</v>
      </c>
      <c r="D1374" s="383">
        <v>494</v>
      </c>
      <c r="E1374" s="384">
        <v>1000</v>
      </c>
      <c r="F1374" s="141">
        <f>-SUMIF(CajaAcc!F:F,A1374,CajaAcc!E:E)+G1374</f>
        <v>0</v>
      </c>
      <c r="G1374" s="332">
        <v>0</v>
      </c>
    </row>
    <row r="1375" spans="1:7" ht="15">
      <c r="A1375" s="341" t="s">
        <v>2265</v>
      </c>
      <c r="B1375" s="381" t="s">
        <v>1870</v>
      </c>
      <c r="C1375" s="382" t="s">
        <v>2266</v>
      </c>
      <c r="D1375" s="383">
        <v>494</v>
      </c>
      <c r="E1375" s="384">
        <v>1000</v>
      </c>
      <c r="F1375" s="141">
        <f>-SUMIF(CajaAcc!F:F,A1375,CajaAcc!E:E)+G1375</f>
        <v>0</v>
      </c>
      <c r="G1375" s="332">
        <v>0</v>
      </c>
    </row>
    <row r="1376" spans="1:7" ht="15">
      <c r="A1376" s="341" t="s">
        <v>2267</v>
      </c>
      <c r="B1376" s="381" t="s">
        <v>1870</v>
      </c>
      <c r="C1376" s="382" t="s">
        <v>2266</v>
      </c>
      <c r="D1376" s="383">
        <v>494</v>
      </c>
      <c r="E1376" s="384">
        <v>1000</v>
      </c>
      <c r="F1376" s="141">
        <f>-SUMIF(CajaAcc!F:F,A1376,CajaAcc!E:E)+G1376</f>
        <v>0</v>
      </c>
      <c r="G1376" s="332">
        <v>0</v>
      </c>
    </row>
    <row r="1377" spans="1:7" ht="15">
      <c r="A1377" s="341" t="s">
        <v>2268</v>
      </c>
      <c r="B1377" s="381" t="s">
        <v>1870</v>
      </c>
      <c r="C1377" s="382" t="s">
        <v>2269</v>
      </c>
      <c r="D1377" s="383">
        <v>494</v>
      </c>
      <c r="E1377" s="384">
        <v>1000</v>
      </c>
      <c r="F1377" s="141">
        <f>-SUMIF(CajaAcc!F:F,A1377,CajaAcc!E:E)+G1377</f>
        <v>0</v>
      </c>
      <c r="G1377" s="332">
        <v>0</v>
      </c>
    </row>
    <row r="1378" spans="1:7" ht="15">
      <c r="A1378" s="341" t="s">
        <v>2270</v>
      </c>
      <c r="B1378" s="381" t="s">
        <v>1870</v>
      </c>
      <c r="C1378" s="382" t="s">
        <v>2271</v>
      </c>
      <c r="D1378" s="383">
        <v>494</v>
      </c>
      <c r="E1378" s="384">
        <v>1000</v>
      </c>
      <c r="F1378" s="141">
        <f>-SUMIF(CajaAcc!F:F,A1378,CajaAcc!E:E)+G1378</f>
        <v>0</v>
      </c>
      <c r="G1378" s="332">
        <v>0</v>
      </c>
    </row>
    <row r="1379" spans="1:7" ht="15">
      <c r="A1379" s="341" t="s">
        <v>2272</v>
      </c>
      <c r="B1379" s="381" t="s">
        <v>1870</v>
      </c>
      <c r="C1379" s="382" t="s">
        <v>2273</v>
      </c>
      <c r="D1379" s="383">
        <v>494</v>
      </c>
      <c r="E1379" s="384">
        <v>1000</v>
      </c>
      <c r="F1379" s="141">
        <f>-SUMIF(CajaAcc!F:F,A1379,CajaAcc!E:E)+G1379</f>
        <v>0</v>
      </c>
      <c r="G1379" s="332">
        <v>0</v>
      </c>
    </row>
    <row r="1380" spans="1:7" ht="15">
      <c r="A1380" s="341" t="s">
        <v>2274</v>
      </c>
      <c r="B1380" s="381" t="s">
        <v>1870</v>
      </c>
      <c r="C1380" s="382" t="s">
        <v>2275</v>
      </c>
      <c r="D1380" s="383">
        <v>494</v>
      </c>
      <c r="E1380" s="384">
        <v>1000</v>
      </c>
      <c r="F1380" s="141">
        <f>-SUMIF(CajaAcc!F:F,A1380,CajaAcc!E:E)+G1380</f>
        <v>0</v>
      </c>
      <c r="G1380" s="332">
        <v>0</v>
      </c>
    </row>
    <row r="1381" spans="1:7" ht="15">
      <c r="A1381" s="341" t="s">
        <v>2276</v>
      </c>
      <c r="B1381" s="381" t="s">
        <v>1870</v>
      </c>
      <c r="C1381" s="382" t="s">
        <v>2275</v>
      </c>
      <c r="D1381" s="383">
        <v>494</v>
      </c>
      <c r="E1381" s="384">
        <v>1000</v>
      </c>
      <c r="F1381" s="141">
        <f>-SUMIF(CajaAcc!F:F,A1381,CajaAcc!E:E)+G1381</f>
        <v>0</v>
      </c>
      <c r="G1381" s="332">
        <v>0</v>
      </c>
    </row>
    <row r="1382" spans="1:7" ht="15">
      <c r="A1382" s="341" t="s">
        <v>2277</v>
      </c>
      <c r="B1382" s="381" t="s">
        <v>1870</v>
      </c>
      <c r="C1382" s="382" t="s">
        <v>2275</v>
      </c>
      <c r="D1382" s="383">
        <v>494</v>
      </c>
      <c r="E1382" s="384">
        <v>1000</v>
      </c>
      <c r="F1382" s="141">
        <f>-SUMIF(CajaAcc!F:F,A1382,CajaAcc!E:E)+G1382</f>
        <v>0</v>
      </c>
      <c r="G1382" s="332">
        <v>0</v>
      </c>
    </row>
    <row r="1383" spans="1:7" ht="15">
      <c r="A1383" s="341" t="s">
        <v>2278</v>
      </c>
      <c r="B1383" s="381" t="s">
        <v>1870</v>
      </c>
      <c r="C1383" s="382" t="s">
        <v>2279</v>
      </c>
      <c r="D1383" s="383">
        <v>494</v>
      </c>
      <c r="E1383" s="384">
        <v>4500</v>
      </c>
      <c r="F1383" s="141">
        <f>-SUMIF(CajaAcc!F:F,A1383,CajaAcc!E:E)+G1383</f>
        <v>4</v>
      </c>
      <c r="G1383" s="332">
        <v>4</v>
      </c>
    </row>
    <row r="1384" spans="1:7" ht="15">
      <c r="A1384" s="341" t="s">
        <v>2280</v>
      </c>
      <c r="B1384" s="381" t="s">
        <v>1870</v>
      </c>
      <c r="C1384" s="382" t="s">
        <v>2279</v>
      </c>
      <c r="D1384" s="383">
        <v>494</v>
      </c>
      <c r="E1384" s="384">
        <v>4500</v>
      </c>
      <c r="F1384" s="141">
        <f>-SUMIF(CajaAcc!F:F,A1384,CajaAcc!E:E)+G1384</f>
        <v>0</v>
      </c>
      <c r="G1384" s="332">
        <v>0</v>
      </c>
    </row>
    <row r="1385" spans="1:7" ht="15">
      <c r="A1385" s="341" t="s">
        <v>6856</v>
      </c>
      <c r="B1385" s="381" t="s">
        <v>1870</v>
      </c>
      <c r="C1385" s="382" t="s">
        <v>6857</v>
      </c>
      <c r="D1385" s="383">
        <v>664</v>
      </c>
      <c r="E1385" s="384">
        <v>6000</v>
      </c>
      <c r="F1385" s="141">
        <f>-SUMIF(CajaAcc!F:F,A1385,CajaAcc!E:E)+G1385</f>
        <v>0</v>
      </c>
      <c r="G1385" s="332">
        <v>0</v>
      </c>
    </row>
    <row r="1386" spans="1:7" ht="15">
      <c r="A1386" s="341" t="s">
        <v>2281</v>
      </c>
      <c r="B1386" s="381" t="s">
        <v>1870</v>
      </c>
      <c r="C1386" s="382" t="s">
        <v>2282</v>
      </c>
      <c r="D1386" s="383">
        <v>494</v>
      </c>
      <c r="E1386" s="384">
        <v>1000</v>
      </c>
      <c r="F1386" s="141">
        <f>-SUMIF(CajaAcc!F:F,A1386,CajaAcc!E:E)+G1386</f>
        <v>0</v>
      </c>
      <c r="G1386" s="332">
        <v>0</v>
      </c>
    </row>
    <row r="1387" spans="1:7" ht="15">
      <c r="A1387" s="341" t="s">
        <v>2283</v>
      </c>
      <c r="B1387" s="381" t="s">
        <v>1870</v>
      </c>
      <c r="C1387" s="382" t="s">
        <v>2284</v>
      </c>
      <c r="D1387" s="383">
        <v>494</v>
      </c>
      <c r="E1387" s="384">
        <v>4500</v>
      </c>
      <c r="F1387" s="141">
        <f>-SUMIF(CajaAcc!F:F,A1387,CajaAcc!E:E)+G1387</f>
        <v>0</v>
      </c>
      <c r="G1387" s="332">
        <v>0</v>
      </c>
    </row>
    <row r="1388" spans="1:7" ht="15">
      <c r="A1388" s="341" t="s">
        <v>2285</v>
      </c>
      <c r="B1388" s="381" t="s">
        <v>1870</v>
      </c>
      <c r="C1388" s="382" t="s">
        <v>2284</v>
      </c>
      <c r="D1388" s="383">
        <v>494</v>
      </c>
      <c r="E1388" s="384">
        <v>4500</v>
      </c>
      <c r="F1388" s="141">
        <f>-SUMIF(CajaAcc!F:F,A1388,CajaAcc!E:E)+G1388</f>
        <v>4</v>
      </c>
      <c r="G1388" s="332">
        <v>5</v>
      </c>
    </row>
    <row r="1389" spans="1:7" ht="15">
      <c r="A1389" s="341" t="s">
        <v>2286</v>
      </c>
      <c r="B1389" s="381" t="s">
        <v>1870</v>
      </c>
      <c r="C1389" s="382" t="s">
        <v>2284</v>
      </c>
      <c r="D1389" s="383">
        <v>494</v>
      </c>
      <c r="E1389" s="384">
        <v>4500</v>
      </c>
      <c r="F1389" s="141">
        <f>-SUMIF(CajaAcc!F:F,A1389,CajaAcc!E:E)+G1389</f>
        <v>0</v>
      </c>
      <c r="G1389" s="332">
        <v>0</v>
      </c>
    </row>
    <row r="1390" spans="1:7" ht="15">
      <c r="A1390" s="341" t="s">
        <v>2287</v>
      </c>
      <c r="B1390" s="381" t="s">
        <v>1870</v>
      </c>
      <c r="C1390" s="382" t="s">
        <v>2288</v>
      </c>
      <c r="D1390" s="383">
        <v>494</v>
      </c>
      <c r="E1390" s="384">
        <v>4500</v>
      </c>
      <c r="F1390" s="141">
        <f>-SUMIF(CajaAcc!F:F,A1390,CajaAcc!E:E)+G1390</f>
        <v>4</v>
      </c>
      <c r="G1390" s="332">
        <v>4</v>
      </c>
    </row>
    <row r="1391" spans="1:7" ht="15">
      <c r="A1391" s="341" t="s">
        <v>2289</v>
      </c>
      <c r="B1391" s="381" t="s">
        <v>1870</v>
      </c>
      <c r="C1391" s="382" t="s">
        <v>2288</v>
      </c>
      <c r="D1391" s="383">
        <v>494</v>
      </c>
      <c r="E1391" s="384">
        <v>4500</v>
      </c>
      <c r="F1391" s="141">
        <f>-SUMIF(CajaAcc!F:F,A1391,CajaAcc!E:E)+G1391</f>
        <v>0</v>
      </c>
      <c r="G1391" s="332">
        <v>0</v>
      </c>
    </row>
    <row r="1392" spans="1:7" ht="15">
      <c r="A1392" s="341" t="s">
        <v>2290</v>
      </c>
      <c r="B1392" s="381" t="s">
        <v>1870</v>
      </c>
      <c r="C1392" s="382" t="s">
        <v>2291</v>
      </c>
      <c r="D1392" s="383">
        <v>494</v>
      </c>
      <c r="E1392" s="384">
        <v>1000</v>
      </c>
      <c r="F1392" s="141">
        <f>-SUMIF(CajaAcc!F:F,A1392,CajaAcc!E:E)+G1392</f>
        <v>0</v>
      </c>
      <c r="G1392" s="332">
        <v>0</v>
      </c>
    </row>
    <row r="1393" spans="1:7" ht="15">
      <c r="A1393" s="341" t="s">
        <v>2292</v>
      </c>
      <c r="B1393" s="381" t="s">
        <v>1870</v>
      </c>
      <c r="C1393" s="382" t="s">
        <v>2293</v>
      </c>
      <c r="D1393" s="383">
        <v>494</v>
      </c>
      <c r="E1393" s="384">
        <v>1000</v>
      </c>
      <c r="F1393" s="141">
        <f>-SUMIF(CajaAcc!F:F,A1393,CajaAcc!E:E)+G1393</f>
        <v>0</v>
      </c>
      <c r="G1393" s="332">
        <v>0</v>
      </c>
    </row>
    <row r="1394" spans="1:7" ht="15">
      <c r="A1394" s="341" t="s">
        <v>2294</v>
      </c>
      <c r="B1394" s="381" t="s">
        <v>1870</v>
      </c>
      <c r="C1394" s="382" t="s">
        <v>2293</v>
      </c>
      <c r="D1394" s="383">
        <v>494</v>
      </c>
      <c r="E1394" s="384">
        <v>1000</v>
      </c>
      <c r="F1394" s="141">
        <f>-SUMIF(CajaAcc!F:F,A1394,CajaAcc!E:E)+G1394</f>
        <v>0</v>
      </c>
      <c r="G1394" s="332">
        <v>0</v>
      </c>
    </row>
    <row r="1395" spans="1:7" ht="15">
      <c r="A1395" s="341" t="s">
        <v>2295</v>
      </c>
      <c r="B1395" s="381" t="s">
        <v>1870</v>
      </c>
      <c r="C1395" s="382" t="s">
        <v>2293</v>
      </c>
      <c r="D1395" s="383">
        <v>494</v>
      </c>
      <c r="E1395" s="384">
        <v>1000</v>
      </c>
      <c r="F1395" s="141">
        <f>-SUMIF(CajaAcc!F:F,A1395,CajaAcc!E:E)+G1395</f>
        <v>0</v>
      </c>
      <c r="G1395" s="332">
        <v>0</v>
      </c>
    </row>
    <row r="1396" spans="1:7" ht="15">
      <c r="A1396" s="341" t="s">
        <v>2296</v>
      </c>
      <c r="B1396" s="381" t="s">
        <v>1870</v>
      </c>
      <c r="C1396" s="382" t="s">
        <v>2297</v>
      </c>
      <c r="D1396" s="383">
        <v>494</v>
      </c>
      <c r="E1396" s="384">
        <v>1000</v>
      </c>
      <c r="F1396" s="141">
        <f>-SUMIF(CajaAcc!F:F,A1396,CajaAcc!E:E)+G1396</f>
        <v>0</v>
      </c>
      <c r="G1396" s="332">
        <v>0</v>
      </c>
    </row>
    <row r="1397" spans="1:7" ht="15">
      <c r="A1397" s="341" t="s">
        <v>2298</v>
      </c>
      <c r="B1397" s="381" t="s">
        <v>1870</v>
      </c>
      <c r="C1397" s="382" t="s">
        <v>2297</v>
      </c>
      <c r="D1397" s="383">
        <v>494</v>
      </c>
      <c r="E1397" s="384">
        <v>1000</v>
      </c>
      <c r="F1397" s="141">
        <f>-SUMIF(CajaAcc!F:F,A1397,CajaAcc!E:E)+G1397</f>
        <v>0</v>
      </c>
      <c r="G1397" s="332">
        <v>0</v>
      </c>
    </row>
    <row r="1398" spans="1:7" ht="15">
      <c r="A1398" s="341" t="s">
        <v>2299</v>
      </c>
      <c r="B1398" s="381" t="s">
        <v>1870</v>
      </c>
      <c r="C1398" s="382" t="s">
        <v>2300</v>
      </c>
      <c r="D1398" s="383">
        <v>494</v>
      </c>
      <c r="E1398" s="384">
        <v>1000</v>
      </c>
      <c r="F1398" s="141">
        <f>-SUMIF(CajaAcc!F:F,A1398,CajaAcc!E:E)+G1398</f>
        <v>0</v>
      </c>
      <c r="G1398" s="332">
        <v>0</v>
      </c>
    </row>
    <row r="1399" spans="1:7" ht="15">
      <c r="A1399" s="341" t="s">
        <v>2301</v>
      </c>
      <c r="B1399" s="381" t="s">
        <v>1870</v>
      </c>
      <c r="C1399" s="382" t="s">
        <v>2302</v>
      </c>
      <c r="D1399" s="383">
        <v>494</v>
      </c>
      <c r="E1399" s="384">
        <v>1000</v>
      </c>
      <c r="F1399" s="141">
        <f>-SUMIF(CajaAcc!F:F,A1399,CajaAcc!E:E)+G1399</f>
        <v>0</v>
      </c>
      <c r="G1399" s="332">
        <v>0</v>
      </c>
    </row>
    <row r="1400" spans="1:7" ht="15">
      <c r="A1400" s="341" t="s">
        <v>2303</v>
      </c>
      <c r="B1400" s="381" t="s">
        <v>1870</v>
      </c>
      <c r="C1400" s="382" t="s">
        <v>2304</v>
      </c>
      <c r="D1400" s="383">
        <v>494</v>
      </c>
      <c r="E1400" s="384">
        <v>1000</v>
      </c>
      <c r="F1400" s="141">
        <f>-SUMIF(CajaAcc!F:F,A1400,CajaAcc!E:E)+G1400</f>
        <v>0</v>
      </c>
      <c r="G1400" s="332">
        <v>0</v>
      </c>
    </row>
    <row r="1401" spans="1:7" ht="15">
      <c r="A1401" s="341" t="s">
        <v>2305</v>
      </c>
      <c r="B1401" s="381" t="s">
        <v>1870</v>
      </c>
      <c r="C1401" s="382" t="s">
        <v>2306</v>
      </c>
      <c r="D1401" s="383">
        <v>494</v>
      </c>
      <c r="E1401" s="384">
        <v>4500</v>
      </c>
      <c r="F1401" s="141">
        <f>-SUMIF(CajaAcc!F:F,A1401,CajaAcc!E:E)+G1401</f>
        <v>0</v>
      </c>
      <c r="G1401" s="332">
        <v>0</v>
      </c>
    </row>
    <row r="1402" spans="1:7" ht="15">
      <c r="A1402" s="341" t="s">
        <v>2307</v>
      </c>
      <c r="B1402" s="381" t="s">
        <v>1870</v>
      </c>
      <c r="C1402" s="382" t="s">
        <v>2308</v>
      </c>
      <c r="D1402" s="383">
        <v>494</v>
      </c>
      <c r="E1402" s="384">
        <v>4500</v>
      </c>
      <c r="F1402" s="141">
        <f>-SUMIF(CajaAcc!F:F,A1402,CajaAcc!E:E)+G1402</f>
        <v>0</v>
      </c>
      <c r="G1402" s="332">
        <v>0</v>
      </c>
    </row>
    <row r="1403" spans="1:7" ht="15">
      <c r="A1403" s="341" t="s">
        <v>2309</v>
      </c>
      <c r="B1403" s="381" t="s">
        <v>1870</v>
      </c>
      <c r="C1403" s="382" t="s">
        <v>2310</v>
      </c>
      <c r="D1403" s="383">
        <v>494</v>
      </c>
      <c r="E1403" s="384">
        <v>4500</v>
      </c>
      <c r="F1403" s="141">
        <f>-SUMIF(CajaAcc!F:F,A1403,CajaAcc!E:E)+G1403</f>
        <v>0</v>
      </c>
      <c r="G1403" s="332">
        <v>0</v>
      </c>
    </row>
    <row r="1404" spans="1:7" ht="15">
      <c r="A1404" s="341" t="s">
        <v>2311</v>
      </c>
      <c r="B1404" s="381" t="s">
        <v>1870</v>
      </c>
      <c r="C1404" s="382" t="s">
        <v>2310</v>
      </c>
      <c r="D1404" s="383">
        <v>494</v>
      </c>
      <c r="E1404" s="384">
        <v>4500</v>
      </c>
      <c r="F1404" s="141">
        <f>-SUMIF(CajaAcc!F:F,A1404,CajaAcc!E:E)+G1404</f>
        <v>0</v>
      </c>
      <c r="G1404" s="332">
        <v>0</v>
      </c>
    </row>
    <row r="1405" spans="1:7" ht="15">
      <c r="A1405" s="341" t="s">
        <v>2312</v>
      </c>
      <c r="B1405" s="381" t="s">
        <v>1870</v>
      </c>
      <c r="C1405" s="382" t="s">
        <v>2313</v>
      </c>
      <c r="D1405" s="383">
        <v>494</v>
      </c>
      <c r="E1405" s="384">
        <v>4500</v>
      </c>
      <c r="F1405" s="141">
        <f>-SUMIF(CajaAcc!F:F,A1405,CajaAcc!E:E)+G1405</f>
        <v>0</v>
      </c>
      <c r="G1405" s="332">
        <v>0</v>
      </c>
    </row>
    <row r="1406" spans="1:7" ht="15">
      <c r="A1406" s="341" t="s">
        <v>2314</v>
      </c>
      <c r="B1406" s="381" t="s">
        <v>1870</v>
      </c>
      <c r="C1406" s="382" t="s">
        <v>2315</v>
      </c>
      <c r="D1406" s="383">
        <v>494</v>
      </c>
      <c r="E1406" s="384">
        <v>4500</v>
      </c>
      <c r="F1406" s="141">
        <f>-SUMIF(CajaAcc!F:F,A1406,CajaAcc!E:E)+G1406</f>
        <v>0</v>
      </c>
      <c r="G1406" s="332">
        <v>0</v>
      </c>
    </row>
    <row r="1407" spans="1:7" ht="15">
      <c r="A1407" s="341" t="s">
        <v>2316</v>
      </c>
      <c r="B1407" s="381" t="s">
        <v>1870</v>
      </c>
      <c r="C1407" s="382" t="s">
        <v>2317</v>
      </c>
      <c r="D1407" s="383">
        <v>494</v>
      </c>
      <c r="E1407" s="384">
        <v>4500</v>
      </c>
      <c r="F1407" s="141">
        <f>-SUMIF(CajaAcc!F:F,A1407,CajaAcc!E:E)+G1407</f>
        <v>0</v>
      </c>
      <c r="G1407" s="332">
        <v>0</v>
      </c>
    </row>
    <row r="1408" spans="1:7" ht="15">
      <c r="A1408" s="341" t="s">
        <v>2318</v>
      </c>
      <c r="B1408" s="381" t="s">
        <v>1870</v>
      </c>
      <c r="C1408" s="382" t="s">
        <v>2319</v>
      </c>
      <c r="D1408" s="383">
        <v>494</v>
      </c>
      <c r="E1408" s="384">
        <v>4500</v>
      </c>
      <c r="F1408" s="141">
        <f>-SUMIF(CajaAcc!F:F,A1408,CajaAcc!E:E)+G1408</f>
        <v>0</v>
      </c>
      <c r="G1408" s="332">
        <v>0</v>
      </c>
    </row>
    <row r="1409" spans="1:7" ht="15">
      <c r="A1409" s="341" t="s">
        <v>7284</v>
      </c>
      <c r="B1409" s="381" t="s">
        <v>1870</v>
      </c>
      <c r="C1409" s="382" t="s">
        <v>7285</v>
      </c>
      <c r="D1409" s="383">
        <v>899</v>
      </c>
      <c r="E1409" s="384">
        <v>5500</v>
      </c>
      <c r="F1409" s="141">
        <f>-SUMIF(CajaAcc!F:F,A1409,CajaAcc!E:E)+G1409</f>
        <v>1</v>
      </c>
      <c r="G1409" s="332">
        <v>2</v>
      </c>
    </row>
    <row r="1410" spans="1:7" ht="15">
      <c r="A1410" s="341" t="s">
        <v>2320</v>
      </c>
      <c r="B1410" s="381" t="s">
        <v>1870</v>
      </c>
      <c r="C1410" s="382" t="s">
        <v>2321</v>
      </c>
      <c r="D1410" s="383">
        <v>494</v>
      </c>
      <c r="E1410" s="384">
        <v>4500</v>
      </c>
      <c r="F1410" s="141">
        <f>-SUMIF(CajaAcc!F:F,A1410,CajaAcc!E:E)+G1410</f>
        <v>1</v>
      </c>
      <c r="G1410" s="332">
        <v>1</v>
      </c>
    </row>
    <row r="1411" spans="1:7" ht="15">
      <c r="A1411" s="341" t="s">
        <v>2322</v>
      </c>
      <c r="B1411" s="381" t="s">
        <v>1870</v>
      </c>
      <c r="C1411" s="382" t="s">
        <v>2321</v>
      </c>
      <c r="D1411" s="383">
        <v>494</v>
      </c>
      <c r="E1411" s="384">
        <v>4500</v>
      </c>
      <c r="F1411" s="141">
        <f>-SUMIF(CajaAcc!F:F,A1411,CajaAcc!E:E)+G1411</f>
        <v>0</v>
      </c>
      <c r="G1411" s="332">
        <v>0</v>
      </c>
    </row>
    <row r="1412" spans="1:7" ht="15">
      <c r="A1412" s="341" t="s">
        <v>2323</v>
      </c>
      <c r="B1412" s="381" t="s">
        <v>1870</v>
      </c>
      <c r="C1412" s="382" t="s">
        <v>2324</v>
      </c>
      <c r="D1412" s="383">
        <v>494</v>
      </c>
      <c r="E1412" s="384">
        <v>4500</v>
      </c>
      <c r="F1412" s="141">
        <f>-SUMIF(CajaAcc!F:F,A1412,CajaAcc!E:E)+G1412</f>
        <v>1</v>
      </c>
      <c r="G1412" s="332">
        <v>1</v>
      </c>
    </row>
    <row r="1413" spans="1:7" ht="15">
      <c r="A1413" s="341" t="s">
        <v>2325</v>
      </c>
      <c r="B1413" s="381" t="s">
        <v>1870</v>
      </c>
      <c r="C1413" s="382" t="s">
        <v>2324</v>
      </c>
      <c r="D1413" s="383">
        <v>494</v>
      </c>
      <c r="E1413" s="384">
        <v>4500</v>
      </c>
      <c r="F1413" s="141">
        <f>-SUMIF(CajaAcc!F:F,A1413,CajaAcc!E:E)+G1413</f>
        <v>0</v>
      </c>
      <c r="G1413" s="332">
        <v>0</v>
      </c>
    </row>
    <row r="1414" spans="1:7" ht="15">
      <c r="A1414" s="341" t="s">
        <v>2326</v>
      </c>
      <c r="B1414" s="381" t="s">
        <v>1870</v>
      </c>
      <c r="C1414" s="382" t="s">
        <v>6858</v>
      </c>
      <c r="D1414" s="383">
        <v>494</v>
      </c>
      <c r="E1414" s="384">
        <v>4500</v>
      </c>
      <c r="F1414" s="141">
        <f>-SUMIF(CajaAcc!F:F,A1414,CajaAcc!E:E)+G1414</f>
        <v>1</v>
      </c>
      <c r="G1414" s="332">
        <v>1</v>
      </c>
    </row>
    <row r="1415" spans="1:7" ht="15">
      <c r="A1415" s="341" t="s">
        <v>2327</v>
      </c>
      <c r="B1415" s="381" t="s">
        <v>1870</v>
      </c>
      <c r="C1415" s="382" t="s">
        <v>6858</v>
      </c>
      <c r="D1415" s="383">
        <v>494</v>
      </c>
      <c r="E1415" s="384">
        <v>4500</v>
      </c>
      <c r="F1415" s="141">
        <f>-SUMIF(CajaAcc!F:F,A1415,CajaAcc!E:E)+G1415</f>
        <v>0</v>
      </c>
      <c r="G1415" s="332">
        <v>0</v>
      </c>
    </row>
    <row r="1416" spans="1:7" ht="15">
      <c r="A1416" s="341" t="s">
        <v>2328</v>
      </c>
      <c r="B1416" s="381" t="s">
        <v>1870</v>
      </c>
      <c r="C1416" s="382" t="s">
        <v>2329</v>
      </c>
      <c r="D1416" s="383">
        <v>494</v>
      </c>
      <c r="E1416" s="384">
        <v>4500</v>
      </c>
      <c r="F1416" s="141">
        <f>-SUMIF(CajaAcc!F:F,A1416,CajaAcc!E:E)+G1416</f>
        <v>0</v>
      </c>
      <c r="G1416" s="332">
        <v>3</v>
      </c>
    </row>
    <row r="1417" spans="1:7" ht="15">
      <c r="A1417" s="341" t="s">
        <v>2330</v>
      </c>
      <c r="B1417" s="381" t="s">
        <v>1870</v>
      </c>
      <c r="C1417" s="382" t="s">
        <v>2331</v>
      </c>
      <c r="D1417" s="383">
        <v>494</v>
      </c>
      <c r="E1417" s="384">
        <v>4500</v>
      </c>
      <c r="F1417" s="141">
        <f>-SUMIF(CajaAcc!F:F,A1417,CajaAcc!E:E)+G1417</f>
        <v>0</v>
      </c>
      <c r="G1417" s="332">
        <v>0</v>
      </c>
    </row>
    <row r="1418" spans="1:7" ht="15">
      <c r="A1418" s="341" t="s">
        <v>2332</v>
      </c>
      <c r="B1418" s="381" t="s">
        <v>1870</v>
      </c>
      <c r="C1418" s="382" t="s">
        <v>2333</v>
      </c>
      <c r="D1418" s="383">
        <v>494</v>
      </c>
      <c r="E1418" s="384">
        <v>4500</v>
      </c>
      <c r="F1418" s="141">
        <f>-SUMIF(CajaAcc!F:F,A1418,CajaAcc!E:E)+G1418</f>
        <v>0</v>
      </c>
      <c r="G1418" s="332">
        <v>0</v>
      </c>
    </row>
    <row r="1419" spans="1:7" ht="15">
      <c r="A1419" s="341" t="s">
        <v>2334</v>
      </c>
      <c r="B1419" s="381" t="s">
        <v>1870</v>
      </c>
      <c r="C1419" s="382" t="s">
        <v>2333</v>
      </c>
      <c r="D1419" s="383">
        <v>494</v>
      </c>
      <c r="E1419" s="384">
        <v>4500</v>
      </c>
      <c r="F1419" s="141">
        <f>-SUMIF(CajaAcc!F:F,A1419,CajaAcc!E:E)+G1419</f>
        <v>0</v>
      </c>
      <c r="G1419" s="332">
        <v>0</v>
      </c>
    </row>
    <row r="1420" spans="1:7" ht="15">
      <c r="A1420" s="341" t="s">
        <v>2335</v>
      </c>
      <c r="B1420" s="381" t="s">
        <v>1870</v>
      </c>
      <c r="C1420" s="382" t="s">
        <v>2333</v>
      </c>
      <c r="D1420" s="383">
        <v>494</v>
      </c>
      <c r="E1420" s="384">
        <v>4500</v>
      </c>
      <c r="F1420" s="141">
        <f>-SUMIF(CajaAcc!F:F,A1420,CajaAcc!E:E)+G1420</f>
        <v>0</v>
      </c>
      <c r="G1420" s="332">
        <v>0</v>
      </c>
    </row>
    <row r="1421" spans="1:7" ht="15">
      <c r="A1421" s="341" t="s">
        <v>2336</v>
      </c>
      <c r="B1421" s="381" t="s">
        <v>1870</v>
      </c>
      <c r="C1421" s="382" t="s">
        <v>2337</v>
      </c>
      <c r="D1421" s="383">
        <v>494</v>
      </c>
      <c r="E1421" s="384">
        <v>4500</v>
      </c>
      <c r="F1421" s="141">
        <f>-SUMIF(CajaAcc!F:F,A1421,CajaAcc!E:E)+G1421</f>
        <v>0</v>
      </c>
      <c r="G1421" s="332">
        <v>0</v>
      </c>
    </row>
    <row r="1422" spans="1:7" ht="15">
      <c r="A1422" s="341" t="s">
        <v>2338</v>
      </c>
      <c r="B1422" s="381" t="s">
        <v>1870</v>
      </c>
      <c r="C1422" s="382" t="s">
        <v>2339</v>
      </c>
      <c r="D1422" s="383">
        <v>494</v>
      </c>
      <c r="E1422" s="384">
        <v>4500</v>
      </c>
      <c r="F1422" s="141">
        <f>-SUMIF(CajaAcc!F:F,A1422,CajaAcc!E:E)+G1422</f>
        <v>3</v>
      </c>
      <c r="G1422" s="332">
        <v>4</v>
      </c>
    </row>
    <row r="1423" spans="1:7" ht="15">
      <c r="A1423" s="341" t="s">
        <v>2340</v>
      </c>
      <c r="B1423" s="381" t="s">
        <v>1870</v>
      </c>
      <c r="C1423" s="382" t="s">
        <v>2341</v>
      </c>
      <c r="D1423" s="383">
        <v>494</v>
      </c>
      <c r="E1423" s="384">
        <v>1000</v>
      </c>
      <c r="F1423" s="141">
        <f>-SUMIF(CajaAcc!F:F,A1423,CajaAcc!E:E)+G1423</f>
        <v>0</v>
      </c>
      <c r="G1423" s="332">
        <v>0</v>
      </c>
    </row>
    <row r="1424" spans="1:7" ht="15">
      <c r="A1424" s="341" t="s">
        <v>2342</v>
      </c>
      <c r="B1424" s="381" t="s">
        <v>1870</v>
      </c>
      <c r="C1424" s="382" t="s">
        <v>2341</v>
      </c>
      <c r="D1424" s="383">
        <v>494</v>
      </c>
      <c r="E1424" s="384">
        <v>1000</v>
      </c>
      <c r="F1424" s="141">
        <f>-SUMIF(CajaAcc!F:F,A1424,CajaAcc!E:E)+G1424</f>
        <v>0</v>
      </c>
      <c r="G1424" s="332">
        <v>0</v>
      </c>
    </row>
    <row r="1425" spans="1:7" ht="15">
      <c r="A1425" s="341" t="s">
        <v>2343</v>
      </c>
      <c r="B1425" s="381" t="s">
        <v>1870</v>
      </c>
      <c r="C1425" s="382" t="s">
        <v>2344</v>
      </c>
      <c r="D1425" s="383">
        <v>494</v>
      </c>
      <c r="E1425" s="384">
        <v>1000</v>
      </c>
      <c r="F1425" s="141">
        <f>-SUMIF(CajaAcc!F:F,A1425,CajaAcc!E:E)+G1425</f>
        <v>0</v>
      </c>
      <c r="G1425" s="332">
        <v>0</v>
      </c>
    </row>
    <row r="1426" spans="1:7" ht="15">
      <c r="A1426" s="341" t="s">
        <v>2345</v>
      </c>
      <c r="B1426" s="381" t="s">
        <v>1870</v>
      </c>
      <c r="C1426" s="382" t="s">
        <v>2346</v>
      </c>
      <c r="D1426" s="383">
        <v>494</v>
      </c>
      <c r="E1426" s="384">
        <v>1000</v>
      </c>
      <c r="F1426" s="141">
        <f>-SUMIF(CajaAcc!F:F,A1426,CajaAcc!E:E)+G1426</f>
        <v>0</v>
      </c>
      <c r="G1426" s="332">
        <v>0</v>
      </c>
    </row>
    <row r="1427" spans="1:7" ht="15">
      <c r="A1427" s="341" t="s">
        <v>2347</v>
      </c>
      <c r="B1427" s="381" t="s">
        <v>1870</v>
      </c>
      <c r="C1427" s="382" t="s">
        <v>2346</v>
      </c>
      <c r="D1427" s="383">
        <v>494</v>
      </c>
      <c r="E1427" s="384">
        <v>1000</v>
      </c>
      <c r="F1427" s="141">
        <f>-SUMIF(CajaAcc!F:F,A1427,CajaAcc!E:E)+G1427</f>
        <v>0</v>
      </c>
      <c r="G1427" s="332">
        <v>0</v>
      </c>
    </row>
    <row r="1428" spans="1:7" ht="15">
      <c r="A1428" s="341" t="s">
        <v>2348</v>
      </c>
      <c r="B1428" s="381" t="s">
        <v>1870</v>
      </c>
      <c r="C1428" s="382" t="s">
        <v>2349</v>
      </c>
      <c r="D1428" s="383">
        <v>494</v>
      </c>
      <c r="E1428" s="384">
        <v>4500</v>
      </c>
      <c r="F1428" s="141">
        <f>-SUMIF(CajaAcc!F:F,A1428,CajaAcc!E:E)+G1428</f>
        <v>0</v>
      </c>
      <c r="G1428" s="332">
        <v>0</v>
      </c>
    </row>
    <row r="1429" spans="1:7" ht="15">
      <c r="A1429" s="341" t="s">
        <v>2350</v>
      </c>
      <c r="B1429" s="381" t="s">
        <v>1870</v>
      </c>
      <c r="C1429" s="382" t="s">
        <v>2351</v>
      </c>
      <c r="D1429" s="383">
        <v>494</v>
      </c>
      <c r="E1429" s="384">
        <v>4500</v>
      </c>
      <c r="F1429" s="141">
        <f>-SUMIF(CajaAcc!F:F,A1429,CajaAcc!E:E)+G1429</f>
        <v>1</v>
      </c>
      <c r="G1429" s="332">
        <v>1</v>
      </c>
    </row>
    <row r="1430" spans="1:7" ht="15">
      <c r="A1430" s="341" t="s">
        <v>2352</v>
      </c>
      <c r="B1430" s="381" t="s">
        <v>1870</v>
      </c>
      <c r="C1430" s="382" t="s">
        <v>2351</v>
      </c>
      <c r="D1430" s="383">
        <v>494</v>
      </c>
      <c r="E1430" s="384">
        <v>4500</v>
      </c>
      <c r="F1430" s="141">
        <f>-SUMIF(CajaAcc!F:F,A1430,CajaAcc!E:E)+G1430</f>
        <v>0</v>
      </c>
      <c r="G1430" s="332">
        <v>0</v>
      </c>
    </row>
    <row r="1431" spans="1:7" ht="15">
      <c r="A1431" s="341" t="s">
        <v>2353</v>
      </c>
      <c r="B1431" s="381" t="s">
        <v>1870</v>
      </c>
      <c r="C1431" s="382" t="s">
        <v>2354</v>
      </c>
      <c r="D1431" s="383">
        <v>494</v>
      </c>
      <c r="E1431" s="384">
        <v>4500</v>
      </c>
      <c r="F1431" s="141">
        <f>-SUMIF(CajaAcc!F:F,A1431,CajaAcc!E:E)+G1431</f>
        <v>0</v>
      </c>
      <c r="G1431" s="332">
        <v>0</v>
      </c>
    </row>
    <row r="1432" spans="1:7" ht="15">
      <c r="A1432" s="341" t="s">
        <v>2355</v>
      </c>
      <c r="B1432" s="381" t="s">
        <v>1870</v>
      </c>
      <c r="C1432" s="382" t="s">
        <v>2356</v>
      </c>
      <c r="D1432" s="383">
        <v>494</v>
      </c>
      <c r="E1432" s="384">
        <v>4500</v>
      </c>
      <c r="F1432" s="141">
        <f>-SUMIF(CajaAcc!F:F,A1432,CajaAcc!E:E)+G1432</f>
        <v>0</v>
      </c>
      <c r="G1432" s="332">
        <v>0</v>
      </c>
    </row>
    <row r="1433" spans="1:7" ht="15">
      <c r="A1433" s="341" t="s">
        <v>2357</v>
      </c>
      <c r="B1433" s="381" t="s">
        <v>1870</v>
      </c>
      <c r="C1433" s="382" t="s">
        <v>2358</v>
      </c>
      <c r="D1433" s="383">
        <v>494</v>
      </c>
      <c r="E1433" s="384">
        <v>4500</v>
      </c>
      <c r="F1433" s="141">
        <f>-SUMIF(CajaAcc!F:F,A1433,CajaAcc!E:E)+G1433</f>
        <v>0</v>
      </c>
      <c r="G1433" s="332">
        <v>0</v>
      </c>
    </row>
    <row r="1434" spans="1:7" ht="15">
      <c r="A1434" s="341" t="s">
        <v>2359</v>
      </c>
      <c r="B1434" s="381" t="s">
        <v>1870</v>
      </c>
      <c r="C1434" s="382" t="s">
        <v>2360</v>
      </c>
      <c r="D1434" s="383">
        <v>494</v>
      </c>
      <c r="E1434" s="384">
        <v>4500</v>
      </c>
      <c r="F1434" s="141">
        <f>-SUMIF(CajaAcc!F:F,A1434,CajaAcc!E:E)+G1434</f>
        <v>0</v>
      </c>
      <c r="G1434" s="332">
        <v>0</v>
      </c>
    </row>
    <row r="1435" spans="1:7" ht="15">
      <c r="A1435" s="341" t="s">
        <v>2361</v>
      </c>
      <c r="B1435" s="381" t="s">
        <v>1870</v>
      </c>
      <c r="C1435" s="382" t="s">
        <v>2362</v>
      </c>
      <c r="D1435" s="383">
        <v>494</v>
      </c>
      <c r="E1435" s="384">
        <v>2000</v>
      </c>
      <c r="F1435" s="141">
        <f>-SUMIF(CajaAcc!F:F,A1435,CajaAcc!E:E)+G1435</f>
        <v>0</v>
      </c>
      <c r="G1435" s="332">
        <v>0</v>
      </c>
    </row>
    <row r="1436" spans="1:7" ht="15">
      <c r="A1436" s="341" t="s">
        <v>2363</v>
      </c>
      <c r="B1436" s="381" t="s">
        <v>1870</v>
      </c>
      <c r="C1436" s="382" t="s">
        <v>2362</v>
      </c>
      <c r="D1436" s="383">
        <v>494</v>
      </c>
      <c r="E1436" s="384">
        <v>2000</v>
      </c>
      <c r="F1436" s="141">
        <f>-SUMIF(CajaAcc!F:F,A1436,CajaAcc!E:E)+G1436</f>
        <v>0</v>
      </c>
      <c r="G1436" s="332">
        <v>0</v>
      </c>
    </row>
    <row r="1437" spans="1:7" ht="15">
      <c r="A1437" s="341" t="s">
        <v>2364</v>
      </c>
      <c r="B1437" s="381" t="s">
        <v>1870</v>
      </c>
      <c r="C1437" s="382" t="s">
        <v>2365</v>
      </c>
      <c r="D1437" s="383">
        <v>494</v>
      </c>
      <c r="E1437" s="384">
        <v>2000</v>
      </c>
      <c r="F1437" s="141">
        <f>-SUMIF(CajaAcc!F:F,A1437,CajaAcc!E:E)+G1437</f>
        <v>0</v>
      </c>
      <c r="G1437" s="332">
        <v>0</v>
      </c>
    </row>
    <row r="1438" spans="1:7" ht="15">
      <c r="A1438" s="341" t="s">
        <v>2366</v>
      </c>
      <c r="B1438" s="381" t="s">
        <v>1870</v>
      </c>
      <c r="C1438" s="382" t="s">
        <v>2365</v>
      </c>
      <c r="D1438" s="383">
        <v>494</v>
      </c>
      <c r="E1438" s="384">
        <v>2000</v>
      </c>
      <c r="F1438" s="141">
        <f>-SUMIF(CajaAcc!F:F,A1438,CajaAcc!E:E)+G1438</f>
        <v>0</v>
      </c>
      <c r="G1438" s="332">
        <v>0</v>
      </c>
    </row>
    <row r="1439" spans="1:7" ht="15">
      <c r="A1439" s="341" t="s">
        <v>2367</v>
      </c>
      <c r="B1439" s="381" t="s">
        <v>1870</v>
      </c>
      <c r="C1439" s="382" t="s">
        <v>2368</v>
      </c>
      <c r="D1439" s="383">
        <v>494</v>
      </c>
      <c r="E1439" s="384">
        <v>2000</v>
      </c>
      <c r="F1439" s="141">
        <f>-SUMIF(CajaAcc!F:F,A1439,CajaAcc!E:E)+G1439</f>
        <v>0</v>
      </c>
      <c r="G1439" s="332">
        <v>0</v>
      </c>
    </row>
    <row r="1440" spans="1:7" ht="15">
      <c r="A1440" s="341" t="s">
        <v>2369</v>
      </c>
      <c r="B1440" s="381" t="s">
        <v>1870</v>
      </c>
      <c r="C1440" s="382" t="s">
        <v>2370</v>
      </c>
      <c r="D1440" s="383">
        <v>494</v>
      </c>
      <c r="E1440" s="384">
        <v>2000</v>
      </c>
      <c r="F1440" s="141">
        <f>-SUMIF(CajaAcc!F:F,A1440,CajaAcc!E:E)+G1440</f>
        <v>0</v>
      </c>
      <c r="G1440" s="332">
        <v>0</v>
      </c>
    </row>
    <row r="1441" spans="1:7" ht="15">
      <c r="A1441" s="341" t="s">
        <v>2371</v>
      </c>
      <c r="B1441" s="381" t="s">
        <v>1870</v>
      </c>
      <c r="C1441" s="382" t="s">
        <v>2372</v>
      </c>
      <c r="D1441" s="383">
        <v>494</v>
      </c>
      <c r="E1441" s="384">
        <v>2000</v>
      </c>
      <c r="F1441" s="141">
        <f>-SUMIF(CajaAcc!F:F,A1441,CajaAcc!E:E)+G1441</f>
        <v>0</v>
      </c>
      <c r="G1441" s="332">
        <v>0</v>
      </c>
    </row>
    <row r="1442" spans="1:7" ht="15">
      <c r="A1442" s="341" t="s">
        <v>2373</v>
      </c>
      <c r="B1442" s="381" t="s">
        <v>1870</v>
      </c>
      <c r="C1442" s="382" t="s">
        <v>2372</v>
      </c>
      <c r="D1442" s="383">
        <v>494</v>
      </c>
      <c r="E1442" s="384">
        <v>2000</v>
      </c>
      <c r="F1442" s="141">
        <f>-SUMIF(CajaAcc!F:F,A1442,CajaAcc!E:E)+G1442</f>
        <v>0</v>
      </c>
      <c r="G1442" s="332">
        <v>0</v>
      </c>
    </row>
    <row r="1443" spans="1:7" ht="15">
      <c r="A1443" s="341" t="s">
        <v>2374</v>
      </c>
      <c r="B1443" s="381" t="s">
        <v>1870</v>
      </c>
      <c r="C1443" s="382" t="s">
        <v>2375</v>
      </c>
      <c r="D1443" s="383">
        <v>494</v>
      </c>
      <c r="E1443" s="384">
        <v>2000</v>
      </c>
      <c r="F1443" s="141">
        <f>-SUMIF(CajaAcc!F:F,A1443,CajaAcc!E:E)+G1443</f>
        <v>0</v>
      </c>
      <c r="G1443" s="332">
        <v>0</v>
      </c>
    </row>
    <row r="1444" spans="1:7" ht="15">
      <c r="A1444" s="341" t="s">
        <v>2376</v>
      </c>
      <c r="B1444" s="381" t="s">
        <v>1870</v>
      </c>
      <c r="C1444" s="382" t="s">
        <v>2375</v>
      </c>
      <c r="D1444" s="383">
        <v>494</v>
      </c>
      <c r="E1444" s="384">
        <v>2000</v>
      </c>
      <c r="F1444" s="141">
        <f>-SUMIF(CajaAcc!F:F,A1444,CajaAcc!E:E)+G1444</f>
        <v>0</v>
      </c>
      <c r="G1444" s="332">
        <v>0</v>
      </c>
    </row>
    <row r="1445" spans="1:7" ht="15">
      <c r="A1445" s="341" t="s">
        <v>2377</v>
      </c>
      <c r="B1445" s="381" t="s">
        <v>1870</v>
      </c>
      <c r="C1445" s="382" t="s">
        <v>2378</v>
      </c>
      <c r="D1445" s="383">
        <v>494</v>
      </c>
      <c r="E1445" s="384">
        <v>2000</v>
      </c>
      <c r="F1445" s="141">
        <f>-SUMIF(CajaAcc!F:F,A1445,CajaAcc!E:E)+G1445</f>
        <v>0</v>
      </c>
      <c r="G1445" s="332">
        <v>0</v>
      </c>
    </row>
    <row r="1446" spans="1:7" ht="15">
      <c r="A1446" s="341" t="s">
        <v>2379</v>
      </c>
      <c r="B1446" s="381" t="s">
        <v>1870</v>
      </c>
      <c r="C1446" s="382" t="s">
        <v>2378</v>
      </c>
      <c r="D1446" s="383">
        <v>494</v>
      </c>
      <c r="E1446" s="384">
        <v>2000</v>
      </c>
      <c r="F1446" s="141">
        <f>-SUMIF(CajaAcc!F:F,A1446,CajaAcc!E:E)+G1446</f>
        <v>1</v>
      </c>
      <c r="G1446" s="332">
        <v>1</v>
      </c>
    </row>
    <row r="1447" spans="1:7" ht="15">
      <c r="A1447" s="341" t="s">
        <v>2380</v>
      </c>
      <c r="B1447" s="381" t="s">
        <v>1870</v>
      </c>
      <c r="C1447" s="382" t="s">
        <v>2378</v>
      </c>
      <c r="D1447" s="383">
        <v>494</v>
      </c>
      <c r="E1447" s="384">
        <v>2000</v>
      </c>
      <c r="F1447" s="141">
        <f>-SUMIF(CajaAcc!F:F,A1447,CajaAcc!E:E)+G1447</f>
        <v>0</v>
      </c>
      <c r="G1447" s="332">
        <v>0</v>
      </c>
    </row>
    <row r="1448" spans="1:7" ht="15">
      <c r="A1448" s="341" t="s">
        <v>2381</v>
      </c>
      <c r="B1448" s="381" t="s">
        <v>1870</v>
      </c>
      <c r="C1448" s="382" t="s">
        <v>2382</v>
      </c>
      <c r="D1448" s="383">
        <v>494</v>
      </c>
      <c r="E1448" s="384">
        <v>2000</v>
      </c>
      <c r="F1448" s="141">
        <f>-SUMIF(CajaAcc!F:F,A1448,CajaAcc!E:E)+G1448</f>
        <v>0</v>
      </c>
      <c r="G1448" s="332">
        <v>0</v>
      </c>
    </row>
    <row r="1449" spans="1:7" ht="15">
      <c r="A1449" s="341" t="s">
        <v>2383</v>
      </c>
      <c r="B1449" s="381" t="s">
        <v>1870</v>
      </c>
      <c r="C1449" s="382" t="s">
        <v>2382</v>
      </c>
      <c r="D1449" s="383">
        <v>494</v>
      </c>
      <c r="E1449" s="384">
        <v>2000</v>
      </c>
      <c r="F1449" s="141">
        <f>-SUMIF(CajaAcc!F:F,A1449,CajaAcc!E:E)+G1449</f>
        <v>0</v>
      </c>
      <c r="G1449" s="332">
        <v>0</v>
      </c>
    </row>
    <row r="1450" spans="1:7" ht="15">
      <c r="A1450" s="341" t="s">
        <v>2384</v>
      </c>
      <c r="B1450" s="381" t="s">
        <v>1870</v>
      </c>
      <c r="C1450" s="382" t="s">
        <v>2385</v>
      </c>
      <c r="D1450" s="383">
        <v>494</v>
      </c>
      <c r="E1450" s="384">
        <v>4500</v>
      </c>
      <c r="F1450" s="141">
        <f>-SUMIF(CajaAcc!F:F,A1450,CajaAcc!E:E)+G1450</f>
        <v>0</v>
      </c>
      <c r="G1450" s="332">
        <v>0</v>
      </c>
    </row>
    <row r="1451" spans="1:7" ht="15">
      <c r="A1451" s="341" t="s">
        <v>2386</v>
      </c>
      <c r="B1451" s="381" t="s">
        <v>1870</v>
      </c>
      <c r="C1451" s="382" t="s">
        <v>2387</v>
      </c>
      <c r="D1451" s="383">
        <v>494</v>
      </c>
      <c r="E1451" s="384">
        <v>4500</v>
      </c>
      <c r="F1451" s="141">
        <f>-SUMIF(CajaAcc!F:F,A1451,CajaAcc!E:E)+G1451</f>
        <v>2</v>
      </c>
      <c r="G1451" s="332">
        <v>2</v>
      </c>
    </row>
    <row r="1452" spans="1:7" ht="15">
      <c r="A1452" s="341" t="s">
        <v>2388</v>
      </c>
      <c r="B1452" s="381" t="s">
        <v>1870</v>
      </c>
      <c r="C1452" s="382" t="s">
        <v>2389</v>
      </c>
      <c r="D1452" s="383">
        <v>494</v>
      </c>
      <c r="E1452" s="384">
        <v>1000</v>
      </c>
      <c r="F1452" s="141">
        <f>-SUMIF(CajaAcc!F:F,A1452,CajaAcc!E:E)+G1452</f>
        <v>0</v>
      </c>
      <c r="G1452" s="332">
        <v>0</v>
      </c>
    </row>
    <row r="1453" spans="1:7" ht="15">
      <c r="A1453" s="341" t="s">
        <v>2390</v>
      </c>
      <c r="B1453" s="381" t="s">
        <v>1870</v>
      </c>
      <c r="C1453" s="382" t="s">
        <v>2391</v>
      </c>
      <c r="D1453" s="383">
        <v>494</v>
      </c>
      <c r="E1453" s="384">
        <v>1000</v>
      </c>
      <c r="F1453" s="141">
        <f>-SUMIF(CajaAcc!F:F,A1453,CajaAcc!E:E)+G1453</f>
        <v>0</v>
      </c>
      <c r="G1453" s="332">
        <v>0</v>
      </c>
    </row>
    <row r="1454" spans="1:7" ht="15">
      <c r="A1454" s="341" t="s">
        <v>2392</v>
      </c>
      <c r="B1454" s="381" t="s">
        <v>1870</v>
      </c>
      <c r="C1454" s="382" t="s">
        <v>2393</v>
      </c>
      <c r="D1454" s="383">
        <v>494</v>
      </c>
      <c r="E1454" s="384">
        <v>4500</v>
      </c>
      <c r="F1454" s="141">
        <f>-SUMIF(CajaAcc!F:F,A1454,CajaAcc!E:E)+G1454</f>
        <v>0</v>
      </c>
      <c r="G1454" s="332">
        <v>3</v>
      </c>
    </row>
    <row r="1455" spans="1:7" ht="15">
      <c r="A1455" s="341" t="s">
        <v>2394</v>
      </c>
      <c r="B1455" s="381" t="s">
        <v>1870</v>
      </c>
      <c r="C1455" s="382" t="s">
        <v>2395</v>
      </c>
      <c r="D1455" s="383">
        <v>494</v>
      </c>
      <c r="E1455" s="384">
        <v>4500</v>
      </c>
      <c r="F1455" s="141">
        <f>-SUMIF(CajaAcc!F:F,A1455,CajaAcc!E:E)+G1455</f>
        <v>0</v>
      </c>
      <c r="G1455" s="332">
        <v>0</v>
      </c>
    </row>
    <row r="1456" spans="1:7" ht="15">
      <c r="A1456" s="341" t="s">
        <v>2396</v>
      </c>
      <c r="B1456" s="381" t="s">
        <v>1870</v>
      </c>
      <c r="C1456" s="382" t="s">
        <v>2395</v>
      </c>
      <c r="D1456" s="383">
        <v>494</v>
      </c>
      <c r="E1456" s="384">
        <v>4500</v>
      </c>
      <c r="F1456" s="141">
        <f>-SUMIF(CajaAcc!F:F,A1456,CajaAcc!E:E)+G1456</f>
        <v>0</v>
      </c>
      <c r="G1456" s="332">
        <v>0</v>
      </c>
    </row>
    <row r="1457" spans="1:7" ht="15">
      <c r="A1457" s="341" t="s">
        <v>2397</v>
      </c>
      <c r="B1457" s="381" t="s">
        <v>1870</v>
      </c>
      <c r="C1457" s="382" t="s">
        <v>2398</v>
      </c>
      <c r="D1457" s="383">
        <v>494</v>
      </c>
      <c r="E1457" s="384">
        <v>4500</v>
      </c>
      <c r="F1457" s="141">
        <f>-SUMIF(CajaAcc!F:F,A1457,CajaAcc!E:E)+G1457</f>
        <v>0</v>
      </c>
      <c r="G1457" s="332">
        <v>0</v>
      </c>
    </row>
    <row r="1458" spans="1:7" ht="15">
      <c r="A1458" s="341" t="s">
        <v>2399</v>
      </c>
      <c r="B1458" s="381" t="s">
        <v>1870</v>
      </c>
      <c r="C1458" s="382" t="s">
        <v>2398</v>
      </c>
      <c r="D1458" s="383">
        <v>494</v>
      </c>
      <c r="E1458" s="384">
        <v>4500</v>
      </c>
      <c r="F1458" s="141">
        <f>-SUMIF(CajaAcc!F:F,A1458,CajaAcc!E:E)+G1458</f>
        <v>0</v>
      </c>
      <c r="G1458" s="332">
        <v>0</v>
      </c>
    </row>
    <row r="1459" spans="1:7" ht="15">
      <c r="A1459" s="341" t="s">
        <v>2400</v>
      </c>
      <c r="B1459" s="381" t="s">
        <v>1870</v>
      </c>
      <c r="C1459" s="382" t="s">
        <v>2401</v>
      </c>
      <c r="D1459" s="383">
        <v>494</v>
      </c>
      <c r="E1459" s="384">
        <v>1000</v>
      </c>
      <c r="F1459" s="141">
        <f>-SUMIF(CajaAcc!F:F,A1459,CajaAcc!E:E)+G1459</f>
        <v>0</v>
      </c>
      <c r="G1459" s="332">
        <v>0</v>
      </c>
    </row>
    <row r="1460" spans="1:7" ht="15">
      <c r="A1460" s="341" t="s">
        <v>2402</v>
      </c>
      <c r="B1460" s="381" t="s">
        <v>1870</v>
      </c>
      <c r="C1460" s="382" t="s">
        <v>2403</v>
      </c>
      <c r="D1460" s="383">
        <v>494</v>
      </c>
      <c r="E1460" s="384">
        <v>4500</v>
      </c>
      <c r="F1460" s="141">
        <f>-SUMIF(CajaAcc!F:F,A1460,CajaAcc!E:E)+G1460</f>
        <v>0</v>
      </c>
      <c r="G1460" s="332">
        <v>0</v>
      </c>
    </row>
    <row r="1461" spans="1:7" ht="15">
      <c r="A1461" s="341" t="s">
        <v>2404</v>
      </c>
      <c r="B1461" s="381" t="s">
        <v>1870</v>
      </c>
      <c r="C1461" s="382" t="s">
        <v>2405</v>
      </c>
      <c r="D1461" s="383">
        <v>494</v>
      </c>
      <c r="E1461" s="384">
        <v>4500</v>
      </c>
      <c r="F1461" s="141">
        <f>-SUMIF(CajaAcc!F:F,A1461,CajaAcc!E:E)+G1461</f>
        <v>0</v>
      </c>
      <c r="G1461" s="332">
        <v>0</v>
      </c>
    </row>
    <row r="1462" spans="1:7" ht="15">
      <c r="A1462" s="341" t="s">
        <v>2406</v>
      </c>
      <c r="B1462" s="381" t="s">
        <v>1870</v>
      </c>
      <c r="C1462" s="382" t="s">
        <v>2407</v>
      </c>
      <c r="D1462" s="383">
        <v>494</v>
      </c>
      <c r="E1462" s="384">
        <v>4500</v>
      </c>
      <c r="F1462" s="141">
        <f>-SUMIF(CajaAcc!F:F,A1462,CajaAcc!E:E)+G1462</f>
        <v>0</v>
      </c>
      <c r="G1462" s="332">
        <v>0</v>
      </c>
    </row>
    <row r="1463" spans="1:7" ht="15">
      <c r="A1463" s="341" t="s">
        <v>2408</v>
      </c>
      <c r="B1463" s="381" t="s">
        <v>1870</v>
      </c>
      <c r="C1463" s="382" t="s">
        <v>2407</v>
      </c>
      <c r="D1463" s="383">
        <v>494</v>
      </c>
      <c r="E1463" s="384">
        <v>4500</v>
      </c>
      <c r="F1463" s="141">
        <f>-SUMIF(CajaAcc!F:F,A1463,CajaAcc!E:E)+G1463</f>
        <v>0</v>
      </c>
      <c r="G1463" s="332">
        <v>0</v>
      </c>
    </row>
    <row r="1464" spans="1:7" ht="15">
      <c r="A1464" s="341" t="s">
        <v>2409</v>
      </c>
      <c r="B1464" s="381" t="s">
        <v>1870</v>
      </c>
      <c r="C1464" s="382" t="s">
        <v>2410</v>
      </c>
      <c r="D1464" s="383">
        <v>494</v>
      </c>
      <c r="E1464" s="384">
        <v>4500</v>
      </c>
      <c r="F1464" s="141">
        <f>-SUMIF(CajaAcc!F:F,A1464,CajaAcc!E:E)+G1464</f>
        <v>0</v>
      </c>
      <c r="G1464" s="332">
        <v>0</v>
      </c>
    </row>
    <row r="1465" spans="1:7" ht="15">
      <c r="A1465" s="341" t="s">
        <v>2411</v>
      </c>
      <c r="B1465" s="381" t="s">
        <v>1870</v>
      </c>
      <c r="C1465" s="382" t="s">
        <v>2412</v>
      </c>
      <c r="D1465" s="383">
        <v>494</v>
      </c>
      <c r="E1465" s="384">
        <v>4500</v>
      </c>
      <c r="F1465" s="141">
        <f>-SUMIF(CajaAcc!F:F,A1465,CajaAcc!E:E)+G1465</f>
        <v>0</v>
      </c>
      <c r="G1465" s="332">
        <v>0</v>
      </c>
    </row>
    <row r="1466" spans="1:7" ht="15">
      <c r="A1466" s="341" t="s">
        <v>2413</v>
      </c>
      <c r="B1466" s="381" t="s">
        <v>1870</v>
      </c>
      <c r="C1466" s="382" t="s">
        <v>2414</v>
      </c>
      <c r="D1466" s="383">
        <v>494</v>
      </c>
      <c r="E1466" s="384">
        <v>4500</v>
      </c>
      <c r="F1466" s="141">
        <f>-SUMIF(CajaAcc!F:F,A1466,CajaAcc!E:E)+G1466</f>
        <v>0</v>
      </c>
      <c r="G1466" s="332">
        <v>0</v>
      </c>
    </row>
    <row r="1467" spans="1:7" ht="15">
      <c r="A1467" s="341" t="s">
        <v>2415</v>
      </c>
      <c r="B1467" s="381" t="s">
        <v>1870</v>
      </c>
      <c r="C1467" s="382" t="s">
        <v>2416</v>
      </c>
      <c r="D1467" s="383">
        <v>494</v>
      </c>
      <c r="E1467" s="384">
        <v>4500</v>
      </c>
      <c r="F1467" s="141">
        <f>-SUMIF(CajaAcc!F:F,A1467,CajaAcc!E:E)+G1467</f>
        <v>0</v>
      </c>
      <c r="G1467" s="332">
        <v>0</v>
      </c>
    </row>
    <row r="1468" spans="1:7" ht="15">
      <c r="A1468" s="341" t="s">
        <v>2417</v>
      </c>
      <c r="B1468" s="381" t="s">
        <v>1870</v>
      </c>
      <c r="C1468" s="382" t="s">
        <v>2416</v>
      </c>
      <c r="D1468" s="383">
        <v>494</v>
      </c>
      <c r="E1468" s="384">
        <v>4500</v>
      </c>
      <c r="F1468" s="141">
        <f>-SUMIF(CajaAcc!F:F,A1468,CajaAcc!E:E)+G1468</f>
        <v>0</v>
      </c>
      <c r="G1468" s="332">
        <v>0</v>
      </c>
    </row>
    <row r="1469" spans="1:7" ht="15">
      <c r="A1469" s="341" t="s">
        <v>2418</v>
      </c>
      <c r="B1469" s="381" t="s">
        <v>1870</v>
      </c>
      <c r="C1469" s="382" t="s">
        <v>2416</v>
      </c>
      <c r="D1469" s="383">
        <v>494</v>
      </c>
      <c r="E1469" s="384">
        <v>4500</v>
      </c>
      <c r="F1469" s="141">
        <f>-SUMIF(CajaAcc!F:F,A1469,CajaAcc!E:E)+G1469</f>
        <v>1</v>
      </c>
      <c r="G1469" s="332">
        <v>1</v>
      </c>
    </row>
    <row r="1470" spans="1:7" ht="15">
      <c r="A1470" s="341" t="s">
        <v>2419</v>
      </c>
      <c r="B1470" s="381" t="s">
        <v>1870</v>
      </c>
      <c r="C1470" s="382" t="s">
        <v>2420</v>
      </c>
      <c r="D1470" s="383">
        <v>494</v>
      </c>
      <c r="E1470" s="384">
        <v>1000</v>
      </c>
      <c r="F1470" s="141">
        <f>-SUMIF(CajaAcc!F:F,A1470,CajaAcc!E:E)+G1470</f>
        <v>0</v>
      </c>
      <c r="G1470" s="332">
        <v>0</v>
      </c>
    </row>
    <row r="1471" spans="1:7" ht="15">
      <c r="A1471" s="341" t="s">
        <v>2421</v>
      </c>
      <c r="B1471" s="381" t="s">
        <v>1870</v>
      </c>
      <c r="C1471" s="382" t="s">
        <v>2422</v>
      </c>
      <c r="D1471" s="383">
        <v>494</v>
      </c>
      <c r="E1471" s="384">
        <v>1000</v>
      </c>
      <c r="F1471" s="141">
        <f>-SUMIF(CajaAcc!F:F,A1471,CajaAcc!E:E)+G1471</f>
        <v>0</v>
      </c>
      <c r="G1471" s="332">
        <v>0</v>
      </c>
    </row>
    <row r="1472" spans="1:7" ht="15">
      <c r="A1472" s="341" t="s">
        <v>2423</v>
      </c>
      <c r="B1472" s="381" t="s">
        <v>1870</v>
      </c>
      <c r="C1472" s="382" t="s">
        <v>2424</v>
      </c>
      <c r="D1472" s="383">
        <v>494</v>
      </c>
      <c r="E1472" s="384">
        <v>1000</v>
      </c>
      <c r="F1472" s="141">
        <f>-SUMIF(CajaAcc!F:F,A1472,CajaAcc!E:E)+G1472</f>
        <v>0</v>
      </c>
      <c r="G1472" s="332">
        <v>0</v>
      </c>
    </row>
    <row r="1473" spans="1:7" ht="15">
      <c r="A1473" s="341" t="s">
        <v>2425</v>
      </c>
      <c r="B1473" s="381" t="s">
        <v>1870</v>
      </c>
      <c r="C1473" s="382" t="s">
        <v>2424</v>
      </c>
      <c r="D1473" s="383">
        <v>494</v>
      </c>
      <c r="E1473" s="384">
        <v>1000</v>
      </c>
      <c r="F1473" s="141">
        <f>-SUMIF(CajaAcc!F:F,A1473,CajaAcc!E:E)+G1473</f>
        <v>0</v>
      </c>
      <c r="G1473" s="332">
        <v>0</v>
      </c>
    </row>
    <row r="1474" spans="1:7" ht="15">
      <c r="A1474" s="341" t="s">
        <v>2426</v>
      </c>
      <c r="B1474" s="381" t="s">
        <v>1870</v>
      </c>
      <c r="C1474" s="382" t="s">
        <v>2427</v>
      </c>
      <c r="D1474" s="383">
        <v>494</v>
      </c>
      <c r="E1474" s="384">
        <v>1000</v>
      </c>
      <c r="F1474" s="141">
        <f>-SUMIF(CajaAcc!F:F,A1474,CajaAcc!E:E)+G1474</f>
        <v>0</v>
      </c>
      <c r="G1474" s="332">
        <v>0</v>
      </c>
    </row>
    <row r="1475" spans="1:7" ht="15">
      <c r="A1475" s="341" t="s">
        <v>2428</v>
      </c>
      <c r="B1475" s="381" t="s">
        <v>1870</v>
      </c>
      <c r="C1475" s="382" t="s">
        <v>2429</v>
      </c>
      <c r="D1475" s="383">
        <v>494</v>
      </c>
      <c r="E1475" s="384">
        <v>1000</v>
      </c>
      <c r="F1475" s="141">
        <f>-SUMIF(CajaAcc!F:F,A1475,CajaAcc!E:E)+G1475</f>
        <v>0</v>
      </c>
      <c r="G1475" s="332">
        <v>0</v>
      </c>
    </row>
    <row r="1476" spans="1:7" ht="15">
      <c r="A1476" s="341" t="s">
        <v>2430</v>
      </c>
      <c r="B1476" s="381" t="s">
        <v>1870</v>
      </c>
      <c r="C1476" s="382" t="s">
        <v>2431</v>
      </c>
      <c r="D1476" s="383">
        <v>494</v>
      </c>
      <c r="E1476" s="384">
        <v>1000</v>
      </c>
      <c r="F1476" s="141">
        <f>-SUMIF(CajaAcc!F:F,A1476,CajaAcc!E:E)+G1476</f>
        <v>0</v>
      </c>
      <c r="G1476" s="332">
        <v>0</v>
      </c>
    </row>
    <row r="1477" spans="1:7" ht="15">
      <c r="A1477" s="341" t="s">
        <v>2432</v>
      </c>
      <c r="B1477" s="381" t="s">
        <v>1870</v>
      </c>
      <c r="C1477" s="382" t="s">
        <v>2431</v>
      </c>
      <c r="D1477" s="383">
        <v>494</v>
      </c>
      <c r="E1477" s="384">
        <v>1000</v>
      </c>
      <c r="F1477" s="141">
        <f>-SUMIF(CajaAcc!F:F,A1477,CajaAcc!E:E)+G1477</f>
        <v>0</v>
      </c>
      <c r="G1477" s="332">
        <v>0</v>
      </c>
    </row>
    <row r="1478" spans="1:7" ht="15">
      <c r="A1478" s="341" t="s">
        <v>2433</v>
      </c>
      <c r="B1478" s="381" t="s">
        <v>1870</v>
      </c>
      <c r="C1478" s="382" t="s">
        <v>2434</v>
      </c>
      <c r="D1478" s="383">
        <v>494</v>
      </c>
      <c r="E1478" s="384">
        <v>1000</v>
      </c>
      <c r="F1478" s="141">
        <f>-SUMIF(CajaAcc!F:F,A1478,CajaAcc!E:E)+G1478</f>
        <v>0</v>
      </c>
      <c r="G1478" s="332">
        <v>0</v>
      </c>
    </row>
    <row r="1479" spans="1:7" ht="15">
      <c r="A1479" s="341" t="s">
        <v>2435</v>
      </c>
      <c r="B1479" s="381" t="s">
        <v>1870</v>
      </c>
      <c r="C1479" s="382" t="s">
        <v>2436</v>
      </c>
      <c r="D1479" s="383">
        <v>494</v>
      </c>
      <c r="E1479" s="384">
        <v>1000</v>
      </c>
      <c r="F1479" s="141">
        <f>-SUMIF(CajaAcc!F:F,A1479,CajaAcc!E:E)+G1479</f>
        <v>0</v>
      </c>
      <c r="G1479" s="332">
        <v>0</v>
      </c>
    </row>
    <row r="1480" spans="1:7" ht="15">
      <c r="A1480" s="341" t="s">
        <v>6467</v>
      </c>
      <c r="B1480" s="381" t="s">
        <v>1870</v>
      </c>
      <c r="C1480" s="382" t="s">
        <v>6600</v>
      </c>
      <c r="D1480" s="383">
        <v>2172</v>
      </c>
      <c r="E1480" s="384">
        <v>9500</v>
      </c>
      <c r="F1480" s="141">
        <f>-SUMIF(CajaAcc!F:F,A1480,CajaAcc!E:E)+G1480</f>
        <v>0</v>
      </c>
      <c r="G1480" s="332">
        <v>0</v>
      </c>
    </row>
    <row r="1481" spans="1:7" ht="15">
      <c r="A1481" s="341" t="s">
        <v>6468</v>
      </c>
      <c r="B1481" s="381" t="s">
        <v>1870</v>
      </c>
      <c r="C1481" s="382" t="s">
        <v>6469</v>
      </c>
      <c r="D1481" s="383">
        <v>2172</v>
      </c>
      <c r="E1481" s="384">
        <v>9500</v>
      </c>
      <c r="F1481" s="141">
        <f>-SUMIF(CajaAcc!F:F,A1481,CajaAcc!E:E)+G1481</f>
        <v>0</v>
      </c>
      <c r="G1481" s="332">
        <v>0</v>
      </c>
    </row>
    <row r="1482" spans="1:7" ht="15">
      <c r="A1482" s="341" t="s">
        <v>6470</v>
      </c>
      <c r="B1482" s="381" t="s">
        <v>1870</v>
      </c>
      <c r="C1482" s="382" t="s">
        <v>6471</v>
      </c>
      <c r="D1482" s="383">
        <v>2172</v>
      </c>
      <c r="E1482" s="384">
        <v>9500</v>
      </c>
      <c r="F1482" s="141">
        <f>-SUMIF(CajaAcc!F:F,A1482,CajaAcc!E:E)+G1482</f>
        <v>0</v>
      </c>
      <c r="G1482" s="332">
        <v>0</v>
      </c>
    </row>
    <row r="1483" spans="1:7" ht="15">
      <c r="A1483" s="341" t="s">
        <v>6859</v>
      </c>
      <c r="B1483" s="381" t="s">
        <v>1870</v>
      </c>
      <c r="C1483" s="382" t="s">
        <v>6860</v>
      </c>
      <c r="D1483" s="383">
        <v>2172</v>
      </c>
      <c r="E1483" s="384">
        <v>9500</v>
      </c>
      <c r="F1483" s="141">
        <f>-SUMIF(CajaAcc!F:F,A1483,CajaAcc!E:E)+G1483</f>
        <v>0</v>
      </c>
      <c r="G1483" s="332">
        <v>0</v>
      </c>
    </row>
    <row r="1484" spans="1:7" ht="15">
      <c r="A1484" s="341" t="s">
        <v>6861</v>
      </c>
      <c r="B1484" s="381" t="s">
        <v>1870</v>
      </c>
      <c r="C1484" s="382" t="s">
        <v>6862</v>
      </c>
      <c r="D1484" s="383">
        <v>2172</v>
      </c>
      <c r="E1484" s="384">
        <v>9500</v>
      </c>
      <c r="F1484" s="141">
        <f>-SUMIF(CajaAcc!F:F,A1484,CajaAcc!E:E)+G1484</f>
        <v>0</v>
      </c>
      <c r="G1484" s="332">
        <v>0</v>
      </c>
    </row>
    <row r="1485" spans="1:7" ht="15">
      <c r="A1485" s="341" t="s">
        <v>6863</v>
      </c>
      <c r="B1485" s="381" t="s">
        <v>1870</v>
      </c>
      <c r="C1485" s="382" t="s">
        <v>6864</v>
      </c>
      <c r="D1485" s="383">
        <v>2172</v>
      </c>
      <c r="E1485" s="384">
        <v>9500</v>
      </c>
      <c r="F1485" s="141">
        <f>-SUMIF(CajaAcc!F:F,A1485,CajaAcc!E:E)+G1485</f>
        <v>0</v>
      </c>
      <c r="G1485" s="332">
        <v>0</v>
      </c>
    </row>
    <row r="1486" spans="1:7" ht="15">
      <c r="A1486" s="341" t="s">
        <v>6472</v>
      </c>
      <c r="B1486" s="381" t="s">
        <v>1870</v>
      </c>
      <c r="C1486" s="382" t="s">
        <v>6601</v>
      </c>
      <c r="D1486" s="383">
        <v>2172</v>
      </c>
      <c r="E1486" s="384">
        <v>9500</v>
      </c>
      <c r="F1486" s="141">
        <f>-SUMIF(CajaAcc!F:F,A1486,CajaAcc!E:E)+G1486</f>
        <v>0</v>
      </c>
      <c r="G1486" s="332">
        <v>0</v>
      </c>
    </row>
    <row r="1487" spans="1:7" ht="15">
      <c r="A1487" s="341" t="s">
        <v>6473</v>
      </c>
      <c r="B1487" s="381" t="s">
        <v>1870</v>
      </c>
      <c r="C1487" s="382" t="s">
        <v>6474</v>
      </c>
      <c r="D1487" s="383">
        <v>2172</v>
      </c>
      <c r="E1487" s="384">
        <v>9500</v>
      </c>
      <c r="F1487" s="141">
        <f>-SUMIF(CajaAcc!F:F,A1487,CajaAcc!E:E)+G1487</f>
        <v>0</v>
      </c>
      <c r="G1487" s="332">
        <v>0</v>
      </c>
    </row>
    <row r="1488" spans="1:7" ht="15">
      <c r="A1488" s="341" t="s">
        <v>6475</v>
      </c>
      <c r="B1488" s="381" t="s">
        <v>1870</v>
      </c>
      <c r="C1488" s="382" t="s">
        <v>6865</v>
      </c>
      <c r="D1488" s="383">
        <v>2172</v>
      </c>
      <c r="E1488" s="384">
        <v>9500</v>
      </c>
      <c r="F1488" s="141">
        <f>-SUMIF(CajaAcc!F:F,A1488,CajaAcc!E:E)+G1488</f>
        <v>0</v>
      </c>
      <c r="G1488" s="332">
        <v>0</v>
      </c>
    </row>
    <row r="1489" spans="1:7" ht="15">
      <c r="A1489" s="341" t="s">
        <v>6476</v>
      </c>
      <c r="B1489" s="381" t="s">
        <v>1870</v>
      </c>
      <c r="C1489" s="382" t="s">
        <v>6477</v>
      </c>
      <c r="D1489" s="383">
        <v>2172</v>
      </c>
      <c r="E1489" s="384">
        <v>9500</v>
      </c>
      <c r="F1489" s="141">
        <f>-SUMIF(CajaAcc!F:F,A1489,CajaAcc!E:E)+G1489</f>
        <v>0</v>
      </c>
      <c r="G1489" s="332">
        <v>0</v>
      </c>
    </row>
    <row r="1490" spans="1:7" ht="15">
      <c r="A1490" s="341" t="s">
        <v>6478</v>
      </c>
      <c r="B1490" s="381" t="s">
        <v>1870</v>
      </c>
      <c r="C1490" s="382" t="s">
        <v>6602</v>
      </c>
      <c r="D1490" s="383">
        <v>2172</v>
      </c>
      <c r="E1490" s="384">
        <v>9500</v>
      </c>
      <c r="F1490" s="141">
        <f>-SUMIF(CajaAcc!F:F,A1490,CajaAcc!E:E)+G1490</f>
        <v>0</v>
      </c>
      <c r="G1490" s="332">
        <v>0</v>
      </c>
    </row>
    <row r="1491" spans="1:7" ht="15">
      <c r="A1491" s="341" t="s">
        <v>6479</v>
      </c>
      <c r="B1491" s="381" t="s">
        <v>1870</v>
      </c>
      <c r="C1491" s="382" t="s">
        <v>6602</v>
      </c>
      <c r="D1491" s="383">
        <v>2172</v>
      </c>
      <c r="E1491" s="384">
        <v>9500</v>
      </c>
      <c r="F1491" s="141">
        <f>-SUMIF(CajaAcc!F:F,A1491,CajaAcc!E:E)+G1491</f>
        <v>0</v>
      </c>
      <c r="G1491" s="332">
        <v>0</v>
      </c>
    </row>
    <row r="1492" spans="1:7" ht="15">
      <c r="A1492" s="341" t="s">
        <v>6480</v>
      </c>
      <c r="B1492" s="381" t="s">
        <v>1870</v>
      </c>
      <c r="C1492" s="382" t="s">
        <v>6481</v>
      </c>
      <c r="D1492" s="383">
        <v>2172</v>
      </c>
      <c r="E1492" s="384">
        <v>9500</v>
      </c>
      <c r="F1492" s="141">
        <f>-SUMIF(CajaAcc!F:F,A1492,CajaAcc!E:E)+G1492</f>
        <v>0</v>
      </c>
      <c r="G1492" s="332">
        <v>0</v>
      </c>
    </row>
    <row r="1493" spans="1:7" ht="15">
      <c r="A1493" s="341" t="s">
        <v>6482</v>
      </c>
      <c r="B1493" s="381" t="s">
        <v>1870</v>
      </c>
      <c r="C1493" s="382" t="s">
        <v>6483</v>
      </c>
      <c r="D1493" s="383">
        <v>2172</v>
      </c>
      <c r="E1493" s="384">
        <v>9500</v>
      </c>
      <c r="F1493" s="141">
        <f>-SUMIF(CajaAcc!F:F,A1493,CajaAcc!E:E)+G1493</f>
        <v>0</v>
      </c>
      <c r="G1493" s="332">
        <v>0</v>
      </c>
    </row>
    <row r="1494" spans="1:7" ht="15">
      <c r="A1494" s="341" t="s">
        <v>7286</v>
      </c>
      <c r="B1494" s="381" t="s">
        <v>1870</v>
      </c>
      <c r="C1494" s="382" t="s">
        <v>7287</v>
      </c>
      <c r="D1494" s="383">
        <v>2172</v>
      </c>
      <c r="E1494" s="384">
        <v>9500</v>
      </c>
      <c r="F1494" s="141">
        <f>-SUMIF(CajaAcc!F:F,A1494,CajaAcc!E:E)+G1494</f>
        <v>1</v>
      </c>
      <c r="G1494" s="332">
        <v>1</v>
      </c>
    </row>
    <row r="1495" spans="1:7" ht="15">
      <c r="A1495" s="341" t="s">
        <v>2437</v>
      </c>
      <c r="B1495" s="381" t="s">
        <v>1870</v>
      </c>
      <c r="C1495" s="382" t="s">
        <v>2438</v>
      </c>
      <c r="D1495" s="383">
        <v>494</v>
      </c>
      <c r="E1495" s="384">
        <v>1000</v>
      </c>
      <c r="F1495" s="141">
        <f>-SUMIF(CajaAcc!F:F,A1495,CajaAcc!E:E)+G1495</f>
        <v>0</v>
      </c>
      <c r="G1495" s="332">
        <v>0</v>
      </c>
    </row>
    <row r="1496" spans="1:7" ht="15">
      <c r="A1496" s="341" t="s">
        <v>2439</v>
      </c>
      <c r="B1496" s="381" t="s">
        <v>1870</v>
      </c>
      <c r="C1496" s="382" t="s">
        <v>2440</v>
      </c>
      <c r="D1496" s="383">
        <v>494</v>
      </c>
      <c r="E1496" s="384">
        <v>1000</v>
      </c>
      <c r="F1496" s="141">
        <f>-SUMIF(CajaAcc!F:F,A1496,CajaAcc!E:E)+G1496</f>
        <v>0</v>
      </c>
      <c r="G1496" s="332">
        <v>0</v>
      </c>
    </row>
    <row r="1497" spans="1:7" ht="15">
      <c r="A1497" s="341" t="s">
        <v>2441</v>
      </c>
      <c r="B1497" s="381" t="s">
        <v>1870</v>
      </c>
      <c r="C1497" s="382" t="s">
        <v>2442</v>
      </c>
      <c r="D1497" s="383">
        <v>494</v>
      </c>
      <c r="E1497" s="384">
        <v>1000</v>
      </c>
      <c r="F1497" s="141">
        <f>-SUMIF(CajaAcc!F:F,A1497,CajaAcc!E:E)+G1497</f>
        <v>0</v>
      </c>
      <c r="G1497" s="332">
        <v>0</v>
      </c>
    </row>
    <row r="1498" spans="1:7" ht="15">
      <c r="A1498" s="341" t="s">
        <v>2443</v>
      </c>
      <c r="B1498" s="381" t="s">
        <v>1870</v>
      </c>
      <c r="C1498" s="382" t="s">
        <v>2444</v>
      </c>
      <c r="D1498" s="383">
        <v>494</v>
      </c>
      <c r="E1498" s="384">
        <v>1000</v>
      </c>
      <c r="F1498" s="141">
        <f>-SUMIF(CajaAcc!F:F,A1498,CajaAcc!E:E)+G1498</f>
        <v>0</v>
      </c>
      <c r="G1498" s="332">
        <v>0</v>
      </c>
    </row>
    <row r="1499" spans="1:7" ht="15">
      <c r="A1499" s="341" t="s">
        <v>2445</v>
      </c>
      <c r="B1499" s="381" t="s">
        <v>1870</v>
      </c>
      <c r="C1499" s="382" t="s">
        <v>2444</v>
      </c>
      <c r="D1499" s="383">
        <v>494</v>
      </c>
      <c r="E1499" s="384">
        <v>1000</v>
      </c>
      <c r="F1499" s="141">
        <f>-SUMIF(CajaAcc!F:F,A1499,CajaAcc!E:E)+G1499</f>
        <v>0</v>
      </c>
      <c r="G1499" s="332">
        <v>0</v>
      </c>
    </row>
    <row r="1500" spans="1:7" ht="15">
      <c r="A1500" s="341" t="s">
        <v>2446</v>
      </c>
      <c r="B1500" s="381" t="s">
        <v>1870</v>
      </c>
      <c r="C1500" s="382" t="s">
        <v>2447</v>
      </c>
      <c r="D1500" s="383">
        <v>494</v>
      </c>
      <c r="E1500" s="384">
        <v>1000</v>
      </c>
      <c r="F1500" s="141">
        <f>-SUMIF(CajaAcc!F:F,A1500,CajaAcc!E:E)+G1500</f>
        <v>0</v>
      </c>
      <c r="G1500" s="332">
        <v>0</v>
      </c>
    </row>
    <row r="1501" spans="1:7" ht="15">
      <c r="A1501" s="341" t="s">
        <v>2448</v>
      </c>
      <c r="B1501" s="381" t="s">
        <v>1870</v>
      </c>
      <c r="C1501" s="382" t="s">
        <v>2447</v>
      </c>
      <c r="D1501" s="383">
        <v>494</v>
      </c>
      <c r="E1501" s="384">
        <v>1000</v>
      </c>
      <c r="F1501" s="141">
        <f>-SUMIF(CajaAcc!F:F,A1501,CajaAcc!E:E)+G1501</f>
        <v>0</v>
      </c>
      <c r="G1501" s="332">
        <v>0</v>
      </c>
    </row>
    <row r="1502" spans="1:7" ht="15">
      <c r="A1502" s="341" t="s">
        <v>2449</v>
      </c>
      <c r="B1502" s="381" t="s">
        <v>1870</v>
      </c>
      <c r="C1502" s="382" t="s">
        <v>2450</v>
      </c>
      <c r="D1502" s="383">
        <v>494</v>
      </c>
      <c r="E1502" s="384">
        <v>1000</v>
      </c>
      <c r="F1502" s="141">
        <f>-SUMIF(CajaAcc!F:F,A1502,CajaAcc!E:E)+G1502</f>
        <v>0</v>
      </c>
      <c r="G1502" s="332">
        <v>0</v>
      </c>
    </row>
    <row r="1503" spans="1:7" ht="15">
      <c r="A1503" s="341" t="s">
        <v>2451</v>
      </c>
      <c r="B1503" s="381" t="s">
        <v>1870</v>
      </c>
      <c r="C1503" s="382" t="s">
        <v>2452</v>
      </c>
      <c r="D1503" s="383">
        <v>494</v>
      </c>
      <c r="E1503" s="384">
        <v>1000</v>
      </c>
      <c r="F1503" s="141">
        <f>-SUMIF(CajaAcc!F:F,A1503,CajaAcc!E:E)+G1503</f>
        <v>0</v>
      </c>
      <c r="G1503" s="332">
        <v>0</v>
      </c>
    </row>
    <row r="1504" spans="1:7" ht="15">
      <c r="A1504" s="341" t="s">
        <v>2453</v>
      </c>
      <c r="B1504" s="381" t="s">
        <v>1870</v>
      </c>
      <c r="C1504" s="382" t="s">
        <v>2454</v>
      </c>
      <c r="D1504" s="383">
        <v>494</v>
      </c>
      <c r="E1504" s="384">
        <v>1000</v>
      </c>
      <c r="F1504" s="141">
        <f>-SUMIF(CajaAcc!F:F,A1504,CajaAcc!E:E)+G1504</f>
        <v>0</v>
      </c>
      <c r="G1504" s="332">
        <v>0</v>
      </c>
    </row>
    <row r="1505" spans="1:7" ht="15">
      <c r="A1505" s="341" t="s">
        <v>2455</v>
      </c>
      <c r="B1505" s="381" t="s">
        <v>1870</v>
      </c>
      <c r="C1505" s="382" t="s">
        <v>2456</v>
      </c>
      <c r="D1505" s="383">
        <v>494</v>
      </c>
      <c r="E1505" s="384">
        <v>1000</v>
      </c>
      <c r="F1505" s="141">
        <f>-SUMIF(CajaAcc!F:F,A1505,CajaAcc!E:E)+G1505</f>
        <v>0</v>
      </c>
      <c r="G1505" s="332">
        <v>0</v>
      </c>
    </row>
    <row r="1506" spans="1:7" ht="15">
      <c r="A1506" s="341" t="s">
        <v>2457</v>
      </c>
      <c r="B1506" s="381" t="s">
        <v>1870</v>
      </c>
      <c r="C1506" s="382" t="s">
        <v>2458</v>
      </c>
      <c r="D1506" s="383">
        <v>494</v>
      </c>
      <c r="E1506" s="384">
        <v>1000</v>
      </c>
      <c r="F1506" s="141">
        <f>-SUMIF(CajaAcc!F:F,A1506,CajaAcc!E:E)+G1506</f>
        <v>0</v>
      </c>
      <c r="G1506" s="332">
        <v>0</v>
      </c>
    </row>
    <row r="1507" spans="1:7" ht="15">
      <c r="A1507" s="341" t="s">
        <v>2459</v>
      </c>
      <c r="B1507" s="381" t="s">
        <v>1870</v>
      </c>
      <c r="C1507" s="382" t="s">
        <v>2460</v>
      </c>
      <c r="D1507" s="383">
        <v>494</v>
      </c>
      <c r="E1507" s="384">
        <v>1000</v>
      </c>
      <c r="F1507" s="141">
        <f>-SUMIF(CajaAcc!F:F,A1507,CajaAcc!E:E)+G1507</f>
        <v>1</v>
      </c>
      <c r="G1507" s="332">
        <v>1</v>
      </c>
    </row>
    <row r="1508" spans="1:7" ht="15">
      <c r="A1508" s="341" t="s">
        <v>2461</v>
      </c>
      <c r="B1508" s="381" t="s">
        <v>1870</v>
      </c>
      <c r="C1508" s="382" t="s">
        <v>2462</v>
      </c>
      <c r="D1508" s="383">
        <v>494</v>
      </c>
      <c r="E1508" s="384">
        <v>1000</v>
      </c>
      <c r="F1508" s="141">
        <f>-SUMIF(CajaAcc!F:F,A1508,CajaAcc!E:E)+G1508</f>
        <v>0</v>
      </c>
      <c r="G1508" s="332">
        <v>0</v>
      </c>
    </row>
    <row r="1509" spans="1:7" ht="15">
      <c r="A1509" s="341" t="s">
        <v>2463</v>
      </c>
      <c r="B1509" s="381" t="s">
        <v>1870</v>
      </c>
      <c r="C1509" s="382" t="s">
        <v>2464</v>
      </c>
      <c r="D1509" s="383">
        <v>494</v>
      </c>
      <c r="E1509" s="384">
        <v>3500</v>
      </c>
      <c r="F1509" s="141">
        <f>-SUMIF(CajaAcc!F:F,A1509,CajaAcc!E:E)+G1509</f>
        <v>0</v>
      </c>
      <c r="G1509" s="332">
        <v>0</v>
      </c>
    </row>
    <row r="1510" spans="1:7" ht="15">
      <c r="A1510" s="341" t="s">
        <v>2465</v>
      </c>
      <c r="B1510" s="381" t="s">
        <v>1870</v>
      </c>
      <c r="C1510" s="382" t="s">
        <v>2466</v>
      </c>
      <c r="D1510" s="383">
        <v>494</v>
      </c>
      <c r="E1510" s="384">
        <v>1000</v>
      </c>
      <c r="F1510" s="141">
        <f>-SUMIF(CajaAcc!F:F,A1510,CajaAcc!E:E)+G1510</f>
        <v>0</v>
      </c>
      <c r="G1510" s="332">
        <v>0</v>
      </c>
    </row>
    <row r="1511" spans="1:7" ht="15">
      <c r="A1511" s="341" t="s">
        <v>2467</v>
      </c>
      <c r="B1511" s="381" t="s">
        <v>1870</v>
      </c>
      <c r="C1511" s="382" t="s">
        <v>2466</v>
      </c>
      <c r="D1511" s="383">
        <v>494</v>
      </c>
      <c r="E1511" s="384">
        <v>1000</v>
      </c>
      <c r="F1511" s="141">
        <f>-SUMIF(CajaAcc!F:F,A1511,CajaAcc!E:E)+G1511</f>
        <v>0</v>
      </c>
      <c r="G1511" s="332">
        <v>0</v>
      </c>
    </row>
    <row r="1512" spans="1:7" ht="15">
      <c r="A1512" s="341" t="s">
        <v>2468</v>
      </c>
      <c r="B1512" s="381" t="s">
        <v>1870</v>
      </c>
      <c r="C1512" s="382" t="s">
        <v>2469</v>
      </c>
      <c r="D1512" s="383">
        <v>494</v>
      </c>
      <c r="E1512" s="384">
        <v>1000</v>
      </c>
      <c r="F1512" s="141">
        <f>-SUMIF(CajaAcc!F:F,A1512,CajaAcc!E:E)+G1512</f>
        <v>0</v>
      </c>
      <c r="G1512" s="332">
        <v>0</v>
      </c>
    </row>
    <row r="1513" spans="1:7" ht="15">
      <c r="A1513" s="341" t="s">
        <v>2470</v>
      </c>
      <c r="B1513" s="381" t="s">
        <v>1870</v>
      </c>
      <c r="C1513" s="382" t="s">
        <v>2469</v>
      </c>
      <c r="D1513" s="383">
        <v>494</v>
      </c>
      <c r="E1513" s="384">
        <v>1000</v>
      </c>
      <c r="F1513" s="141">
        <f>-SUMIF(CajaAcc!F:F,A1513,CajaAcc!E:E)+G1513</f>
        <v>4</v>
      </c>
      <c r="G1513" s="332">
        <v>4</v>
      </c>
    </row>
    <row r="1514" spans="1:7" ht="15">
      <c r="A1514" s="341" t="s">
        <v>2471</v>
      </c>
      <c r="B1514" s="381" t="s">
        <v>1870</v>
      </c>
      <c r="C1514" s="382" t="s">
        <v>2472</v>
      </c>
      <c r="D1514" s="383">
        <v>494</v>
      </c>
      <c r="E1514" s="384">
        <v>4500</v>
      </c>
      <c r="F1514" s="141">
        <f>-SUMIF(CajaAcc!F:F,A1514,CajaAcc!E:E)+G1514</f>
        <v>0</v>
      </c>
      <c r="G1514" s="332">
        <v>0</v>
      </c>
    </row>
    <row r="1515" spans="1:7" ht="15">
      <c r="A1515" s="341" t="s">
        <v>2473</v>
      </c>
      <c r="B1515" s="381" t="s">
        <v>1870</v>
      </c>
      <c r="C1515" s="382" t="s">
        <v>2472</v>
      </c>
      <c r="D1515" s="383">
        <v>494</v>
      </c>
      <c r="E1515" s="384">
        <v>4500</v>
      </c>
      <c r="F1515" s="141">
        <f>-SUMIF(CajaAcc!F:F,A1515,CajaAcc!E:E)+G1515</f>
        <v>0</v>
      </c>
      <c r="G1515" s="332">
        <v>0</v>
      </c>
    </row>
    <row r="1516" spans="1:7" ht="15">
      <c r="A1516" s="341" t="s">
        <v>2474</v>
      </c>
      <c r="B1516" s="381" t="s">
        <v>1870</v>
      </c>
      <c r="C1516" s="382" t="s">
        <v>6534</v>
      </c>
      <c r="D1516" s="383">
        <v>494</v>
      </c>
      <c r="E1516" s="384">
        <v>4500</v>
      </c>
      <c r="F1516" s="141">
        <f>-SUMIF(CajaAcc!F:F,A1516,CajaAcc!E:E)+G1516</f>
        <v>0</v>
      </c>
      <c r="G1516" s="332">
        <v>0</v>
      </c>
    </row>
    <row r="1517" spans="1:7" ht="15">
      <c r="A1517" s="341" t="s">
        <v>2475</v>
      </c>
      <c r="B1517" s="381" t="s">
        <v>1870</v>
      </c>
      <c r="C1517" s="382" t="s">
        <v>6534</v>
      </c>
      <c r="D1517" s="383">
        <v>494</v>
      </c>
      <c r="E1517" s="384">
        <v>4500</v>
      </c>
      <c r="F1517" s="141">
        <f>-SUMIF(CajaAcc!F:F,A1517,CajaAcc!E:E)+G1517</f>
        <v>0</v>
      </c>
      <c r="G1517" s="332">
        <v>0</v>
      </c>
    </row>
    <row r="1518" spans="1:7" ht="15">
      <c r="A1518" s="341" t="s">
        <v>2476</v>
      </c>
      <c r="B1518" s="381" t="s">
        <v>1870</v>
      </c>
      <c r="C1518" s="382" t="s">
        <v>6534</v>
      </c>
      <c r="D1518" s="383">
        <v>494</v>
      </c>
      <c r="E1518" s="384">
        <v>4500</v>
      </c>
      <c r="F1518" s="141">
        <f>-SUMIF(CajaAcc!F:F,A1518,CajaAcc!E:E)+G1518</f>
        <v>0</v>
      </c>
      <c r="G1518" s="332">
        <v>0</v>
      </c>
    </row>
    <row r="1519" spans="1:7" ht="15">
      <c r="A1519" s="341" t="s">
        <v>2477</v>
      </c>
      <c r="B1519" s="381" t="s">
        <v>1870</v>
      </c>
      <c r="C1519" s="382" t="s">
        <v>6534</v>
      </c>
      <c r="D1519" s="383">
        <v>494</v>
      </c>
      <c r="E1519" s="384">
        <v>4500</v>
      </c>
      <c r="F1519" s="141">
        <f>-SUMIF(CajaAcc!F:F,A1519,CajaAcc!E:E)+G1519</f>
        <v>2</v>
      </c>
      <c r="G1519" s="332">
        <v>2</v>
      </c>
    </row>
    <row r="1520" spans="1:7" ht="15">
      <c r="A1520" s="341" t="s">
        <v>2478</v>
      </c>
      <c r="B1520" s="381" t="s">
        <v>1870</v>
      </c>
      <c r="C1520" s="382" t="s">
        <v>6603</v>
      </c>
      <c r="D1520" s="383">
        <v>494</v>
      </c>
      <c r="E1520" s="384">
        <v>4500</v>
      </c>
      <c r="F1520" s="141">
        <f>-SUMIF(CajaAcc!F:F,A1520,CajaAcc!E:E)+G1520</f>
        <v>0</v>
      </c>
      <c r="G1520" s="332">
        <v>0</v>
      </c>
    </row>
    <row r="1521" spans="1:7" ht="15">
      <c r="A1521" s="341" t="s">
        <v>2479</v>
      </c>
      <c r="B1521" s="381" t="s">
        <v>1870</v>
      </c>
      <c r="C1521" s="382" t="s">
        <v>6603</v>
      </c>
      <c r="D1521" s="383">
        <v>494</v>
      </c>
      <c r="E1521" s="384">
        <v>4500</v>
      </c>
      <c r="F1521" s="141">
        <f>-SUMIF(CajaAcc!F:F,A1521,CajaAcc!E:E)+G1521</f>
        <v>0</v>
      </c>
      <c r="G1521" s="332">
        <v>0</v>
      </c>
    </row>
    <row r="1522" spans="1:7" ht="15">
      <c r="A1522" s="341" t="s">
        <v>2480</v>
      </c>
      <c r="B1522" s="381" t="s">
        <v>1870</v>
      </c>
      <c r="C1522" s="382" t="s">
        <v>6603</v>
      </c>
      <c r="D1522" s="383">
        <v>494</v>
      </c>
      <c r="E1522" s="384">
        <v>4500</v>
      </c>
      <c r="F1522" s="141">
        <f>-SUMIF(CajaAcc!F:F,A1522,CajaAcc!E:E)+G1522</f>
        <v>0</v>
      </c>
      <c r="G1522" s="332">
        <v>0</v>
      </c>
    </row>
    <row r="1523" spans="1:7" ht="15">
      <c r="A1523" s="341" t="s">
        <v>2481</v>
      </c>
      <c r="B1523" s="381" t="s">
        <v>1870</v>
      </c>
      <c r="C1523" s="382" t="s">
        <v>6603</v>
      </c>
      <c r="D1523" s="383">
        <v>494</v>
      </c>
      <c r="E1523" s="384">
        <v>4500</v>
      </c>
      <c r="F1523" s="141">
        <f>-SUMIF(CajaAcc!F:F,A1523,CajaAcc!E:E)+G1523</f>
        <v>2</v>
      </c>
      <c r="G1523" s="332">
        <v>2</v>
      </c>
    </row>
    <row r="1524" spans="1:7" ht="15">
      <c r="A1524" s="341" t="s">
        <v>2482</v>
      </c>
      <c r="B1524" s="381" t="s">
        <v>1870</v>
      </c>
      <c r="C1524" s="382" t="s">
        <v>6603</v>
      </c>
      <c r="D1524" s="383">
        <v>494</v>
      </c>
      <c r="E1524" s="384">
        <v>4500</v>
      </c>
      <c r="F1524" s="141">
        <f>-SUMIF(CajaAcc!F:F,A1524,CajaAcc!E:E)+G1524</f>
        <v>0</v>
      </c>
      <c r="G1524" s="332">
        <v>0</v>
      </c>
    </row>
    <row r="1525" spans="1:7" ht="15">
      <c r="A1525" s="341" t="s">
        <v>2483</v>
      </c>
      <c r="B1525" s="381" t="s">
        <v>1870</v>
      </c>
      <c r="C1525" s="382" t="s">
        <v>6603</v>
      </c>
      <c r="D1525" s="383">
        <v>494</v>
      </c>
      <c r="E1525" s="384">
        <v>4500</v>
      </c>
      <c r="F1525" s="141">
        <f>-SUMIF(CajaAcc!F:F,A1525,CajaAcc!E:E)+G1525</f>
        <v>4</v>
      </c>
      <c r="G1525" s="332">
        <v>5</v>
      </c>
    </row>
    <row r="1526" spans="1:7" ht="15">
      <c r="A1526" s="341" t="s">
        <v>6099</v>
      </c>
      <c r="B1526" s="381" t="s">
        <v>1870</v>
      </c>
      <c r="C1526" s="382" t="s">
        <v>7001</v>
      </c>
      <c r="D1526" s="383">
        <v>494</v>
      </c>
      <c r="E1526" s="384">
        <v>4500</v>
      </c>
      <c r="F1526" s="141">
        <f>-SUMIF(CajaAcc!F:F,A1526,CajaAcc!E:E)+G1526</f>
        <v>2</v>
      </c>
      <c r="G1526" s="332">
        <v>1</v>
      </c>
    </row>
    <row r="1527" spans="1:7" ht="15">
      <c r="A1527" s="341" t="s">
        <v>6373</v>
      </c>
      <c r="B1527" s="381" t="s">
        <v>1870</v>
      </c>
      <c r="C1527" s="382" t="s">
        <v>7001</v>
      </c>
      <c r="D1527" s="383">
        <v>778</v>
      </c>
      <c r="E1527" s="384">
        <v>5000</v>
      </c>
      <c r="F1527" s="141">
        <f>-SUMIF(CajaAcc!F:F,A1527,CajaAcc!E:E)+G1527</f>
        <v>0</v>
      </c>
      <c r="G1527" s="332">
        <v>1</v>
      </c>
    </row>
    <row r="1528" spans="1:7" ht="15">
      <c r="A1528" s="341" t="s">
        <v>6100</v>
      </c>
      <c r="B1528" s="381" t="s">
        <v>1870</v>
      </c>
      <c r="C1528" s="382" t="s">
        <v>7001</v>
      </c>
      <c r="D1528" s="383">
        <v>494</v>
      </c>
      <c r="E1528" s="384">
        <v>4500</v>
      </c>
      <c r="F1528" s="141">
        <f>-SUMIF(CajaAcc!F:F,A1528,CajaAcc!E:E)+G1528</f>
        <v>1</v>
      </c>
      <c r="G1528" s="332">
        <v>1</v>
      </c>
    </row>
    <row r="1529" spans="1:7" ht="15">
      <c r="A1529" s="341" t="s">
        <v>2484</v>
      </c>
      <c r="B1529" s="381" t="s">
        <v>1870</v>
      </c>
      <c r="C1529" s="382" t="s">
        <v>2485</v>
      </c>
      <c r="D1529" s="383">
        <v>494</v>
      </c>
      <c r="E1529" s="384">
        <v>4500</v>
      </c>
      <c r="F1529" s="141">
        <f>-SUMIF(CajaAcc!F:F,A1529,CajaAcc!E:E)+G1529</f>
        <v>0</v>
      </c>
      <c r="G1529" s="332">
        <v>0</v>
      </c>
    </row>
    <row r="1530" spans="1:7" ht="15">
      <c r="A1530" s="341" t="s">
        <v>2486</v>
      </c>
      <c r="B1530" s="381" t="s">
        <v>1870</v>
      </c>
      <c r="C1530" s="382" t="s">
        <v>2485</v>
      </c>
      <c r="D1530" s="383">
        <v>494</v>
      </c>
      <c r="E1530" s="384">
        <v>4500</v>
      </c>
      <c r="F1530" s="141">
        <f>-SUMIF(CajaAcc!F:F,A1530,CajaAcc!E:E)+G1530</f>
        <v>0</v>
      </c>
      <c r="G1530" s="332">
        <v>0</v>
      </c>
    </row>
    <row r="1531" spans="1:7" ht="15">
      <c r="A1531" s="341" t="s">
        <v>2487</v>
      </c>
      <c r="B1531" s="381" t="s">
        <v>1870</v>
      </c>
      <c r="C1531" s="382" t="s">
        <v>2488</v>
      </c>
      <c r="D1531" s="383">
        <v>494</v>
      </c>
      <c r="E1531" s="384">
        <v>4500</v>
      </c>
      <c r="F1531" s="141">
        <f>-SUMIF(CajaAcc!F:F,A1531,CajaAcc!E:E)+G1531</f>
        <v>0</v>
      </c>
      <c r="G1531" s="332">
        <v>0</v>
      </c>
    </row>
    <row r="1532" spans="1:7" ht="15">
      <c r="A1532" s="341" t="s">
        <v>2489</v>
      </c>
      <c r="B1532" s="381" t="s">
        <v>1870</v>
      </c>
      <c r="C1532" s="382" t="s">
        <v>2488</v>
      </c>
      <c r="D1532" s="383">
        <v>494</v>
      </c>
      <c r="E1532" s="384">
        <v>4500</v>
      </c>
      <c r="F1532" s="141">
        <f>-SUMIF(CajaAcc!F:F,A1532,CajaAcc!E:E)+G1532</f>
        <v>0</v>
      </c>
      <c r="G1532" s="332">
        <v>0</v>
      </c>
    </row>
    <row r="1533" spans="1:7" ht="15">
      <c r="A1533" s="341" t="s">
        <v>2490</v>
      </c>
      <c r="B1533" s="381" t="s">
        <v>1870</v>
      </c>
      <c r="C1533" s="382" t="s">
        <v>2491</v>
      </c>
      <c r="D1533" s="383">
        <v>494</v>
      </c>
      <c r="E1533" s="384">
        <v>4500</v>
      </c>
      <c r="F1533" s="141">
        <f>-SUMIF(CajaAcc!F:F,A1533,CajaAcc!E:E)+G1533</f>
        <v>0</v>
      </c>
      <c r="G1533" s="332">
        <v>0</v>
      </c>
    </row>
    <row r="1534" spans="1:7" ht="15">
      <c r="A1534" s="341" t="s">
        <v>2492</v>
      </c>
      <c r="B1534" s="381" t="s">
        <v>1870</v>
      </c>
      <c r="C1534" s="382" t="s">
        <v>2491</v>
      </c>
      <c r="D1534" s="383">
        <v>494</v>
      </c>
      <c r="E1534" s="384">
        <v>4500</v>
      </c>
      <c r="F1534" s="141">
        <f>-SUMIF(CajaAcc!F:F,A1534,CajaAcc!E:E)+G1534</f>
        <v>0</v>
      </c>
      <c r="G1534" s="332">
        <v>0</v>
      </c>
    </row>
    <row r="1535" spans="1:7" ht="15">
      <c r="A1535" s="341" t="s">
        <v>2493</v>
      </c>
      <c r="B1535" s="381" t="s">
        <v>1870</v>
      </c>
      <c r="C1535" s="382" t="s">
        <v>2494</v>
      </c>
      <c r="D1535" s="383">
        <v>494</v>
      </c>
      <c r="E1535" s="384">
        <v>4500</v>
      </c>
      <c r="F1535" s="141">
        <f>-SUMIF(CajaAcc!F:F,A1535,CajaAcc!E:E)+G1535</f>
        <v>0</v>
      </c>
      <c r="G1535" s="332">
        <v>0</v>
      </c>
    </row>
    <row r="1536" spans="1:7" ht="15">
      <c r="A1536" s="341" t="s">
        <v>2495</v>
      </c>
      <c r="B1536" s="381" t="s">
        <v>1870</v>
      </c>
      <c r="C1536" s="382" t="s">
        <v>2496</v>
      </c>
      <c r="D1536" s="383">
        <v>494</v>
      </c>
      <c r="E1536" s="384">
        <v>4500</v>
      </c>
      <c r="F1536" s="141">
        <f>-SUMIF(CajaAcc!F:F,A1536,CajaAcc!E:E)+G1536</f>
        <v>0</v>
      </c>
      <c r="G1536" s="332">
        <v>0</v>
      </c>
    </row>
    <row r="1537" spans="1:7" ht="15">
      <c r="A1537" s="341" t="s">
        <v>2497</v>
      </c>
      <c r="B1537" s="381" t="s">
        <v>1870</v>
      </c>
      <c r="C1537" s="382" t="s">
        <v>2496</v>
      </c>
      <c r="D1537" s="383">
        <v>494</v>
      </c>
      <c r="E1537" s="384">
        <v>4500</v>
      </c>
      <c r="F1537" s="141">
        <f>-SUMIF(CajaAcc!F:F,A1537,CajaAcc!E:E)+G1537</f>
        <v>1</v>
      </c>
      <c r="G1537" s="332">
        <v>2</v>
      </c>
    </row>
    <row r="1538" spans="1:7" ht="15">
      <c r="A1538" s="341" t="s">
        <v>6101</v>
      </c>
      <c r="B1538" s="381" t="s">
        <v>1870</v>
      </c>
      <c r="C1538" s="382" t="s">
        <v>6604</v>
      </c>
      <c r="D1538" s="383">
        <v>494</v>
      </c>
      <c r="E1538" s="384">
        <v>4500</v>
      </c>
      <c r="F1538" s="141">
        <f>-SUMIF(CajaAcc!F:F,A1538,CajaAcc!E:E)+G1538</f>
        <v>0</v>
      </c>
      <c r="G1538" s="332">
        <v>1</v>
      </c>
    </row>
    <row r="1539" spans="1:7" ht="15">
      <c r="A1539" s="341" t="s">
        <v>2530</v>
      </c>
      <c r="B1539" s="381" t="s">
        <v>1870</v>
      </c>
      <c r="C1539" s="382" t="s">
        <v>6604</v>
      </c>
      <c r="D1539" s="383">
        <v>494</v>
      </c>
      <c r="E1539" s="384">
        <v>4500</v>
      </c>
      <c r="F1539" s="141">
        <f>-SUMIF(CajaAcc!F:F,A1539,CajaAcc!E:E)+G1539</f>
        <v>0</v>
      </c>
      <c r="G1539" s="332">
        <v>1</v>
      </c>
    </row>
    <row r="1540" spans="1:7" ht="15">
      <c r="A1540" s="341" t="s">
        <v>2498</v>
      </c>
      <c r="B1540" s="381" t="s">
        <v>1870</v>
      </c>
      <c r="C1540" s="382" t="s">
        <v>2499</v>
      </c>
      <c r="D1540" s="383">
        <v>494</v>
      </c>
      <c r="E1540" s="384">
        <v>4500</v>
      </c>
      <c r="F1540" s="141">
        <f>-SUMIF(CajaAcc!F:F,A1540,CajaAcc!E:E)+G1540</f>
        <v>0</v>
      </c>
      <c r="G1540" s="332">
        <v>0</v>
      </c>
    </row>
    <row r="1541" spans="1:7" ht="15">
      <c r="A1541" s="341" t="s">
        <v>2500</v>
      </c>
      <c r="B1541" s="381" t="s">
        <v>1870</v>
      </c>
      <c r="C1541" s="382" t="s">
        <v>2501</v>
      </c>
      <c r="D1541" s="383">
        <v>494</v>
      </c>
      <c r="E1541" s="384">
        <v>4500</v>
      </c>
      <c r="F1541" s="141">
        <f>-SUMIF(CajaAcc!F:F,A1541,CajaAcc!E:E)+G1541</f>
        <v>0</v>
      </c>
      <c r="G1541" s="332">
        <v>0</v>
      </c>
    </row>
    <row r="1542" spans="1:7" ht="15">
      <c r="A1542" s="341" t="s">
        <v>2502</v>
      </c>
      <c r="B1542" s="381" t="s">
        <v>1870</v>
      </c>
      <c r="C1542" s="382" t="s">
        <v>2503</v>
      </c>
      <c r="D1542" s="383">
        <v>494</v>
      </c>
      <c r="E1542" s="384">
        <v>4500</v>
      </c>
      <c r="F1542" s="141">
        <f>-SUMIF(CajaAcc!F:F,A1542,CajaAcc!E:E)+G1542</f>
        <v>0</v>
      </c>
      <c r="G1542" s="332">
        <v>0</v>
      </c>
    </row>
    <row r="1543" spans="1:7" ht="15">
      <c r="A1543" s="341" t="s">
        <v>2504</v>
      </c>
      <c r="B1543" s="381" t="s">
        <v>1870</v>
      </c>
      <c r="C1543" s="382" t="s">
        <v>2505</v>
      </c>
      <c r="D1543" s="383">
        <v>494</v>
      </c>
      <c r="E1543" s="384">
        <v>4500</v>
      </c>
      <c r="F1543" s="141">
        <f>-SUMIF(CajaAcc!F:F,A1543,CajaAcc!E:E)+G1543</f>
        <v>1</v>
      </c>
      <c r="G1543" s="332">
        <v>1</v>
      </c>
    </row>
    <row r="1544" spans="1:7" ht="15">
      <c r="A1544" s="341" t="s">
        <v>2506</v>
      </c>
      <c r="B1544" s="381" t="s">
        <v>1870</v>
      </c>
      <c r="C1544" s="382" t="s">
        <v>2507</v>
      </c>
      <c r="D1544" s="383">
        <v>494</v>
      </c>
      <c r="E1544" s="384">
        <v>4500</v>
      </c>
      <c r="F1544" s="141">
        <f>-SUMIF(CajaAcc!F:F,A1544,CajaAcc!E:E)+G1544</f>
        <v>1</v>
      </c>
      <c r="G1544" s="332">
        <v>1</v>
      </c>
    </row>
    <row r="1545" spans="1:7" ht="15">
      <c r="A1545" s="341" t="s">
        <v>2508</v>
      </c>
      <c r="B1545" s="381" t="s">
        <v>1870</v>
      </c>
      <c r="C1545" s="382" t="s">
        <v>2507</v>
      </c>
      <c r="D1545" s="383">
        <v>494</v>
      </c>
      <c r="E1545" s="384">
        <v>4500</v>
      </c>
      <c r="F1545" s="141">
        <f>-SUMIF(CajaAcc!F:F,A1545,CajaAcc!E:E)+G1545</f>
        <v>0</v>
      </c>
      <c r="G1545" s="332">
        <v>0</v>
      </c>
    </row>
    <row r="1546" spans="1:7" ht="15">
      <c r="A1546" s="341" t="s">
        <v>2509</v>
      </c>
      <c r="B1546" s="381" t="s">
        <v>1870</v>
      </c>
      <c r="C1546" s="382" t="s">
        <v>2510</v>
      </c>
      <c r="D1546" s="383">
        <v>494</v>
      </c>
      <c r="E1546" s="384">
        <v>1000</v>
      </c>
      <c r="F1546" s="141">
        <f>-SUMIF(CajaAcc!F:F,A1546,CajaAcc!E:E)+G1546</f>
        <v>0</v>
      </c>
      <c r="G1546" s="332">
        <v>0</v>
      </c>
    </row>
    <row r="1547" spans="1:7" ht="15">
      <c r="A1547" s="341" t="s">
        <v>2511</v>
      </c>
      <c r="B1547" s="381" t="s">
        <v>1870</v>
      </c>
      <c r="C1547" s="382" t="s">
        <v>2512</v>
      </c>
      <c r="D1547" s="383">
        <v>494</v>
      </c>
      <c r="E1547" s="384">
        <v>4500</v>
      </c>
      <c r="F1547" s="141">
        <f>-SUMIF(CajaAcc!F:F,A1547,CajaAcc!E:E)+G1547</f>
        <v>0</v>
      </c>
      <c r="G1547" s="332">
        <v>0</v>
      </c>
    </row>
    <row r="1548" spans="1:7" ht="15">
      <c r="A1548" s="341" t="s">
        <v>2513</v>
      </c>
      <c r="B1548" s="381" t="s">
        <v>1870</v>
      </c>
      <c r="C1548" s="382" t="s">
        <v>2512</v>
      </c>
      <c r="D1548" s="383">
        <v>494</v>
      </c>
      <c r="E1548" s="384">
        <v>4500</v>
      </c>
      <c r="F1548" s="141">
        <f>-SUMIF(CajaAcc!F:F,A1548,CajaAcc!E:E)+G1548</f>
        <v>0</v>
      </c>
      <c r="G1548" s="332">
        <v>0</v>
      </c>
    </row>
    <row r="1549" spans="1:7" ht="15">
      <c r="A1549" s="341" t="s">
        <v>2514</v>
      </c>
      <c r="B1549" s="381" t="s">
        <v>1870</v>
      </c>
      <c r="C1549" s="382" t="s">
        <v>2512</v>
      </c>
      <c r="D1549" s="383">
        <v>494</v>
      </c>
      <c r="E1549" s="384">
        <v>4500</v>
      </c>
      <c r="F1549" s="141">
        <f>-SUMIF(CajaAcc!F:F,A1549,CajaAcc!E:E)+G1549</f>
        <v>0</v>
      </c>
      <c r="G1549" s="332">
        <v>0</v>
      </c>
    </row>
    <row r="1550" spans="1:7" ht="15">
      <c r="A1550" s="341" t="s">
        <v>2515</v>
      </c>
      <c r="B1550" s="381" t="s">
        <v>1870</v>
      </c>
      <c r="C1550" s="382" t="s">
        <v>2516</v>
      </c>
      <c r="D1550" s="383">
        <v>494</v>
      </c>
      <c r="E1550" s="384">
        <v>4500</v>
      </c>
      <c r="F1550" s="141">
        <f>-SUMIF(CajaAcc!F:F,A1550,CajaAcc!E:E)+G1550</f>
        <v>0</v>
      </c>
      <c r="G1550" s="332">
        <v>0</v>
      </c>
    </row>
    <row r="1551" spans="1:7" ht="15">
      <c r="A1551" s="341" t="s">
        <v>2517</v>
      </c>
      <c r="B1551" s="381" t="s">
        <v>1870</v>
      </c>
      <c r="C1551" s="382" t="s">
        <v>2518</v>
      </c>
      <c r="D1551" s="383">
        <v>494</v>
      </c>
      <c r="E1551" s="384">
        <v>4500</v>
      </c>
      <c r="F1551" s="141">
        <f>-SUMIF(CajaAcc!F:F,A1551,CajaAcc!E:E)+G1551</f>
        <v>0</v>
      </c>
      <c r="G1551" s="332">
        <v>0</v>
      </c>
    </row>
    <row r="1552" spans="1:7" ht="15">
      <c r="A1552" s="341" t="s">
        <v>2519</v>
      </c>
      <c r="B1552" s="381" t="s">
        <v>1870</v>
      </c>
      <c r="C1552" s="382" t="s">
        <v>2520</v>
      </c>
      <c r="D1552" s="383">
        <v>494</v>
      </c>
      <c r="E1552" s="384">
        <v>1000</v>
      </c>
      <c r="F1552" s="141">
        <f>-SUMIF(CajaAcc!F:F,A1552,CajaAcc!E:E)+G1552</f>
        <v>0</v>
      </c>
      <c r="G1552" s="332">
        <v>0</v>
      </c>
    </row>
    <row r="1553" spans="1:7" ht="15">
      <c r="A1553" s="341" t="s">
        <v>2521</v>
      </c>
      <c r="B1553" s="381" t="s">
        <v>1870</v>
      </c>
      <c r="C1553" s="382" t="s">
        <v>2520</v>
      </c>
      <c r="D1553" s="383">
        <v>494</v>
      </c>
      <c r="E1553" s="384">
        <v>1000</v>
      </c>
      <c r="F1553" s="141">
        <f>-SUMIF(CajaAcc!F:F,A1553,CajaAcc!E:E)+G1553</f>
        <v>0</v>
      </c>
      <c r="G1553" s="332">
        <v>0</v>
      </c>
    </row>
    <row r="1554" spans="1:7" ht="15">
      <c r="A1554" s="341" t="s">
        <v>2522</v>
      </c>
      <c r="B1554" s="381" t="s">
        <v>1870</v>
      </c>
      <c r="C1554" s="382" t="s">
        <v>2523</v>
      </c>
      <c r="D1554" s="383">
        <v>494</v>
      </c>
      <c r="E1554" s="384">
        <v>4500</v>
      </c>
      <c r="F1554" s="141">
        <f>-SUMIF(CajaAcc!F:F,A1554,CajaAcc!E:E)+G1554</f>
        <v>0</v>
      </c>
      <c r="G1554" s="332">
        <v>0</v>
      </c>
    </row>
    <row r="1555" spans="1:7" ht="15">
      <c r="A1555" s="341" t="s">
        <v>2524</v>
      </c>
      <c r="B1555" s="381" t="s">
        <v>1870</v>
      </c>
      <c r="C1555" s="382" t="s">
        <v>2523</v>
      </c>
      <c r="D1555" s="383">
        <v>494</v>
      </c>
      <c r="E1555" s="384">
        <v>4500</v>
      </c>
      <c r="F1555" s="141">
        <f>-SUMIF(CajaAcc!F:F,A1555,CajaAcc!E:E)+G1555</f>
        <v>0</v>
      </c>
      <c r="G1555" s="332">
        <v>0</v>
      </c>
    </row>
    <row r="1556" spans="1:7" ht="15">
      <c r="A1556" s="341" t="s">
        <v>2525</v>
      </c>
      <c r="B1556" s="381" t="s">
        <v>1870</v>
      </c>
      <c r="C1556" s="382" t="s">
        <v>2523</v>
      </c>
      <c r="D1556" s="383">
        <v>494</v>
      </c>
      <c r="E1556" s="384">
        <v>4500</v>
      </c>
      <c r="F1556" s="141">
        <f>-SUMIF(CajaAcc!F:F,A1556,CajaAcc!E:E)+G1556</f>
        <v>0</v>
      </c>
      <c r="G1556" s="332">
        <v>0</v>
      </c>
    </row>
    <row r="1557" spans="1:7" ht="15">
      <c r="A1557" s="341" t="s">
        <v>2526</v>
      </c>
      <c r="B1557" s="381" t="s">
        <v>1870</v>
      </c>
      <c r="C1557" s="382" t="s">
        <v>2527</v>
      </c>
      <c r="D1557" s="383">
        <v>494</v>
      </c>
      <c r="E1557" s="384">
        <v>4500</v>
      </c>
      <c r="F1557" s="141">
        <f>-SUMIF(CajaAcc!F:F,A1557,CajaAcc!E:E)+G1557</f>
        <v>1</v>
      </c>
      <c r="G1557" s="332">
        <v>1</v>
      </c>
    </row>
    <row r="1558" spans="1:7" ht="15">
      <c r="A1558" s="341" t="s">
        <v>2528</v>
      </c>
      <c r="B1558" s="381" t="s">
        <v>1870</v>
      </c>
      <c r="C1558" s="382" t="s">
        <v>2527</v>
      </c>
      <c r="D1558" s="383">
        <v>494</v>
      </c>
      <c r="E1558" s="384">
        <v>4500</v>
      </c>
      <c r="F1558" s="141">
        <f>-SUMIF(CajaAcc!F:F,A1558,CajaAcc!E:E)+G1558</f>
        <v>0</v>
      </c>
      <c r="G1558" s="332">
        <v>0</v>
      </c>
    </row>
    <row r="1559" spans="1:7" ht="15">
      <c r="A1559" s="341" t="s">
        <v>2529</v>
      </c>
      <c r="B1559" s="381" t="s">
        <v>1870</v>
      </c>
      <c r="C1559" s="382" t="s">
        <v>2527</v>
      </c>
      <c r="D1559" s="383">
        <v>494</v>
      </c>
      <c r="E1559" s="384">
        <v>4500</v>
      </c>
      <c r="F1559" s="141">
        <f>-SUMIF(CajaAcc!F:F,A1559,CajaAcc!E:E)+G1559</f>
        <v>0</v>
      </c>
      <c r="G1559" s="332">
        <v>0</v>
      </c>
    </row>
    <row r="1560" spans="1:7" ht="15">
      <c r="A1560" s="341" t="s">
        <v>2531</v>
      </c>
      <c r="B1560" s="381" t="s">
        <v>1870</v>
      </c>
      <c r="C1560" s="382" t="s">
        <v>2532</v>
      </c>
      <c r="D1560" s="383">
        <v>494</v>
      </c>
      <c r="E1560" s="384">
        <v>4500</v>
      </c>
      <c r="F1560" s="141">
        <f>-SUMIF(CajaAcc!F:F,A1560,CajaAcc!E:E)+G1560</f>
        <v>0</v>
      </c>
      <c r="G1560" s="332">
        <v>0</v>
      </c>
    </row>
    <row r="1561" spans="1:7" ht="15">
      <c r="A1561" s="341" t="s">
        <v>2533</v>
      </c>
      <c r="B1561" s="381" t="s">
        <v>1870</v>
      </c>
      <c r="C1561" s="382" t="s">
        <v>2534</v>
      </c>
      <c r="D1561" s="383">
        <v>494</v>
      </c>
      <c r="E1561" s="384">
        <v>4500</v>
      </c>
      <c r="F1561" s="141">
        <f>-SUMIF(CajaAcc!F:F,A1561,CajaAcc!E:E)+G1561</f>
        <v>0</v>
      </c>
      <c r="G1561" s="332">
        <v>0</v>
      </c>
    </row>
    <row r="1562" spans="1:7" ht="15">
      <c r="A1562" s="341" t="s">
        <v>2535</v>
      </c>
      <c r="B1562" s="381" t="s">
        <v>1870</v>
      </c>
      <c r="C1562" s="382" t="s">
        <v>2534</v>
      </c>
      <c r="D1562" s="383">
        <v>494</v>
      </c>
      <c r="E1562" s="384">
        <v>4500</v>
      </c>
      <c r="F1562" s="141">
        <f>-SUMIF(CajaAcc!F:F,A1562,CajaAcc!E:E)+G1562</f>
        <v>0</v>
      </c>
      <c r="G1562" s="332">
        <v>0</v>
      </c>
    </row>
    <row r="1563" spans="1:7" ht="15">
      <c r="A1563" s="341" t="s">
        <v>2536</v>
      </c>
      <c r="B1563" s="381" t="s">
        <v>1870</v>
      </c>
      <c r="C1563" s="382" t="s">
        <v>2534</v>
      </c>
      <c r="D1563" s="383">
        <v>494</v>
      </c>
      <c r="E1563" s="384">
        <v>4500</v>
      </c>
      <c r="F1563" s="141">
        <f>-SUMIF(CajaAcc!F:F,A1563,CajaAcc!E:E)+G1563</f>
        <v>0</v>
      </c>
      <c r="G1563" s="332">
        <v>0</v>
      </c>
    </row>
    <row r="1564" spans="1:7" ht="15">
      <c r="A1564" s="341" t="s">
        <v>2537</v>
      </c>
      <c r="B1564" s="381" t="s">
        <v>1870</v>
      </c>
      <c r="C1564" s="382" t="s">
        <v>2538</v>
      </c>
      <c r="D1564" s="383">
        <v>494</v>
      </c>
      <c r="E1564" s="384">
        <v>4500</v>
      </c>
      <c r="F1564" s="141">
        <f>-SUMIF(CajaAcc!F:F,A1564,CajaAcc!E:E)+G1564</f>
        <v>0</v>
      </c>
      <c r="G1564" s="332">
        <v>0</v>
      </c>
    </row>
    <row r="1565" spans="1:7" ht="15">
      <c r="A1565" s="341" t="s">
        <v>2539</v>
      </c>
      <c r="B1565" s="381" t="s">
        <v>1870</v>
      </c>
      <c r="C1565" s="382" t="s">
        <v>2538</v>
      </c>
      <c r="D1565" s="383">
        <v>494</v>
      </c>
      <c r="E1565" s="384">
        <v>4500</v>
      </c>
      <c r="F1565" s="141">
        <f>-SUMIF(CajaAcc!F:F,A1565,CajaAcc!E:E)+G1565</f>
        <v>0</v>
      </c>
      <c r="G1565" s="332">
        <v>0</v>
      </c>
    </row>
    <row r="1566" spans="1:7" ht="15">
      <c r="A1566" s="341" t="s">
        <v>2540</v>
      </c>
      <c r="B1566" s="381" t="s">
        <v>1870</v>
      </c>
      <c r="C1566" s="382" t="s">
        <v>2541</v>
      </c>
      <c r="D1566" s="383">
        <v>494</v>
      </c>
      <c r="E1566" s="384">
        <v>4500</v>
      </c>
      <c r="F1566" s="141">
        <f>-SUMIF(CajaAcc!F:F,A1566,CajaAcc!E:E)+G1566</f>
        <v>0</v>
      </c>
      <c r="G1566" s="332">
        <v>0</v>
      </c>
    </row>
    <row r="1567" spans="1:7" ht="15">
      <c r="A1567" s="341" t="s">
        <v>6502</v>
      </c>
      <c r="B1567" s="381" t="s">
        <v>1870</v>
      </c>
      <c r="C1567" s="382" t="s">
        <v>6503</v>
      </c>
      <c r="D1567" s="383">
        <v>494</v>
      </c>
      <c r="E1567" s="384">
        <v>4500</v>
      </c>
      <c r="F1567" s="141">
        <f>-SUMIF(CajaAcc!F:F,A1567,CajaAcc!E:E)+G1567</f>
        <v>1</v>
      </c>
      <c r="G1567" s="332">
        <v>1</v>
      </c>
    </row>
    <row r="1568" spans="1:7" ht="15">
      <c r="A1568" s="341" t="s">
        <v>2542</v>
      </c>
      <c r="B1568" s="381" t="s">
        <v>1870</v>
      </c>
      <c r="C1568" s="382" t="s">
        <v>2543</v>
      </c>
      <c r="D1568" s="383">
        <v>494</v>
      </c>
      <c r="E1568" s="384">
        <v>1000</v>
      </c>
      <c r="F1568" s="141">
        <f>-SUMIF(CajaAcc!F:F,A1568,CajaAcc!E:E)+G1568</f>
        <v>0</v>
      </c>
      <c r="G1568" s="332">
        <v>0</v>
      </c>
    </row>
    <row r="1569" spans="1:7" ht="15">
      <c r="A1569" s="341" t="s">
        <v>2544</v>
      </c>
      <c r="B1569" s="381" t="s">
        <v>1870</v>
      </c>
      <c r="C1569" s="382" t="s">
        <v>2545</v>
      </c>
      <c r="D1569" s="383">
        <v>494</v>
      </c>
      <c r="E1569" s="384">
        <v>1000</v>
      </c>
      <c r="F1569" s="141">
        <f>-SUMIF(CajaAcc!F:F,A1569,CajaAcc!E:E)+G1569</f>
        <v>0</v>
      </c>
      <c r="G1569" s="332">
        <v>0</v>
      </c>
    </row>
    <row r="1570" spans="1:7" ht="15">
      <c r="A1570" s="341" t="s">
        <v>2546</v>
      </c>
      <c r="B1570" s="381" t="s">
        <v>1870</v>
      </c>
      <c r="C1570" s="382" t="s">
        <v>2547</v>
      </c>
      <c r="D1570" s="383">
        <v>494</v>
      </c>
      <c r="E1570" s="384">
        <v>4500</v>
      </c>
      <c r="F1570" s="141">
        <f>-SUMIF(CajaAcc!F:F,A1570,CajaAcc!E:E)+G1570</f>
        <v>0</v>
      </c>
      <c r="G1570" s="332">
        <v>0</v>
      </c>
    </row>
    <row r="1571" spans="1:7" ht="15">
      <c r="A1571" s="341" t="s">
        <v>2548</v>
      </c>
      <c r="B1571" s="381" t="s">
        <v>1870</v>
      </c>
      <c r="C1571" s="382" t="s">
        <v>2549</v>
      </c>
      <c r="D1571" s="383">
        <v>494</v>
      </c>
      <c r="E1571" s="384">
        <v>4500</v>
      </c>
      <c r="F1571" s="141">
        <f>-SUMIF(CajaAcc!F:F,A1571,CajaAcc!E:E)+G1571</f>
        <v>0</v>
      </c>
      <c r="G1571" s="332">
        <v>0</v>
      </c>
    </row>
    <row r="1572" spans="1:7" ht="15">
      <c r="A1572" s="341" t="s">
        <v>2550</v>
      </c>
      <c r="B1572" s="381" t="s">
        <v>1870</v>
      </c>
      <c r="C1572" s="382" t="s">
        <v>2549</v>
      </c>
      <c r="D1572" s="383">
        <v>494</v>
      </c>
      <c r="E1572" s="384">
        <v>4500</v>
      </c>
      <c r="F1572" s="141">
        <f>-SUMIF(CajaAcc!F:F,A1572,CajaAcc!E:E)+G1572</f>
        <v>0</v>
      </c>
      <c r="G1572" s="332">
        <v>0</v>
      </c>
    </row>
    <row r="1573" spans="1:7" ht="15">
      <c r="A1573" s="341" t="s">
        <v>2551</v>
      </c>
      <c r="B1573" s="381" t="s">
        <v>1870</v>
      </c>
      <c r="C1573" s="382" t="s">
        <v>2552</v>
      </c>
      <c r="D1573" s="383">
        <v>494</v>
      </c>
      <c r="E1573" s="384">
        <v>1000</v>
      </c>
      <c r="F1573" s="141">
        <f>-SUMIF(CajaAcc!F:F,A1573,CajaAcc!E:E)+G1573</f>
        <v>1</v>
      </c>
      <c r="G1573" s="332">
        <v>1</v>
      </c>
    </row>
    <row r="1574" spans="1:7" ht="15">
      <c r="A1574" s="341" t="s">
        <v>2553</v>
      </c>
      <c r="B1574" s="381" t="s">
        <v>1870</v>
      </c>
      <c r="C1574" s="382" t="s">
        <v>2554</v>
      </c>
      <c r="D1574" s="383">
        <v>494</v>
      </c>
      <c r="E1574" s="384">
        <v>1000</v>
      </c>
      <c r="F1574" s="141">
        <f>-SUMIF(CajaAcc!F:F,A1574,CajaAcc!E:E)+G1574</f>
        <v>0</v>
      </c>
      <c r="G1574" s="332">
        <v>0</v>
      </c>
    </row>
    <row r="1575" spans="1:7" ht="15">
      <c r="A1575" s="341" t="s">
        <v>2555</v>
      </c>
      <c r="B1575" s="381" t="s">
        <v>1870</v>
      </c>
      <c r="C1575" s="382" t="s">
        <v>2556</v>
      </c>
      <c r="D1575" s="383">
        <v>494</v>
      </c>
      <c r="E1575" s="384">
        <v>1000</v>
      </c>
      <c r="F1575" s="141">
        <f>-SUMIF(CajaAcc!F:F,A1575,CajaAcc!E:E)+G1575</f>
        <v>0</v>
      </c>
      <c r="G1575" s="332">
        <v>0</v>
      </c>
    </row>
    <row r="1576" spans="1:7" ht="15">
      <c r="A1576" s="341" t="s">
        <v>2557</v>
      </c>
      <c r="B1576" s="381" t="s">
        <v>1870</v>
      </c>
      <c r="C1576" s="382" t="s">
        <v>2558</v>
      </c>
      <c r="D1576" s="383">
        <v>494</v>
      </c>
      <c r="E1576" s="384">
        <v>1000</v>
      </c>
      <c r="F1576" s="141">
        <f>-SUMIF(CajaAcc!F:F,A1576,CajaAcc!E:E)+G1576</f>
        <v>0</v>
      </c>
      <c r="G1576" s="332">
        <v>0</v>
      </c>
    </row>
    <row r="1577" spans="1:7" ht="15">
      <c r="A1577" s="341" t="s">
        <v>2559</v>
      </c>
      <c r="B1577" s="381" t="s">
        <v>1870</v>
      </c>
      <c r="C1577" s="382" t="s">
        <v>2560</v>
      </c>
      <c r="D1577" s="383">
        <v>494</v>
      </c>
      <c r="E1577" s="384">
        <v>1000</v>
      </c>
      <c r="F1577" s="141">
        <f>-SUMIF(CajaAcc!F:F,A1577,CajaAcc!E:E)+G1577</f>
        <v>0</v>
      </c>
      <c r="G1577" s="332">
        <v>0</v>
      </c>
    </row>
    <row r="1578" spans="1:7" ht="15">
      <c r="A1578" s="341" t="s">
        <v>2561</v>
      </c>
      <c r="B1578" s="381" t="s">
        <v>1870</v>
      </c>
      <c r="C1578" s="382" t="s">
        <v>2562</v>
      </c>
      <c r="D1578" s="383">
        <v>494</v>
      </c>
      <c r="E1578" s="384">
        <v>1000</v>
      </c>
      <c r="F1578" s="141">
        <f>-SUMIF(CajaAcc!F:F,A1578,CajaAcc!E:E)+G1578</f>
        <v>0</v>
      </c>
      <c r="G1578" s="332">
        <v>0</v>
      </c>
    </row>
    <row r="1579" spans="1:7" ht="15">
      <c r="A1579" s="341" t="s">
        <v>2563</v>
      </c>
      <c r="B1579" s="381" t="s">
        <v>1870</v>
      </c>
      <c r="C1579" s="382" t="s">
        <v>2564</v>
      </c>
      <c r="D1579" s="383">
        <v>494</v>
      </c>
      <c r="E1579" s="384">
        <v>1000</v>
      </c>
      <c r="F1579" s="141">
        <f>-SUMIF(CajaAcc!F:F,A1579,CajaAcc!E:E)+G1579</f>
        <v>0</v>
      </c>
      <c r="G1579" s="332">
        <v>0</v>
      </c>
    </row>
    <row r="1580" spans="1:7" ht="15">
      <c r="A1580" s="341" t="s">
        <v>2565</v>
      </c>
      <c r="B1580" s="381" t="s">
        <v>1870</v>
      </c>
      <c r="C1580" s="382" t="s">
        <v>2566</v>
      </c>
      <c r="D1580" s="383">
        <v>494</v>
      </c>
      <c r="E1580" s="384">
        <v>1000</v>
      </c>
      <c r="F1580" s="141">
        <f>-SUMIF(CajaAcc!F:F,A1580,CajaAcc!E:E)+G1580</f>
        <v>0</v>
      </c>
      <c r="G1580" s="332">
        <v>0</v>
      </c>
    </row>
    <row r="1581" spans="1:7" ht="15">
      <c r="A1581" s="341" t="s">
        <v>2567</v>
      </c>
      <c r="B1581" s="381" t="s">
        <v>1870</v>
      </c>
      <c r="C1581" s="382" t="s">
        <v>2568</v>
      </c>
      <c r="D1581" s="383">
        <v>494</v>
      </c>
      <c r="E1581" s="384">
        <v>1000</v>
      </c>
      <c r="F1581" s="141">
        <f>-SUMIF(CajaAcc!F:F,A1581,CajaAcc!E:E)+G1581</f>
        <v>0</v>
      </c>
      <c r="G1581" s="332">
        <v>0</v>
      </c>
    </row>
    <row r="1582" spans="1:7" ht="15">
      <c r="A1582" s="341" t="s">
        <v>2569</v>
      </c>
      <c r="B1582" s="381" t="s">
        <v>1870</v>
      </c>
      <c r="C1582" s="382" t="s">
        <v>2570</v>
      </c>
      <c r="D1582" s="383">
        <v>494</v>
      </c>
      <c r="E1582" s="384">
        <v>1000</v>
      </c>
      <c r="F1582" s="141">
        <f>-SUMIF(CajaAcc!F:F,A1582,CajaAcc!E:E)+G1582</f>
        <v>0</v>
      </c>
      <c r="G1582" s="332">
        <v>0</v>
      </c>
    </row>
    <row r="1583" spans="1:7" ht="15">
      <c r="A1583" s="341" t="s">
        <v>2571</v>
      </c>
      <c r="B1583" s="381" t="s">
        <v>1870</v>
      </c>
      <c r="C1583" s="382" t="s">
        <v>2570</v>
      </c>
      <c r="D1583" s="383">
        <v>494</v>
      </c>
      <c r="E1583" s="384">
        <v>1000</v>
      </c>
      <c r="F1583" s="141">
        <f>-SUMIF(CajaAcc!F:F,A1583,CajaAcc!E:E)+G1583</f>
        <v>0</v>
      </c>
      <c r="G1583" s="332">
        <v>0</v>
      </c>
    </row>
    <row r="1584" spans="1:7" ht="15">
      <c r="A1584" s="341" t="s">
        <v>2572</v>
      </c>
      <c r="B1584" s="381" t="s">
        <v>1870</v>
      </c>
      <c r="C1584" s="382" t="s">
        <v>2573</v>
      </c>
      <c r="D1584" s="383">
        <v>494</v>
      </c>
      <c r="E1584" s="384">
        <v>1000</v>
      </c>
      <c r="F1584" s="141">
        <f>-SUMIF(CajaAcc!F:F,A1584,CajaAcc!E:E)+G1584</f>
        <v>0</v>
      </c>
      <c r="G1584" s="332">
        <v>0</v>
      </c>
    </row>
    <row r="1585" spans="1:7" ht="15">
      <c r="A1585" s="341" t="s">
        <v>2574</v>
      </c>
      <c r="B1585" s="381" t="s">
        <v>1870</v>
      </c>
      <c r="C1585" s="382" t="s">
        <v>2575</v>
      </c>
      <c r="D1585" s="383">
        <v>494</v>
      </c>
      <c r="E1585" s="384">
        <v>1000</v>
      </c>
      <c r="F1585" s="141">
        <f>-SUMIF(CajaAcc!F:F,A1585,CajaAcc!E:E)+G1585</f>
        <v>0</v>
      </c>
      <c r="G1585" s="332">
        <v>0</v>
      </c>
    </row>
    <row r="1586" spans="1:7" ht="15">
      <c r="A1586" s="341" t="s">
        <v>2576</v>
      </c>
      <c r="B1586" s="381" t="s">
        <v>1870</v>
      </c>
      <c r="C1586" s="382" t="s">
        <v>2577</v>
      </c>
      <c r="D1586" s="383">
        <v>494</v>
      </c>
      <c r="E1586" s="384">
        <v>1000</v>
      </c>
      <c r="F1586" s="141">
        <f>-SUMIF(CajaAcc!F:F,A1586,CajaAcc!E:E)+G1586</f>
        <v>0</v>
      </c>
      <c r="G1586" s="332">
        <v>0</v>
      </c>
    </row>
    <row r="1587" spans="1:7" ht="15">
      <c r="A1587" s="341" t="s">
        <v>2578</v>
      </c>
      <c r="B1587" s="381" t="s">
        <v>1870</v>
      </c>
      <c r="C1587" s="382" t="s">
        <v>2579</v>
      </c>
      <c r="D1587" s="383">
        <v>494</v>
      </c>
      <c r="E1587" s="384">
        <v>1000</v>
      </c>
      <c r="F1587" s="141">
        <f>-SUMIF(CajaAcc!F:F,A1587,CajaAcc!E:E)+G1587</f>
        <v>0</v>
      </c>
      <c r="G1587" s="332">
        <v>0</v>
      </c>
    </row>
    <row r="1588" spans="1:7" ht="15">
      <c r="A1588" s="341" t="s">
        <v>2580</v>
      </c>
      <c r="B1588" s="381" t="s">
        <v>1870</v>
      </c>
      <c r="C1588" s="382" t="s">
        <v>2581</v>
      </c>
      <c r="D1588" s="383">
        <v>494</v>
      </c>
      <c r="E1588" s="384">
        <v>1000</v>
      </c>
      <c r="F1588" s="141">
        <f>-SUMIF(CajaAcc!F:F,A1588,CajaAcc!E:E)+G1588</f>
        <v>0</v>
      </c>
      <c r="G1588" s="332">
        <v>0</v>
      </c>
    </row>
    <row r="1589" spans="1:7" ht="15">
      <c r="A1589" s="341" t="s">
        <v>2582</v>
      </c>
      <c r="B1589" s="381" t="s">
        <v>1870</v>
      </c>
      <c r="C1589" s="382" t="s">
        <v>2583</v>
      </c>
      <c r="D1589" s="383">
        <v>494</v>
      </c>
      <c r="E1589" s="384">
        <v>4500</v>
      </c>
      <c r="F1589" s="141">
        <f>-SUMIF(CajaAcc!F:F,A1589,CajaAcc!E:E)+G1589</f>
        <v>0</v>
      </c>
      <c r="G1589" s="332">
        <v>0</v>
      </c>
    </row>
    <row r="1590" spans="1:7" ht="15">
      <c r="A1590" s="341" t="s">
        <v>2584</v>
      </c>
      <c r="B1590" s="381" t="s">
        <v>1870</v>
      </c>
      <c r="C1590" s="382" t="s">
        <v>2585</v>
      </c>
      <c r="D1590" s="383">
        <v>494</v>
      </c>
      <c r="E1590" s="384">
        <v>4500</v>
      </c>
      <c r="F1590" s="141">
        <f>-SUMIF(CajaAcc!F:F,A1590,CajaAcc!E:E)+G1590</f>
        <v>0</v>
      </c>
      <c r="G1590" s="332">
        <v>0</v>
      </c>
    </row>
    <row r="1591" spans="1:7" ht="15">
      <c r="A1591" s="341" t="s">
        <v>2586</v>
      </c>
      <c r="B1591" s="381" t="s">
        <v>1870</v>
      </c>
      <c r="C1591" s="382" t="s">
        <v>2585</v>
      </c>
      <c r="D1591" s="383">
        <v>494</v>
      </c>
      <c r="E1591" s="384">
        <v>4500</v>
      </c>
      <c r="F1591" s="141">
        <f>-SUMIF(CajaAcc!F:F,A1591,CajaAcc!E:E)+G1591</f>
        <v>0</v>
      </c>
      <c r="G1591" s="332">
        <v>0</v>
      </c>
    </row>
    <row r="1592" spans="1:7" ht="15">
      <c r="A1592" s="341" t="s">
        <v>2587</v>
      </c>
      <c r="B1592" s="381" t="s">
        <v>1870</v>
      </c>
      <c r="C1592" s="382" t="s">
        <v>2588</v>
      </c>
      <c r="D1592" s="383">
        <v>494</v>
      </c>
      <c r="E1592" s="384">
        <v>4500</v>
      </c>
      <c r="F1592" s="141">
        <f>-SUMIF(CajaAcc!F:F,A1592,CajaAcc!E:E)+G1592</f>
        <v>9</v>
      </c>
      <c r="G1592" s="332">
        <v>9</v>
      </c>
    </row>
    <row r="1593" spans="1:7" ht="15">
      <c r="A1593" s="341" t="s">
        <v>2589</v>
      </c>
      <c r="B1593" s="381" t="s">
        <v>1870</v>
      </c>
      <c r="C1593" s="382" t="s">
        <v>2588</v>
      </c>
      <c r="D1593" s="383">
        <v>494</v>
      </c>
      <c r="E1593" s="384">
        <v>4500</v>
      </c>
      <c r="F1593" s="141">
        <f>-SUMIF(CajaAcc!F:F,A1593,CajaAcc!E:E)+G1593</f>
        <v>0</v>
      </c>
      <c r="G1593" s="332">
        <v>0</v>
      </c>
    </row>
    <row r="1594" spans="1:7" ht="15">
      <c r="A1594" s="341" t="s">
        <v>2590</v>
      </c>
      <c r="B1594" s="381" t="s">
        <v>1870</v>
      </c>
      <c r="C1594" s="382" t="s">
        <v>2591</v>
      </c>
      <c r="D1594" s="383">
        <v>494</v>
      </c>
      <c r="E1594" s="384">
        <v>4500</v>
      </c>
      <c r="F1594" s="141">
        <f>-SUMIF(CajaAcc!F:F,A1594,CajaAcc!E:E)+G1594</f>
        <v>0</v>
      </c>
      <c r="G1594" s="332">
        <v>0</v>
      </c>
    </row>
    <row r="1595" spans="1:7" ht="15">
      <c r="A1595" s="341" t="s">
        <v>2592</v>
      </c>
      <c r="B1595" s="381" t="s">
        <v>1870</v>
      </c>
      <c r="C1595" s="382" t="s">
        <v>2593</v>
      </c>
      <c r="D1595" s="383">
        <v>494</v>
      </c>
      <c r="E1595" s="384">
        <v>4500</v>
      </c>
      <c r="F1595" s="141">
        <f>-SUMIF(CajaAcc!F:F,A1595,CajaAcc!E:E)+G1595</f>
        <v>0</v>
      </c>
      <c r="G1595" s="332">
        <v>0</v>
      </c>
    </row>
    <row r="1596" spans="1:7" ht="15">
      <c r="A1596" s="341" t="s">
        <v>2594</v>
      </c>
      <c r="B1596" s="381" t="s">
        <v>1870</v>
      </c>
      <c r="C1596" s="382" t="s">
        <v>2593</v>
      </c>
      <c r="D1596" s="383">
        <v>494</v>
      </c>
      <c r="E1596" s="384">
        <v>4500</v>
      </c>
      <c r="F1596" s="141">
        <f>-SUMIF(CajaAcc!F:F,A1596,CajaAcc!E:E)+G1596</f>
        <v>0</v>
      </c>
      <c r="G1596" s="332">
        <v>0</v>
      </c>
    </row>
    <row r="1597" spans="1:7" ht="15">
      <c r="A1597" s="341" t="s">
        <v>2595</v>
      </c>
      <c r="B1597" s="381" t="s">
        <v>1870</v>
      </c>
      <c r="C1597" s="382" t="s">
        <v>2593</v>
      </c>
      <c r="D1597" s="383">
        <v>494</v>
      </c>
      <c r="E1597" s="384">
        <v>4500</v>
      </c>
      <c r="F1597" s="141">
        <f>-SUMIF(CajaAcc!F:F,A1597,CajaAcc!E:E)+G1597</f>
        <v>0</v>
      </c>
      <c r="G1597" s="332">
        <v>0</v>
      </c>
    </row>
    <row r="1598" spans="1:7" ht="15">
      <c r="A1598" s="341" t="s">
        <v>2596</v>
      </c>
      <c r="B1598" s="381" t="s">
        <v>1870</v>
      </c>
      <c r="C1598" s="382" t="s">
        <v>2593</v>
      </c>
      <c r="D1598" s="383">
        <v>494</v>
      </c>
      <c r="E1598" s="384">
        <v>4500</v>
      </c>
      <c r="F1598" s="141">
        <f>-SUMIF(CajaAcc!F:F,A1598,CajaAcc!E:E)+G1598</f>
        <v>2</v>
      </c>
      <c r="G1598" s="332">
        <v>2</v>
      </c>
    </row>
    <row r="1599" spans="1:7" ht="15">
      <c r="A1599" s="341" t="s">
        <v>2597</v>
      </c>
      <c r="B1599" s="381" t="s">
        <v>1870</v>
      </c>
      <c r="C1599" s="382" t="s">
        <v>2593</v>
      </c>
      <c r="D1599" s="383">
        <v>494</v>
      </c>
      <c r="E1599" s="384">
        <v>4500</v>
      </c>
      <c r="F1599" s="141">
        <f>-SUMIF(CajaAcc!F:F,A1599,CajaAcc!E:E)+G1599</f>
        <v>0</v>
      </c>
      <c r="G1599" s="332">
        <v>0</v>
      </c>
    </row>
    <row r="1600" spans="1:7" ht="15">
      <c r="A1600" s="341" t="s">
        <v>2598</v>
      </c>
      <c r="B1600" s="381" t="s">
        <v>1870</v>
      </c>
      <c r="C1600" s="382" t="s">
        <v>2599</v>
      </c>
      <c r="D1600" s="383">
        <v>494</v>
      </c>
      <c r="E1600" s="384">
        <v>4500</v>
      </c>
      <c r="F1600" s="141">
        <f>-SUMIF(CajaAcc!F:F,A1600,CajaAcc!E:E)+G1600</f>
        <v>0</v>
      </c>
      <c r="G1600" s="332">
        <v>0</v>
      </c>
    </row>
    <row r="1601" spans="1:7" ht="15">
      <c r="A1601" s="341" t="s">
        <v>2600</v>
      </c>
      <c r="B1601" s="381" t="s">
        <v>1870</v>
      </c>
      <c r="C1601" s="382" t="s">
        <v>2599</v>
      </c>
      <c r="D1601" s="383">
        <v>494</v>
      </c>
      <c r="E1601" s="384">
        <v>4500</v>
      </c>
      <c r="F1601" s="141">
        <f>-SUMIF(CajaAcc!F:F,A1601,CajaAcc!E:E)+G1601</f>
        <v>0</v>
      </c>
      <c r="G1601" s="332">
        <v>0</v>
      </c>
    </row>
    <row r="1602" spans="1:7" ht="15">
      <c r="A1602" s="341" t="s">
        <v>2601</v>
      </c>
      <c r="B1602" s="381" t="s">
        <v>1870</v>
      </c>
      <c r="C1602" s="382" t="s">
        <v>2599</v>
      </c>
      <c r="D1602" s="383">
        <v>494</v>
      </c>
      <c r="E1602" s="384">
        <v>4500</v>
      </c>
      <c r="F1602" s="141">
        <f>-SUMIF(CajaAcc!F:F,A1602,CajaAcc!E:E)+G1602</f>
        <v>0</v>
      </c>
      <c r="G1602" s="332">
        <v>0</v>
      </c>
    </row>
    <row r="1603" spans="1:7" ht="15">
      <c r="A1603" s="341" t="s">
        <v>2602</v>
      </c>
      <c r="B1603" s="381" t="s">
        <v>1870</v>
      </c>
      <c r="C1603" s="382" t="s">
        <v>2603</v>
      </c>
      <c r="D1603" s="383">
        <v>494</v>
      </c>
      <c r="E1603" s="384">
        <v>4500</v>
      </c>
      <c r="F1603" s="141">
        <f>-SUMIF(CajaAcc!F:F,A1603,CajaAcc!E:E)+G1603</f>
        <v>0</v>
      </c>
      <c r="G1603" s="332">
        <v>0</v>
      </c>
    </row>
    <row r="1604" spans="1:7" ht="15">
      <c r="A1604" s="341" t="s">
        <v>2604</v>
      </c>
      <c r="B1604" s="381" t="s">
        <v>1870</v>
      </c>
      <c r="C1604" s="382" t="s">
        <v>2603</v>
      </c>
      <c r="D1604" s="383">
        <v>494</v>
      </c>
      <c r="E1604" s="384">
        <v>4500</v>
      </c>
      <c r="F1604" s="141">
        <f>-SUMIF(CajaAcc!F:F,A1604,CajaAcc!E:E)+G1604</f>
        <v>0</v>
      </c>
      <c r="G1604" s="332">
        <v>0</v>
      </c>
    </row>
    <row r="1605" spans="1:7" ht="15">
      <c r="A1605" s="341" t="s">
        <v>2605</v>
      </c>
      <c r="B1605" s="381" t="s">
        <v>1870</v>
      </c>
      <c r="C1605" s="382" t="s">
        <v>2603</v>
      </c>
      <c r="D1605" s="383">
        <v>494</v>
      </c>
      <c r="E1605" s="384">
        <v>4500</v>
      </c>
      <c r="F1605" s="141">
        <f>-SUMIF(CajaAcc!F:F,A1605,CajaAcc!E:E)+G1605</f>
        <v>1</v>
      </c>
      <c r="G1605" s="332">
        <v>1</v>
      </c>
    </row>
    <row r="1606" spans="1:7" ht="15">
      <c r="A1606" s="341" t="s">
        <v>2606</v>
      </c>
      <c r="B1606" s="381" t="s">
        <v>1870</v>
      </c>
      <c r="C1606" s="382" t="s">
        <v>2603</v>
      </c>
      <c r="D1606" s="383">
        <v>494</v>
      </c>
      <c r="E1606" s="384">
        <v>4500</v>
      </c>
      <c r="F1606" s="141">
        <f>-SUMIF(CajaAcc!F:F,A1606,CajaAcc!E:E)+G1606</f>
        <v>0</v>
      </c>
      <c r="G1606" s="332">
        <v>0</v>
      </c>
    </row>
    <row r="1607" spans="1:7" ht="15">
      <c r="A1607" s="341" t="s">
        <v>2607</v>
      </c>
      <c r="B1607" s="381" t="s">
        <v>1870</v>
      </c>
      <c r="C1607" s="382" t="s">
        <v>2608</v>
      </c>
      <c r="D1607" s="383">
        <v>494</v>
      </c>
      <c r="E1607" s="384">
        <v>4500</v>
      </c>
      <c r="F1607" s="141">
        <f>-SUMIF(CajaAcc!F:F,A1607,CajaAcc!E:E)+G1607</f>
        <v>1</v>
      </c>
      <c r="G1607" s="332">
        <v>1</v>
      </c>
    </row>
    <row r="1608" spans="1:7" ht="15">
      <c r="A1608" s="341" t="s">
        <v>2609</v>
      </c>
      <c r="B1608" s="381" t="s">
        <v>1870</v>
      </c>
      <c r="C1608" s="382" t="s">
        <v>2610</v>
      </c>
      <c r="D1608" s="383">
        <v>494</v>
      </c>
      <c r="E1608" s="384">
        <v>4500</v>
      </c>
      <c r="F1608" s="141">
        <f>-SUMIF(CajaAcc!F:F,A1608,CajaAcc!E:E)+G1608</f>
        <v>0</v>
      </c>
      <c r="G1608" s="332">
        <v>0</v>
      </c>
    </row>
    <row r="1609" spans="1:7" ht="15">
      <c r="A1609" s="341" t="s">
        <v>2611</v>
      </c>
      <c r="B1609" s="381" t="s">
        <v>1870</v>
      </c>
      <c r="C1609" s="382" t="s">
        <v>2612</v>
      </c>
      <c r="D1609" s="383">
        <v>494</v>
      </c>
      <c r="E1609" s="384">
        <v>4500</v>
      </c>
      <c r="F1609" s="141">
        <f>-SUMIF(CajaAcc!F:F,A1609,CajaAcc!E:E)+G1609</f>
        <v>0</v>
      </c>
      <c r="G1609" s="332">
        <v>0</v>
      </c>
    </row>
    <row r="1610" spans="1:7" ht="15">
      <c r="A1610" s="341" t="s">
        <v>2613</v>
      </c>
      <c r="B1610" s="381" t="s">
        <v>1870</v>
      </c>
      <c r="C1610" s="382" t="s">
        <v>2614</v>
      </c>
      <c r="D1610" s="383">
        <v>494</v>
      </c>
      <c r="E1610" s="384">
        <v>2000</v>
      </c>
      <c r="F1610" s="141">
        <f>-SUMIF(CajaAcc!F:F,A1610,CajaAcc!E:E)+G1610</f>
        <v>0</v>
      </c>
      <c r="G1610" s="332">
        <v>0</v>
      </c>
    </row>
    <row r="1611" spans="1:7" ht="15">
      <c r="A1611" s="341" t="s">
        <v>2615</v>
      </c>
      <c r="B1611" s="381" t="s">
        <v>1870</v>
      </c>
      <c r="C1611" s="382" t="s">
        <v>2616</v>
      </c>
      <c r="D1611" s="383">
        <v>494</v>
      </c>
      <c r="E1611" s="384">
        <v>2000</v>
      </c>
      <c r="F1611" s="141">
        <f>-SUMIF(CajaAcc!F:F,A1611,CajaAcc!E:E)+G1611</f>
        <v>0</v>
      </c>
      <c r="G1611" s="332">
        <v>0</v>
      </c>
    </row>
    <row r="1612" spans="1:7" ht="15">
      <c r="A1612" s="341" t="s">
        <v>2617</v>
      </c>
      <c r="B1612" s="381" t="s">
        <v>1870</v>
      </c>
      <c r="C1612" s="382" t="s">
        <v>2618</v>
      </c>
      <c r="D1612" s="383">
        <v>494</v>
      </c>
      <c r="E1612" s="384">
        <v>2000</v>
      </c>
      <c r="F1612" s="141">
        <f>-SUMIF(CajaAcc!F:F,A1612,CajaAcc!E:E)+G1612</f>
        <v>0</v>
      </c>
      <c r="G1612" s="332">
        <v>0</v>
      </c>
    </row>
    <row r="1613" spans="1:7" ht="15">
      <c r="A1613" s="341" t="s">
        <v>2619</v>
      </c>
      <c r="B1613" s="381" t="s">
        <v>1870</v>
      </c>
      <c r="C1613" s="382" t="s">
        <v>2620</v>
      </c>
      <c r="D1613" s="383">
        <v>494</v>
      </c>
      <c r="E1613" s="384">
        <v>1000</v>
      </c>
      <c r="F1613" s="141">
        <f>-SUMIF(CajaAcc!F:F,A1613,CajaAcc!E:E)+G1613</f>
        <v>0</v>
      </c>
      <c r="G1613" s="332">
        <v>0</v>
      </c>
    </row>
    <row r="1614" spans="1:7" ht="15">
      <c r="A1614" s="341" t="s">
        <v>2621</v>
      </c>
      <c r="B1614" s="381" t="s">
        <v>1870</v>
      </c>
      <c r="C1614" s="382" t="s">
        <v>2622</v>
      </c>
      <c r="D1614" s="383">
        <v>494</v>
      </c>
      <c r="E1614" s="384">
        <v>4500</v>
      </c>
      <c r="F1614" s="141">
        <f>-SUMIF(CajaAcc!F:F,A1614,CajaAcc!E:E)+G1614</f>
        <v>1</v>
      </c>
      <c r="G1614" s="332">
        <v>1</v>
      </c>
    </row>
    <row r="1615" spans="1:7" ht="15">
      <c r="A1615" s="341" t="s">
        <v>2623</v>
      </c>
      <c r="B1615" s="381" t="s">
        <v>1870</v>
      </c>
      <c r="C1615" s="382" t="s">
        <v>2624</v>
      </c>
      <c r="D1615" s="383">
        <v>494</v>
      </c>
      <c r="E1615" s="384">
        <v>1000</v>
      </c>
      <c r="F1615" s="141">
        <f>-SUMIF(CajaAcc!F:F,A1615,CajaAcc!E:E)+G1615</f>
        <v>0</v>
      </c>
      <c r="G1615" s="332">
        <v>0</v>
      </c>
    </row>
    <row r="1616" spans="1:7" ht="15">
      <c r="A1616" s="341" t="s">
        <v>2625</v>
      </c>
      <c r="B1616" s="381" t="s">
        <v>1870</v>
      </c>
      <c r="C1616" s="382" t="s">
        <v>2626</v>
      </c>
      <c r="D1616" s="383">
        <v>494</v>
      </c>
      <c r="E1616" s="384">
        <v>1000</v>
      </c>
      <c r="F1616" s="141">
        <f>-SUMIF(CajaAcc!F:F,A1616,CajaAcc!E:E)+G1616</f>
        <v>0</v>
      </c>
      <c r="G1616" s="332">
        <v>0</v>
      </c>
    </row>
    <row r="1617" spans="1:7" ht="15">
      <c r="A1617" s="341" t="s">
        <v>2627</v>
      </c>
      <c r="B1617" s="381" t="s">
        <v>1870</v>
      </c>
      <c r="C1617" s="382" t="s">
        <v>2628</v>
      </c>
      <c r="D1617" s="383">
        <v>494</v>
      </c>
      <c r="E1617" s="384">
        <v>1000</v>
      </c>
      <c r="F1617" s="141">
        <f>-SUMIF(CajaAcc!F:F,A1617,CajaAcc!E:E)+G1617</f>
        <v>0</v>
      </c>
      <c r="G1617" s="332">
        <v>0</v>
      </c>
    </row>
    <row r="1618" spans="1:7" ht="15">
      <c r="A1618" s="341" t="s">
        <v>2629</v>
      </c>
      <c r="B1618" s="381" t="s">
        <v>1870</v>
      </c>
      <c r="C1618" s="382" t="s">
        <v>2628</v>
      </c>
      <c r="D1618" s="383">
        <v>494</v>
      </c>
      <c r="E1618" s="384">
        <v>1000</v>
      </c>
      <c r="F1618" s="141">
        <f>-SUMIF(CajaAcc!F:F,A1618,CajaAcc!E:E)+G1618</f>
        <v>0</v>
      </c>
      <c r="G1618" s="332">
        <v>0</v>
      </c>
    </row>
    <row r="1619" spans="1:7" ht="15">
      <c r="A1619" s="341" t="s">
        <v>2630</v>
      </c>
      <c r="B1619" s="381" t="s">
        <v>1870</v>
      </c>
      <c r="C1619" s="382" t="s">
        <v>2631</v>
      </c>
      <c r="D1619" s="383">
        <v>494</v>
      </c>
      <c r="E1619" s="384">
        <v>1000</v>
      </c>
      <c r="F1619" s="141">
        <f>-SUMIF(CajaAcc!F:F,A1619,CajaAcc!E:E)+G1619</f>
        <v>0</v>
      </c>
      <c r="G1619" s="332">
        <v>0</v>
      </c>
    </row>
    <row r="1620" spans="1:7" ht="15">
      <c r="A1620" s="341" t="s">
        <v>2632</v>
      </c>
      <c r="B1620" s="381" t="s">
        <v>1870</v>
      </c>
      <c r="C1620" s="382" t="s">
        <v>2633</v>
      </c>
      <c r="D1620" s="383">
        <v>494</v>
      </c>
      <c r="E1620" s="384">
        <v>1000</v>
      </c>
      <c r="F1620" s="141">
        <f>-SUMIF(CajaAcc!F:F,A1620,CajaAcc!E:E)+G1620</f>
        <v>0</v>
      </c>
      <c r="G1620" s="332">
        <v>0</v>
      </c>
    </row>
    <row r="1621" spans="1:7" ht="15">
      <c r="A1621" s="341" t="s">
        <v>2634</v>
      </c>
      <c r="B1621" s="381" t="s">
        <v>1870</v>
      </c>
      <c r="C1621" s="382" t="s">
        <v>2635</v>
      </c>
      <c r="D1621" s="383">
        <v>494</v>
      </c>
      <c r="E1621" s="384">
        <v>1000</v>
      </c>
      <c r="F1621" s="141">
        <f>-SUMIF(CajaAcc!F:F,A1621,CajaAcc!E:E)+G1621</f>
        <v>0</v>
      </c>
      <c r="G1621" s="332">
        <v>0</v>
      </c>
    </row>
    <row r="1622" spans="1:7" ht="15">
      <c r="A1622" s="341" t="s">
        <v>2636</v>
      </c>
      <c r="B1622" s="381" t="s">
        <v>1870</v>
      </c>
      <c r="C1622" s="382" t="s">
        <v>2635</v>
      </c>
      <c r="D1622" s="383">
        <v>494</v>
      </c>
      <c r="E1622" s="384">
        <v>1000</v>
      </c>
      <c r="F1622" s="141">
        <f>-SUMIF(CajaAcc!F:F,A1622,CajaAcc!E:E)+G1622</f>
        <v>0</v>
      </c>
      <c r="G1622" s="332">
        <v>0</v>
      </c>
    </row>
    <row r="1623" spans="1:7" ht="15">
      <c r="A1623" s="341" t="s">
        <v>2637</v>
      </c>
      <c r="B1623" s="381" t="s">
        <v>1870</v>
      </c>
      <c r="C1623" s="382" t="s">
        <v>2635</v>
      </c>
      <c r="D1623" s="383">
        <v>494</v>
      </c>
      <c r="E1623" s="384">
        <v>1000</v>
      </c>
      <c r="F1623" s="141">
        <f>-SUMIF(CajaAcc!F:F,A1623,CajaAcc!E:E)+G1623</f>
        <v>0</v>
      </c>
      <c r="G1623" s="332">
        <v>0</v>
      </c>
    </row>
    <row r="1624" spans="1:7" ht="15">
      <c r="A1624" s="341" t="s">
        <v>2638</v>
      </c>
      <c r="B1624" s="381" t="s">
        <v>1870</v>
      </c>
      <c r="C1624" s="382" t="s">
        <v>2639</v>
      </c>
      <c r="D1624" s="383">
        <v>494</v>
      </c>
      <c r="E1624" s="384">
        <v>1000</v>
      </c>
      <c r="F1624" s="141">
        <f>-SUMIF(CajaAcc!F:F,A1624,CajaAcc!E:E)+G1624</f>
        <v>0</v>
      </c>
      <c r="G1624" s="332">
        <v>0</v>
      </c>
    </row>
    <row r="1625" spans="1:7" ht="15">
      <c r="A1625" s="341" t="s">
        <v>2640</v>
      </c>
      <c r="B1625" s="381" t="s">
        <v>1870</v>
      </c>
      <c r="C1625" s="382" t="s">
        <v>2639</v>
      </c>
      <c r="D1625" s="383">
        <v>494</v>
      </c>
      <c r="E1625" s="384">
        <v>1000</v>
      </c>
      <c r="F1625" s="141">
        <f>-SUMIF(CajaAcc!F:F,A1625,CajaAcc!E:E)+G1625</f>
        <v>0</v>
      </c>
      <c r="G1625" s="332">
        <v>0</v>
      </c>
    </row>
    <row r="1626" spans="1:7" ht="15">
      <c r="A1626" s="341" t="s">
        <v>2641</v>
      </c>
      <c r="B1626" s="381" t="s">
        <v>1870</v>
      </c>
      <c r="C1626" s="382" t="s">
        <v>2642</v>
      </c>
      <c r="D1626" s="383">
        <v>494</v>
      </c>
      <c r="E1626" s="384">
        <v>1000</v>
      </c>
      <c r="F1626" s="141">
        <f>-SUMIF(CajaAcc!F:F,A1626,CajaAcc!E:E)+G1626</f>
        <v>0</v>
      </c>
      <c r="G1626" s="332">
        <v>0</v>
      </c>
    </row>
    <row r="1627" spans="1:7" ht="15">
      <c r="A1627" s="341" t="s">
        <v>2643</v>
      </c>
      <c r="B1627" s="381" t="s">
        <v>1870</v>
      </c>
      <c r="C1627" s="382" t="s">
        <v>2642</v>
      </c>
      <c r="D1627" s="383">
        <v>494</v>
      </c>
      <c r="E1627" s="384">
        <v>1000</v>
      </c>
      <c r="F1627" s="141">
        <f>-SUMIF(CajaAcc!F:F,A1627,CajaAcc!E:E)+G1627</f>
        <v>0</v>
      </c>
      <c r="G1627" s="332">
        <v>0</v>
      </c>
    </row>
    <row r="1628" spans="1:7" ht="15">
      <c r="A1628" s="341" t="s">
        <v>2644</v>
      </c>
      <c r="B1628" s="381" t="s">
        <v>1870</v>
      </c>
      <c r="C1628" s="382" t="s">
        <v>2645</v>
      </c>
      <c r="D1628" s="383">
        <v>494</v>
      </c>
      <c r="E1628" s="384">
        <v>1000</v>
      </c>
      <c r="F1628" s="141">
        <f>-SUMIF(CajaAcc!F:F,A1628,CajaAcc!E:E)+G1628</f>
        <v>0</v>
      </c>
      <c r="G1628" s="332">
        <v>0</v>
      </c>
    </row>
    <row r="1629" spans="1:7" ht="15">
      <c r="A1629" s="341" t="s">
        <v>2646</v>
      </c>
      <c r="B1629" s="381" t="s">
        <v>1870</v>
      </c>
      <c r="C1629" s="382" t="s">
        <v>2647</v>
      </c>
      <c r="D1629" s="383">
        <v>494</v>
      </c>
      <c r="E1629" s="384">
        <v>1000</v>
      </c>
      <c r="F1629" s="141">
        <f>-SUMIF(CajaAcc!F:F,A1629,CajaAcc!E:E)+G1629</f>
        <v>0</v>
      </c>
      <c r="G1629" s="332">
        <v>0</v>
      </c>
    </row>
    <row r="1630" spans="1:7" ht="15">
      <c r="A1630" s="341" t="s">
        <v>2648</v>
      </c>
      <c r="B1630" s="381" t="s">
        <v>1870</v>
      </c>
      <c r="C1630" s="382" t="s">
        <v>2649</v>
      </c>
      <c r="D1630" s="383">
        <v>494</v>
      </c>
      <c r="E1630" s="384">
        <v>1000</v>
      </c>
      <c r="F1630" s="141">
        <f>-SUMIF(CajaAcc!F:F,A1630,CajaAcc!E:E)+G1630</f>
        <v>0</v>
      </c>
      <c r="G1630" s="332">
        <v>0</v>
      </c>
    </row>
    <row r="1631" spans="1:7" ht="15">
      <c r="A1631" s="341" t="s">
        <v>2650</v>
      </c>
      <c r="B1631" s="381" t="s">
        <v>1870</v>
      </c>
      <c r="C1631" s="382" t="s">
        <v>2651</v>
      </c>
      <c r="D1631" s="383">
        <v>494</v>
      </c>
      <c r="E1631" s="384">
        <v>1000</v>
      </c>
      <c r="F1631" s="141">
        <f>-SUMIF(CajaAcc!F:F,A1631,CajaAcc!E:E)+G1631</f>
        <v>0</v>
      </c>
      <c r="G1631" s="332">
        <v>0</v>
      </c>
    </row>
    <row r="1632" spans="1:7" ht="15">
      <c r="A1632" s="341" t="s">
        <v>2652</v>
      </c>
      <c r="B1632" s="381" t="s">
        <v>1870</v>
      </c>
      <c r="C1632" s="382" t="s">
        <v>2653</v>
      </c>
      <c r="D1632" s="383">
        <v>494</v>
      </c>
      <c r="E1632" s="384">
        <v>1000</v>
      </c>
      <c r="F1632" s="141">
        <f>-SUMIF(CajaAcc!F:F,A1632,CajaAcc!E:E)+G1632</f>
        <v>0</v>
      </c>
      <c r="G1632" s="332">
        <v>0</v>
      </c>
    </row>
    <row r="1633" spans="1:7" ht="15">
      <c r="A1633" s="341" t="s">
        <v>2654</v>
      </c>
      <c r="B1633" s="381" t="s">
        <v>1870</v>
      </c>
      <c r="C1633" s="382" t="s">
        <v>2653</v>
      </c>
      <c r="D1633" s="383">
        <v>494</v>
      </c>
      <c r="E1633" s="384">
        <v>1000</v>
      </c>
      <c r="F1633" s="141">
        <f>-SUMIF(CajaAcc!F:F,A1633,CajaAcc!E:E)+G1633</f>
        <v>0</v>
      </c>
      <c r="G1633" s="332">
        <v>0</v>
      </c>
    </row>
    <row r="1634" spans="1:7" ht="15">
      <c r="A1634" s="341" t="s">
        <v>2655</v>
      </c>
      <c r="B1634" s="381" t="s">
        <v>1870</v>
      </c>
      <c r="C1634" s="382" t="s">
        <v>2656</v>
      </c>
      <c r="D1634" s="383">
        <v>494</v>
      </c>
      <c r="E1634" s="384">
        <v>1000</v>
      </c>
      <c r="F1634" s="141">
        <f>-SUMIF(CajaAcc!F:F,A1634,CajaAcc!E:E)+G1634</f>
        <v>0</v>
      </c>
      <c r="G1634" s="332">
        <v>0</v>
      </c>
    </row>
    <row r="1635" spans="1:7" ht="15">
      <c r="A1635" s="341" t="s">
        <v>2657</v>
      </c>
      <c r="B1635" s="381" t="s">
        <v>1870</v>
      </c>
      <c r="C1635" s="382" t="s">
        <v>2658</v>
      </c>
      <c r="D1635" s="383">
        <v>494</v>
      </c>
      <c r="E1635" s="384">
        <v>1000</v>
      </c>
      <c r="F1635" s="141">
        <f>-SUMIF(CajaAcc!F:F,A1635,CajaAcc!E:E)+G1635</f>
        <v>0</v>
      </c>
      <c r="G1635" s="332">
        <v>0</v>
      </c>
    </row>
    <row r="1636" spans="1:7" ht="15">
      <c r="A1636" s="341" t="s">
        <v>2659</v>
      </c>
      <c r="B1636" s="381" t="s">
        <v>1870</v>
      </c>
      <c r="C1636" s="382" t="s">
        <v>2660</v>
      </c>
      <c r="D1636" s="383">
        <v>494</v>
      </c>
      <c r="E1636" s="384">
        <v>1000</v>
      </c>
      <c r="F1636" s="141">
        <f>-SUMIF(CajaAcc!F:F,A1636,CajaAcc!E:E)+G1636</f>
        <v>0</v>
      </c>
      <c r="G1636" s="332">
        <v>0</v>
      </c>
    </row>
    <row r="1637" spans="1:7" ht="15">
      <c r="A1637" s="341" t="s">
        <v>2661</v>
      </c>
      <c r="B1637" s="381" t="s">
        <v>1870</v>
      </c>
      <c r="C1637" s="382" t="s">
        <v>2662</v>
      </c>
      <c r="D1637" s="383">
        <v>494</v>
      </c>
      <c r="E1637" s="384">
        <v>1000</v>
      </c>
      <c r="F1637" s="141">
        <f>-SUMIF(CajaAcc!F:F,A1637,CajaAcc!E:E)+G1637</f>
        <v>0</v>
      </c>
      <c r="G1637" s="332">
        <v>0</v>
      </c>
    </row>
    <row r="1638" spans="1:7" ht="15">
      <c r="A1638" s="341" t="s">
        <v>2663</v>
      </c>
      <c r="B1638" s="381" t="s">
        <v>1870</v>
      </c>
      <c r="C1638" s="382" t="s">
        <v>2664</v>
      </c>
      <c r="D1638" s="383">
        <v>494</v>
      </c>
      <c r="E1638" s="384">
        <v>1000</v>
      </c>
      <c r="F1638" s="141">
        <f>-SUMIF(CajaAcc!F:F,A1638,CajaAcc!E:E)+G1638</f>
        <v>0</v>
      </c>
      <c r="G1638" s="332">
        <v>0</v>
      </c>
    </row>
    <row r="1639" spans="1:7" ht="15">
      <c r="A1639" s="341" t="s">
        <v>2665</v>
      </c>
      <c r="B1639" s="381" t="s">
        <v>1870</v>
      </c>
      <c r="C1639" s="382" t="s">
        <v>2666</v>
      </c>
      <c r="D1639" s="383">
        <v>494</v>
      </c>
      <c r="E1639" s="384">
        <v>1000</v>
      </c>
      <c r="F1639" s="141">
        <f>-SUMIF(CajaAcc!F:F,A1639,CajaAcc!E:E)+G1639</f>
        <v>0</v>
      </c>
      <c r="G1639" s="332">
        <v>0</v>
      </c>
    </row>
    <row r="1640" spans="1:7" ht="15">
      <c r="A1640" s="341" t="s">
        <v>2667</v>
      </c>
      <c r="B1640" s="381" t="s">
        <v>1870</v>
      </c>
      <c r="C1640" s="382" t="s">
        <v>2666</v>
      </c>
      <c r="D1640" s="383">
        <v>494</v>
      </c>
      <c r="E1640" s="384">
        <v>1000</v>
      </c>
      <c r="F1640" s="141">
        <f>-SUMIF(CajaAcc!F:F,A1640,CajaAcc!E:E)+G1640</f>
        <v>0</v>
      </c>
      <c r="G1640" s="332">
        <v>0</v>
      </c>
    </row>
    <row r="1641" spans="1:7" ht="15">
      <c r="A1641" s="341" t="s">
        <v>2668</v>
      </c>
      <c r="B1641" s="381" t="s">
        <v>1870</v>
      </c>
      <c r="C1641" s="382" t="s">
        <v>2669</v>
      </c>
      <c r="D1641" s="383">
        <v>494</v>
      </c>
      <c r="E1641" s="384">
        <v>1000</v>
      </c>
      <c r="F1641" s="141">
        <f>-SUMIF(CajaAcc!F:F,A1641,CajaAcc!E:E)+G1641</f>
        <v>0</v>
      </c>
      <c r="G1641" s="332">
        <v>0</v>
      </c>
    </row>
    <row r="1642" spans="1:7" ht="15">
      <c r="A1642" s="341" t="s">
        <v>2670</v>
      </c>
      <c r="B1642" s="381" t="s">
        <v>1870</v>
      </c>
      <c r="C1642" s="382" t="s">
        <v>2671</v>
      </c>
      <c r="D1642" s="383">
        <v>494</v>
      </c>
      <c r="E1642" s="384">
        <v>1000</v>
      </c>
      <c r="F1642" s="141">
        <f>-SUMIF(CajaAcc!F:F,A1642,CajaAcc!E:E)+G1642</f>
        <v>0</v>
      </c>
      <c r="G1642" s="332">
        <v>0</v>
      </c>
    </row>
    <row r="1643" spans="1:7" ht="15">
      <c r="A1643" s="341" t="s">
        <v>2672</v>
      </c>
      <c r="B1643" s="381" t="s">
        <v>1870</v>
      </c>
      <c r="C1643" s="382" t="s">
        <v>2673</v>
      </c>
      <c r="D1643" s="383">
        <v>494</v>
      </c>
      <c r="E1643" s="384">
        <v>1000</v>
      </c>
      <c r="F1643" s="141">
        <f>-SUMIF(CajaAcc!F:F,A1643,CajaAcc!E:E)+G1643</f>
        <v>0</v>
      </c>
      <c r="G1643" s="332">
        <v>0</v>
      </c>
    </row>
    <row r="1644" spans="1:7" ht="15">
      <c r="A1644" s="341" t="s">
        <v>2674</v>
      </c>
      <c r="B1644" s="381" t="s">
        <v>1870</v>
      </c>
      <c r="C1644" s="382" t="s">
        <v>2675</v>
      </c>
      <c r="D1644" s="383">
        <v>494</v>
      </c>
      <c r="E1644" s="384">
        <v>1000</v>
      </c>
      <c r="F1644" s="141">
        <f>-SUMIF(CajaAcc!F:F,A1644,CajaAcc!E:E)+G1644</f>
        <v>0</v>
      </c>
      <c r="G1644" s="332">
        <v>0</v>
      </c>
    </row>
    <row r="1645" spans="1:7" ht="15">
      <c r="A1645" s="341" t="s">
        <v>2676</v>
      </c>
      <c r="B1645" s="381" t="s">
        <v>1870</v>
      </c>
      <c r="C1645" s="382" t="s">
        <v>2677</v>
      </c>
      <c r="D1645" s="383">
        <v>494</v>
      </c>
      <c r="E1645" s="384">
        <v>1000</v>
      </c>
      <c r="F1645" s="141">
        <f>-SUMIF(CajaAcc!F:F,A1645,CajaAcc!E:E)+G1645</f>
        <v>0</v>
      </c>
      <c r="G1645" s="332">
        <v>0</v>
      </c>
    </row>
    <row r="1646" spans="1:7" ht="15">
      <c r="A1646" s="341" t="s">
        <v>2678</v>
      </c>
      <c r="B1646" s="381" t="s">
        <v>1870</v>
      </c>
      <c r="C1646" s="382" t="s">
        <v>2679</v>
      </c>
      <c r="D1646" s="383">
        <v>494</v>
      </c>
      <c r="E1646" s="384">
        <v>1000</v>
      </c>
      <c r="F1646" s="141">
        <f>-SUMIF(CajaAcc!F:F,A1646,CajaAcc!E:E)+G1646</f>
        <v>0</v>
      </c>
      <c r="G1646" s="332">
        <v>0</v>
      </c>
    </row>
    <row r="1647" spans="1:7" ht="15">
      <c r="A1647" s="341" t="s">
        <v>2680</v>
      </c>
      <c r="B1647" s="381" t="s">
        <v>1870</v>
      </c>
      <c r="C1647" s="382" t="s">
        <v>2681</v>
      </c>
      <c r="D1647" s="383">
        <v>494</v>
      </c>
      <c r="E1647" s="384">
        <v>1000</v>
      </c>
      <c r="F1647" s="141">
        <f>-SUMIF(CajaAcc!F:F,A1647,CajaAcc!E:E)+G1647</f>
        <v>0</v>
      </c>
      <c r="G1647" s="332">
        <v>0</v>
      </c>
    </row>
    <row r="1648" spans="1:7" ht="15">
      <c r="A1648" s="341" t="s">
        <v>2682</v>
      </c>
      <c r="B1648" s="381" t="s">
        <v>1870</v>
      </c>
      <c r="C1648" s="382" t="s">
        <v>2683</v>
      </c>
      <c r="D1648" s="383">
        <v>494</v>
      </c>
      <c r="E1648" s="384">
        <v>1000</v>
      </c>
      <c r="F1648" s="141">
        <f>-SUMIF(CajaAcc!F:F,A1648,CajaAcc!E:E)+G1648</f>
        <v>0</v>
      </c>
      <c r="G1648" s="332">
        <v>0</v>
      </c>
    </row>
    <row r="1649" spans="1:7" ht="15">
      <c r="A1649" s="341" t="s">
        <v>2684</v>
      </c>
      <c r="B1649" s="381" t="s">
        <v>1870</v>
      </c>
      <c r="C1649" s="382" t="s">
        <v>2685</v>
      </c>
      <c r="D1649" s="383">
        <v>494</v>
      </c>
      <c r="E1649" s="384">
        <v>1000</v>
      </c>
      <c r="F1649" s="141">
        <f>-SUMIF(CajaAcc!F:F,A1649,CajaAcc!E:E)+G1649</f>
        <v>0</v>
      </c>
      <c r="G1649" s="332">
        <v>0</v>
      </c>
    </row>
    <row r="1650" spans="1:7" ht="15">
      <c r="A1650" s="341" t="s">
        <v>2686</v>
      </c>
      <c r="B1650" s="381" t="s">
        <v>1870</v>
      </c>
      <c r="C1650" s="382" t="s">
        <v>2687</v>
      </c>
      <c r="D1650" s="383">
        <v>494</v>
      </c>
      <c r="E1650" s="384">
        <v>4500</v>
      </c>
      <c r="F1650" s="141">
        <f>-SUMIF(CajaAcc!F:F,A1650,CajaAcc!E:E)+G1650</f>
        <v>0</v>
      </c>
      <c r="G1650" s="332">
        <v>0</v>
      </c>
    </row>
    <row r="1651" spans="1:7" ht="15">
      <c r="A1651" s="341" t="s">
        <v>2688</v>
      </c>
      <c r="B1651" s="381" t="s">
        <v>1870</v>
      </c>
      <c r="C1651" s="382" t="s">
        <v>2689</v>
      </c>
      <c r="D1651" s="383">
        <v>494</v>
      </c>
      <c r="E1651" s="384">
        <v>4500</v>
      </c>
      <c r="F1651" s="141">
        <f>-SUMIF(CajaAcc!F:F,A1651,CajaAcc!E:E)+G1651</f>
        <v>4</v>
      </c>
      <c r="G1651" s="332">
        <v>4</v>
      </c>
    </row>
    <row r="1652" spans="1:7" ht="15">
      <c r="A1652" s="341" t="s">
        <v>2690</v>
      </c>
      <c r="B1652" s="381" t="s">
        <v>1870</v>
      </c>
      <c r="C1652" s="382" t="s">
        <v>2691</v>
      </c>
      <c r="D1652" s="383">
        <v>494</v>
      </c>
      <c r="E1652" s="384">
        <v>2000</v>
      </c>
      <c r="F1652" s="141">
        <f>-SUMIF(CajaAcc!F:F,A1652,CajaAcc!E:E)+G1652</f>
        <v>0</v>
      </c>
      <c r="G1652" s="332">
        <v>0</v>
      </c>
    </row>
    <row r="1653" spans="1:7" ht="15">
      <c r="A1653" s="341" t="s">
        <v>2692</v>
      </c>
      <c r="B1653" s="381" t="s">
        <v>1870</v>
      </c>
      <c r="C1653" s="382" t="s">
        <v>2693</v>
      </c>
      <c r="D1653" s="383">
        <v>494</v>
      </c>
      <c r="E1653" s="384">
        <v>2000</v>
      </c>
      <c r="F1653" s="141">
        <f>-SUMIF(CajaAcc!F:F,A1653,CajaAcc!E:E)+G1653</f>
        <v>0</v>
      </c>
      <c r="G1653" s="332">
        <v>0</v>
      </c>
    </row>
    <row r="1654" spans="1:7" ht="15">
      <c r="A1654" s="341" t="s">
        <v>2694</v>
      </c>
      <c r="B1654" s="381" t="s">
        <v>1870</v>
      </c>
      <c r="C1654" s="382" t="s">
        <v>2695</v>
      </c>
      <c r="D1654" s="383">
        <v>494</v>
      </c>
      <c r="E1654" s="384">
        <v>2000</v>
      </c>
      <c r="F1654" s="141">
        <f>-SUMIF(CajaAcc!F:F,A1654,CajaAcc!E:E)+G1654</f>
        <v>0</v>
      </c>
      <c r="G1654" s="332">
        <v>0</v>
      </c>
    </row>
    <row r="1655" spans="1:7" ht="15">
      <c r="A1655" s="341" t="s">
        <v>2696</v>
      </c>
      <c r="B1655" s="381" t="s">
        <v>1870</v>
      </c>
      <c r="C1655" s="382" t="s">
        <v>2695</v>
      </c>
      <c r="D1655" s="383">
        <v>494</v>
      </c>
      <c r="E1655" s="384">
        <v>2000</v>
      </c>
      <c r="F1655" s="141">
        <f>-SUMIF(CajaAcc!F:F,A1655,CajaAcc!E:E)+G1655</f>
        <v>0</v>
      </c>
      <c r="G1655" s="332">
        <v>0</v>
      </c>
    </row>
    <row r="1656" spans="1:7" ht="15">
      <c r="A1656" s="341" t="s">
        <v>2697</v>
      </c>
      <c r="B1656" s="381" t="s">
        <v>1870</v>
      </c>
      <c r="C1656" s="382" t="s">
        <v>2698</v>
      </c>
      <c r="D1656" s="383">
        <v>494</v>
      </c>
      <c r="E1656" s="384">
        <v>2000</v>
      </c>
      <c r="F1656" s="141">
        <f>-SUMIF(CajaAcc!F:F,A1656,CajaAcc!E:E)+G1656</f>
        <v>2</v>
      </c>
      <c r="G1656" s="332">
        <v>2</v>
      </c>
    </row>
    <row r="1657" spans="1:7" ht="15">
      <c r="A1657" s="341" t="s">
        <v>2699</v>
      </c>
      <c r="B1657" s="381" t="s">
        <v>1870</v>
      </c>
      <c r="C1657" s="382" t="s">
        <v>2700</v>
      </c>
      <c r="D1657" s="383">
        <v>494</v>
      </c>
      <c r="E1657" s="384">
        <v>4500</v>
      </c>
      <c r="F1657" s="141">
        <f>-SUMIF(CajaAcc!F:F,A1657,CajaAcc!E:E)+G1657</f>
        <v>0</v>
      </c>
      <c r="G1657" s="332">
        <v>0</v>
      </c>
    </row>
    <row r="1658" spans="1:7" ht="15">
      <c r="A1658" s="341" t="s">
        <v>2701</v>
      </c>
      <c r="B1658" s="381" t="s">
        <v>1870</v>
      </c>
      <c r="C1658" s="382" t="s">
        <v>2700</v>
      </c>
      <c r="D1658" s="383">
        <v>494</v>
      </c>
      <c r="E1658" s="384">
        <v>4500</v>
      </c>
      <c r="F1658" s="141">
        <f>-SUMIF(CajaAcc!F:F,A1658,CajaAcc!E:E)+G1658</f>
        <v>0</v>
      </c>
      <c r="G1658" s="332">
        <v>0</v>
      </c>
    </row>
    <row r="1659" spans="1:7" ht="15">
      <c r="A1659" s="341" t="s">
        <v>2702</v>
      </c>
      <c r="B1659" s="381" t="s">
        <v>1870</v>
      </c>
      <c r="C1659" s="382" t="s">
        <v>2703</v>
      </c>
      <c r="D1659" s="383">
        <v>494</v>
      </c>
      <c r="E1659" s="384">
        <v>4500</v>
      </c>
      <c r="F1659" s="141">
        <f>-SUMIF(CajaAcc!F:F,A1659,CajaAcc!E:E)+G1659</f>
        <v>0</v>
      </c>
      <c r="G1659" s="332">
        <v>0</v>
      </c>
    </row>
    <row r="1660" spans="1:7" ht="15">
      <c r="A1660" s="341" t="s">
        <v>2704</v>
      </c>
      <c r="B1660" s="381" t="s">
        <v>1870</v>
      </c>
      <c r="C1660" s="382" t="s">
        <v>2705</v>
      </c>
      <c r="D1660" s="383">
        <v>494</v>
      </c>
      <c r="E1660" s="384">
        <v>4500</v>
      </c>
      <c r="F1660" s="141">
        <f>-SUMIF(CajaAcc!F:F,A1660,CajaAcc!E:E)+G1660</f>
        <v>0</v>
      </c>
      <c r="G1660" s="332">
        <v>0</v>
      </c>
    </row>
    <row r="1661" spans="1:7" ht="15">
      <c r="A1661" s="341" t="s">
        <v>2706</v>
      </c>
      <c r="B1661" s="381" t="s">
        <v>1870</v>
      </c>
      <c r="C1661" s="382" t="s">
        <v>2707</v>
      </c>
      <c r="D1661" s="383">
        <v>494</v>
      </c>
      <c r="E1661" s="384">
        <v>4500</v>
      </c>
      <c r="F1661" s="141">
        <f>-SUMIF(CajaAcc!F:F,A1661,CajaAcc!E:E)+G1661</f>
        <v>0</v>
      </c>
      <c r="G1661" s="332">
        <v>0</v>
      </c>
    </row>
    <row r="1662" spans="1:7" ht="15">
      <c r="A1662" s="341" t="s">
        <v>2708</v>
      </c>
      <c r="B1662" s="381" t="s">
        <v>1870</v>
      </c>
      <c r="C1662" s="382" t="s">
        <v>2709</v>
      </c>
      <c r="D1662" s="383">
        <v>494</v>
      </c>
      <c r="E1662" s="384">
        <v>4500</v>
      </c>
      <c r="F1662" s="141">
        <f>-SUMIF(CajaAcc!F:F,A1662,CajaAcc!E:E)+G1662</f>
        <v>0</v>
      </c>
      <c r="G1662" s="332">
        <v>0</v>
      </c>
    </row>
    <row r="1663" spans="1:7" ht="15">
      <c r="A1663" s="341" t="s">
        <v>2710</v>
      </c>
      <c r="B1663" s="381" t="s">
        <v>1870</v>
      </c>
      <c r="C1663" s="382" t="s">
        <v>2711</v>
      </c>
      <c r="D1663" s="383">
        <v>494</v>
      </c>
      <c r="E1663" s="384">
        <v>1000</v>
      </c>
      <c r="F1663" s="141">
        <f>-SUMIF(CajaAcc!F:F,A1663,CajaAcc!E:E)+G1663</f>
        <v>1</v>
      </c>
      <c r="G1663" s="332">
        <v>1</v>
      </c>
    </row>
    <row r="1664" spans="1:7" ht="15">
      <c r="A1664" s="341" t="s">
        <v>2712</v>
      </c>
      <c r="B1664" s="381" t="s">
        <v>1870</v>
      </c>
      <c r="C1664" s="382" t="s">
        <v>2713</v>
      </c>
      <c r="D1664" s="383">
        <v>494</v>
      </c>
      <c r="E1664" s="384">
        <v>1000</v>
      </c>
      <c r="F1664" s="141">
        <f>-SUMIF(CajaAcc!F:F,A1664,CajaAcc!E:E)+G1664</f>
        <v>0</v>
      </c>
      <c r="G1664" s="332">
        <v>0</v>
      </c>
    </row>
    <row r="1665" spans="1:7" ht="15">
      <c r="A1665" s="341" t="s">
        <v>2714</v>
      </c>
      <c r="B1665" s="381" t="s">
        <v>1870</v>
      </c>
      <c r="C1665" s="382" t="s">
        <v>2715</v>
      </c>
      <c r="D1665" s="383">
        <v>494</v>
      </c>
      <c r="E1665" s="384">
        <v>1000</v>
      </c>
      <c r="F1665" s="141">
        <f>-SUMIF(CajaAcc!F:F,A1665,CajaAcc!E:E)+G1665</f>
        <v>0</v>
      </c>
      <c r="G1665" s="332">
        <v>0</v>
      </c>
    </row>
    <row r="1666" spans="1:7" ht="15">
      <c r="A1666" s="341" t="s">
        <v>2716</v>
      </c>
      <c r="B1666" s="381" t="s">
        <v>1870</v>
      </c>
      <c r="C1666" s="382" t="s">
        <v>2717</v>
      </c>
      <c r="D1666" s="383">
        <v>494</v>
      </c>
      <c r="E1666" s="384">
        <v>1000</v>
      </c>
      <c r="F1666" s="141">
        <f>-SUMIF(CajaAcc!F:F,A1666,CajaAcc!E:E)+G1666</f>
        <v>0</v>
      </c>
      <c r="G1666" s="332">
        <v>0</v>
      </c>
    </row>
    <row r="1667" spans="1:7" ht="15">
      <c r="A1667" s="341" t="s">
        <v>2718</v>
      </c>
      <c r="B1667" s="381" t="s">
        <v>1870</v>
      </c>
      <c r="C1667" s="382" t="s">
        <v>2719</v>
      </c>
      <c r="D1667" s="383">
        <v>494</v>
      </c>
      <c r="E1667" s="384">
        <v>1000</v>
      </c>
      <c r="F1667" s="141">
        <f>-SUMIF(CajaAcc!F:F,A1667,CajaAcc!E:E)+G1667</f>
        <v>1</v>
      </c>
      <c r="G1667" s="332">
        <v>1</v>
      </c>
    </row>
    <row r="1668" spans="1:7" ht="15">
      <c r="A1668" s="341" t="s">
        <v>2720</v>
      </c>
      <c r="B1668" s="381" t="s">
        <v>1870</v>
      </c>
      <c r="C1668" s="382" t="s">
        <v>2721</v>
      </c>
      <c r="D1668" s="383">
        <v>494</v>
      </c>
      <c r="E1668" s="384">
        <v>1000</v>
      </c>
      <c r="F1668" s="141">
        <f>-SUMIF(CajaAcc!F:F,A1668,CajaAcc!E:E)+G1668</f>
        <v>2</v>
      </c>
      <c r="G1668" s="332">
        <v>2</v>
      </c>
    </row>
    <row r="1669" spans="1:7" ht="15">
      <c r="A1669" s="341" t="s">
        <v>2722</v>
      </c>
      <c r="B1669" s="381" t="s">
        <v>1870</v>
      </c>
      <c r="C1669" s="382" t="s">
        <v>2723</v>
      </c>
      <c r="D1669" s="383">
        <v>494</v>
      </c>
      <c r="E1669" s="384">
        <v>4500</v>
      </c>
      <c r="F1669" s="141">
        <f>-SUMIF(CajaAcc!F:F,A1669,CajaAcc!E:E)+G1669</f>
        <v>0</v>
      </c>
      <c r="G1669" s="332">
        <v>0</v>
      </c>
    </row>
    <row r="1670" spans="1:7" ht="15">
      <c r="A1670" s="341" t="s">
        <v>2724</v>
      </c>
      <c r="B1670" s="381" t="s">
        <v>1870</v>
      </c>
      <c r="C1670" s="382" t="s">
        <v>2725</v>
      </c>
      <c r="D1670" s="383">
        <v>494</v>
      </c>
      <c r="E1670" s="384">
        <v>4500</v>
      </c>
      <c r="F1670" s="141">
        <f>-SUMIF(CajaAcc!F:F,A1670,CajaAcc!E:E)+G1670</f>
        <v>1</v>
      </c>
      <c r="G1670" s="332">
        <v>1</v>
      </c>
    </row>
    <row r="1671" spans="1:7" ht="15">
      <c r="A1671" s="341" t="s">
        <v>2726</v>
      </c>
      <c r="B1671" s="381" t="s">
        <v>1870</v>
      </c>
      <c r="C1671" s="382" t="s">
        <v>2727</v>
      </c>
      <c r="D1671" s="383">
        <v>494</v>
      </c>
      <c r="E1671" s="384">
        <v>4500</v>
      </c>
      <c r="F1671" s="141">
        <f>-SUMIF(CajaAcc!F:F,A1671,CajaAcc!E:E)+G1671</f>
        <v>0</v>
      </c>
      <c r="G1671" s="332">
        <v>0</v>
      </c>
    </row>
    <row r="1672" spans="1:7" ht="15">
      <c r="A1672" s="341" t="s">
        <v>2728</v>
      </c>
      <c r="B1672" s="381" t="s">
        <v>1870</v>
      </c>
      <c r="C1672" s="382" t="s">
        <v>6866</v>
      </c>
      <c r="D1672" s="383">
        <v>494</v>
      </c>
      <c r="E1672" s="384">
        <v>4500</v>
      </c>
      <c r="F1672" s="141">
        <f>-SUMIF(CajaAcc!F:F,A1672,CajaAcc!E:E)+G1672</f>
        <v>0</v>
      </c>
      <c r="G1672" s="332">
        <v>0</v>
      </c>
    </row>
    <row r="1673" spans="1:7" ht="15">
      <c r="A1673" s="341" t="s">
        <v>6867</v>
      </c>
      <c r="B1673" s="381" t="s">
        <v>1870</v>
      </c>
      <c r="C1673" s="382" t="s">
        <v>6868</v>
      </c>
      <c r="D1673" s="383">
        <v>494</v>
      </c>
      <c r="E1673" s="384">
        <v>4500</v>
      </c>
      <c r="F1673" s="141">
        <f>-SUMIF(CajaAcc!F:F,A1673,CajaAcc!E:E)+G1673</f>
        <v>0</v>
      </c>
      <c r="G1673" s="332">
        <v>1</v>
      </c>
    </row>
    <row r="1674" spans="1:7" ht="15">
      <c r="A1674" s="341" t="s">
        <v>6869</v>
      </c>
      <c r="B1674" s="381" t="s">
        <v>1870</v>
      </c>
      <c r="C1674" s="382" t="s">
        <v>6870</v>
      </c>
      <c r="D1674" s="383">
        <v>494</v>
      </c>
      <c r="E1674" s="384">
        <v>4500</v>
      </c>
      <c r="F1674" s="141">
        <f>-SUMIF(CajaAcc!F:F,A1674,CajaAcc!E:E)+G1674</f>
        <v>1</v>
      </c>
      <c r="G1674" s="332">
        <v>1</v>
      </c>
    </row>
    <row r="1675" spans="1:7" ht="15">
      <c r="A1675" s="341" t="s">
        <v>2729</v>
      </c>
      <c r="B1675" s="381" t="s">
        <v>1870</v>
      </c>
      <c r="C1675" s="382" t="s">
        <v>2730</v>
      </c>
      <c r="D1675" s="383">
        <v>494</v>
      </c>
      <c r="E1675" s="384">
        <v>4500</v>
      </c>
      <c r="F1675" s="141">
        <f>-SUMIF(CajaAcc!F:F,A1675,CajaAcc!E:E)+G1675</f>
        <v>0</v>
      </c>
      <c r="G1675" s="332">
        <v>0</v>
      </c>
    </row>
    <row r="1676" spans="1:7" ht="15">
      <c r="A1676" s="341" t="s">
        <v>2731</v>
      </c>
      <c r="B1676" s="381" t="s">
        <v>2732</v>
      </c>
      <c r="C1676" s="382" t="s">
        <v>2733</v>
      </c>
      <c r="D1676" s="383">
        <v>1778</v>
      </c>
      <c r="E1676" s="384">
        <v>6000</v>
      </c>
      <c r="F1676" s="141">
        <f>-SUMIF(CajaAcc!F:F,A1676,CajaAcc!E:E)+G1676</f>
        <v>44</v>
      </c>
      <c r="G1676" s="332">
        <v>44</v>
      </c>
    </row>
    <row r="1677" spans="1:7" ht="15">
      <c r="A1677" s="341" t="s">
        <v>2734</v>
      </c>
      <c r="B1677" s="381" t="s">
        <v>2732</v>
      </c>
      <c r="C1677" s="382" t="s">
        <v>2735</v>
      </c>
      <c r="D1677" s="383">
        <v>2855</v>
      </c>
      <c r="E1677" s="384">
        <v>7500</v>
      </c>
      <c r="F1677" s="141">
        <f>-SUMIF(CajaAcc!F:F,A1677,CajaAcc!E:E)+G1677</f>
        <v>69</v>
      </c>
      <c r="G1677" s="332">
        <v>38</v>
      </c>
    </row>
    <row r="1678" spans="1:7" ht="15">
      <c r="A1678" s="341" t="s">
        <v>6458</v>
      </c>
      <c r="B1678" s="381" t="s">
        <v>2732</v>
      </c>
      <c r="C1678" s="382" t="s">
        <v>6459</v>
      </c>
      <c r="D1678" s="383">
        <v>2228</v>
      </c>
      <c r="E1678" s="384">
        <v>7000</v>
      </c>
      <c r="F1678" s="141">
        <f>-SUMIF(CajaAcc!F:F,A1678,CajaAcc!E:E)+G1678</f>
        <v>0</v>
      </c>
      <c r="G1678" s="332">
        <v>0</v>
      </c>
    </row>
    <row r="1679" spans="1:7" ht="15">
      <c r="A1679" s="341" t="s">
        <v>2736</v>
      </c>
      <c r="B1679" s="381" t="s">
        <v>2732</v>
      </c>
      <c r="C1679" s="382" t="s">
        <v>2737</v>
      </c>
      <c r="D1679" s="383">
        <v>5548</v>
      </c>
      <c r="E1679" s="384">
        <v>19000</v>
      </c>
      <c r="F1679" s="141">
        <f>-SUMIF(CajaAcc!F:F,A1679,CajaAcc!E:E)+G1679</f>
        <v>0</v>
      </c>
      <c r="G1679" s="332">
        <v>0</v>
      </c>
    </row>
    <row r="1680" spans="1:7" ht="15">
      <c r="A1680" s="341" t="s">
        <v>2738</v>
      </c>
      <c r="B1680" s="381" t="s">
        <v>2732</v>
      </c>
      <c r="C1680" s="382" t="s">
        <v>2739</v>
      </c>
      <c r="D1680" s="383">
        <v>4758</v>
      </c>
      <c r="E1680" s="384">
        <v>11500</v>
      </c>
      <c r="F1680" s="141">
        <f>-SUMIF(CajaAcc!F:F,A1680,CajaAcc!E:E)+G1680</f>
        <v>0</v>
      </c>
      <c r="G1680" s="332">
        <v>0</v>
      </c>
    </row>
    <row r="1681" spans="1:7" ht="15">
      <c r="A1681" s="341" t="s">
        <v>2740</v>
      </c>
      <c r="B1681" s="381" t="s">
        <v>2732</v>
      </c>
      <c r="C1681" s="382" t="s">
        <v>2741</v>
      </c>
      <c r="D1681" s="383">
        <v>8611</v>
      </c>
      <c r="E1681" s="384">
        <v>23000</v>
      </c>
      <c r="F1681" s="141">
        <f>-SUMIF(CajaAcc!F:F,A1681,CajaAcc!E:E)+G1681</f>
        <v>0</v>
      </c>
      <c r="G1681" s="332">
        <v>0</v>
      </c>
    </row>
    <row r="1682" spans="1:7" ht="15">
      <c r="A1682" s="341" t="s">
        <v>6605</v>
      </c>
      <c r="B1682" s="381" t="s">
        <v>2732</v>
      </c>
      <c r="C1682" s="382" t="s">
        <v>6606</v>
      </c>
      <c r="D1682" s="383">
        <v>5659</v>
      </c>
      <c r="E1682" s="384">
        <v>17500</v>
      </c>
      <c r="F1682" s="141">
        <f>-SUMIF(CajaAcc!F:F,A1682,CajaAcc!E:E)+G1682</f>
        <v>0</v>
      </c>
      <c r="G1682" s="332">
        <v>0</v>
      </c>
    </row>
    <row r="1683" spans="1:7" ht="15">
      <c r="A1683" s="341" t="s">
        <v>6607</v>
      </c>
      <c r="B1683" s="381" t="s">
        <v>2732</v>
      </c>
      <c r="C1683" s="382" t="s">
        <v>6608</v>
      </c>
      <c r="D1683" s="383">
        <v>6471</v>
      </c>
      <c r="E1683" s="384">
        <v>17500</v>
      </c>
      <c r="F1683" s="141">
        <f>-SUMIF(CajaAcc!F:F,A1683,CajaAcc!E:E)+G1683</f>
        <v>0</v>
      </c>
      <c r="G1683" s="332">
        <v>0</v>
      </c>
    </row>
    <row r="1684" spans="1:7" ht="15">
      <c r="A1684" s="341" t="s">
        <v>2742</v>
      </c>
      <c r="B1684" s="381" t="s">
        <v>2732</v>
      </c>
      <c r="C1684" s="382" t="s">
        <v>2743</v>
      </c>
      <c r="D1684" s="383">
        <v>8985</v>
      </c>
      <c r="E1684" s="384">
        <v>20500</v>
      </c>
      <c r="F1684" s="141">
        <f>-SUMIF(CajaAcc!F:F,A1684,CajaAcc!E:E)+G1684</f>
        <v>7</v>
      </c>
      <c r="G1684" s="332">
        <v>7</v>
      </c>
    </row>
    <row r="1685" spans="1:7" ht="15">
      <c r="A1685" s="341" t="s">
        <v>7453</v>
      </c>
      <c r="B1685" s="381" t="s">
        <v>2732</v>
      </c>
      <c r="C1685" s="382" t="s">
        <v>7659</v>
      </c>
      <c r="D1685" s="383">
        <v>1778</v>
      </c>
      <c r="E1685" s="384">
        <v>6000</v>
      </c>
      <c r="F1685" s="141">
        <f>-SUMIF(CajaAcc!F:F,A1685,CajaAcc!E:E)+G1685</f>
        <v>0</v>
      </c>
      <c r="G1685" s="332">
        <v>0</v>
      </c>
    </row>
    <row r="1686" spans="1:7" ht="15">
      <c r="A1686" s="341" t="s">
        <v>7454</v>
      </c>
      <c r="B1686" s="381" t="s">
        <v>2732</v>
      </c>
      <c r="C1686" s="382" t="s">
        <v>7660</v>
      </c>
      <c r="D1686" s="383">
        <v>2808</v>
      </c>
      <c r="E1686" s="384">
        <v>7500</v>
      </c>
      <c r="F1686" s="141">
        <f>-SUMIF(CajaAcc!F:F,A1686,CajaAcc!E:E)+G1686</f>
        <v>5</v>
      </c>
      <c r="G1686" s="332">
        <v>6</v>
      </c>
    </row>
    <row r="1687" spans="1:7" ht="15">
      <c r="A1687" s="341" t="s">
        <v>7455</v>
      </c>
      <c r="B1687" s="381" t="s">
        <v>2732</v>
      </c>
      <c r="C1687" s="382" t="s">
        <v>7661</v>
      </c>
      <c r="D1687" s="383">
        <v>2228</v>
      </c>
      <c r="E1687" s="384">
        <v>7000</v>
      </c>
      <c r="F1687" s="141">
        <f>-SUMIF(CajaAcc!F:F,A1687,CajaAcc!E:E)+G1687</f>
        <v>0</v>
      </c>
      <c r="G1687" s="332">
        <v>0</v>
      </c>
    </row>
    <row r="1688" spans="1:7" ht="15">
      <c r="A1688" s="341" t="s">
        <v>7456</v>
      </c>
      <c r="B1688" s="381" t="s">
        <v>2732</v>
      </c>
      <c r="C1688" s="382" t="s">
        <v>7662</v>
      </c>
      <c r="D1688" s="383">
        <v>5548</v>
      </c>
      <c r="E1688" s="384">
        <v>19000</v>
      </c>
      <c r="F1688" s="141">
        <f>-SUMIF(CajaAcc!F:F,A1688,CajaAcc!E:E)+G1688</f>
        <v>0</v>
      </c>
      <c r="G1688" s="332">
        <v>0</v>
      </c>
    </row>
    <row r="1689" spans="1:7" ht="15">
      <c r="A1689" s="341" t="s">
        <v>7457</v>
      </c>
      <c r="B1689" s="381" t="s">
        <v>2732</v>
      </c>
      <c r="C1689" s="382" t="s">
        <v>7663</v>
      </c>
      <c r="D1689" s="383">
        <v>4680</v>
      </c>
      <c r="E1689" s="384">
        <v>11500</v>
      </c>
      <c r="F1689" s="141">
        <f>-SUMIF(CajaAcc!F:F,A1689,CajaAcc!E:E)+G1689</f>
        <v>1</v>
      </c>
      <c r="G1689" s="332">
        <v>1</v>
      </c>
    </row>
    <row r="1690" spans="1:7" ht="15">
      <c r="A1690" s="341" t="s">
        <v>7458</v>
      </c>
      <c r="B1690" s="381" t="s">
        <v>2732</v>
      </c>
      <c r="C1690" s="382" t="s">
        <v>7664</v>
      </c>
      <c r="D1690" s="383">
        <v>8611</v>
      </c>
      <c r="E1690" s="384">
        <v>23000</v>
      </c>
      <c r="F1690" s="141">
        <f>-SUMIF(CajaAcc!F:F,A1690,CajaAcc!E:E)+G1690</f>
        <v>0</v>
      </c>
      <c r="G1690" s="332">
        <v>0</v>
      </c>
    </row>
    <row r="1691" spans="1:7" ht="15">
      <c r="A1691" s="341" t="s">
        <v>7459</v>
      </c>
      <c r="B1691" s="381" t="s">
        <v>2732</v>
      </c>
      <c r="C1691" s="382" t="s">
        <v>7665</v>
      </c>
      <c r="D1691" s="383">
        <v>5659</v>
      </c>
      <c r="E1691" s="384">
        <v>17500</v>
      </c>
      <c r="F1691" s="141">
        <f>-SUMIF(CajaAcc!F:F,A1691,CajaAcc!E:E)+G1691</f>
        <v>0</v>
      </c>
      <c r="G1691" s="332">
        <v>0</v>
      </c>
    </row>
    <row r="1692" spans="1:7" ht="15">
      <c r="A1692" s="341" t="s">
        <v>7460</v>
      </c>
      <c r="B1692" s="381" t="s">
        <v>2732</v>
      </c>
      <c r="C1692" s="382" t="s">
        <v>7666</v>
      </c>
      <c r="D1692" s="383">
        <v>6364</v>
      </c>
      <c r="E1692" s="384">
        <v>17000</v>
      </c>
      <c r="F1692" s="141">
        <f>-SUMIF(CajaAcc!F:F,A1692,CajaAcc!E:E)+G1692</f>
        <v>0</v>
      </c>
      <c r="G1692" s="332">
        <v>0</v>
      </c>
    </row>
    <row r="1693" spans="1:7" ht="15">
      <c r="A1693" s="341" t="s">
        <v>7461</v>
      </c>
      <c r="B1693" s="381" t="s">
        <v>2732</v>
      </c>
      <c r="C1693" s="382" t="s">
        <v>7667</v>
      </c>
      <c r="D1693" s="383">
        <v>8985</v>
      </c>
      <c r="E1693" s="384">
        <v>20500</v>
      </c>
      <c r="F1693" s="141">
        <f>-SUMIF(CajaAcc!F:F,A1693,CajaAcc!E:E)+G1693</f>
        <v>0</v>
      </c>
      <c r="G1693" s="332">
        <v>0</v>
      </c>
    </row>
    <row r="1694" spans="1:7" ht="15">
      <c r="A1694" s="341" t="s">
        <v>2744</v>
      </c>
      <c r="B1694" s="381" t="s">
        <v>2732</v>
      </c>
      <c r="C1694" s="382" t="s">
        <v>2745</v>
      </c>
      <c r="D1694" s="383">
        <v>866289</v>
      </c>
      <c r="E1694" s="384">
        <v>938500</v>
      </c>
      <c r="F1694" s="141">
        <f>-SUMIF(CajaAcc!F:F,A1694,CajaAcc!E:E)+G1694</f>
        <v>1</v>
      </c>
      <c r="G1694" s="332">
        <v>1</v>
      </c>
    </row>
    <row r="1695" spans="1:7" ht="15">
      <c r="A1695" s="341" t="s">
        <v>2746</v>
      </c>
      <c r="B1695" s="381" t="s">
        <v>2747</v>
      </c>
      <c r="C1695" s="382" t="s">
        <v>2748</v>
      </c>
      <c r="D1695" s="383">
        <v>13085</v>
      </c>
      <c r="E1695" s="384">
        <v>15500</v>
      </c>
      <c r="F1695" s="141">
        <f>-SUMIF(CajaAcc!F:F,A1695,CajaAcc!E:E)+G1695</f>
        <v>0</v>
      </c>
      <c r="G1695" s="332">
        <v>0</v>
      </c>
    </row>
    <row r="1696" spans="1:7" ht="15">
      <c r="A1696" s="341" t="s">
        <v>2749</v>
      </c>
      <c r="B1696" s="381" t="s">
        <v>2747</v>
      </c>
      <c r="C1696" s="382" t="s">
        <v>2750</v>
      </c>
      <c r="D1696" s="383">
        <v>1079</v>
      </c>
      <c r="E1696" s="384">
        <v>3500</v>
      </c>
      <c r="F1696" s="141">
        <f>-SUMIF(CajaAcc!F:F,A1696,CajaAcc!E:E)+G1696</f>
        <v>0</v>
      </c>
      <c r="G1696" s="332">
        <v>0</v>
      </c>
    </row>
    <row r="1697" spans="1:7" ht="15">
      <c r="A1697" s="341" t="s">
        <v>2751</v>
      </c>
      <c r="B1697" s="381" t="s">
        <v>2747</v>
      </c>
      <c r="C1697" s="382" t="s">
        <v>2752</v>
      </c>
      <c r="D1697" s="383">
        <v>976</v>
      </c>
      <c r="E1697" s="384">
        <v>3500</v>
      </c>
      <c r="F1697" s="141">
        <f>-SUMIF(CajaAcc!F:F,A1697,CajaAcc!E:E)+G1697</f>
        <v>0</v>
      </c>
      <c r="G1697" s="332">
        <v>0</v>
      </c>
    </row>
    <row r="1698" spans="1:7" ht="15">
      <c r="A1698" s="341" t="s">
        <v>2753</v>
      </c>
      <c r="B1698" s="381" t="s">
        <v>2747</v>
      </c>
      <c r="C1698" s="382" t="s">
        <v>2754</v>
      </c>
      <c r="D1698" s="383">
        <v>2414</v>
      </c>
      <c r="E1698" s="384">
        <v>4500</v>
      </c>
      <c r="F1698" s="141">
        <f>-SUMIF(CajaAcc!F:F,A1698,CajaAcc!E:E)+G1698</f>
        <v>0</v>
      </c>
      <c r="G1698" s="332">
        <v>0</v>
      </c>
    </row>
    <row r="1699" spans="1:7" ht="15">
      <c r="A1699" s="341" t="s">
        <v>2755</v>
      </c>
      <c r="B1699" s="381" t="s">
        <v>2747</v>
      </c>
      <c r="C1699" s="382" t="s">
        <v>2754</v>
      </c>
      <c r="D1699" s="383">
        <v>2208</v>
      </c>
      <c r="E1699" s="384">
        <v>3000</v>
      </c>
      <c r="F1699" s="141">
        <f>-SUMIF(CajaAcc!F:F,A1699,CajaAcc!E:E)+G1699</f>
        <v>1</v>
      </c>
      <c r="G1699" s="332">
        <v>1</v>
      </c>
    </row>
    <row r="1700" spans="1:7" ht="15">
      <c r="A1700" s="341" t="s">
        <v>2758</v>
      </c>
      <c r="B1700" s="381" t="s">
        <v>2747</v>
      </c>
      <c r="C1700" s="382" t="s">
        <v>2757</v>
      </c>
      <c r="D1700" s="383">
        <v>17363</v>
      </c>
      <c r="E1700" s="384">
        <v>34500</v>
      </c>
      <c r="F1700" s="141">
        <f>-SUMIF(CajaAcc!F:F,A1700,CajaAcc!E:E)+G1700</f>
        <v>0</v>
      </c>
      <c r="G1700" s="332">
        <v>0</v>
      </c>
    </row>
    <row r="1701" spans="1:7" ht="15">
      <c r="A1701" s="341" t="s">
        <v>6535</v>
      </c>
      <c r="B1701" s="381" t="s">
        <v>2747</v>
      </c>
      <c r="C1701" s="382" t="s">
        <v>6536</v>
      </c>
      <c r="D1701" s="383">
        <v>17363</v>
      </c>
      <c r="E1701" s="384">
        <v>34500</v>
      </c>
      <c r="F1701" s="141">
        <f>-SUMIF(CajaAcc!F:F,A1701,CajaAcc!E:E)+G1701</f>
        <v>0</v>
      </c>
      <c r="G1701" s="332">
        <v>0</v>
      </c>
    </row>
    <row r="1702" spans="1:7" ht="15">
      <c r="A1702" s="341" t="s">
        <v>2759</v>
      </c>
      <c r="B1702" s="381" t="s">
        <v>2747</v>
      </c>
      <c r="C1702" s="382" t="s">
        <v>6537</v>
      </c>
      <c r="D1702" s="383">
        <v>26165</v>
      </c>
      <c r="E1702" s="384">
        <v>40500</v>
      </c>
      <c r="F1702" s="141">
        <f>-SUMIF(CajaAcc!F:F,A1702,CajaAcc!E:E)+G1702</f>
        <v>0</v>
      </c>
      <c r="G1702" s="332">
        <v>0</v>
      </c>
    </row>
    <row r="1703" spans="1:7" ht="15">
      <c r="A1703" s="341" t="s">
        <v>2756</v>
      </c>
      <c r="B1703" s="381" t="s">
        <v>2747</v>
      </c>
      <c r="C1703" s="382" t="s">
        <v>6538</v>
      </c>
      <c r="D1703" s="383">
        <v>26165</v>
      </c>
      <c r="E1703" s="384">
        <v>40500</v>
      </c>
      <c r="F1703" s="141">
        <f>-SUMIF(CajaAcc!F:F,A1703,CajaAcc!E:E)+G1703</f>
        <v>0</v>
      </c>
      <c r="G1703" s="332">
        <v>0</v>
      </c>
    </row>
    <row r="1704" spans="1:7" ht="15">
      <c r="A1704" s="341" t="s">
        <v>2762</v>
      </c>
      <c r="B1704" s="381" t="s">
        <v>2747</v>
      </c>
      <c r="C1704" s="382" t="s">
        <v>2761</v>
      </c>
      <c r="D1704" s="383">
        <v>7211</v>
      </c>
      <c r="E1704" s="384">
        <v>11000</v>
      </c>
      <c r="F1704" s="141">
        <f>-SUMIF(CajaAcc!F:F,A1704,CajaAcc!E:E)+G1704</f>
        <v>0</v>
      </c>
      <c r="G1704" s="332">
        <v>0</v>
      </c>
    </row>
    <row r="1705" spans="1:7" ht="15">
      <c r="A1705" s="341" t="s">
        <v>2760</v>
      </c>
      <c r="B1705" s="381" t="s">
        <v>2747</v>
      </c>
      <c r="C1705" s="382" t="s">
        <v>6539</v>
      </c>
      <c r="D1705" s="383">
        <v>7211</v>
      </c>
      <c r="E1705" s="384">
        <v>11000</v>
      </c>
      <c r="F1705" s="141">
        <f>-SUMIF(CajaAcc!F:F,A1705,CajaAcc!E:E)+G1705</f>
        <v>0</v>
      </c>
      <c r="G1705" s="332">
        <v>0</v>
      </c>
    </row>
    <row r="1706" spans="1:7" ht="15">
      <c r="A1706" s="341" t="s">
        <v>2766</v>
      </c>
      <c r="B1706" s="381" t="s">
        <v>2747</v>
      </c>
      <c r="C1706" s="382" t="s">
        <v>2764</v>
      </c>
      <c r="D1706" s="383">
        <v>7622</v>
      </c>
      <c r="E1706" s="384">
        <v>15000</v>
      </c>
      <c r="F1706" s="141">
        <f>-SUMIF(CajaAcc!F:F,A1706,CajaAcc!E:E)+G1706</f>
        <v>0</v>
      </c>
      <c r="G1706" s="332">
        <v>0</v>
      </c>
    </row>
    <row r="1707" spans="1:7" ht="15">
      <c r="A1707" s="341" t="s">
        <v>2768</v>
      </c>
      <c r="B1707" s="381" t="s">
        <v>2747</v>
      </c>
      <c r="C1707" s="382" t="s">
        <v>6540</v>
      </c>
      <c r="D1707" s="383">
        <v>7622</v>
      </c>
      <c r="E1707" s="384">
        <v>15000</v>
      </c>
      <c r="F1707" s="141">
        <f>-SUMIF(CajaAcc!F:F,A1707,CajaAcc!E:E)+G1707</f>
        <v>0</v>
      </c>
      <c r="G1707" s="332">
        <v>0</v>
      </c>
    </row>
    <row r="1708" spans="1:7" ht="15">
      <c r="A1708" s="341" t="s">
        <v>2767</v>
      </c>
      <c r="B1708" s="381" t="s">
        <v>2747</v>
      </c>
      <c r="C1708" s="382" t="s">
        <v>6541</v>
      </c>
      <c r="D1708" s="383">
        <v>7622</v>
      </c>
      <c r="E1708" s="384">
        <v>15000</v>
      </c>
      <c r="F1708" s="141">
        <f>-SUMIF(CajaAcc!F:F,A1708,CajaAcc!E:E)+G1708</f>
        <v>0</v>
      </c>
      <c r="G1708" s="332">
        <v>1</v>
      </c>
    </row>
    <row r="1709" spans="1:7" ht="15">
      <c r="A1709" s="341" t="s">
        <v>2763</v>
      </c>
      <c r="B1709" s="381" t="s">
        <v>2747</v>
      </c>
      <c r="C1709" s="382" t="s">
        <v>6542</v>
      </c>
      <c r="D1709" s="383">
        <v>7622</v>
      </c>
      <c r="E1709" s="384">
        <v>15000</v>
      </c>
      <c r="F1709" s="141">
        <f>-SUMIF(CajaAcc!F:F,A1709,CajaAcc!E:E)+G1709</f>
        <v>0</v>
      </c>
      <c r="G1709" s="332">
        <v>0</v>
      </c>
    </row>
    <row r="1710" spans="1:7" ht="15">
      <c r="A1710" s="341" t="s">
        <v>2765</v>
      </c>
      <c r="B1710" s="381" t="s">
        <v>2747</v>
      </c>
      <c r="C1710" s="382" t="s">
        <v>6542</v>
      </c>
      <c r="D1710" s="383">
        <v>7622</v>
      </c>
      <c r="E1710" s="384">
        <v>15000</v>
      </c>
      <c r="F1710" s="141">
        <f>-SUMIF(CajaAcc!F:F,A1710,CajaAcc!E:E)+G1710</f>
        <v>0</v>
      </c>
      <c r="G1710" s="332">
        <v>0</v>
      </c>
    </row>
    <row r="1711" spans="1:7" ht="15">
      <c r="A1711" s="341" t="s">
        <v>2769</v>
      </c>
      <c r="B1711" s="381" t="s">
        <v>2747</v>
      </c>
      <c r="C1711" s="382" t="s">
        <v>6542</v>
      </c>
      <c r="D1711" s="383">
        <v>7622</v>
      </c>
      <c r="E1711" s="384">
        <v>15000</v>
      </c>
      <c r="F1711" s="141">
        <f>-SUMIF(CajaAcc!F:F,A1711,CajaAcc!E:E)+G1711</f>
        <v>0</v>
      </c>
      <c r="G1711" s="332">
        <v>0</v>
      </c>
    </row>
    <row r="1712" spans="1:7" ht="15">
      <c r="A1712" s="341" t="s">
        <v>7597</v>
      </c>
      <c r="B1712" s="381" t="s">
        <v>2747</v>
      </c>
      <c r="C1712" s="382" t="s">
        <v>7598</v>
      </c>
      <c r="D1712" s="383">
        <v>4924</v>
      </c>
      <c r="E1712" s="384">
        <v>15000</v>
      </c>
      <c r="F1712" s="141">
        <f>-SUMIF(CajaAcc!F:F,A1712,CajaAcc!E:E)+G1712</f>
        <v>0</v>
      </c>
      <c r="G1712" s="332">
        <v>1</v>
      </c>
    </row>
    <row r="1713" spans="1:7" ht="15">
      <c r="A1713" s="341" t="s">
        <v>2773</v>
      </c>
      <c r="B1713" s="381" t="s">
        <v>2747</v>
      </c>
      <c r="C1713" s="382" t="s">
        <v>2771</v>
      </c>
      <c r="D1713" s="383">
        <v>9450</v>
      </c>
      <c r="E1713" s="384">
        <v>19000</v>
      </c>
      <c r="F1713" s="141">
        <f>-SUMIF(CajaAcc!F:F,A1713,CajaAcc!E:E)+G1713</f>
        <v>0</v>
      </c>
      <c r="G1713" s="332">
        <v>0</v>
      </c>
    </row>
    <row r="1714" spans="1:7" ht="15">
      <c r="A1714" s="341" t="s">
        <v>2775</v>
      </c>
      <c r="B1714" s="381" t="s">
        <v>2747</v>
      </c>
      <c r="C1714" s="382" t="s">
        <v>6543</v>
      </c>
      <c r="D1714" s="383">
        <v>9450</v>
      </c>
      <c r="E1714" s="384">
        <v>19000</v>
      </c>
      <c r="F1714" s="141">
        <f>-SUMIF(CajaAcc!F:F,A1714,CajaAcc!E:E)+G1714</f>
        <v>0</v>
      </c>
      <c r="G1714" s="332">
        <v>0</v>
      </c>
    </row>
    <row r="1715" spans="1:7" ht="15">
      <c r="A1715" s="341" t="s">
        <v>6544</v>
      </c>
      <c r="B1715" s="381" t="s">
        <v>2747</v>
      </c>
      <c r="C1715" s="382" t="s">
        <v>6545</v>
      </c>
      <c r="D1715" s="383">
        <v>9450</v>
      </c>
      <c r="E1715" s="384">
        <v>19000</v>
      </c>
      <c r="F1715" s="141">
        <f>-SUMIF(CajaAcc!F:F,A1715,CajaAcc!E:E)+G1715</f>
        <v>0</v>
      </c>
      <c r="G1715" s="332">
        <v>0</v>
      </c>
    </row>
    <row r="1716" spans="1:7" ht="15">
      <c r="A1716" s="341" t="s">
        <v>6746</v>
      </c>
      <c r="B1716" s="381" t="s">
        <v>2747</v>
      </c>
      <c r="C1716" s="382" t="s">
        <v>6545</v>
      </c>
      <c r="D1716" s="383">
        <v>9450</v>
      </c>
      <c r="E1716" s="384">
        <v>19000</v>
      </c>
      <c r="F1716" s="141">
        <f>-SUMIF(CajaAcc!F:F,A1716,CajaAcc!E:E)+G1716</f>
        <v>2</v>
      </c>
      <c r="G1716" s="332">
        <v>0</v>
      </c>
    </row>
    <row r="1717" spans="1:7" ht="15">
      <c r="A1717" s="341" t="s">
        <v>2774</v>
      </c>
      <c r="B1717" s="381" t="s">
        <v>2747</v>
      </c>
      <c r="C1717" s="382" t="s">
        <v>6546</v>
      </c>
      <c r="D1717" s="383">
        <v>9450</v>
      </c>
      <c r="E1717" s="384">
        <v>19000</v>
      </c>
      <c r="F1717" s="141">
        <f>-SUMIF(CajaAcc!F:F,A1717,CajaAcc!E:E)+G1717</f>
        <v>0</v>
      </c>
      <c r="G1717" s="332">
        <v>0</v>
      </c>
    </row>
    <row r="1718" spans="1:7" ht="15">
      <c r="A1718" s="341" t="s">
        <v>2770</v>
      </c>
      <c r="B1718" s="381" t="s">
        <v>2747</v>
      </c>
      <c r="C1718" s="382" t="s">
        <v>6547</v>
      </c>
      <c r="D1718" s="383">
        <v>9450</v>
      </c>
      <c r="E1718" s="384">
        <v>19000</v>
      </c>
      <c r="F1718" s="141">
        <f>-SUMIF(CajaAcc!F:F,A1718,CajaAcc!E:E)+G1718</f>
        <v>0</v>
      </c>
      <c r="G1718" s="332">
        <v>0</v>
      </c>
    </row>
    <row r="1719" spans="1:7" ht="15">
      <c r="A1719" s="341" t="s">
        <v>2772</v>
      </c>
      <c r="B1719" s="381" t="s">
        <v>2747</v>
      </c>
      <c r="C1719" s="382" t="s">
        <v>6547</v>
      </c>
      <c r="D1719" s="383">
        <v>9450</v>
      </c>
      <c r="E1719" s="384">
        <v>19000</v>
      </c>
      <c r="F1719" s="141">
        <f>-SUMIF(CajaAcc!F:F,A1719,CajaAcc!E:E)+G1719</f>
        <v>0</v>
      </c>
      <c r="G1719" s="332">
        <v>0</v>
      </c>
    </row>
    <row r="1720" spans="1:7" ht="15">
      <c r="A1720" s="341" t="s">
        <v>2776</v>
      </c>
      <c r="B1720" s="381" t="s">
        <v>2747</v>
      </c>
      <c r="C1720" s="382" t="s">
        <v>6547</v>
      </c>
      <c r="D1720" s="383">
        <v>9450</v>
      </c>
      <c r="E1720" s="384">
        <v>19000</v>
      </c>
      <c r="F1720" s="141">
        <f>-SUMIF(CajaAcc!F:F,A1720,CajaAcc!E:E)+G1720</f>
        <v>0</v>
      </c>
      <c r="G1720" s="332">
        <v>0</v>
      </c>
    </row>
    <row r="1721" spans="1:7" ht="15">
      <c r="A1721" s="341" t="s">
        <v>2777</v>
      </c>
      <c r="B1721" s="381" t="s">
        <v>2778</v>
      </c>
      <c r="C1721" s="382" t="s">
        <v>2779</v>
      </c>
      <c r="D1721" s="383">
        <v>4842</v>
      </c>
      <c r="E1721" s="384">
        <v>6000</v>
      </c>
      <c r="F1721" s="141">
        <f>-SUMIF(CajaAcc!F:F,A1721,CajaAcc!E:E)+G1721</f>
        <v>0</v>
      </c>
      <c r="G1721" s="332">
        <v>0</v>
      </c>
    </row>
    <row r="1722" spans="1:7" ht="15">
      <c r="A1722" s="341" t="s">
        <v>2780</v>
      </c>
      <c r="B1722" s="381" t="s">
        <v>2778</v>
      </c>
      <c r="C1722" s="382" t="s">
        <v>2781</v>
      </c>
      <c r="D1722" s="383">
        <v>25257</v>
      </c>
      <c r="E1722" s="384">
        <v>31500</v>
      </c>
      <c r="F1722" s="141">
        <f>-SUMIF(CajaAcc!F:F,A1722,CajaAcc!E:E)+G1722</f>
        <v>1</v>
      </c>
      <c r="G1722" s="332">
        <v>1</v>
      </c>
    </row>
    <row r="1723" spans="1:7" ht="15">
      <c r="A1723" s="341" t="s">
        <v>2782</v>
      </c>
      <c r="B1723" s="381" t="s">
        <v>2778</v>
      </c>
      <c r="C1723" s="382" t="s">
        <v>2781</v>
      </c>
      <c r="D1723" s="383">
        <v>25257</v>
      </c>
      <c r="E1723" s="384">
        <v>31500</v>
      </c>
      <c r="F1723" s="141">
        <f>-SUMIF(CajaAcc!F:F,A1723,CajaAcc!E:E)+G1723</f>
        <v>0</v>
      </c>
      <c r="G1723" s="332">
        <v>0</v>
      </c>
    </row>
    <row r="1724" spans="1:7" ht="15">
      <c r="A1724" s="341" t="s">
        <v>2783</v>
      </c>
      <c r="B1724" s="381" t="s">
        <v>2778</v>
      </c>
      <c r="C1724" s="382" t="s">
        <v>2784</v>
      </c>
      <c r="D1724" s="383">
        <v>25257</v>
      </c>
      <c r="E1724" s="384">
        <v>31500</v>
      </c>
      <c r="F1724" s="141">
        <f>-SUMIF(CajaAcc!F:F,A1724,CajaAcc!E:E)+G1724</f>
        <v>0</v>
      </c>
      <c r="G1724" s="332">
        <v>0</v>
      </c>
    </row>
    <row r="1725" spans="1:7" ht="15">
      <c r="A1725" s="341" t="s">
        <v>2785</v>
      </c>
      <c r="B1725" s="381" t="s">
        <v>2778</v>
      </c>
      <c r="C1725" s="382" t="s">
        <v>2786</v>
      </c>
      <c r="D1725" s="383">
        <v>25257</v>
      </c>
      <c r="E1725" s="384">
        <v>31500</v>
      </c>
      <c r="F1725" s="141">
        <f>-SUMIF(CajaAcc!F:F,A1725,CajaAcc!E:E)+G1725</f>
        <v>1</v>
      </c>
      <c r="G1725" s="332">
        <v>1</v>
      </c>
    </row>
    <row r="1726" spans="1:7" ht="15">
      <c r="A1726" s="341" t="s">
        <v>2787</v>
      </c>
      <c r="B1726" s="381" t="s">
        <v>2778</v>
      </c>
      <c r="C1726" s="382" t="s">
        <v>2788</v>
      </c>
      <c r="D1726" s="383">
        <v>25257</v>
      </c>
      <c r="E1726" s="384">
        <v>27500</v>
      </c>
      <c r="F1726" s="141">
        <f>-SUMIF(CajaAcc!F:F,A1726,CajaAcc!E:E)+G1726</f>
        <v>0</v>
      </c>
      <c r="G1726" s="332">
        <v>0</v>
      </c>
    </row>
    <row r="1727" spans="1:7" ht="15">
      <c r="A1727" s="341" t="s">
        <v>1056</v>
      </c>
      <c r="B1727" s="381" t="s">
        <v>2778</v>
      </c>
      <c r="C1727" s="382" t="s">
        <v>7002</v>
      </c>
      <c r="D1727" s="383">
        <v>21034</v>
      </c>
      <c r="E1727" s="384">
        <v>32500</v>
      </c>
      <c r="F1727" s="141">
        <f>-SUMIF(CajaAcc!F:F,A1727,CajaAcc!E:E)+G1727</f>
        <v>0</v>
      </c>
      <c r="G1727" s="332">
        <v>0</v>
      </c>
    </row>
    <row r="1728" spans="1:7" ht="15">
      <c r="A1728" s="341" t="s">
        <v>7547</v>
      </c>
      <c r="B1728" s="381" t="s">
        <v>2778</v>
      </c>
      <c r="C1728" s="382" t="s">
        <v>7548</v>
      </c>
      <c r="D1728" s="383">
        <v>6174</v>
      </c>
      <c r="E1728" s="384">
        <v>14000</v>
      </c>
      <c r="F1728" s="141">
        <f>-SUMIF(CajaAcc!F:F,A1728,CajaAcc!E:E)+G1728</f>
        <v>0</v>
      </c>
      <c r="G1728" s="332">
        <v>0</v>
      </c>
    </row>
    <row r="1729" spans="1:7" ht="15">
      <c r="A1729" s="341" t="s">
        <v>6500</v>
      </c>
      <c r="B1729" s="381" t="s">
        <v>2778</v>
      </c>
      <c r="C1729" s="382" t="s">
        <v>6501</v>
      </c>
      <c r="D1729" s="383">
        <v>9117</v>
      </c>
      <c r="E1729" s="384">
        <v>17500</v>
      </c>
      <c r="F1729" s="141">
        <f>-SUMIF(CajaAcc!F:F,A1729,CajaAcc!E:E)+G1729</f>
        <v>0</v>
      </c>
      <c r="G1729" s="332">
        <v>0</v>
      </c>
    </row>
    <row r="1730" spans="1:7" ht="15">
      <c r="A1730" s="341" t="s">
        <v>6609</v>
      </c>
      <c r="B1730" s="381" t="s">
        <v>2778</v>
      </c>
      <c r="C1730" s="382" t="s">
        <v>6610</v>
      </c>
      <c r="D1730" s="383">
        <v>7821</v>
      </c>
      <c r="E1730" s="384">
        <v>15000</v>
      </c>
      <c r="F1730" s="141">
        <f>-SUMIF(CajaAcc!F:F,A1730,CajaAcc!E:E)+G1730</f>
        <v>0</v>
      </c>
      <c r="G1730" s="332">
        <v>0</v>
      </c>
    </row>
    <row r="1731" spans="1:7" ht="15">
      <c r="A1731" s="341" t="s">
        <v>6871</v>
      </c>
      <c r="B1731" s="381" t="s">
        <v>2778</v>
      </c>
      <c r="C1731" s="382" t="s">
        <v>6872</v>
      </c>
      <c r="D1731" s="383">
        <v>8169</v>
      </c>
      <c r="E1731" s="384">
        <v>16500</v>
      </c>
      <c r="F1731" s="141">
        <f>-SUMIF(CajaAcc!F:F,A1731,CajaAcc!E:E)+G1731</f>
        <v>0</v>
      </c>
      <c r="G1731" s="332">
        <v>0</v>
      </c>
    </row>
    <row r="1732" spans="1:7" ht="15">
      <c r="A1732" s="341" t="s">
        <v>2789</v>
      </c>
      <c r="B1732" s="381" t="s">
        <v>2778</v>
      </c>
      <c r="C1732" s="382" t="s">
        <v>2790</v>
      </c>
      <c r="D1732" s="383">
        <v>9117</v>
      </c>
      <c r="E1732" s="384">
        <v>17500</v>
      </c>
      <c r="F1732" s="141">
        <f>-SUMIF(CajaAcc!F:F,A1732,CajaAcc!E:E)+G1732</f>
        <v>2</v>
      </c>
      <c r="G1732" s="332">
        <v>2</v>
      </c>
    </row>
    <row r="1733" spans="1:7" ht="15">
      <c r="A1733" s="341" t="s">
        <v>7003</v>
      </c>
      <c r="B1733" s="381" t="s">
        <v>2778</v>
      </c>
      <c r="C1733" s="382" t="s">
        <v>7004</v>
      </c>
      <c r="D1733" s="383">
        <v>39886</v>
      </c>
      <c r="E1733" s="384">
        <v>53500</v>
      </c>
      <c r="F1733" s="141">
        <f>-SUMIF(CajaAcc!F:F,A1733,CajaAcc!E:E)+G1733</f>
        <v>0</v>
      </c>
      <c r="G1733" s="332">
        <v>0</v>
      </c>
    </row>
    <row r="1734" spans="1:7" ht="15">
      <c r="A1734" s="341" t="s">
        <v>7288</v>
      </c>
      <c r="B1734" s="381" t="s">
        <v>2778</v>
      </c>
      <c r="C1734" s="382" t="s">
        <v>7289</v>
      </c>
      <c r="D1734" s="383">
        <v>8037</v>
      </c>
      <c r="E1734" s="384">
        <v>16000</v>
      </c>
      <c r="F1734" s="141">
        <f>-SUMIF(CajaAcc!F:F,A1734,CajaAcc!E:E)+G1734</f>
        <v>0</v>
      </c>
      <c r="G1734" s="332">
        <v>0</v>
      </c>
    </row>
    <row r="1735" spans="1:7" ht="15">
      <c r="A1735" s="341" t="s">
        <v>2791</v>
      </c>
      <c r="B1735" s="381" t="s">
        <v>2778</v>
      </c>
      <c r="C1735" s="382" t="s">
        <v>2792</v>
      </c>
      <c r="D1735" s="383">
        <v>12428</v>
      </c>
      <c r="E1735" s="384">
        <v>15500</v>
      </c>
      <c r="F1735" s="141">
        <f>-SUMIF(CajaAcc!F:F,A1735,CajaAcc!E:E)+G1735</f>
        <v>0</v>
      </c>
      <c r="G1735" s="332">
        <v>0</v>
      </c>
    </row>
    <row r="1736" spans="1:7" ht="15">
      <c r="A1736" s="341" t="s">
        <v>2793</v>
      </c>
      <c r="B1736" s="381" t="s">
        <v>2778</v>
      </c>
      <c r="C1736" s="382" t="s">
        <v>2794</v>
      </c>
      <c r="D1736" s="383">
        <v>12428</v>
      </c>
      <c r="E1736" s="384">
        <v>15500</v>
      </c>
      <c r="F1736" s="141">
        <f>-SUMIF(CajaAcc!F:F,A1736,CajaAcc!E:E)+G1736</f>
        <v>0</v>
      </c>
      <c r="G1736" s="332">
        <v>0</v>
      </c>
    </row>
    <row r="1737" spans="1:7" ht="15">
      <c r="A1737" s="341" t="s">
        <v>2795</v>
      </c>
      <c r="B1737" s="381" t="s">
        <v>2778</v>
      </c>
      <c r="C1737" s="382" t="s">
        <v>2796</v>
      </c>
      <c r="D1737" s="383">
        <v>7937</v>
      </c>
      <c r="E1737" s="384">
        <v>10000</v>
      </c>
      <c r="F1737" s="141">
        <f>-SUMIF(CajaAcc!F:F,A1737,CajaAcc!E:E)+G1737</f>
        <v>0</v>
      </c>
      <c r="G1737" s="332">
        <v>0</v>
      </c>
    </row>
    <row r="1738" spans="1:7" ht="15">
      <c r="A1738" s="341" t="s">
        <v>2797</v>
      </c>
      <c r="B1738" s="381" t="s">
        <v>2778</v>
      </c>
      <c r="C1738" s="382" t="s">
        <v>2798</v>
      </c>
      <c r="D1738" s="383">
        <v>7937</v>
      </c>
      <c r="E1738" s="384">
        <v>10000</v>
      </c>
      <c r="F1738" s="141">
        <f>-SUMIF(CajaAcc!F:F,A1738,CajaAcc!E:E)+G1738</f>
        <v>0</v>
      </c>
      <c r="G1738" s="332">
        <v>0</v>
      </c>
    </row>
    <row r="1739" spans="1:7" ht="15">
      <c r="A1739" s="341" t="s">
        <v>2799</v>
      </c>
      <c r="B1739" s="381" t="s">
        <v>2778</v>
      </c>
      <c r="C1739" s="382" t="s">
        <v>2800</v>
      </c>
      <c r="D1739" s="383">
        <v>43012</v>
      </c>
      <c r="E1739" s="384">
        <v>54000</v>
      </c>
      <c r="F1739" s="141">
        <f>-SUMIF(CajaAcc!F:F,A1739,CajaAcc!E:E)+G1739</f>
        <v>0</v>
      </c>
      <c r="G1739" s="332">
        <v>0</v>
      </c>
    </row>
    <row r="1740" spans="1:7" ht="15">
      <c r="A1740" s="341" t="s">
        <v>2801</v>
      </c>
      <c r="B1740" s="381" t="s">
        <v>2778</v>
      </c>
      <c r="C1740" s="382" t="s">
        <v>2802</v>
      </c>
      <c r="D1740" s="383">
        <v>46500</v>
      </c>
      <c r="E1740" s="384">
        <v>58000</v>
      </c>
      <c r="F1740" s="141">
        <f>-SUMIF(CajaAcc!F:F,A1740,CajaAcc!E:E)+G1740</f>
        <v>0</v>
      </c>
      <c r="G1740" s="332">
        <v>0</v>
      </c>
    </row>
    <row r="1741" spans="1:7" ht="15">
      <c r="A1741" s="341" t="s">
        <v>2803</v>
      </c>
      <c r="B1741" s="381" t="s">
        <v>2778</v>
      </c>
      <c r="C1741" s="382" t="s">
        <v>2804</v>
      </c>
      <c r="D1741" s="383">
        <v>46500</v>
      </c>
      <c r="E1741" s="384">
        <v>58000</v>
      </c>
      <c r="F1741" s="141">
        <f>-SUMIF(CajaAcc!F:F,A1741,CajaAcc!E:E)+G1741</f>
        <v>0</v>
      </c>
      <c r="G1741" s="332">
        <v>0</v>
      </c>
    </row>
    <row r="1742" spans="1:7" ht="15">
      <c r="A1742" s="341" t="s">
        <v>6374</v>
      </c>
      <c r="B1742" s="381" t="s">
        <v>2778</v>
      </c>
      <c r="C1742" s="382" t="s">
        <v>6375</v>
      </c>
      <c r="D1742" s="383">
        <v>35921</v>
      </c>
      <c r="E1742" s="384">
        <v>44000</v>
      </c>
      <c r="F1742" s="141">
        <f>-SUMIF(CajaAcc!F:F,A1742,CajaAcc!E:E)+G1742</f>
        <v>0</v>
      </c>
      <c r="G1742" s="332">
        <v>0</v>
      </c>
    </row>
    <row r="1743" spans="1:7" ht="15">
      <c r="A1743" s="341" t="s">
        <v>6611</v>
      </c>
      <c r="B1743" s="381" t="s">
        <v>2778</v>
      </c>
      <c r="C1743" s="382" t="s">
        <v>6612</v>
      </c>
      <c r="D1743" s="383">
        <v>35921</v>
      </c>
      <c r="E1743" s="384">
        <v>45500</v>
      </c>
      <c r="F1743" s="141">
        <f>-SUMIF(CajaAcc!F:F,A1743,CajaAcc!E:E)+G1743</f>
        <v>0</v>
      </c>
      <c r="G1743" s="332">
        <v>0</v>
      </c>
    </row>
    <row r="1744" spans="1:7" ht="15">
      <c r="A1744" s="341" t="s">
        <v>6747</v>
      </c>
      <c r="B1744" s="381" t="s">
        <v>2778</v>
      </c>
      <c r="C1744" s="382" t="s">
        <v>6748</v>
      </c>
      <c r="D1744" s="383">
        <v>8933</v>
      </c>
      <c r="E1744" s="384">
        <v>17000</v>
      </c>
      <c r="F1744" s="141">
        <f>-SUMIF(CajaAcc!F:F,A1744,CajaAcc!E:E)+G1744</f>
        <v>0</v>
      </c>
      <c r="G1744" s="332">
        <v>0</v>
      </c>
    </row>
    <row r="1745" spans="1:7" ht="15">
      <c r="A1745" s="341" t="s">
        <v>7334</v>
      </c>
      <c r="B1745" s="381" t="s">
        <v>2778</v>
      </c>
      <c r="C1745" s="382" t="s">
        <v>7668</v>
      </c>
      <c r="D1745" s="383">
        <v>19494</v>
      </c>
      <c r="E1745" s="384">
        <v>38000</v>
      </c>
      <c r="F1745" s="141">
        <f>-SUMIF(CajaAcc!F:F,A1745,CajaAcc!E:E)+G1745</f>
        <v>0</v>
      </c>
      <c r="G1745" s="332">
        <v>0</v>
      </c>
    </row>
    <row r="1746" spans="1:7" ht="15">
      <c r="A1746" s="341" t="s">
        <v>6873</v>
      </c>
      <c r="B1746" s="381" t="s">
        <v>2778</v>
      </c>
      <c r="C1746" s="382" t="s">
        <v>7669</v>
      </c>
      <c r="D1746" s="383">
        <v>22938</v>
      </c>
      <c r="E1746" s="384">
        <v>35500</v>
      </c>
      <c r="F1746" s="141">
        <f>-SUMIF(CajaAcc!F:F,A1746,CajaAcc!E:E)+G1746</f>
        <v>0</v>
      </c>
      <c r="G1746" s="332">
        <v>0</v>
      </c>
    </row>
    <row r="1747" spans="1:7" ht="15">
      <c r="A1747" s="341" t="s">
        <v>7005</v>
      </c>
      <c r="B1747" s="381" t="s">
        <v>2778</v>
      </c>
      <c r="C1747" s="382" t="s">
        <v>7670</v>
      </c>
      <c r="D1747" s="383">
        <v>16258</v>
      </c>
      <c r="E1747" s="384">
        <v>32000</v>
      </c>
      <c r="F1747" s="141">
        <f>-SUMIF(CajaAcc!F:F,A1747,CajaAcc!E:E)+G1747</f>
        <v>0</v>
      </c>
      <c r="G1747" s="332">
        <v>0</v>
      </c>
    </row>
    <row r="1748" spans="1:7" ht="15">
      <c r="A1748" s="341" t="s">
        <v>6874</v>
      </c>
      <c r="B1748" s="381" t="s">
        <v>2778</v>
      </c>
      <c r="C1748" s="382" t="s">
        <v>7671</v>
      </c>
      <c r="D1748" s="383">
        <v>16258</v>
      </c>
      <c r="E1748" s="384">
        <v>32000</v>
      </c>
      <c r="F1748" s="141">
        <f>-SUMIF(CajaAcc!F:F,A1748,CajaAcc!E:E)+G1748</f>
        <v>0</v>
      </c>
      <c r="G1748" s="332">
        <v>0</v>
      </c>
    </row>
    <row r="1749" spans="1:7" ht="15">
      <c r="A1749" s="341" t="s">
        <v>2805</v>
      </c>
      <c r="B1749" s="381" t="s">
        <v>2778</v>
      </c>
      <c r="C1749" s="382" t="s">
        <v>2806</v>
      </c>
      <c r="D1749" s="383">
        <v>203442</v>
      </c>
      <c r="E1749" s="384">
        <v>254500</v>
      </c>
      <c r="F1749" s="141">
        <f>-SUMIF(CajaAcc!F:F,A1749,CajaAcc!E:E)+G1749</f>
        <v>0</v>
      </c>
      <c r="G1749" s="332">
        <v>0</v>
      </c>
    </row>
    <row r="1750" spans="1:7" ht="15">
      <c r="A1750" s="341" t="s">
        <v>2807</v>
      </c>
      <c r="B1750" s="381" t="s">
        <v>2778</v>
      </c>
      <c r="C1750" s="382" t="s">
        <v>2808</v>
      </c>
      <c r="D1750" s="383">
        <v>262731</v>
      </c>
      <c r="E1750" s="384">
        <v>328500</v>
      </c>
      <c r="F1750" s="141">
        <f>-SUMIF(CajaAcc!F:F,A1750,CajaAcc!E:E)+G1750</f>
        <v>0</v>
      </c>
      <c r="G1750" s="332">
        <v>0</v>
      </c>
    </row>
    <row r="1751" spans="1:7" ht="15">
      <c r="A1751" s="341" t="s">
        <v>2809</v>
      </c>
      <c r="B1751" s="381" t="s">
        <v>2778</v>
      </c>
      <c r="C1751" s="382" t="s">
        <v>2810</v>
      </c>
      <c r="D1751" s="383">
        <v>465009</v>
      </c>
      <c r="E1751" s="384">
        <v>581500</v>
      </c>
      <c r="F1751" s="141">
        <f>-SUMIF(CajaAcc!F:F,A1751,CajaAcc!E:E)+G1751</f>
        <v>0</v>
      </c>
      <c r="G1751" s="332">
        <v>0</v>
      </c>
    </row>
    <row r="1752" spans="1:7" ht="15">
      <c r="A1752" s="341" t="s">
        <v>2811</v>
      </c>
      <c r="B1752" s="381" t="s">
        <v>2778</v>
      </c>
      <c r="C1752" s="382" t="s">
        <v>2812</v>
      </c>
      <c r="D1752" s="383">
        <v>290630</v>
      </c>
      <c r="E1752" s="384">
        <v>363500</v>
      </c>
      <c r="F1752" s="141">
        <f>-SUMIF(CajaAcc!F:F,A1752,CajaAcc!E:E)+G1752</f>
        <v>0</v>
      </c>
      <c r="G1752" s="332">
        <v>0</v>
      </c>
    </row>
    <row r="1753" spans="1:7" ht="15">
      <c r="A1753" s="341" t="s">
        <v>2813</v>
      </c>
      <c r="B1753" s="381" t="s">
        <v>2778</v>
      </c>
      <c r="C1753" s="382" t="s">
        <v>2814</v>
      </c>
      <c r="D1753" s="383">
        <v>45187</v>
      </c>
      <c r="E1753" s="384">
        <v>52500</v>
      </c>
      <c r="F1753" s="141">
        <f>-SUMIF(CajaAcc!F:F,A1753,CajaAcc!E:E)+G1753</f>
        <v>0</v>
      </c>
      <c r="G1753" s="332">
        <v>0</v>
      </c>
    </row>
    <row r="1754" spans="1:7" ht="15">
      <c r="A1754" s="341" t="s">
        <v>2815</v>
      </c>
      <c r="B1754" s="381" t="s">
        <v>2778</v>
      </c>
      <c r="C1754" s="382" t="s">
        <v>2816</v>
      </c>
      <c r="D1754" s="383">
        <v>45187</v>
      </c>
      <c r="E1754" s="384">
        <v>52500</v>
      </c>
      <c r="F1754" s="141">
        <f>-SUMIF(CajaAcc!F:F,A1754,CajaAcc!E:E)+G1754</f>
        <v>0</v>
      </c>
      <c r="G1754" s="332">
        <v>0</v>
      </c>
    </row>
    <row r="1755" spans="1:7" ht="15">
      <c r="A1755" s="341" t="s">
        <v>7462</v>
      </c>
      <c r="B1755" s="381" t="s">
        <v>2778</v>
      </c>
      <c r="C1755" s="382" t="s">
        <v>7463</v>
      </c>
      <c r="D1755" s="383">
        <v>43697</v>
      </c>
      <c r="E1755" s="384">
        <v>60500</v>
      </c>
      <c r="F1755" s="141">
        <f>-SUMIF(CajaAcc!F:F,A1755,CajaAcc!E:E)+G1755</f>
        <v>0</v>
      </c>
      <c r="G1755" s="332">
        <v>0</v>
      </c>
    </row>
    <row r="1756" spans="1:7" ht="15">
      <c r="A1756" s="341" t="s">
        <v>6875</v>
      </c>
      <c r="B1756" s="381" t="s">
        <v>2778</v>
      </c>
      <c r="C1756" s="382" t="s">
        <v>6876</v>
      </c>
      <c r="D1756" s="383">
        <v>42358</v>
      </c>
      <c r="E1756" s="384">
        <v>57000</v>
      </c>
      <c r="F1756" s="141">
        <f>-SUMIF(CajaAcc!F:F,A1756,CajaAcc!E:E)+G1756</f>
        <v>0</v>
      </c>
      <c r="G1756" s="332">
        <v>0</v>
      </c>
    </row>
    <row r="1757" spans="1:7" ht="15">
      <c r="A1757" s="341" t="s">
        <v>7335</v>
      </c>
      <c r="B1757" s="381" t="s">
        <v>2778</v>
      </c>
      <c r="C1757" s="382" t="s">
        <v>7336</v>
      </c>
      <c r="D1757" s="383">
        <v>41354</v>
      </c>
      <c r="E1757" s="384">
        <v>55500</v>
      </c>
      <c r="F1757" s="141">
        <f>-SUMIF(CajaAcc!F:F,A1757,CajaAcc!E:E)+G1757</f>
        <v>0</v>
      </c>
      <c r="G1757" s="332">
        <v>0</v>
      </c>
    </row>
    <row r="1758" spans="1:7" ht="15">
      <c r="A1758" s="341" t="s">
        <v>2817</v>
      </c>
      <c r="B1758" s="381" t="s">
        <v>2778</v>
      </c>
      <c r="C1758" s="382" t="s">
        <v>2818</v>
      </c>
      <c r="D1758" s="383">
        <v>219042</v>
      </c>
      <c r="E1758" s="384">
        <v>269500</v>
      </c>
      <c r="F1758" s="141">
        <f>-SUMIF(CajaAcc!F:F,A1758,CajaAcc!E:E)+G1758</f>
        <v>0</v>
      </c>
      <c r="G1758" s="332">
        <v>0</v>
      </c>
    </row>
    <row r="1759" spans="1:7" ht="15">
      <c r="A1759" s="341" t="s">
        <v>2819</v>
      </c>
      <c r="B1759" s="381" t="s">
        <v>2778</v>
      </c>
      <c r="C1759" s="382" t="s">
        <v>2820</v>
      </c>
      <c r="D1759" s="383">
        <v>31624</v>
      </c>
      <c r="E1759" s="384">
        <v>37000</v>
      </c>
      <c r="F1759" s="141">
        <f>-SUMIF(CajaAcc!F:F,A1759,CajaAcc!E:E)+G1759</f>
        <v>0</v>
      </c>
      <c r="G1759" s="332">
        <v>0</v>
      </c>
    </row>
    <row r="1760" spans="1:7" ht="15">
      <c r="A1760" s="341" t="s">
        <v>2821</v>
      </c>
      <c r="B1760" s="381" t="s">
        <v>2778</v>
      </c>
      <c r="C1760" s="382" t="s">
        <v>2822</v>
      </c>
      <c r="D1760" s="383">
        <v>34434</v>
      </c>
      <c r="E1760" s="384">
        <v>40000</v>
      </c>
      <c r="F1760" s="141">
        <f>-SUMIF(CajaAcc!F:F,A1760,CajaAcc!E:E)+G1760</f>
        <v>0</v>
      </c>
      <c r="G1760" s="332">
        <v>0</v>
      </c>
    </row>
    <row r="1761" spans="1:7" ht="15">
      <c r="A1761" s="341" t="s">
        <v>2823</v>
      </c>
      <c r="B1761" s="381" t="s">
        <v>2778</v>
      </c>
      <c r="C1761" s="382" t="s">
        <v>2824</v>
      </c>
      <c r="D1761" s="383">
        <v>225530</v>
      </c>
      <c r="E1761" s="384">
        <v>282000</v>
      </c>
      <c r="F1761" s="141">
        <f>-SUMIF(CajaAcc!F:F,A1761,CajaAcc!E:E)+G1761</f>
        <v>0</v>
      </c>
      <c r="G1761" s="332">
        <v>0</v>
      </c>
    </row>
    <row r="1762" spans="1:7" ht="15">
      <c r="A1762" s="341" t="s">
        <v>2825</v>
      </c>
      <c r="B1762" s="381" t="s">
        <v>2778</v>
      </c>
      <c r="C1762" s="382" t="s">
        <v>2826</v>
      </c>
      <c r="D1762" s="383">
        <v>46501</v>
      </c>
      <c r="E1762" s="384">
        <v>58000</v>
      </c>
      <c r="F1762" s="141">
        <f>-SUMIF(CajaAcc!F:F,A1762,CajaAcc!E:E)+G1762</f>
        <v>0</v>
      </c>
      <c r="G1762" s="332">
        <v>0</v>
      </c>
    </row>
    <row r="1763" spans="1:7" ht="15">
      <c r="A1763" s="341" t="s">
        <v>2827</v>
      </c>
      <c r="B1763" s="381" t="s">
        <v>2778</v>
      </c>
      <c r="C1763" s="382" t="s">
        <v>2828</v>
      </c>
      <c r="D1763" s="383">
        <v>62079</v>
      </c>
      <c r="E1763" s="384">
        <v>77500</v>
      </c>
      <c r="F1763" s="141">
        <f>-SUMIF(CajaAcc!F:F,A1763,CajaAcc!E:E)+G1763</f>
        <v>2</v>
      </c>
      <c r="G1763" s="332">
        <v>2</v>
      </c>
    </row>
    <row r="1764" spans="1:7" ht="15">
      <c r="A1764" s="341" t="s">
        <v>2829</v>
      </c>
      <c r="B1764" s="381" t="s">
        <v>2778</v>
      </c>
      <c r="C1764" s="382" t="s">
        <v>2830</v>
      </c>
      <c r="D1764" s="383">
        <v>109277</v>
      </c>
      <c r="E1764" s="384">
        <v>136500</v>
      </c>
      <c r="F1764" s="141">
        <f>-SUMIF(CajaAcc!F:F,A1764,CajaAcc!E:E)+G1764</f>
        <v>0</v>
      </c>
      <c r="G1764" s="332">
        <v>0</v>
      </c>
    </row>
    <row r="1765" spans="1:7" ht="15">
      <c r="A1765" s="341" t="s">
        <v>2831</v>
      </c>
      <c r="B1765" s="381" t="s">
        <v>2778</v>
      </c>
      <c r="C1765" s="382" t="s">
        <v>2832</v>
      </c>
      <c r="D1765" s="383">
        <v>232505</v>
      </c>
      <c r="E1765" s="384">
        <v>290500</v>
      </c>
      <c r="F1765" s="141">
        <f>-SUMIF(CajaAcc!F:F,A1765,CajaAcc!E:E)+G1765</f>
        <v>0</v>
      </c>
      <c r="G1765" s="332">
        <v>0</v>
      </c>
    </row>
    <row r="1766" spans="1:7" ht="15">
      <c r="A1766" s="341" t="s">
        <v>2833</v>
      </c>
      <c r="B1766" s="381" t="s">
        <v>2778</v>
      </c>
      <c r="C1766" s="382" t="s">
        <v>2834</v>
      </c>
      <c r="D1766" s="383">
        <v>63939</v>
      </c>
      <c r="E1766" s="384">
        <v>80000</v>
      </c>
      <c r="F1766" s="141">
        <f>-SUMIF(CajaAcc!F:F,A1766,CajaAcc!E:E)+G1766</f>
        <v>0</v>
      </c>
      <c r="G1766" s="332">
        <v>0</v>
      </c>
    </row>
    <row r="1767" spans="1:7" ht="15">
      <c r="A1767" s="341" t="s">
        <v>2835</v>
      </c>
      <c r="B1767" s="381" t="s">
        <v>2778</v>
      </c>
      <c r="C1767" s="382" t="s">
        <v>2836</v>
      </c>
      <c r="D1767" s="383">
        <v>63939</v>
      </c>
      <c r="E1767" s="384">
        <v>80000</v>
      </c>
      <c r="F1767" s="141">
        <f>-SUMIF(CajaAcc!F:F,A1767,CajaAcc!E:E)+G1767</f>
        <v>0</v>
      </c>
      <c r="G1767" s="332">
        <v>0</v>
      </c>
    </row>
    <row r="1768" spans="1:7" ht="15">
      <c r="A1768" s="341" t="s">
        <v>2837</v>
      </c>
      <c r="B1768" s="381" t="s">
        <v>2778</v>
      </c>
      <c r="C1768" s="382" t="s">
        <v>2838</v>
      </c>
      <c r="D1768" s="383">
        <v>63939</v>
      </c>
      <c r="E1768" s="384">
        <v>80000</v>
      </c>
      <c r="F1768" s="141">
        <f>-SUMIF(CajaAcc!F:F,A1768,CajaAcc!E:E)+G1768</f>
        <v>0</v>
      </c>
      <c r="G1768" s="332">
        <v>0</v>
      </c>
    </row>
    <row r="1769" spans="1:7" ht="15">
      <c r="A1769" s="341" t="s">
        <v>2839</v>
      </c>
      <c r="B1769" s="381" t="s">
        <v>2778</v>
      </c>
      <c r="C1769" s="382" t="s">
        <v>2840</v>
      </c>
      <c r="D1769" s="383">
        <v>63939</v>
      </c>
      <c r="E1769" s="384">
        <v>80000</v>
      </c>
      <c r="F1769" s="141">
        <f>-SUMIF(CajaAcc!F:F,A1769,CajaAcc!E:E)+G1769</f>
        <v>0</v>
      </c>
      <c r="G1769" s="332">
        <v>0</v>
      </c>
    </row>
    <row r="1770" spans="1:7" ht="15">
      <c r="A1770" s="341" t="s">
        <v>2841</v>
      </c>
      <c r="B1770" s="381" t="s">
        <v>2778</v>
      </c>
      <c r="C1770" s="382" t="s">
        <v>2842</v>
      </c>
      <c r="D1770" s="383">
        <v>63939</v>
      </c>
      <c r="E1770" s="384">
        <v>80000</v>
      </c>
      <c r="F1770" s="141">
        <f>-SUMIF(CajaAcc!F:F,A1770,CajaAcc!E:E)+G1770</f>
        <v>0</v>
      </c>
      <c r="G1770" s="332">
        <v>0</v>
      </c>
    </row>
    <row r="1771" spans="1:7" ht="15">
      <c r="A1771" s="341" t="s">
        <v>2843</v>
      </c>
      <c r="B1771" s="381" t="s">
        <v>2778</v>
      </c>
      <c r="C1771" s="382" t="s">
        <v>2844</v>
      </c>
      <c r="D1771" s="383">
        <v>63939</v>
      </c>
      <c r="E1771" s="384">
        <v>80000</v>
      </c>
      <c r="F1771" s="141">
        <f>-SUMIF(CajaAcc!F:F,A1771,CajaAcc!E:E)+G1771</f>
        <v>0</v>
      </c>
      <c r="G1771" s="332">
        <v>0</v>
      </c>
    </row>
    <row r="1772" spans="1:7" ht="15">
      <c r="A1772" s="341" t="s">
        <v>2845</v>
      </c>
      <c r="B1772" s="381" t="s">
        <v>2778</v>
      </c>
      <c r="C1772" s="382" t="s">
        <v>2846</v>
      </c>
      <c r="D1772" s="383">
        <v>68006</v>
      </c>
      <c r="E1772" s="384">
        <v>83500</v>
      </c>
      <c r="F1772" s="141">
        <f>-SUMIF(CajaAcc!F:F,A1772,CajaAcc!E:E)+G1772</f>
        <v>0</v>
      </c>
      <c r="G1772" s="332">
        <v>0</v>
      </c>
    </row>
    <row r="1773" spans="1:7" ht="15">
      <c r="A1773" s="341" t="s">
        <v>2847</v>
      </c>
      <c r="B1773" s="381" t="s">
        <v>2778</v>
      </c>
      <c r="C1773" s="382" t="s">
        <v>2848</v>
      </c>
      <c r="D1773" s="383">
        <v>63939</v>
      </c>
      <c r="E1773" s="384">
        <v>80000</v>
      </c>
      <c r="F1773" s="141">
        <f>-SUMIF(CajaAcc!F:F,A1773,CajaAcc!E:E)+G1773</f>
        <v>0</v>
      </c>
      <c r="G1773" s="332">
        <v>0</v>
      </c>
    </row>
    <row r="1774" spans="1:7" ht="15">
      <c r="A1774" s="341" t="s">
        <v>2849</v>
      </c>
      <c r="B1774" s="381" t="s">
        <v>2778</v>
      </c>
      <c r="C1774" s="382" t="s">
        <v>2850</v>
      </c>
      <c r="D1774" s="383">
        <v>174378</v>
      </c>
      <c r="E1774" s="384">
        <v>218000</v>
      </c>
      <c r="F1774" s="141">
        <f>-SUMIF(CajaAcc!F:F,A1774,CajaAcc!E:E)+G1774</f>
        <v>0</v>
      </c>
      <c r="G1774" s="332">
        <v>0</v>
      </c>
    </row>
    <row r="1775" spans="1:7" ht="15">
      <c r="A1775" s="341" t="s">
        <v>2851</v>
      </c>
      <c r="B1775" s="381" t="s">
        <v>2778</v>
      </c>
      <c r="C1775" s="382" t="s">
        <v>2852</v>
      </c>
      <c r="D1775" s="383">
        <v>174378</v>
      </c>
      <c r="E1775" s="384">
        <v>218000</v>
      </c>
      <c r="F1775" s="141">
        <f>-SUMIF(CajaAcc!F:F,A1775,CajaAcc!E:E)+G1775</f>
        <v>0</v>
      </c>
      <c r="G1775" s="332">
        <v>0</v>
      </c>
    </row>
    <row r="1776" spans="1:7" ht="15">
      <c r="A1776" s="341" t="s">
        <v>2853</v>
      </c>
      <c r="B1776" s="381" t="s">
        <v>2778</v>
      </c>
      <c r="C1776" s="382" t="s">
        <v>2854</v>
      </c>
      <c r="D1776" s="383">
        <v>465009</v>
      </c>
      <c r="E1776" s="384">
        <v>581500</v>
      </c>
      <c r="F1776" s="141">
        <f>-SUMIF(CajaAcc!F:F,A1776,CajaAcc!E:E)+G1776</f>
        <v>0</v>
      </c>
      <c r="G1776" s="332">
        <v>0</v>
      </c>
    </row>
    <row r="1777" spans="1:7" ht="15">
      <c r="A1777" s="341" t="s">
        <v>2855</v>
      </c>
      <c r="B1777" s="381" t="s">
        <v>2778</v>
      </c>
      <c r="C1777" s="382" t="s">
        <v>2856</v>
      </c>
      <c r="D1777" s="383">
        <v>697515</v>
      </c>
      <c r="E1777" s="384">
        <v>872000</v>
      </c>
      <c r="F1777" s="141">
        <f>-SUMIF(CajaAcc!F:F,A1777,CajaAcc!E:E)+G1777</f>
        <v>0</v>
      </c>
      <c r="G1777" s="332">
        <v>0</v>
      </c>
    </row>
    <row r="1778" spans="1:7" ht="15">
      <c r="A1778" s="341" t="s">
        <v>6613</v>
      </c>
      <c r="B1778" s="381" t="s">
        <v>2778</v>
      </c>
      <c r="C1778" s="382" t="s">
        <v>6614</v>
      </c>
      <c r="D1778" s="383">
        <v>4837</v>
      </c>
      <c r="E1778" s="384">
        <v>9500</v>
      </c>
      <c r="F1778" s="141">
        <f>-SUMIF(CajaAcc!F:F,A1778,CajaAcc!E:E)+G1778</f>
        <v>0</v>
      </c>
      <c r="G1778" s="332">
        <v>0</v>
      </c>
    </row>
    <row r="1779" spans="1:7" ht="15">
      <c r="A1779" s="341" t="s">
        <v>6877</v>
      </c>
      <c r="B1779" s="381" t="s">
        <v>2778</v>
      </c>
      <c r="C1779" s="382" t="s">
        <v>6614</v>
      </c>
      <c r="D1779" s="383">
        <v>4841</v>
      </c>
      <c r="E1779" s="384">
        <v>9500</v>
      </c>
      <c r="F1779" s="141">
        <f>-SUMIF(CajaAcc!F:F,A1779,CajaAcc!E:E)+G1779</f>
        <v>0</v>
      </c>
      <c r="G1779" s="332">
        <v>0</v>
      </c>
    </row>
    <row r="1780" spans="1:7" ht="15">
      <c r="A1780" s="341" t="s">
        <v>2857</v>
      </c>
      <c r="B1780" s="381" t="s">
        <v>2778</v>
      </c>
      <c r="C1780" s="382" t="s">
        <v>2858</v>
      </c>
      <c r="D1780" s="383">
        <v>5446</v>
      </c>
      <c r="E1780" s="384">
        <v>8500</v>
      </c>
      <c r="F1780" s="141">
        <f>-SUMIF(CajaAcc!F:F,A1780,CajaAcc!E:E)+G1780</f>
        <v>0</v>
      </c>
      <c r="G1780" s="332">
        <v>0</v>
      </c>
    </row>
    <row r="1781" spans="1:7" ht="15">
      <c r="A1781" s="341" t="s">
        <v>2859</v>
      </c>
      <c r="B1781" s="381" t="s">
        <v>2778</v>
      </c>
      <c r="C1781" s="382" t="s">
        <v>2860</v>
      </c>
      <c r="D1781" s="383">
        <v>21257</v>
      </c>
      <c r="E1781" s="384">
        <v>27000</v>
      </c>
      <c r="F1781" s="141">
        <f>-SUMIF(CajaAcc!F:F,A1781,CajaAcc!E:E)+G1781</f>
        <v>0</v>
      </c>
      <c r="G1781" s="332">
        <v>0</v>
      </c>
    </row>
    <row r="1782" spans="1:7" ht="15">
      <c r="A1782" s="341" t="s">
        <v>2861</v>
      </c>
      <c r="B1782" s="381" t="s">
        <v>2778</v>
      </c>
      <c r="C1782" s="382" t="s">
        <v>2862</v>
      </c>
      <c r="D1782" s="383">
        <v>5446</v>
      </c>
      <c r="E1782" s="384">
        <v>8500</v>
      </c>
      <c r="F1782" s="141">
        <f>-SUMIF(CajaAcc!F:F,A1782,CajaAcc!E:E)+G1782</f>
        <v>0</v>
      </c>
      <c r="G1782" s="332">
        <v>0</v>
      </c>
    </row>
    <row r="1783" spans="1:7" ht="15">
      <c r="A1783" s="341" t="s">
        <v>2863</v>
      </c>
      <c r="B1783" s="381" t="s">
        <v>2778</v>
      </c>
      <c r="C1783" s="382" t="s">
        <v>2864</v>
      </c>
      <c r="D1783" s="383">
        <v>40306</v>
      </c>
      <c r="E1783" s="384">
        <v>51000</v>
      </c>
      <c r="F1783" s="141">
        <f>-SUMIF(CajaAcc!F:F,A1783,CajaAcc!E:E)+G1783</f>
        <v>0</v>
      </c>
      <c r="G1783" s="332">
        <v>0</v>
      </c>
    </row>
    <row r="1784" spans="1:7" ht="15">
      <c r="A1784" s="341" t="s">
        <v>2865</v>
      </c>
      <c r="B1784" s="381" t="s">
        <v>2778</v>
      </c>
      <c r="C1784" s="382" t="s">
        <v>2866</v>
      </c>
      <c r="D1784" s="383">
        <v>40477</v>
      </c>
      <c r="E1784" s="384">
        <v>51500</v>
      </c>
      <c r="F1784" s="141">
        <f>-SUMIF(CajaAcc!F:F,A1784,CajaAcc!E:E)+G1784</f>
        <v>0</v>
      </c>
      <c r="G1784" s="332">
        <v>0</v>
      </c>
    </row>
    <row r="1785" spans="1:7" ht="15">
      <c r="A1785" s="341" t="s">
        <v>2867</v>
      </c>
      <c r="B1785" s="381" t="s">
        <v>2778</v>
      </c>
      <c r="C1785" s="382" t="s">
        <v>2868</v>
      </c>
      <c r="D1785" s="383">
        <v>20831</v>
      </c>
      <c r="E1785" s="384">
        <v>26500</v>
      </c>
      <c r="F1785" s="141">
        <f>-SUMIF(CajaAcc!F:F,A1785,CajaAcc!E:E)+G1785</f>
        <v>0</v>
      </c>
      <c r="G1785" s="332">
        <v>0</v>
      </c>
    </row>
    <row r="1786" spans="1:7" ht="15">
      <c r="A1786" s="341" t="s">
        <v>2869</v>
      </c>
      <c r="B1786" s="381" t="s">
        <v>2778</v>
      </c>
      <c r="C1786" s="382" t="s">
        <v>2870</v>
      </c>
      <c r="D1786" s="383">
        <v>20831</v>
      </c>
      <c r="E1786" s="384">
        <v>26500</v>
      </c>
      <c r="F1786" s="141">
        <f>-SUMIF(CajaAcc!F:F,A1786,CajaAcc!E:E)+G1786</f>
        <v>0</v>
      </c>
      <c r="G1786" s="332">
        <v>0</v>
      </c>
    </row>
    <row r="1787" spans="1:7" ht="15">
      <c r="A1787" s="341" t="s">
        <v>2871</v>
      </c>
      <c r="B1787" s="381" t="s">
        <v>2778</v>
      </c>
      <c r="C1787" s="382" t="s">
        <v>2872</v>
      </c>
      <c r="D1787" s="383">
        <v>20831</v>
      </c>
      <c r="E1787" s="384">
        <v>26500</v>
      </c>
      <c r="F1787" s="141">
        <f>-SUMIF(CajaAcc!F:F,A1787,CajaAcc!E:E)+G1787</f>
        <v>0</v>
      </c>
      <c r="G1787" s="332">
        <v>0</v>
      </c>
    </row>
    <row r="1788" spans="1:7" ht="15">
      <c r="A1788" s="341" t="s">
        <v>2875</v>
      </c>
      <c r="B1788" s="381" t="s">
        <v>2874</v>
      </c>
      <c r="C1788" s="382" t="s">
        <v>2876</v>
      </c>
      <c r="D1788" s="383">
        <v>27606</v>
      </c>
      <c r="E1788" s="384">
        <v>42500</v>
      </c>
      <c r="F1788" s="141">
        <f>-SUMIF(CajaAcc!F:F,A1788,CajaAcc!E:E)+G1788</f>
        <v>0</v>
      </c>
      <c r="G1788" s="332">
        <v>0</v>
      </c>
    </row>
    <row r="1789" spans="1:7" ht="15">
      <c r="A1789" s="341" t="s">
        <v>7290</v>
      </c>
      <c r="B1789" s="381" t="s">
        <v>2874</v>
      </c>
      <c r="C1789" s="382" t="s">
        <v>7291</v>
      </c>
      <c r="D1789" s="383">
        <v>14834</v>
      </c>
      <c r="E1789" s="384">
        <v>28500</v>
      </c>
      <c r="F1789" s="141">
        <f>-SUMIF(CajaAcc!F:F,A1789,CajaAcc!E:E)+G1789</f>
        <v>0</v>
      </c>
      <c r="G1789" s="332">
        <v>0</v>
      </c>
    </row>
    <row r="1790" spans="1:7" ht="15">
      <c r="A1790" s="341" t="s">
        <v>2873</v>
      </c>
      <c r="B1790" s="381" t="s">
        <v>2874</v>
      </c>
      <c r="C1790" s="382" t="s">
        <v>6548</v>
      </c>
      <c r="D1790" s="383">
        <v>27606</v>
      </c>
      <c r="E1790" s="384">
        <v>42500</v>
      </c>
      <c r="F1790" s="141">
        <f>-SUMIF(CajaAcc!F:F,A1790,CajaAcc!E:E)+G1790</f>
        <v>2</v>
      </c>
      <c r="G1790" s="332">
        <v>2</v>
      </c>
    </row>
    <row r="1791" spans="1:7" ht="15">
      <c r="A1791" s="341" t="s">
        <v>2877</v>
      </c>
      <c r="B1791" s="381" t="s">
        <v>2874</v>
      </c>
      <c r="C1791" s="382" t="s">
        <v>2878</v>
      </c>
      <c r="D1791" s="383">
        <v>9910</v>
      </c>
      <c r="E1791" s="384">
        <v>15000</v>
      </c>
      <c r="F1791" s="141">
        <f>-SUMIF(CajaAcc!F:F,A1791,CajaAcc!E:E)+G1791</f>
        <v>0</v>
      </c>
      <c r="G1791" s="332">
        <v>0</v>
      </c>
    </row>
    <row r="1792" spans="1:7" ht="15">
      <c r="A1792" s="341" t="s">
        <v>2879</v>
      </c>
      <c r="B1792" s="381" t="s">
        <v>2874</v>
      </c>
      <c r="C1792" s="382" t="s">
        <v>2878</v>
      </c>
      <c r="D1792" s="383">
        <v>9910</v>
      </c>
      <c r="E1792" s="384">
        <v>15000</v>
      </c>
      <c r="F1792" s="141">
        <f>-SUMIF(CajaAcc!F:F,A1792,CajaAcc!E:E)+G1792</f>
        <v>0</v>
      </c>
      <c r="G1792" s="332">
        <v>0</v>
      </c>
    </row>
    <row r="1793" spans="1:7" ht="15">
      <c r="A1793" s="341" t="s">
        <v>2880</v>
      </c>
      <c r="B1793" s="381" t="s">
        <v>2874</v>
      </c>
      <c r="C1793" s="382" t="s">
        <v>2878</v>
      </c>
      <c r="D1793" s="383">
        <v>9910</v>
      </c>
      <c r="E1793" s="384">
        <v>15000</v>
      </c>
      <c r="F1793" s="141">
        <f>-SUMIF(CajaAcc!F:F,A1793,CajaAcc!E:E)+G1793</f>
        <v>0</v>
      </c>
      <c r="G1793" s="332">
        <v>0</v>
      </c>
    </row>
    <row r="1794" spans="1:7" ht="15">
      <c r="A1794" s="341" t="s">
        <v>2881</v>
      </c>
      <c r="B1794" s="381" t="s">
        <v>2874</v>
      </c>
      <c r="C1794" s="382" t="s">
        <v>2878</v>
      </c>
      <c r="D1794" s="383">
        <v>9910</v>
      </c>
      <c r="E1794" s="384">
        <v>15000</v>
      </c>
      <c r="F1794" s="141">
        <f>-SUMIF(CajaAcc!F:F,A1794,CajaAcc!E:E)+G1794</f>
        <v>0</v>
      </c>
      <c r="G1794" s="332">
        <v>0</v>
      </c>
    </row>
    <row r="1795" spans="1:7" ht="15">
      <c r="A1795" s="341" t="s">
        <v>2882</v>
      </c>
      <c r="B1795" s="381" t="s">
        <v>2874</v>
      </c>
      <c r="C1795" s="382" t="s">
        <v>2878</v>
      </c>
      <c r="D1795" s="383">
        <v>9910</v>
      </c>
      <c r="E1795" s="384">
        <v>15000</v>
      </c>
      <c r="F1795" s="141">
        <f>-SUMIF(CajaAcc!F:F,A1795,CajaAcc!E:E)+G1795</f>
        <v>0</v>
      </c>
      <c r="G1795" s="332">
        <v>0</v>
      </c>
    </row>
    <row r="1796" spans="1:7" ht="15">
      <c r="A1796" s="341" t="s">
        <v>2887</v>
      </c>
      <c r="B1796" s="381" t="s">
        <v>2874</v>
      </c>
      <c r="C1796" s="382" t="s">
        <v>2884</v>
      </c>
      <c r="D1796" s="383">
        <v>7441</v>
      </c>
      <c r="E1796" s="384">
        <v>17000</v>
      </c>
      <c r="F1796" s="141">
        <f>-SUMIF(CajaAcc!F:F,A1796,CajaAcc!E:E)+G1796</f>
        <v>0</v>
      </c>
      <c r="G1796" s="332">
        <v>0</v>
      </c>
    </row>
    <row r="1797" spans="1:7" ht="15">
      <c r="A1797" s="341" t="s">
        <v>2888</v>
      </c>
      <c r="B1797" s="381" t="s">
        <v>2874</v>
      </c>
      <c r="C1797" s="382" t="s">
        <v>2884</v>
      </c>
      <c r="D1797" s="383">
        <v>7441</v>
      </c>
      <c r="E1797" s="384">
        <v>17000</v>
      </c>
      <c r="F1797" s="141">
        <f>-SUMIF(CajaAcc!F:F,A1797,CajaAcc!E:E)+G1797</f>
        <v>0</v>
      </c>
      <c r="G1797" s="332">
        <v>0</v>
      </c>
    </row>
    <row r="1798" spans="1:7" ht="15">
      <c r="A1798" s="341" t="s">
        <v>6549</v>
      </c>
      <c r="B1798" s="381" t="s">
        <v>2874</v>
      </c>
      <c r="C1798" s="382" t="s">
        <v>6550</v>
      </c>
      <c r="D1798" s="383">
        <v>7441</v>
      </c>
      <c r="E1798" s="384">
        <v>17000</v>
      </c>
      <c r="F1798" s="141">
        <f>-SUMIF(CajaAcc!F:F,A1798,CajaAcc!E:E)+G1798</f>
        <v>0</v>
      </c>
      <c r="G1798" s="332">
        <v>0</v>
      </c>
    </row>
    <row r="1799" spans="1:7" ht="15">
      <c r="A1799" s="341" t="s">
        <v>6878</v>
      </c>
      <c r="B1799" s="381" t="s">
        <v>2874</v>
      </c>
      <c r="C1799" s="382" t="s">
        <v>6550</v>
      </c>
      <c r="D1799" s="383">
        <v>7734</v>
      </c>
      <c r="E1799" s="384">
        <v>18000</v>
      </c>
      <c r="F1799" s="141">
        <f>-SUMIF(CajaAcc!F:F,A1799,CajaAcc!E:E)+G1799</f>
        <v>0</v>
      </c>
      <c r="G1799" s="332">
        <v>0</v>
      </c>
    </row>
    <row r="1800" spans="1:7" ht="15">
      <c r="A1800" s="341" t="s">
        <v>2883</v>
      </c>
      <c r="B1800" s="381" t="s">
        <v>2874</v>
      </c>
      <c r="C1800" s="382" t="s">
        <v>6551</v>
      </c>
      <c r="D1800" s="383">
        <v>7441</v>
      </c>
      <c r="E1800" s="384">
        <v>17000</v>
      </c>
      <c r="F1800" s="141">
        <f>-SUMIF(CajaAcc!F:F,A1800,CajaAcc!E:E)+G1800</f>
        <v>1</v>
      </c>
      <c r="G1800" s="332">
        <v>1</v>
      </c>
    </row>
    <row r="1801" spans="1:7" ht="15">
      <c r="A1801" s="341" t="s">
        <v>2886</v>
      </c>
      <c r="B1801" s="381" t="s">
        <v>2874</v>
      </c>
      <c r="C1801" s="382" t="s">
        <v>6551</v>
      </c>
      <c r="D1801" s="383">
        <v>7441</v>
      </c>
      <c r="E1801" s="384">
        <v>17000</v>
      </c>
      <c r="F1801" s="141">
        <f>-SUMIF(CajaAcc!F:F,A1801,CajaAcc!E:E)+G1801</f>
        <v>0</v>
      </c>
      <c r="G1801" s="332">
        <v>0</v>
      </c>
    </row>
    <row r="1802" spans="1:7" ht="15">
      <c r="A1802" s="341" t="s">
        <v>2885</v>
      </c>
      <c r="B1802" s="381" t="s">
        <v>2874</v>
      </c>
      <c r="C1802" s="382" t="s">
        <v>6552</v>
      </c>
      <c r="D1802" s="383">
        <v>7441</v>
      </c>
      <c r="E1802" s="384">
        <v>17000</v>
      </c>
      <c r="F1802" s="141">
        <f>-SUMIF(CajaAcc!F:F,A1802,CajaAcc!E:E)+G1802</f>
        <v>0</v>
      </c>
      <c r="G1802" s="332">
        <v>0</v>
      </c>
    </row>
    <row r="1803" spans="1:7" ht="15">
      <c r="A1803" s="341" t="s">
        <v>2889</v>
      </c>
      <c r="B1803" s="381" t="s">
        <v>2874</v>
      </c>
      <c r="C1803" s="382" t="s">
        <v>2890</v>
      </c>
      <c r="D1803" s="383">
        <v>8934</v>
      </c>
      <c r="E1803" s="384">
        <v>20500</v>
      </c>
      <c r="F1803" s="141">
        <f>-SUMIF(CajaAcc!F:F,A1803,CajaAcc!E:E)+G1803</f>
        <v>0</v>
      </c>
      <c r="G1803" s="332">
        <v>0</v>
      </c>
    </row>
    <row r="1804" spans="1:7" ht="15">
      <c r="A1804" s="341" t="s">
        <v>2891</v>
      </c>
      <c r="B1804" s="381" t="s">
        <v>2874</v>
      </c>
      <c r="C1804" s="382" t="s">
        <v>2890</v>
      </c>
      <c r="D1804" s="383">
        <v>8934</v>
      </c>
      <c r="E1804" s="384">
        <v>20500</v>
      </c>
      <c r="F1804" s="141">
        <f>-SUMIF(CajaAcc!F:F,A1804,CajaAcc!E:E)+G1804</f>
        <v>0</v>
      </c>
      <c r="G1804" s="332">
        <v>0</v>
      </c>
    </row>
    <row r="1805" spans="1:7" ht="15">
      <c r="A1805" s="341" t="s">
        <v>2892</v>
      </c>
      <c r="B1805" s="381" t="s">
        <v>2874</v>
      </c>
      <c r="C1805" s="382" t="s">
        <v>2890</v>
      </c>
      <c r="D1805" s="383">
        <v>8934</v>
      </c>
      <c r="E1805" s="384">
        <v>20500</v>
      </c>
      <c r="F1805" s="141">
        <f>-SUMIF(CajaAcc!F:F,A1805,CajaAcc!E:E)+G1805</f>
        <v>1</v>
      </c>
      <c r="G1805" s="332">
        <v>1</v>
      </c>
    </row>
    <row r="1806" spans="1:7" ht="15">
      <c r="A1806" s="341" t="s">
        <v>2893</v>
      </c>
      <c r="B1806" s="381" t="s">
        <v>2874</v>
      </c>
      <c r="C1806" s="382" t="s">
        <v>2890</v>
      </c>
      <c r="D1806" s="383">
        <v>8934</v>
      </c>
      <c r="E1806" s="384">
        <v>20500</v>
      </c>
      <c r="F1806" s="141">
        <f>-SUMIF(CajaAcc!F:F,A1806,CajaAcc!E:E)+G1806</f>
        <v>0</v>
      </c>
      <c r="G1806" s="332">
        <v>0</v>
      </c>
    </row>
    <row r="1807" spans="1:7" ht="15">
      <c r="A1807" s="341" t="s">
        <v>2894</v>
      </c>
      <c r="B1807" s="381" t="s">
        <v>2874</v>
      </c>
      <c r="C1807" s="382" t="s">
        <v>2890</v>
      </c>
      <c r="D1807" s="383">
        <v>8934</v>
      </c>
      <c r="E1807" s="384">
        <v>20500</v>
      </c>
      <c r="F1807" s="141">
        <f>-SUMIF(CajaAcc!F:F,A1807,CajaAcc!E:E)+G1807</f>
        <v>0</v>
      </c>
      <c r="G1807" s="332">
        <v>0</v>
      </c>
    </row>
    <row r="1808" spans="1:7" ht="15">
      <c r="A1808" s="341" t="s">
        <v>2895</v>
      </c>
      <c r="B1808" s="381" t="s">
        <v>2874</v>
      </c>
      <c r="C1808" s="382" t="s">
        <v>2890</v>
      </c>
      <c r="D1808" s="383">
        <v>8934</v>
      </c>
      <c r="E1808" s="384">
        <v>20500</v>
      </c>
      <c r="F1808" s="141">
        <f>-SUMIF(CajaAcc!F:F,A1808,CajaAcc!E:E)+G1808</f>
        <v>0</v>
      </c>
      <c r="G1808" s="332">
        <v>0</v>
      </c>
    </row>
    <row r="1809" spans="1:7" ht="15">
      <c r="A1809" s="341" t="s">
        <v>2896</v>
      </c>
      <c r="B1809" s="381" t="s">
        <v>2874</v>
      </c>
      <c r="C1809" s="382" t="s">
        <v>2890</v>
      </c>
      <c r="D1809" s="383">
        <v>8934</v>
      </c>
      <c r="E1809" s="384">
        <v>20500</v>
      </c>
      <c r="F1809" s="141">
        <f>-SUMIF(CajaAcc!F:F,A1809,CajaAcc!E:E)+G1809</f>
        <v>1</v>
      </c>
      <c r="G1809" s="332">
        <v>1</v>
      </c>
    </row>
    <row r="1810" spans="1:7" ht="15">
      <c r="A1810" s="341" t="s">
        <v>7605</v>
      </c>
      <c r="B1810" s="381" t="s">
        <v>2874</v>
      </c>
      <c r="C1810" s="382" t="s">
        <v>7606</v>
      </c>
      <c r="D1810" s="383">
        <v>8101</v>
      </c>
      <c r="E1810" s="384">
        <v>20000</v>
      </c>
      <c r="F1810" s="141">
        <f>-SUMIF(CajaAcc!F:F,A1810,CajaAcc!E:E)+G1810</f>
        <v>0</v>
      </c>
      <c r="G1810" s="332">
        <v>0</v>
      </c>
    </row>
    <row r="1811" spans="1:7" ht="15">
      <c r="A1811" s="341" t="s">
        <v>6553</v>
      </c>
      <c r="B1811" s="381" t="s">
        <v>2874</v>
      </c>
      <c r="C1811" s="382" t="s">
        <v>6554</v>
      </c>
      <c r="D1811" s="383">
        <v>8934</v>
      </c>
      <c r="E1811" s="384">
        <v>20500</v>
      </c>
      <c r="F1811" s="141">
        <f>-SUMIF(CajaAcc!F:F,A1811,CajaAcc!E:E)+G1811</f>
        <v>0</v>
      </c>
      <c r="G1811" s="332">
        <v>0</v>
      </c>
    </row>
    <row r="1812" spans="1:7" ht="15">
      <c r="A1812" s="341" t="s">
        <v>7292</v>
      </c>
      <c r="B1812" s="381" t="s">
        <v>2874</v>
      </c>
      <c r="C1812" s="382" t="s">
        <v>6554</v>
      </c>
      <c r="D1812" s="383">
        <v>8934</v>
      </c>
      <c r="E1812" s="384">
        <v>20500</v>
      </c>
      <c r="F1812" s="141">
        <f>-SUMIF(CajaAcc!F:F,A1812,CajaAcc!E:E)+G1812</f>
        <v>0</v>
      </c>
      <c r="G1812" s="332">
        <v>0</v>
      </c>
    </row>
    <row r="1813" spans="1:7" ht="15">
      <c r="A1813" s="341" t="s">
        <v>6376</v>
      </c>
      <c r="B1813" s="381" t="s">
        <v>2874</v>
      </c>
      <c r="C1813" s="382" t="s">
        <v>6555</v>
      </c>
      <c r="D1813" s="383">
        <v>8934</v>
      </c>
      <c r="E1813" s="384">
        <v>20500</v>
      </c>
      <c r="F1813" s="141">
        <f>-SUMIF(CajaAcc!F:F,A1813,CajaAcc!E:E)+G1813</f>
        <v>0</v>
      </c>
      <c r="G1813" s="332">
        <v>0</v>
      </c>
    </row>
    <row r="1814" spans="1:7" ht="15">
      <c r="A1814" s="341" t="s">
        <v>2897</v>
      </c>
      <c r="B1814" s="381" t="s">
        <v>2874</v>
      </c>
      <c r="C1814" s="382" t="s">
        <v>2898</v>
      </c>
      <c r="D1814" s="383">
        <v>4935</v>
      </c>
      <c r="E1814" s="384">
        <v>7500</v>
      </c>
      <c r="F1814" s="141">
        <f>-SUMIF(CajaAcc!F:F,A1814,CajaAcc!E:E)+G1814</f>
        <v>0</v>
      </c>
      <c r="G1814" s="332">
        <v>0</v>
      </c>
    </row>
    <row r="1815" spans="1:7" ht="15">
      <c r="A1815" s="341" t="s">
        <v>2899</v>
      </c>
      <c r="B1815" s="381" t="s">
        <v>2900</v>
      </c>
      <c r="C1815" s="382" t="s">
        <v>2901</v>
      </c>
      <c r="D1815" s="383">
        <v>46859</v>
      </c>
      <c r="E1815" s="384">
        <v>79500</v>
      </c>
      <c r="F1815" s="141">
        <f>-SUMIF(CajaAcc!F:F,A1815,CajaAcc!E:E)+G1815</f>
        <v>0</v>
      </c>
      <c r="G1815" s="332">
        <v>0</v>
      </c>
    </row>
    <row r="1816" spans="1:7" ht="15">
      <c r="A1816" s="341" t="s">
        <v>2902</v>
      </c>
      <c r="B1816" s="381" t="s">
        <v>2900</v>
      </c>
      <c r="C1816" s="382" t="s">
        <v>2903</v>
      </c>
      <c r="D1816" s="383">
        <v>46859</v>
      </c>
      <c r="E1816" s="384">
        <v>79500</v>
      </c>
      <c r="F1816" s="141">
        <f>-SUMIF(CajaAcc!F:F,A1816,CajaAcc!E:E)+G1816</f>
        <v>0</v>
      </c>
      <c r="G1816" s="332">
        <v>0</v>
      </c>
    </row>
    <row r="1817" spans="1:7" ht="15">
      <c r="A1817" s="341" t="s">
        <v>2904</v>
      </c>
      <c r="B1817" s="381" t="s">
        <v>2900</v>
      </c>
      <c r="C1817" s="382" t="s">
        <v>2905</v>
      </c>
      <c r="D1817" s="383">
        <v>46859</v>
      </c>
      <c r="E1817" s="384">
        <v>79500</v>
      </c>
      <c r="F1817" s="141">
        <f>-SUMIF(CajaAcc!F:F,A1817,CajaAcc!E:E)+G1817</f>
        <v>0</v>
      </c>
      <c r="G1817" s="332">
        <v>0</v>
      </c>
    </row>
    <row r="1818" spans="1:7" ht="15">
      <c r="A1818" s="341" t="s">
        <v>7584</v>
      </c>
      <c r="B1818" s="381" t="s">
        <v>2900</v>
      </c>
      <c r="C1818" s="382" t="s">
        <v>7585</v>
      </c>
      <c r="D1818" s="383">
        <v>18876</v>
      </c>
      <c r="E1818" s="384">
        <v>58000</v>
      </c>
      <c r="F1818" s="141">
        <f>-SUMIF(CajaAcc!F:F,A1818,CajaAcc!E:E)+G1818</f>
        <v>0</v>
      </c>
      <c r="G1818" s="332">
        <v>0</v>
      </c>
    </row>
    <row r="1819" spans="1:7" ht="15">
      <c r="A1819" s="341" t="s">
        <v>6175</v>
      </c>
      <c r="B1819" s="381" t="s">
        <v>2900</v>
      </c>
      <c r="C1819" s="382" t="s">
        <v>6176</v>
      </c>
      <c r="D1819" s="383">
        <v>25438</v>
      </c>
      <c r="E1819" s="384">
        <v>43000</v>
      </c>
      <c r="F1819" s="141">
        <f>-SUMIF(CajaAcc!F:F,A1819,CajaAcc!E:E)+G1819</f>
        <v>0</v>
      </c>
      <c r="G1819" s="332">
        <v>0</v>
      </c>
    </row>
    <row r="1820" spans="1:7" ht="15">
      <c r="A1820" s="341" t="s">
        <v>2906</v>
      </c>
      <c r="B1820" s="381" t="s">
        <v>2900</v>
      </c>
      <c r="C1820" s="382" t="s">
        <v>2907</v>
      </c>
      <c r="D1820" s="383">
        <v>25438</v>
      </c>
      <c r="E1820" s="384">
        <v>43000</v>
      </c>
      <c r="F1820" s="141">
        <f>-SUMIF(CajaAcc!F:F,A1820,CajaAcc!E:E)+G1820</f>
        <v>0</v>
      </c>
      <c r="G1820" s="332">
        <v>0</v>
      </c>
    </row>
    <row r="1821" spans="1:7" ht="15">
      <c r="A1821" s="341" t="s">
        <v>2908</v>
      </c>
      <c r="B1821" s="381" t="s">
        <v>2900</v>
      </c>
      <c r="C1821" s="382" t="s">
        <v>2909</v>
      </c>
      <c r="D1821" s="383">
        <v>25438</v>
      </c>
      <c r="E1821" s="384">
        <v>43000</v>
      </c>
      <c r="F1821" s="141">
        <f>-SUMIF(CajaAcc!F:F,A1821,CajaAcc!E:E)+G1821</f>
        <v>0</v>
      </c>
      <c r="G1821" s="332">
        <v>0</v>
      </c>
    </row>
    <row r="1822" spans="1:7" ht="15">
      <c r="A1822" s="341" t="s">
        <v>2910</v>
      </c>
      <c r="B1822" s="381" t="s">
        <v>2900</v>
      </c>
      <c r="C1822" s="382" t="s">
        <v>2911</v>
      </c>
      <c r="D1822" s="383">
        <v>30534</v>
      </c>
      <c r="E1822" s="384">
        <v>51500</v>
      </c>
      <c r="F1822" s="141">
        <f>-SUMIF(CajaAcc!F:F,A1822,CajaAcc!E:E)+G1822</f>
        <v>0</v>
      </c>
      <c r="G1822" s="332">
        <v>0</v>
      </c>
    </row>
    <row r="1823" spans="1:7" ht="15">
      <c r="A1823" s="341" t="s">
        <v>6615</v>
      </c>
      <c r="B1823" s="381" t="s">
        <v>2900</v>
      </c>
      <c r="C1823" s="382" t="s">
        <v>2911</v>
      </c>
      <c r="D1823" s="383">
        <v>30534</v>
      </c>
      <c r="E1823" s="384">
        <v>51500</v>
      </c>
      <c r="F1823" s="141">
        <f>-SUMIF(CajaAcc!F:F,A1823,CajaAcc!E:E)+G1823</f>
        <v>0</v>
      </c>
      <c r="G1823" s="332">
        <v>0</v>
      </c>
    </row>
    <row r="1824" spans="1:7" ht="15">
      <c r="A1824" s="341" t="s">
        <v>7006</v>
      </c>
      <c r="B1824" s="381" t="s">
        <v>2900</v>
      </c>
      <c r="C1824" s="382" t="s">
        <v>2911</v>
      </c>
      <c r="D1824" s="383">
        <v>30534</v>
      </c>
      <c r="E1824" s="384">
        <v>51500</v>
      </c>
      <c r="F1824" s="141">
        <f>-SUMIF(CajaAcc!F:F,A1824,CajaAcc!E:E)+G1824</f>
        <v>0</v>
      </c>
      <c r="G1824" s="332">
        <v>0</v>
      </c>
    </row>
    <row r="1825" spans="1:7" ht="15">
      <c r="A1825" s="341" t="s">
        <v>2912</v>
      </c>
      <c r="B1825" s="381" t="s">
        <v>2900</v>
      </c>
      <c r="C1825" s="382" t="s">
        <v>2913</v>
      </c>
      <c r="D1825" s="383">
        <v>4154</v>
      </c>
      <c r="E1825" s="384">
        <v>7000</v>
      </c>
      <c r="F1825" s="141">
        <f>-SUMIF(CajaAcc!F:F,A1825,CajaAcc!E:E)+G1825</f>
        <v>0</v>
      </c>
      <c r="G1825" s="332">
        <v>0</v>
      </c>
    </row>
    <row r="1826" spans="1:7" ht="15">
      <c r="A1826" s="341" t="s">
        <v>2914</v>
      </c>
      <c r="B1826" s="381" t="s">
        <v>2900</v>
      </c>
      <c r="C1826" s="382" t="s">
        <v>2915</v>
      </c>
      <c r="D1826" s="383">
        <v>4154</v>
      </c>
      <c r="E1826" s="384">
        <v>7000</v>
      </c>
      <c r="F1826" s="141">
        <f>-SUMIF(CajaAcc!F:F,A1826,CajaAcc!E:E)+G1826</f>
        <v>0</v>
      </c>
      <c r="G1826" s="332">
        <v>0</v>
      </c>
    </row>
    <row r="1827" spans="1:7" ht="15">
      <c r="A1827" s="341" t="s">
        <v>2916</v>
      </c>
      <c r="B1827" s="381" t="s">
        <v>2900</v>
      </c>
      <c r="C1827" s="382" t="s">
        <v>2917</v>
      </c>
      <c r="D1827" s="383">
        <v>4154</v>
      </c>
      <c r="E1827" s="384">
        <v>7000</v>
      </c>
      <c r="F1827" s="141">
        <f>-SUMIF(CajaAcc!F:F,A1827,CajaAcc!E:E)+G1827</f>
        <v>0</v>
      </c>
      <c r="G1827" s="332">
        <v>0</v>
      </c>
    </row>
    <row r="1828" spans="1:7" ht="15">
      <c r="A1828" s="341" t="s">
        <v>2918</v>
      </c>
      <c r="B1828" s="381" t="s">
        <v>2900</v>
      </c>
      <c r="C1828" s="382" t="s">
        <v>2919</v>
      </c>
      <c r="D1828" s="383">
        <v>19544</v>
      </c>
      <c r="E1828" s="384">
        <v>33000</v>
      </c>
      <c r="F1828" s="141">
        <f>-SUMIF(CajaAcc!F:F,A1828,CajaAcc!E:E)+G1828</f>
        <v>0</v>
      </c>
      <c r="G1828" s="332">
        <v>0</v>
      </c>
    </row>
    <row r="1829" spans="1:7" ht="15">
      <c r="A1829" s="341" t="s">
        <v>2920</v>
      </c>
      <c r="B1829" s="381" t="s">
        <v>2900</v>
      </c>
      <c r="C1829" s="382" t="s">
        <v>2921</v>
      </c>
      <c r="D1829" s="383">
        <v>19544</v>
      </c>
      <c r="E1829" s="384">
        <v>33000</v>
      </c>
      <c r="F1829" s="141">
        <f>-SUMIF(CajaAcc!F:F,A1829,CajaAcc!E:E)+G1829</f>
        <v>0</v>
      </c>
      <c r="G1829" s="332">
        <v>0</v>
      </c>
    </row>
    <row r="1830" spans="1:7" ht="15">
      <c r="A1830" s="341" t="s">
        <v>2922</v>
      </c>
      <c r="B1830" s="381" t="s">
        <v>2900</v>
      </c>
      <c r="C1830" s="382" t="s">
        <v>2923</v>
      </c>
      <c r="D1830" s="383">
        <v>19544</v>
      </c>
      <c r="E1830" s="384">
        <v>33000</v>
      </c>
      <c r="F1830" s="141">
        <f>-SUMIF(CajaAcc!F:F,A1830,CajaAcc!E:E)+G1830</f>
        <v>1</v>
      </c>
      <c r="G1830" s="332">
        <v>1</v>
      </c>
    </row>
    <row r="1831" spans="1:7" ht="15">
      <c r="A1831" s="341" t="s">
        <v>2924</v>
      </c>
      <c r="B1831" s="381" t="s">
        <v>2900</v>
      </c>
      <c r="C1831" s="382" t="s">
        <v>2925</v>
      </c>
      <c r="D1831" s="383">
        <v>4154</v>
      </c>
      <c r="E1831" s="384">
        <v>7000</v>
      </c>
      <c r="F1831" s="141">
        <f>-SUMIF(CajaAcc!F:F,A1831,CajaAcc!E:E)+G1831</f>
        <v>0</v>
      </c>
      <c r="G1831" s="332">
        <v>0</v>
      </c>
    </row>
    <row r="1832" spans="1:7" ht="15">
      <c r="A1832" s="341" t="s">
        <v>2926</v>
      </c>
      <c r="B1832" s="381" t="s">
        <v>2900</v>
      </c>
      <c r="C1832" s="382" t="s">
        <v>2927</v>
      </c>
      <c r="D1832" s="383">
        <v>23223</v>
      </c>
      <c r="E1832" s="384">
        <v>39500</v>
      </c>
      <c r="F1832" s="141">
        <f>-SUMIF(CajaAcc!F:F,A1832,CajaAcc!E:E)+G1832</f>
        <v>0</v>
      </c>
      <c r="G1832" s="332">
        <v>0</v>
      </c>
    </row>
    <row r="1833" spans="1:7" ht="15">
      <c r="A1833" s="341" t="s">
        <v>6177</v>
      </c>
      <c r="B1833" s="381" t="s">
        <v>2900</v>
      </c>
      <c r="C1833" s="382" t="s">
        <v>2927</v>
      </c>
      <c r="D1833" s="383">
        <v>23223</v>
      </c>
      <c r="E1833" s="384">
        <v>39500</v>
      </c>
      <c r="F1833" s="141">
        <f>-SUMIF(CajaAcc!F:F,A1833,CajaAcc!E:E)+G1833</f>
        <v>0</v>
      </c>
      <c r="G1833" s="332">
        <v>0</v>
      </c>
    </row>
    <row r="1834" spans="1:7" ht="15">
      <c r="A1834" s="341" t="s">
        <v>2928</v>
      </c>
      <c r="B1834" s="381" t="s">
        <v>185</v>
      </c>
      <c r="C1834" s="382" t="s">
        <v>2929</v>
      </c>
      <c r="D1834" s="383">
        <v>448</v>
      </c>
      <c r="E1834" s="384">
        <v>500</v>
      </c>
      <c r="F1834" s="141">
        <f>-SUMIF(CajaAcc!F:F,A1834,CajaAcc!E:E)+G1834</f>
        <v>0</v>
      </c>
      <c r="G1834" s="332">
        <v>0</v>
      </c>
    </row>
    <row r="1835" spans="1:7" ht="15">
      <c r="A1835" s="341" t="s">
        <v>2930</v>
      </c>
      <c r="B1835" s="381" t="s">
        <v>185</v>
      </c>
      <c r="C1835" s="382" t="s">
        <v>2931</v>
      </c>
      <c r="D1835" s="383">
        <v>410</v>
      </c>
      <c r="E1835" s="384">
        <v>500</v>
      </c>
      <c r="F1835" s="141">
        <f>-SUMIF(CajaAcc!F:F,A1835,CajaAcc!E:E)+G1835</f>
        <v>0</v>
      </c>
      <c r="G1835" s="332">
        <v>0</v>
      </c>
    </row>
    <row r="1836" spans="1:7" ht="15">
      <c r="A1836" s="341" t="s">
        <v>2932</v>
      </c>
      <c r="B1836" s="381" t="s">
        <v>185</v>
      </c>
      <c r="C1836" s="382" t="s">
        <v>2933</v>
      </c>
      <c r="D1836" s="383">
        <v>410</v>
      </c>
      <c r="E1836" s="384">
        <v>500</v>
      </c>
      <c r="F1836" s="141">
        <f>-SUMIF(CajaAcc!F:F,A1836,CajaAcc!E:E)+G1836</f>
        <v>0</v>
      </c>
      <c r="G1836" s="332">
        <v>0</v>
      </c>
    </row>
    <row r="1837" spans="1:7" ht="15">
      <c r="A1837" s="341" t="s">
        <v>2934</v>
      </c>
      <c r="B1837" s="381" t="s">
        <v>185</v>
      </c>
      <c r="C1837" s="382" t="s">
        <v>2935</v>
      </c>
      <c r="D1837" s="383">
        <v>410</v>
      </c>
      <c r="E1837" s="384">
        <v>500</v>
      </c>
      <c r="F1837" s="141">
        <f>-SUMIF(CajaAcc!F:F,A1837,CajaAcc!E:E)+G1837</f>
        <v>0</v>
      </c>
      <c r="G1837" s="332">
        <v>0</v>
      </c>
    </row>
    <row r="1838" spans="1:7" ht="15">
      <c r="A1838" s="341" t="s">
        <v>2936</v>
      </c>
      <c r="B1838" s="381" t="s">
        <v>185</v>
      </c>
      <c r="C1838" s="382" t="s">
        <v>2937</v>
      </c>
      <c r="D1838" s="383">
        <v>410</v>
      </c>
      <c r="E1838" s="384">
        <v>500</v>
      </c>
      <c r="F1838" s="141">
        <f>-SUMIF(CajaAcc!F:F,A1838,CajaAcc!E:E)+G1838</f>
        <v>0</v>
      </c>
      <c r="G1838" s="332">
        <v>0</v>
      </c>
    </row>
    <row r="1839" spans="1:7" ht="15">
      <c r="A1839" s="341" t="s">
        <v>2938</v>
      </c>
      <c r="B1839" s="381" t="s">
        <v>185</v>
      </c>
      <c r="C1839" s="382" t="s">
        <v>2939</v>
      </c>
      <c r="D1839" s="383">
        <v>410</v>
      </c>
      <c r="E1839" s="384">
        <v>500</v>
      </c>
      <c r="F1839" s="141">
        <f>-SUMIF(CajaAcc!F:F,A1839,CajaAcc!E:E)+G1839</f>
        <v>0</v>
      </c>
      <c r="G1839" s="332">
        <v>0</v>
      </c>
    </row>
    <row r="1840" spans="1:7" ht="15">
      <c r="A1840" s="341" t="s">
        <v>2940</v>
      </c>
      <c r="B1840" s="381" t="s">
        <v>185</v>
      </c>
      <c r="C1840" s="382" t="s">
        <v>2941</v>
      </c>
      <c r="D1840" s="383">
        <v>410</v>
      </c>
      <c r="E1840" s="384">
        <v>500</v>
      </c>
      <c r="F1840" s="141">
        <f>-SUMIF(CajaAcc!F:F,A1840,CajaAcc!E:E)+G1840</f>
        <v>0</v>
      </c>
      <c r="G1840" s="332">
        <v>0</v>
      </c>
    </row>
    <row r="1841" spans="1:7" ht="15">
      <c r="A1841" s="341" t="s">
        <v>2942</v>
      </c>
      <c r="B1841" s="381" t="s">
        <v>185</v>
      </c>
      <c r="C1841" s="382" t="s">
        <v>2943</v>
      </c>
      <c r="D1841" s="383">
        <v>410</v>
      </c>
      <c r="E1841" s="384">
        <v>500</v>
      </c>
      <c r="F1841" s="141">
        <f>-SUMIF(CajaAcc!F:F,A1841,CajaAcc!E:E)+G1841</f>
        <v>0</v>
      </c>
      <c r="G1841" s="332">
        <v>0</v>
      </c>
    </row>
    <row r="1842" spans="1:7" ht="15">
      <c r="A1842" s="341" t="s">
        <v>2944</v>
      </c>
      <c r="B1842" s="381" t="s">
        <v>185</v>
      </c>
      <c r="C1842" s="382" t="s">
        <v>2945</v>
      </c>
      <c r="D1842" s="383">
        <v>410</v>
      </c>
      <c r="E1842" s="384">
        <v>500</v>
      </c>
      <c r="F1842" s="141">
        <f>-SUMIF(CajaAcc!F:F,A1842,CajaAcc!E:E)+G1842</f>
        <v>0</v>
      </c>
      <c r="G1842" s="332">
        <v>0</v>
      </c>
    </row>
    <row r="1843" spans="1:7" ht="15">
      <c r="A1843" s="341" t="s">
        <v>2946</v>
      </c>
      <c r="B1843" s="381" t="s">
        <v>185</v>
      </c>
      <c r="C1843" s="382" t="s">
        <v>2947</v>
      </c>
      <c r="D1843" s="383">
        <v>410</v>
      </c>
      <c r="E1843" s="384">
        <v>500</v>
      </c>
      <c r="F1843" s="141">
        <f>-SUMIF(CajaAcc!F:F,A1843,CajaAcc!E:E)+G1843</f>
        <v>0</v>
      </c>
      <c r="G1843" s="332">
        <v>0</v>
      </c>
    </row>
    <row r="1844" spans="1:7" ht="15">
      <c r="A1844" s="341" t="s">
        <v>2948</v>
      </c>
      <c r="B1844" s="381" t="s">
        <v>185</v>
      </c>
      <c r="C1844" s="382" t="s">
        <v>2949</v>
      </c>
      <c r="D1844" s="383">
        <v>560</v>
      </c>
      <c r="E1844" s="384">
        <v>500</v>
      </c>
      <c r="F1844" s="141">
        <f>-SUMIF(CajaAcc!F:F,A1844,CajaAcc!E:E)+G1844</f>
        <v>0</v>
      </c>
      <c r="G1844" s="332">
        <v>0</v>
      </c>
    </row>
    <row r="1845" spans="1:7" ht="15">
      <c r="A1845" s="341" t="s">
        <v>2950</v>
      </c>
      <c r="B1845" s="381" t="s">
        <v>185</v>
      </c>
      <c r="C1845" s="382" t="s">
        <v>2951</v>
      </c>
      <c r="D1845" s="383">
        <v>224</v>
      </c>
      <c r="E1845" s="384">
        <v>0</v>
      </c>
      <c r="F1845" s="141">
        <f>-SUMIF(CajaAcc!F:F,A1845,CajaAcc!E:E)+G1845</f>
        <v>0</v>
      </c>
      <c r="G1845" s="332">
        <v>0</v>
      </c>
    </row>
    <row r="1846" spans="1:7" ht="15">
      <c r="A1846" s="341" t="s">
        <v>2952</v>
      </c>
      <c r="B1846" s="381" t="s">
        <v>185</v>
      </c>
      <c r="C1846" s="382" t="s">
        <v>2953</v>
      </c>
      <c r="D1846" s="383">
        <v>410</v>
      </c>
      <c r="E1846" s="384">
        <v>500</v>
      </c>
      <c r="F1846" s="141">
        <f>-SUMIF(CajaAcc!F:F,A1846,CajaAcc!E:E)+G1846</f>
        <v>0</v>
      </c>
      <c r="G1846" s="332">
        <v>0</v>
      </c>
    </row>
    <row r="1847" spans="1:7" ht="15">
      <c r="A1847" s="341" t="s">
        <v>2954</v>
      </c>
      <c r="B1847" s="381" t="s">
        <v>185</v>
      </c>
      <c r="C1847" s="382" t="s">
        <v>2955</v>
      </c>
      <c r="D1847" s="383">
        <v>560</v>
      </c>
      <c r="E1847" s="384">
        <v>500</v>
      </c>
      <c r="F1847" s="141">
        <f>-SUMIF(CajaAcc!F:F,A1847,CajaAcc!E:E)+G1847</f>
        <v>0</v>
      </c>
      <c r="G1847" s="332">
        <v>0</v>
      </c>
    </row>
    <row r="1848" spans="1:7" ht="15">
      <c r="A1848" s="341" t="s">
        <v>2956</v>
      </c>
      <c r="B1848" s="381" t="s">
        <v>185</v>
      </c>
      <c r="C1848" s="382" t="s">
        <v>2957</v>
      </c>
      <c r="D1848" s="383">
        <v>410</v>
      </c>
      <c r="E1848" s="384">
        <v>500</v>
      </c>
      <c r="F1848" s="141">
        <f>-SUMIF(CajaAcc!F:F,A1848,CajaAcc!E:E)+G1848</f>
        <v>0</v>
      </c>
      <c r="G1848" s="332">
        <v>0</v>
      </c>
    </row>
    <row r="1849" spans="1:7" ht="15">
      <c r="A1849" s="341" t="s">
        <v>2958</v>
      </c>
      <c r="B1849" s="381" t="s">
        <v>185</v>
      </c>
      <c r="C1849" s="382" t="s">
        <v>2959</v>
      </c>
      <c r="D1849" s="383">
        <v>410</v>
      </c>
      <c r="E1849" s="384">
        <v>500</v>
      </c>
      <c r="F1849" s="141">
        <f>-SUMIF(CajaAcc!F:F,A1849,CajaAcc!E:E)+G1849</f>
        <v>0</v>
      </c>
      <c r="G1849" s="332">
        <v>0</v>
      </c>
    </row>
    <row r="1850" spans="1:7" ht="15">
      <c r="A1850" s="341" t="s">
        <v>2960</v>
      </c>
      <c r="B1850" s="381" t="s">
        <v>185</v>
      </c>
      <c r="C1850" s="382" t="s">
        <v>2961</v>
      </c>
      <c r="D1850" s="383">
        <v>410</v>
      </c>
      <c r="E1850" s="384">
        <v>500</v>
      </c>
      <c r="F1850" s="141">
        <f>-SUMIF(CajaAcc!F:F,A1850,CajaAcc!E:E)+G1850</f>
        <v>0</v>
      </c>
      <c r="G1850" s="332">
        <v>0</v>
      </c>
    </row>
    <row r="1851" spans="1:7" ht="15">
      <c r="A1851" s="341" t="s">
        <v>2962</v>
      </c>
      <c r="B1851" s="381" t="s">
        <v>185</v>
      </c>
      <c r="C1851" s="382" t="s">
        <v>2963</v>
      </c>
      <c r="D1851" s="383">
        <v>373</v>
      </c>
      <c r="E1851" s="384">
        <v>500</v>
      </c>
      <c r="F1851" s="141">
        <f>-SUMIF(CajaAcc!F:F,A1851,CajaAcc!E:E)+G1851</f>
        <v>0</v>
      </c>
      <c r="G1851" s="332">
        <v>0</v>
      </c>
    </row>
    <row r="1852" spans="1:7" ht="15">
      <c r="A1852" s="341" t="s">
        <v>2964</v>
      </c>
      <c r="B1852" s="381" t="s">
        <v>185</v>
      </c>
      <c r="C1852" s="382" t="s">
        <v>2965</v>
      </c>
      <c r="D1852" s="383">
        <v>410</v>
      </c>
      <c r="E1852" s="384">
        <v>500</v>
      </c>
      <c r="F1852" s="141">
        <f>-SUMIF(CajaAcc!F:F,A1852,CajaAcc!E:E)+G1852</f>
        <v>0</v>
      </c>
      <c r="G1852" s="332">
        <v>0</v>
      </c>
    </row>
    <row r="1853" spans="1:7" ht="15">
      <c r="A1853" s="341" t="s">
        <v>2966</v>
      </c>
      <c r="B1853" s="381" t="s">
        <v>185</v>
      </c>
      <c r="C1853" s="382" t="s">
        <v>2967</v>
      </c>
      <c r="D1853" s="383">
        <v>410</v>
      </c>
      <c r="E1853" s="384">
        <v>500</v>
      </c>
      <c r="F1853" s="141">
        <f>-SUMIF(CajaAcc!F:F,A1853,CajaAcc!E:E)+G1853</f>
        <v>0</v>
      </c>
      <c r="G1853" s="332">
        <v>0</v>
      </c>
    </row>
    <row r="1854" spans="1:7" ht="15">
      <c r="A1854" s="341" t="s">
        <v>2968</v>
      </c>
      <c r="B1854" s="381" t="s">
        <v>185</v>
      </c>
      <c r="C1854" s="382" t="s">
        <v>2969</v>
      </c>
      <c r="D1854" s="383">
        <v>410</v>
      </c>
      <c r="E1854" s="384">
        <v>500</v>
      </c>
      <c r="F1854" s="141">
        <f>-SUMIF(CajaAcc!F:F,A1854,CajaAcc!E:E)+G1854</f>
        <v>0</v>
      </c>
      <c r="G1854" s="332">
        <v>0</v>
      </c>
    </row>
    <row r="1855" spans="1:7" ht="15">
      <c r="A1855" s="341" t="s">
        <v>2970</v>
      </c>
      <c r="B1855" s="381" t="s">
        <v>185</v>
      </c>
      <c r="C1855" s="382" t="s">
        <v>2971</v>
      </c>
      <c r="D1855" s="383">
        <v>410</v>
      </c>
      <c r="E1855" s="384">
        <v>500</v>
      </c>
      <c r="F1855" s="141">
        <f>-SUMIF(CajaAcc!F:F,A1855,CajaAcc!E:E)+G1855</f>
        <v>0</v>
      </c>
      <c r="G1855" s="332">
        <v>0</v>
      </c>
    </row>
    <row r="1856" spans="1:7" ht="15">
      <c r="A1856" s="341" t="s">
        <v>2972</v>
      </c>
      <c r="B1856" s="381" t="s">
        <v>185</v>
      </c>
      <c r="C1856" s="382" t="s">
        <v>2973</v>
      </c>
      <c r="D1856" s="383">
        <v>410</v>
      </c>
      <c r="E1856" s="384">
        <v>500</v>
      </c>
      <c r="F1856" s="141">
        <f>-SUMIF(CajaAcc!F:F,A1856,CajaAcc!E:E)+G1856</f>
        <v>0</v>
      </c>
      <c r="G1856" s="332">
        <v>0</v>
      </c>
    </row>
    <row r="1857" spans="1:7" ht="15">
      <c r="A1857" s="341" t="s">
        <v>2974</v>
      </c>
      <c r="B1857" s="381" t="s">
        <v>185</v>
      </c>
      <c r="C1857" s="382" t="s">
        <v>2975</v>
      </c>
      <c r="D1857" s="383">
        <v>224</v>
      </c>
      <c r="E1857" s="384">
        <v>0</v>
      </c>
      <c r="F1857" s="141">
        <f>-SUMIF(CajaAcc!F:F,A1857,CajaAcc!E:E)+G1857</f>
        <v>0</v>
      </c>
      <c r="G1857" s="332">
        <v>0</v>
      </c>
    </row>
    <row r="1858" spans="1:7" ht="15">
      <c r="A1858" s="341" t="s">
        <v>2976</v>
      </c>
      <c r="B1858" s="381" t="s">
        <v>185</v>
      </c>
      <c r="C1858" s="382" t="s">
        <v>2977</v>
      </c>
      <c r="D1858" s="383">
        <v>224</v>
      </c>
      <c r="E1858" s="384">
        <v>0</v>
      </c>
      <c r="F1858" s="141">
        <f>-SUMIF(CajaAcc!F:F,A1858,CajaAcc!E:E)+G1858</f>
        <v>0</v>
      </c>
      <c r="G1858" s="332">
        <v>0</v>
      </c>
    </row>
    <row r="1859" spans="1:7" ht="15">
      <c r="A1859" s="341" t="s">
        <v>2978</v>
      </c>
      <c r="B1859" s="381" t="s">
        <v>185</v>
      </c>
      <c r="C1859" s="382" t="s">
        <v>2979</v>
      </c>
      <c r="D1859" s="383">
        <v>448</v>
      </c>
      <c r="E1859" s="384">
        <v>500</v>
      </c>
      <c r="F1859" s="141">
        <f>-SUMIF(CajaAcc!F:F,A1859,CajaAcc!E:E)+G1859</f>
        <v>0</v>
      </c>
      <c r="G1859" s="332">
        <v>0</v>
      </c>
    </row>
    <row r="1860" spans="1:7" ht="15">
      <c r="A1860" s="341" t="s">
        <v>2980</v>
      </c>
      <c r="B1860" s="381" t="s">
        <v>185</v>
      </c>
      <c r="C1860" s="382" t="s">
        <v>2981</v>
      </c>
      <c r="D1860" s="383">
        <v>410</v>
      </c>
      <c r="E1860" s="384">
        <v>500</v>
      </c>
      <c r="F1860" s="141">
        <f>-SUMIF(CajaAcc!F:F,A1860,CajaAcc!E:E)+G1860</f>
        <v>0</v>
      </c>
      <c r="G1860" s="332">
        <v>0</v>
      </c>
    </row>
    <row r="1861" spans="1:7" ht="15">
      <c r="A1861" s="341" t="s">
        <v>2982</v>
      </c>
      <c r="B1861" s="381" t="s">
        <v>185</v>
      </c>
      <c r="C1861" s="382" t="s">
        <v>2983</v>
      </c>
      <c r="D1861" s="383">
        <v>224</v>
      </c>
      <c r="E1861" s="384">
        <v>0</v>
      </c>
      <c r="F1861" s="141">
        <f>-SUMIF(CajaAcc!F:F,A1861,CajaAcc!E:E)+G1861</f>
        <v>0</v>
      </c>
      <c r="G1861" s="332">
        <v>0</v>
      </c>
    </row>
    <row r="1862" spans="1:7" ht="15">
      <c r="A1862" s="341" t="s">
        <v>2984</v>
      </c>
      <c r="B1862" s="381" t="s">
        <v>185</v>
      </c>
      <c r="C1862" s="382" t="s">
        <v>2985</v>
      </c>
      <c r="D1862" s="383">
        <v>224</v>
      </c>
      <c r="E1862" s="384">
        <v>0</v>
      </c>
      <c r="F1862" s="141">
        <f>-SUMIF(CajaAcc!F:F,A1862,CajaAcc!E:E)+G1862</f>
        <v>0</v>
      </c>
      <c r="G1862" s="332">
        <v>0</v>
      </c>
    </row>
    <row r="1863" spans="1:7" ht="15">
      <c r="A1863" s="341" t="s">
        <v>2986</v>
      </c>
      <c r="B1863" s="381" t="s">
        <v>185</v>
      </c>
      <c r="C1863" s="382" t="s">
        <v>2987</v>
      </c>
      <c r="D1863" s="383">
        <v>224</v>
      </c>
      <c r="E1863" s="384">
        <v>0</v>
      </c>
      <c r="F1863" s="141">
        <f>-SUMIF(CajaAcc!F:F,A1863,CajaAcc!E:E)+G1863</f>
        <v>0</v>
      </c>
      <c r="G1863" s="332">
        <v>0</v>
      </c>
    </row>
    <row r="1864" spans="1:7" ht="15">
      <c r="A1864" s="341" t="s">
        <v>2988</v>
      </c>
      <c r="B1864" s="381" t="s">
        <v>185</v>
      </c>
      <c r="C1864" s="382" t="s">
        <v>2989</v>
      </c>
      <c r="D1864" s="383">
        <v>1007</v>
      </c>
      <c r="E1864" s="384">
        <v>1000</v>
      </c>
      <c r="F1864" s="141">
        <f>-SUMIF(CajaAcc!F:F,A1864,CajaAcc!E:E)+G1864</f>
        <v>0</v>
      </c>
      <c r="G1864" s="332">
        <v>0</v>
      </c>
    </row>
    <row r="1865" spans="1:7" ht="15">
      <c r="A1865" s="341" t="s">
        <v>2990</v>
      </c>
      <c r="B1865" s="381" t="s">
        <v>185</v>
      </c>
      <c r="C1865" s="382" t="s">
        <v>2991</v>
      </c>
      <c r="D1865" s="383">
        <v>445</v>
      </c>
      <c r="E1865" s="384">
        <v>2000</v>
      </c>
      <c r="F1865" s="141">
        <f>-SUMIF(CajaAcc!F:F,A1865,CajaAcc!E:E)+G1865</f>
        <v>0</v>
      </c>
      <c r="G1865" s="332">
        <v>0</v>
      </c>
    </row>
    <row r="1866" spans="1:7" ht="15">
      <c r="A1866" s="341" t="s">
        <v>2992</v>
      </c>
      <c r="B1866" s="381" t="s">
        <v>185</v>
      </c>
      <c r="C1866" s="382" t="s">
        <v>2993</v>
      </c>
      <c r="D1866" s="383">
        <v>2035</v>
      </c>
      <c r="E1866" s="384">
        <v>6000</v>
      </c>
      <c r="F1866" s="141">
        <f>-SUMIF(CajaAcc!F:F,A1866,CajaAcc!E:E)+G1866</f>
        <v>0</v>
      </c>
      <c r="G1866" s="332">
        <v>0</v>
      </c>
    </row>
    <row r="1867" spans="1:7" ht="15">
      <c r="A1867" s="341" t="s">
        <v>2994</v>
      </c>
      <c r="B1867" s="381" t="s">
        <v>185</v>
      </c>
      <c r="C1867" s="382" t="s">
        <v>2995</v>
      </c>
      <c r="D1867" s="383">
        <v>2035</v>
      </c>
      <c r="E1867" s="384">
        <v>3000</v>
      </c>
      <c r="F1867" s="141">
        <f>-SUMIF(CajaAcc!F:F,A1867,CajaAcc!E:E)+G1867</f>
        <v>0</v>
      </c>
      <c r="G1867" s="332">
        <v>0</v>
      </c>
    </row>
    <row r="1868" spans="1:7" ht="15">
      <c r="A1868" s="341" t="s">
        <v>2996</v>
      </c>
      <c r="B1868" s="381" t="s">
        <v>185</v>
      </c>
      <c r="C1868" s="382" t="s">
        <v>2997</v>
      </c>
      <c r="D1868" s="383">
        <v>2035</v>
      </c>
      <c r="E1868" s="384">
        <v>3000</v>
      </c>
      <c r="F1868" s="141">
        <f>-SUMIF(CajaAcc!F:F,A1868,CajaAcc!E:E)+G1868</f>
        <v>0</v>
      </c>
      <c r="G1868" s="332">
        <v>0</v>
      </c>
    </row>
    <row r="1869" spans="1:7" ht="15">
      <c r="A1869" s="341" t="s">
        <v>2998</v>
      </c>
      <c r="B1869" s="381" t="s">
        <v>185</v>
      </c>
      <c r="C1869" s="382" t="s">
        <v>2999</v>
      </c>
      <c r="D1869" s="383">
        <v>734</v>
      </c>
      <c r="E1869" s="384">
        <v>1000</v>
      </c>
      <c r="F1869" s="141">
        <f>-SUMIF(CajaAcc!F:F,A1869,CajaAcc!E:E)+G1869</f>
        <v>0</v>
      </c>
      <c r="G1869" s="332">
        <v>0</v>
      </c>
    </row>
    <row r="1870" spans="1:7" ht="15">
      <c r="A1870" s="341" t="s">
        <v>3000</v>
      </c>
      <c r="B1870" s="381" t="s">
        <v>185</v>
      </c>
      <c r="C1870" s="382" t="s">
        <v>3001</v>
      </c>
      <c r="D1870" s="383">
        <v>293</v>
      </c>
      <c r="E1870" s="384">
        <v>1500</v>
      </c>
      <c r="F1870" s="141">
        <f>-SUMIF(CajaAcc!F:F,A1870,CajaAcc!E:E)+G1870</f>
        <v>0</v>
      </c>
      <c r="G1870" s="332">
        <v>0</v>
      </c>
    </row>
    <row r="1871" spans="1:7" ht="15">
      <c r="A1871" s="341" t="s">
        <v>3002</v>
      </c>
      <c r="B1871" s="381" t="s">
        <v>185</v>
      </c>
      <c r="C1871" s="382" t="s">
        <v>3003</v>
      </c>
      <c r="D1871" s="383">
        <v>293</v>
      </c>
      <c r="E1871" s="384">
        <v>1500</v>
      </c>
      <c r="F1871" s="141">
        <f>-SUMIF(CajaAcc!F:F,A1871,CajaAcc!E:E)+G1871</f>
        <v>0</v>
      </c>
      <c r="G1871" s="332">
        <v>0</v>
      </c>
    </row>
    <row r="1872" spans="1:7" ht="15">
      <c r="A1872" s="341" t="s">
        <v>3004</v>
      </c>
      <c r="B1872" s="381" t="s">
        <v>185</v>
      </c>
      <c r="C1872" s="382" t="s">
        <v>3005</v>
      </c>
      <c r="D1872" s="383">
        <v>293</v>
      </c>
      <c r="E1872" s="384">
        <v>1500</v>
      </c>
      <c r="F1872" s="141">
        <f>-SUMIF(CajaAcc!F:F,A1872,CajaAcc!E:E)+G1872</f>
        <v>0</v>
      </c>
      <c r="G1872" s="332">
        <v>0</v>
      </c>
    </row>
    <row r="1873" spans="1:7" ht="15">
      <c r="A1873" s="341" t="s">
        <v>3006</v>
      </c>
      <c r="B1873" s="381" t="s">
        <v>185</v>
      </c>
      <c r="C1873" s="382" t="s">
        <v>3007</v>
      </c>
      <c r="D1873" s="383">
        <v>293</v>
      </c>
      <c r="E1873" s="384">
        <v>1500</v>
      </c>
      <c r="F1873" s="141">
        <f>-SUMIF(CajaAcc!F:F,A1873,CajaAcc!E:E)+G1873</f>
        <v>0</v>
      </c>
      <c r="G1873" s="332">
        <v>0</v>
      </c>
    </row>
    <row r="1874" spans="1:7" ht="15">
      <c r="A1874" s="341" t="s">
        <v>3008</v>
      </c>
      <c r="B1874" s="381" t="s">
        <v>185</v>
      </c>
      <c r="C1874" s="382" t="s">
        <v>3009</v>
      </c>
      <c r="D1874" s="383">
        <v>293</v>
      </c>
      <c r="E1874" s="384">
        <v>500</v>
      </c>
      <c r="F1874" s="141">
        <f>-SUMIF(CajaAcc!F:F,A1874,CajaAcc!E:E)+G1874</f>
        <v>0</v>
      </c>
      <c r="G1874" s="332">
        <v>0</v>
      </c>
    </row>
    <row r="1875" spans="1:7" ht="15">
      <c r="A1875" s="341" t="s">
        <v>3010</v>
      </c>
      <c r="B1875" s="381" t="s">
        <v>185</v>
      </c>
      <c r="C1875" s="382" t="s">
        <v>3011</v>
      </c>
      <c r="D1875" s="383">
        <v>293</v>
      </c>
      <c r="E1875" s="384">
        <v>500</v>
      </c>
      <c r="F1875" s="141">
        <f>-SUMIF(CajaAcc!F:F,A1875,CajaAcc!E:E)+G1875</f>
        <v>0</v>
      </c>
      <c r="G1875" s="332">
        <v>0</v>
      </c>
    </row>
    <row r="1876" spans="1:7" ht="15">
      <c r="A1876" s="341" t="s">
        <v>3012</v>
      </c>
      <c r="B1876" s="381" t="s">
        <v>185</v>
      </c>
      <c r="C1876" s="382" t="s">
        <v>3013</v>
      </c>
      <c r="D1876" s="383">
        <v>293</v>
      </c>
      <c r="E1876" s="384">
        <v>1500</v>
      </c>
      <c r="F1876" s="141">
        <f>-SUMIF(CajaAcc!F:F,A1876,CajaAcc!E:E)+G1876</f>
        <v>0</v>
      </c>
      <c r="G1876" s="332">
        <v>0</v>
      </c>
    </row>
    <row r="1877" spans="1:7" ht="15">
      <c r="A1877" s="341" t="s">
        <v>3014</v>
      </c>
      <c r="B1877" s="381" t="s">
        <v>185</v>
      </c>
      <c r="C1877" s="382" t="s">
        <v>3015</v>
      </c>
      <c r="D1877" s="383">
        <v>293</v>
      </c>
      <c r="E1877" s="384">
        <v>1500</v>
      </c>
      <c r="F1877" s="141">
        <f>-SUMIF(CajaAcc!F:F,A1877,CajaAcc!E:E)+G1877</f>
        <v>0</v>
      </c>
      <c r="G1877" s="332">
        <v>0</v>
      </c>
    </row>
    <row r="1878" spans="1:7" ht="15">
      <c r="A1878" s="341" t="s">
        <v>3016</v>
      </c>
      <c r="B1878" s="381" t="s">
        <v>185</v>
      </c>
      <c r="C1878" s="382" t="s">
        <v>3017</v>
      </c>
      <c r="D1878" s="383">
        <v>293</v>
      </c>
      <c r="E1878" s="384">
        <v>500</v>
      </c>
      <c r="F1878" s="141">
        <f>-SUMIF(CajaAcc!F:F,A1878,CajaAcc!E:E)+G1878</f>
        <v>0</v>
      </c>
      <c r="G1878" s="332">
        <v>0</v>
      </c>
    </row>
    <row r="1879" spans="1:7" ht="15">
      <c r="A1879" s="341" t="s">
        <v>3018</v>
      </c>
      <c r="B1879" s="381" t="s">
        <v>185</v>
      </c>
      <c r="C1879" s="382" t="s">
        <v>3019</v>
      </c>
      <c r="D1879" s="383">
        <v>293</v>
      </c>
      <c r="E1879" s="384">
        <v>500</v>
      </c>
      <c r="F1879" s="141">
        <f>-SUMIF(CajaAcc!F:F,A1879,CajaAcc!E:E)+G1879</f>
        <v>0</v>
      </c>
      <c r="G1879" s="332">
        <v>0</v>
      </c>
    </row>
    <row r="1880" spans="1:7" ht="15">
      <c r="A1880" s="341" t="s">
        <v>3020</v>
      </c>
      <c r="B1880" s="381" t="s">
        <v>185</v>
      </c>
      <c r="C1880" s="382" t="s">
        <v>3021</v>
      </c>
      <c r="D1880" s="383">
        <v>293</v>
      </c>
      <c r="E1880" s="384">
        <v>500</v>
      </c>
      <c r="F1880" s="141">
        <f>-SUMIF(CajaAcc!F:F,A1880,CajaAcc!E:E)+G1880</f>
        <v>0</v>
      </c>
      <c r="G1880" s="332">
        <v>0</v>
      </c>
    </row>
    <row r="1881" spans="1:7" ht="15">
      <c r="A1881" s="341" t="s">
        <v>3022</v>
      </c>
      <c r="B1881" s="381" t="s">
        <v>185</v>
      </c>
      <c r="C1881" s="382" t="s">
        <v>3023</v>
      </c>
      <c r="D1881" s="383">
        <v>293</v>
      </c>
      <c r="E1881" s="384">
        <v>500</v>
      </c>
      <c r="F1881" s="141">
        <f>-SUMIF(CajaAcc!F:F,A1881,CajaAcc!E:E)+G1881</f>
        <v>0</v>
      </c>
      <c r="G1881" s="332">
        <v>0</v>
      </c>
    </row>
    <row r="1882" spans="1:7" ht="15">
      <c r="A1882" s="341" t="s">
        <v>3024</v>
      </c>
      <c r="B1882" s="381" t="s">
        <v>185</v>
      </c>
      <c r="C1882" s="382" t="s">
        <v>3025</v>
      </c>
      <c r="D1882" s="383">
        <v>293</v>
      </c>
      <c r="E1882" s="384">
        <v>500</v>
      </c>
      <c r="F1882" s="141">
        <f>-SUMIF(CajaAcc!F:F,A1882,CajaAcc!E:E)+G1882</f>
        <v>0</v>
      </c>
      <c r="G1882" s="332">
        <v>0</v>
      </c>
    </row>
    <row r="1883" spans="1:7" ht="15">
      <c r="A1883" s="341" t="s">
        <v>3026</v>
      </c>
      <c r="B1883" s="381" t="s">
        <v>185</v>
      </c>
      <c r="C1883" s="382" t="s">
        <v>3027</v>
      </c>
      <c r="D1883" s="383">
        <v>293</v>
      </c>
      <c r="E1883" s="384">
        <v>500</v>
      </c>
      <c r="F1883" s="141">
        <f>-SUMIF(CajaAcc!F:F,A1883,CajaAcc!E:E)+G1883</f>
        <v>0</v>
      </c>
      <c r="G1883" s="332">
        <v>0</v>
      </c>
    </row>
    <row r="1884" spans="1:7" ht="15">
      <c r="A1884" s="341" t="s">
        <v>3028</v>
      </c>
      <c r="B1884" s="381" t="s">
        <v>185</v>
      </c>
      <c r="C1884" s="382" t="s">
        <v>3029</v>
      </c>
      <c r="D1884" s="383">
        <v>293</v>
      </c>
      <c r="E1884" s="384">
        <v>500</v>
      </c>
      <c r="F1884" s="141">
        <f>-SUMIF(CajaAcc!F:F,A1884,CajaAcc!E:E)+G1884</f>
        <v>0</v>
      </c>
      <c r="G1884" s="332">
        <v>0</v>
      </c>
    </row>
    <row r="1885" spans="1:7" ht="15">
      <c r="A1885" s="341" t="s">
        <v>3030</v>
      </c>
      <c r="B1885" s="381" t="s">
        <v>185</v>
      </c>
      <c r="C1885" s="382" t="s">
        <v>3031</v>
      </c>
      <c r="D1885" s="383">
        <v>293</v>
      </c>
      <c r="E1885" s="384">
        <v>500</v>
      </c>
      <c r="F1885" s="141">
        <f>-SUMIF(CajaAcc!F:F,A1885,CajaAcc!E:E)+G1885</f>
        <v>0</v>
      </c>
      <c r="G1885" s="332">
        <v>0</v>
      </c>
    </row>
    <row r="1886" spans="1:7" ht="15">
      <c r="A1886" s="341" t="s">
        <v>3032</v>
      </c>
      <c r="B1886" s="381" t="s">
        <v>185</v>
      </c>
      <c r="C1886" s="382" t="s">
        <v>3033</v>
      </c>
      <c r="D1886" s="383">
        <v>293</v>
      </c>
      <c r="E1886" s="384">
        <v>500</v>
      </c>
      <c r="F1886" s="141">
        <f>-SUMIF(CajaAcc!F:F,A1886,CajaAcc!E:E)+G1886</f>
        <v>0</v>
      </c>
      <c r="G1886" s="332">
        <v>0</v>
      </c>
    </row>
    <row r="1887" spans="1:7" ht="15">
      <c r="A1887" s="341" t="s">
        <v>3034</v>
      </c>
      <c r="B1887" s="381" t="s">
        <v>185</v>
      </c>
      <c r="C1887" s="382" t="s">
        <v>3035</v>
      </c>
      <c r="D1887" s="383">
        <v>293</v>
      </c>
      <c r="E1887" s="384">
        <v>1500</v>
      </c>
      <c r="F1887" s="141">
        <f>-SUMIF(CajaAcc!F:F,A1887,CajaAcc!E:E)+G1887</f>
        <v>0</v>
      </c>
      <c r="G1887" s="332">
        <v>0</v>
      </c>
    </row>
    <row r="1888" spans="1:7" ht="15">
      <c r="A1888" s="341" t="s">
        <v>3036</v>
      </c>
      <c r="B1888" s="381" t="s">
        <v>185</v>
      </c>
      <c r="C1888" s="382" t="s">
        <v>3037</v>
      </c>
      <c r="D1888" s="383">
        <v>293</v>
      </c>
      <c r="E1888" s="384">
        <v>500</v>
      </c>
      <c r="F1888" s="141">
        <f>-SUMIF(CajaAcc!F:F,A1888,CajaAcc!E:E)+G1888</f>
        <v>0</v>
      </c>
      <c r="G1888" s="332">
        <v>0</v>
      </c>
    </row>
    <row r="1889" spans="1:7" ht="15">
      <c r="A1889" s="341" t="s">
        <v>3038</v>
      </c>
      <c r="B1889" s="381" t="s">
        <v>185</v>
      </c>
      <c r="C1889" s="382" t="s">
        <v>3039</v>
      </c>
      <c r="D1889" s="383">
        <v>209</v>
      </c>
      <c r="E1889" s="384">
        <v>500</v>
      </c>
      <c r="F1889" s="141">
        <f>-SUMIF(CajaAcc!F:F,A1889,CajaAcc!E:E)+G1889</f>
        <v>0</v>
      </c>
      <c r="G1889" s="332">
        <v>0</v>
      </c>
    </row>
    <row r="1890" spans="1:7" ht="15">
      <c r="A1890" s="341" t="s">
        <v>3040</v>
      </c>
      <c r="B1890" s="381" t="s">
        <v>185</v>
      </c>
      <c r="C1890" s="382" t="s">
        <v>3041</v>
      </c>
      <c r="D1890" s="383">
        <v>293</v>
      </c>
      <c r="E1890" s="384">
        <v>500</v>
      </c>
      <c r="F1890" s="141">
        <f>-SUMIF(CajaAcc!F:F,A1890,CajaAcc!E:E)+G1890</f>
        <v>0</v>
      </c>
      <c r="G1890" s="332">
        <v>0</v>
      </c>
    </row>
    <row r="1891" spans="1:7" ht="15">
      <c r="A1891" s="341" t="s">
        <v>3042</v>
      </c>
      <c r="B1891" s="381" t="s">
        <v>185</v>
      </c>
      <c r="C1891" s="382" t="s">
        <v>3043</v>
      </c>
      <c r="D1891" s="383">
        <v>190</v>
      </c>
      <c r="E1891" s="384">
        <v>500</v>
      </c>
      <c r="F1891" s="141">
        <f>-SUMIF(CajaAcc!F:F,A1891,CajaAcc!E:E)+G1891</f>
        <v>0</v>
      </c>
      <c r="G1891" s="332">
        <v>0</v>
      </c>
    </row>
    <row r="1892" spans="1:7" ht="15">
      <c r="A1892" s="341" t="s">
        <v>3044</v>
      </c>
      <c r="B1892" s="381" t="s">
        <v>185</v>
      </c>
      <c r="C1892" s="382" t="s">
        <v>3045</v>
      </c>
      <c r="D1892" s="383">
        <v>190</v>
      </c>
      <c r="E1892" s="384">
        <v>500</v>
      </c>
      <c r="F1892" s="141">
        <f>-SUMIF(CajaAcc!F:F,A1892,CajaAcc!E:E)+G1892</f>
        <v>0</v>
      </c>
      <c r="G1892" s="332">
        <v>0</v>
      </c>
    </row>
    <row r="1893" spans="1:7" ht="15">
      <c r="A1893" s="341" t="s">
        <v>3046</v>
      </c>
      <c r="B1893" s="381" t="s">
        <v>185</v>
      </c>
      <c r="C1893" s="382" t="s">
        <v>3047</v>
      </c>
      <c r="D1893" s="383">
        <v>701</v>
      </c>
      <c r="E1893" s="384">
        <v>1000</v>
      </c>
      <c r="F1893" s="141">
        <f>-SUMIF(CajaAcc!F:F,A1893,CajaAcc!E:E)+G1893</f>
        <v>0</v>
      </c>
      <c r="G1893" s="332">
        <v>0</v>
      </c>
    </row>
    <row r="1894" spans="1:7" ht="15">
      <c r="A1894" s="341" t="s">
        <v>185</v>
      </c>
      <c r="B1894" s="381" t="s">
        <v>3048</v>
      </c>
      <c r="C1894" s="382" t="s">
        <v>3049</v>
      </c>
      <c r="D1894" s="383">
        <v>2500</v>
      </c>
      <c r="E1894" s="384">
        <v>18500</v>
      </c>
      <c r="F1894" s="141">
        <f>-SUMIF(CajaAcc!F:F,A1894,CajaAcc!E:E)+G1894</f>
        <v>0</v>
      </c>
      <c r="G1894" s="332">
        <v>0</v>
      </c>
    </row>
    <row r="1895" spans="1:7" ht="15">
      <c r="A1895" s="341" t="s">
        <v>7672</v>
      </c>
      <c r="B1895" s="381" t="s">
        <v>3051</v>
      </c>
      <c r="C1895" s="382" t="s">
        <v>7673</v>
      </c>
      <c r="D1895" s="383">
        <v>4580</v>
      </c>
      <c r="E1895" s="384">
        <v>7000</v>
      </c>
      <c r="F1895" s="141">
        <f>-SUMIF(CajaAcc!F:F,A1895,CajaAcc!E:E)+G1895</f>
        <v>0</v>
      </c>
      <c r="G1895" s="332">
        <v>0</v>
      </c>
    </row>
    <row r="1896" spans="1:7" ht="15">
      <c r="A1896" s="341" t="s">
        <v>7337</v>
      </c>
      <c r="B1896" s="381" t="s">
        <v>3051</v>
      </c>
      <c r="C1896" s="382" t="s">
        <v>7338</v>
      </c>
      <c r="D1896" s="383">
        <v>4580</v>
      </c>
      <c r="E1896" s="384">
        <v>7000</v>
      </c>
      <c r="F1896" s="141">
        <f>-SUMIF(CajaAcc!F:F,A1896,CajaAcc!E:E)+G1896</f>
        <v>0</v>
      </c>
      <c r="G1896" s="332">
        <v>0</v>
      </c>
    </row>
    <row r="1897" spans="1:7" ht="15">
      <c r="A1897" s="341" t="s">
        <v>3050</v>
      </c>
      <c r="B1897" s="381" t="s">
        <v>3051</v>
      </c>
      <c r="C1897" s="382" t="s">
        <v>3052</v>
      </c>
      <c r="D1897" s="383">
        <v>956</v>
      </c>
      <c r="E1897" s="384">
        <v>4000</v>
      </c>
      <c r="F1897" s="141">
        <f>-SUMIF(CajaAcc!F:F,A1897,CajaAcc!E:E)+G1897</f>
        <v>0</v>
      </c>
      <c r="G1897" s="332">
        <v>0</v>
      </c>
    </row>
    <row r="1898" spans="1:7" ht="15">
      <c r="A1898" s="341" t="s">
        <v>3053</v>
      </c>
      <c r="B1898" s="381" t="s">
        <v>3051</v>
      </c>
      <c r="C1898" s="382" t="s">
        <v>7464</v>
      </c>
      <c r="D1898" s="383">
        <v>2156</v>
      </c>
      <c r="E1898" s="384">
        <v>6500</v>
      </c>
      <c r="F1898" s="141">
        <f>-SUMIF(CajaAcc!F:F,A1898,CajaAcc!E:E)+G1898</f>
        <v>0</v>
      </c>
      <c r="G1898" s="332">
        <v>0</v>
      </c>
    </row>
    <row r="1899" spans="1:7" ht="15">
      <c r="A1899" s="341" t="s">
        <v>6616</v>
      </c>
      <c r="B1899" s="381" t="s">
        <v>3051</v>
      </c>
      <c r="C1899" s="382" t="s">
        <v>7464</v>
      </c>
      <c r="D1899" s="383">
        <v>2156</v>
      </c>
      <c r="E1899" s="384">
        <v>6500</v>
      </c>
      <c r="F1899" s="141">
        <f>-SUMIF(CajaAcc!F:F,A1899,CajaAcc!E:E)+G1899</f>
        <v>0</v>
      </c>
      <c r="G1899" s="332">
        <v>0</v>
      </c>
    </row>
    <row r="1900" spans="1:7" ht="15">
      <c r="A1900" s="341" t="s">
        <v>7465</v>
      </c>
      <c r="B1900" s="381" t="s">
        <v>3051</v>
      </c>
      <c r="C1900" s="382" t="s">
        <v>7466</v>
      </c>
      <c r="D1900" s="383">
        <v>2156</v>
      </c>
      <c r="E1900" s="384">
        <v>6500</v>
      </c>
      <c r="F1900" s="141">
        <f>-SUMIF(CajaAcc!F:F,A1900,CajaAcc!E:E)+G1900</f>
        <v>0</v>
      </c>
      <c r="G1900" s="332">
        <v>0</v>
      </c>
    </row>
    <row r="1901" spans="1:7" ht="15">
      <c r="A1901" s="341" t="s">
        <v>3054</v>
      </c>
      <c r="B1901" s="381" t="s">
        <v>3051</v>
      </c>
      <c r="C1901" s="382" t="s">
        <v>3055</v>
      </c>
      <c r="D1901" s="383">
        <v>1243</v>
      </c>
      <c r="E1901" s="384">
        <v>4000</v>
      </c>
      <c r="F1901" s="141">
        <f>-SUMIF(CajaAcc!F:F,A1901,CajaAcc!E:E)+G1901</f>
        <v>3</v>
      </c>
      <c r="G1901" s="332">
        <v>3</v>
      </c>
    </row>
    <row r="1902" spans="1:7" ht="15">
      <c r="A1902" s="341" t="s">
        <v>6749</v>
      </c>
      <c r="B1902" s="381" t="s">
        <v>3051</v>
      </c>
      <c r="C1902" s="382" t="s">
        <v>6750</v>
      </c>
      <c r="D1902" s="383">
        <v>1579</v>
      </c>
      <c r="E1902" s="384">
        <v>5000</v>
      </c>
      <c r="F1902" s="141">
        <f>-SUMIF(CajaAcc!F:F,A1902,CajaAcc!E:E)+G1902</f>
        <v>0</v>
      </c>
      <c r="G1902" s="332">
        <v>0</v>
      </c>
    </row>
    <row r="1903" spans="1:7" ht="15">
      <c r="A1903" s="341" t="s">
        <v>7567</v>
      </c>
      <c r="B1903" s="381" t="s">
        <v>3051</v>
      </c>
      <c r="C1903" s="382" t="s">
        <v>7568</v>
      </c>
      <c r="D1903" s="383">
        <v>2369</v>
      </c>
      <c r="E1903" s="384">
        <v>7500</v>
      </c>
      <c r="F1903" s="141">
        <f>-SUMIF(CajaAcc!F:F,A1903,CajaAcc!E:E)+G1903</f>
        <v>1</v>
      </c>
      <c r="G1903" s="332">
        <v>1</v>
      </c>
    </row>
    <row r="1904" spans="1:7" ht="15">
      <c r="A1904" s="341" t="s">
        <v>3056</v>
      </c>
      <c r="B1904" s="381" t="s">
        <v>3051</v>
      </c>
      <c r="C1904" s="382" t="s">
        <v>3057</v>
      </c>
      <c r="D1904" s="383">
        <v>1579</v>
      </c>
      <c r="E1904" s="384">
        <v>4500</v>
      </c>
      <c r="F1904" s="141">
        <f>-SUMIF(CajaAcc!F:F,A1904,CajaAcc!E:E)+G1904</f>
        <v>0</v>
      </c>
      <c r="G1904" s="332">
        <v>0</v>
      </c>
    </row>
    <row r="1905" spans="1:7" ht="15">
      <c r="A1905" s="341" t="s">
        <v>3061</v>
      </c>
      <c r="B1905" s="381" t="s">
        <v>3051</v>
      </c>
      <c r="C1905" s="382" t="s">
        <v>6879</v>
      </c>
      <c r="D1905" s="383">
        <v>11628</v>
      </c>
      <c r="E1905" s="384">
        <v>28500</v>
      </c>
      <c r="F1905" s="141">
        <f>-SUMIF(CajaAcc!F:F,A1905,CajaAcc!E:E)+G1905</f>
        <v>1</v>
      </c>
      <c r="G1905" s="332">
        <v>1</v>
      </c>
    </row>
    <row r="1906" spans="1:7" ht="15">
      <c r="A1906" s="341" t="s">
        <v>6880</v>
      </c>
      <c r="B1906" s="381" t="s">
        <v>3051</v>
      </c>
      <c r="C1906" s="382" t="s">
        <v>6881</v>
      </c>
      <c r="D1906" s="383">
        <v>5973</v>
      </c>
      <c r="E1906" s="384">
        <v>14500</v>
      </c>
      <c r="F1906" s="141">
        <f>-SUMIF(CajaAcc!F:F,A1906,CajaAcc!E:E)+G1906</f>
        <v>0</v>
      </c>
      <c r="G1906" s="332">
        <v>0</v>
      </c>
    </row>
    <row r="1907" spans="1:7" ht="15">
      <c r="A1907" s="341" t="s">
        <v>6751</v>
      </c>
      <c r="B1907" s="381" t="s">
        <v>3051</v>
      </c>
      <c r="C1907" s="382" t="s">
        <v>6752</v>
      </c>
      <c r="D1907" s="383">
        <v>7382</v>
      </c>
      <c r="E1907" s="384">
        <v>17000</v>
      </c>
      <c r="F1907" s="141">
        <f>-SUMIF(CajaAcc!F:F,A1907,CajaAcc!E:E)+G1907</f>
        <v>0</v>
      </c>
      <c r="G1907" s="332">
        <v>0</v>
      </c>
    </row>
    <row r="1908" spans="1:7" ht="15">
      <c r="A1908" s="341" t="s">
        <v>3059</v>
      </c>
      <c r="B1908" s="381" t="s">
        <v>3051</v>
      </c>
      <c r="C1908" s="382" t="s">
        <v>3060</v>
      </c>
      <c r="D1908" s="383">
        <v>5136</v>
      </c>
      <c r="E1908" s="384">
        <v>14000</v>
      </c>
      <c r="F1908" s="141">
        <f>-SUMIF(CajaAcc!F:F,A1908,CajaAcc!E:E)+G1908</f>
        <v>0</v>
      </c>
      <c r="G1908" s="332">
        <v>0</v>
      </c>
    </row>
    <row r="1909" spans="1:7" ht="15">
      <c r="A1909" s="341" t="s">
        <v>3062</v>
      </c>
      <c r="B1909" s="381" t="s">
        <v>3051</v>
      </c>
      <c r="C1909" s="382" t="s">
        <v>3063</v>
      </c>
      <c r="D1909" s="383">
        <v>4295</v>
      </c>
      <c r="E1909" s="384">
        <v>11500</v>
      </c>
      <c r="F1909" s="141">
        <f>-SUMIF(CajaAcc!F:F,A1909,CajaAcc!E:E)+G1909</f>
        <v>0</v>
      </c>
      <c r="G1909" s="332">
        <v>0</v>
      </c>
    </row>
    <row r="1910" spans="1:7" ht="15">
      <c r="A1910" s="341" t="s">
        <v>3064</v>
      </c>
      <c r="B1910" s="381" t="s">
        <v>3051</v>
      </c>
      <c r="C1910" s="382" t="s">
        <v>3063</v>
      </c>
      <c r="D1910" s="383">
        <v>4295</v>
      </c>
      <c r="E1910" s="384">
        <v>11500</v>
      </c>
      <c r="F1910" s="141">
        <f>-SUMIF(CajaAcc!F:F,A1910,CajaAcc!E:E)+G1910</f>
        <v>0</v>
      </c>
      <c r="G1910" s="332">
        <v>0</v>
      </c>
    </row>
    <row r="1911" spans="1:7" ht="15">
      <c r="A1911" s="341" t="s">
        <v>6102</v>
      </c>
      <c r="B1911" s="381" t="s">
        <v>3051</v>
      </c>
      <c r="C1911" s="382" t="s">
        <v>6103</v>
      </c>
      <c r="D1911" s="383">
        <v>4193</v>
      </c>
      <c r="E1911" s="384">
        <v>11500</v>
      </c>
      <c r="F1911" s="141">
        <f>-SUMIF(CajaAcc!F:F,A1911,CajaAcc!E:E)+G1911</f>
        <v>0</v>
      </c>
      <c r="G1911" s="332">
        <v>0</v>
      </c>
    </row>
    <row r="1912" spans="1:7" ht="15">
      <c r="A1912" s="341" t="s">
        <v>6617</v>
      </c>
      <c r="B1912" s="381" t="s">
        <v>3051</v>
      </c>
      <c r="C1912" s="382" t="s">
        <v>6103</v>
      </c>
      <c r="D1912" s="383">
        <v>4193</v>
      </c>
      <c r="E1912" s="384">
        <v>11500</v>
      </c>
      <c r="F1912" s="141">
        <f>-SUMIF(CajaAcc!F:F,A1912,CajaAcc!E:E)+G1912</f>
        <v>0</v>
      </c>
      <c r="G1912" s="332">
        <v>0</v>
      </c>
    </row>
    <row r="1913" spans="1:7" ht="15">
      <c r="A1913" s="341" t="s">
        <v>6753</v>
      </c>
      <c r="B1913" s="381" t="s">
        <v>3051</v>
      </c>
      <c r="C1913" s="382" t="s">
        <v>6103</v>
      </c>
      <c r="D1913" s="383">
        <v>4193</v>
      </c>
      <c r="E1913" s="384">
        <v>11500</v>
      </c>
      <c r="F1913" s="141">
        <f>-SUMIF(CajaAcc!F:F,A1913,CajaAcc!E:E)+G1913</f>
        <v>0</v>
      </c>
      <c r="G1913" s="332">
        <v>0</v>
      </c>
    </row>
    <row r="1914" spans="1:7" ht="15">
      <c r="A1914" s="341" t="s">
        <v>6882</v>
      </c>
      <c r="B1914" s="381" t="s">
        <v>3051</v>
      </c>
      <c r="C1914" s="382" t="s">
        <v>6103</v>
      </c>
      <c r="D1914" s="383">
        <v>4193</v>
      </c>
      <c r="E1914" s="384">
        <v>11500</v>
      </c>
      <c r="F1914" s="141">
        <f>-SUMIF(CajaAcc!F:F,A1914,CajaAcc!E:E)+G1914</f>
        <v>0</v>
      </c>
      <c r="G1914" s="332">
        <v>0</v>
      </c>
    </row>
    <row r="1915" spans="1:7" ht="15">
      <c r="A1915" s="341" t="s">
        <v>7293</v>
      </c>
      <c r="B1915" s="381" t="s">
        <v>3051</v>
      </c>
      <c r="C1915" s="382" t="s">
        <v>6103</v>
      </c>
      <c r="D1915" s="383">
        <v>4193</v>
      </c>
      <c r="E1915" s="384">
        <v>11500</v>
      </c>
      <c r="F1915" s="141">
        <f>-SUMIF(CajaAcc!F:F,A1915,CajaAcc!E:E)+G1915</f>
        <v>0</v>
      </c>
      <c r="G1915" s="332">
        <v>0</v>
      </c>
    </row>
    <row r="1916" spans="1:7" ht="15">
      <c r="A1916" s="341" t="s">
        <v>7608</v>
      </c>
      <c r="B1916" s="381" t="s">
        <v>3051</v>
      </c>
      <c r="C1916" s="382" t="s">
        <v>6103</v>
      </c>
      <c r="D1916" s="383">
        <v>4193</v>
      </c>
      <c r="E1916" s="384">
        <v>11500</v>
      </c>
      <c r="F1916" s="141">
        <f>-SUMIF(CajaAcc!F:F,A1916,CajaAcc!E:E)+G1916</f>
        <v>2</v>
      </c>
      <c r="G1916" s="332">
        <v>2</v>
      </c>
    </row>
    <row r="1917" spans="1:7" ht="15">
      <c r="A1917" s="341" t="s">
        <v>6377</v>
      </c>
      <c r="B1917" s="381" t="s">
        <v>3051</v>
      </c>
      <c r="C1917" s="382" t="s">
        <v>6378</v>
      </c>
      <c r="D1917" s="383">
        <v>3865</v>
      </c>
      <c r="E1917" s="384">
        <v>10500</v>
      </c>
      <c r="F1917" s="141">
        <f>-SUMIF(CajaAcc!F:F,A1917,CajaAcc!E:E)+G1917</f>
        <v>1</v>
      </c>
      <c r="G1917" s="332">
        <v>1</v>
      </c>
    </row>
    <row r="1918" spans="1:7" ht="15">
      <c r="A1918" s="341" t="s">
        <v>3065</v>
      </c>
      <c r="B1918" s="381" t="s">
        <v>3051</v>
      </c>
      <c r="C1918" s="382" t="s">
        <v>3066</v>
      </c>
      <c r="D1918" s="383">
        <v>65457</v>
      </c>
      <c r="E1918" s="384">
        <v>80500</v>
      </c>
      <c r="F1918" s="141">
        <f>-SUMIF(CajaAcc!F:F,A1918,CajaAcc!E:E)+G1918</f>
        <v>0</v>
      </c>
      <c r="G1918" s="332">
        <v>0</v>
      </c>
    </row>
    <row r="1919" spans="1:7" ht="15">
      <c r="A1919" s="341" t="s">
        <v>3067</v>
      </c>
      <c r="B1919" s="381" t="s">
        <v>3051</v>
      </c>
      <c r="C1919" s="382" t="s">
        <v>3068</v>
      </c>
      <c r="D1919" s="383">
        <v>7648</v>
      </c>
      <c r="E1919" s="384">
        <v>20500</v>
      </c>
      <c r="F1919" s="141">
        <f>-SUMIF(CajaAcc!F:F,A1919,CajaAcc!E:E)+G1919</f>
        <v>0</v>
      </c>
      <c r="G1919" s="332">
        <v>0</v>
      </c>
    </row>
    <row r="1920" spans="1:7" ht="15">
      <c r="A1920" s="341" t="s">
        <v>3069</v>
      </c>
      <c r="B1920" s="381" t="s">
        <v>3051</v>
      </c>
      <c r="C1920" s="382" t="s">
        <v>3070</v>
      </c>
      <c r="D1920" s="383">
        <v>3434</v>
      </c>
      <c r="E1920" s="384">
        <v>10000</v>
      </c>
      <c r="F1920" s="141">
        <f>-SUMIF(CajaAcc!F:F,A1920,CajaAcc!E:E)+G1920</f>
        <v>0</v>
      </c>
      <c r="G1920" s="332">
        <v>0</v>
      </c>
    </row>
    <row r="1921" spans="1:7" ht="15">
      <c r="A1921" s="341" t="s">
        <v>3071</v>
      </c>
      <c r="B1921" s="381" t="s">
        <v>3051</v>
      </c>
      <c r="C1921" s="382" t="s">
        <v>3070</v>
      </c>
      <c r="D1921" s="383">
        <v>3434</v>
      </c>
      <c r="E1921" s="384">
        <v>10000</v>
      </c>
      <c r="F1921" s="141">
        <f>-SUMIF(CajaAcc!F:F,A1921,CajaAcc!E:E)+G1921</f>
        <v>1</v>
      </c>
      <c r="G1921" s="332">
        <v>1</v>
      </c>
    </row>
    <row r="1922" spans="1:7" ht="15">
      <c r="A1922" s="341" t="s">
        <v>3072</v>
      </c>
      <c r="B1922" s="381" t="s">
        <v>3051</v>
      </c>
      <c r="C1922" s="382" t="s">
        <v>3073</v>
      </c>
      <c r="D1922" s="383">
        <v>4674</v>
      </c>
      <c r="E1922" s="384">
        <v>9000</v>
      </c>
      <c r="F1922" s="141">
        <f>-SUMIF(CajaAcc!F:F,A1922,CajaAcc!E:E)+G1922</f>
        <v>0</v>
      </c>
      <c r="G1922" s="332">
        <v>0</v>
      </c>
    </row>
    <row r="1923" spans="1:7" ht="15">
      <c r="A1923" s="341" t="s">
        <v>3074</v>
      </c>
      <c r="B1923" s="381" t="s">
        <v>3051</v>
      </c>
      <c r="C1923" s="382" t="s">
        <v>3073</v>
      </c>
      <c r="D1923" s="383">
        <v>4674</v>
      </c>
      <c r="E1923" s="384">
        <v>9000</v>
      </c>
      <c r="F1923" s="141">
        <f>-SUMIF(CajaAcc!F:F,A1923,CajaAcc!E:E)+G1923</f>
        <v>0</v>
      </c>
      <c r="G1923" s="332">
        <v>0</v>
      </c>
    </row>
    <row r="1924" spans="1:7" ht="15">
      <c r="A1924" s="341" t="s">
        <v>3075</v>
      </c>
      <c r="B1924" s="381" t="s">
        <v>3051</v>
      </c>
      <c r="C1924" s="382" t="s">
        <v>3076</v>
      </c>
      <c r="D1924" s="383">
        <v>4674</v>
      </c>
      <c r="E1924" s="384">
        <v>9000</v>
      </c>
      <c r="F1924" s="141">
        <f>-SUMIF(CajaAcc!F:F,A1924,CajaAcc!E:E)+G1924</f>
        <v>0</v>
      </c>
      <c r="G1924" s="332">
        <v>0</v>
      </c>
    </row>
    <row r="1925" spans="1:7" ht="15">
      <c r="A1925" s="341" t="s">
        <v>3077</v>
      </c>
      <c r="B1925" s="381" t="s">
        <v>3051</v>
      </c>
      <c r="C1925" s="382" t="s">
        <v>3078</v>
      </c>
      <c r="D1925" s="383">
        <v>2003</v>
      </c>
      <c r="E1925" s="384">
        <v>5500</v>
      </c>
      <c r="F1925" s="141">
        <f>-SUMIF(CajaAcc!F:F,A1925,CajaAcc!E:E)+G1925</f>
        <v>0</v>
      </c>
      <c r="G1925" s="332">
        <v>0</v>
      </c>
    </row>
    <row r="1926" spans="1:7" ht="15">
      <c r="A1926" s="341" t="s">
        <v>3079</v>
      </c>
      <c r="B1926" s="381" t="s">
        <v>3051</v>
      </c>
      <c r="C1926" s="382" t="s">
        <v>3080</v>
      </c>
      <c r="D1926" s="383">
        <v>1974</v>
      </c>
      <c r="E1926" s="384">
        <v>6000</v>
      </c>
      <c r="F1926" s="141">
        <f>-SUMIF(CajaAcc!F:F,A1926,CajaAcc!E:E)+G1926</f>
        <v>2</v>
      </c>
      <c r="G1926" s="332">
        <v>2</v>
      </c>
    </row>
    <row r="1927" spans="1:7" ht="15">
      <c r="A1927" s="341" t="s">
        <v>3081</v>
      </c>
      <c r="B1927" s="381" t="s">
        <v>3051</v>
      </c>
      <c r="C1927" s="382" t="s">
        <v>3082</v>
      </c>
      <c r="D1927" s="383">
        <v>2606</v>
      </c>
      <c r="E1927" s="384">
        <v>8000</v>
      </c>
      <c r="F1927" s="141">
        <f>-SUMIF(CajaAcc!F:F,A1927,CajaAcc!E:E)+G1927</f>
        <v>0</v>
      </c>
      <c r="G1927" s="332">
        <v>0</v>
      </c>
    </row>
    <row r="1928" spans="1:7" ht="15">
      <c r="A1928" s="341" t="s">
        <v>3058</v>
      </c>
      <c r="B1928" s="381" t="s">
        <v>3051</v>
      </c>
      <c r="C1928" s="382" t="s">
        <v>6379</v>
      </c>
      <c r="D1928" s="383">
        <v>1579</v>
      </c>
      <c r="E1928" s="384">
        <v>5000</v>
      </c>
      <c r="F1928" s="141">
        <f>-SUMIF(CajaAcc!F:F,A1928,CajaAcc!E:E)+G1928</f>
        <v>1</v>
      </c>
      <c r="G1928" s="332">
        <v>1</v>
      </c>
    </row>
    <row r="1929" spans="1:7" ht="15">
      <c r="A1929" s="341" t="s">
        <v>6883</v>
      </c>
      <c r="B1929" s="381" t="s">
        <v>3051</v>
      </c>
      <c r="C1929" s="382" t="s">
        <v>6884</v>
      </c>
      <c r="D1929" s="383">
        <v>2515</v>
      </c>
      <c r="E1929" s="384">
        <v>8000</v>
      </c>
      <c r="F1929" s="141">
        <f>-SUMIF(CajaAcc!F:F,A1929,CajaAcc!E:E)+G1929</f>
        <v>0</v>
      </c>
      <c r="G1929" s="332">
        <v>0</v>
      </c>
    </row>
    <row r="1930" spans="1:7" ht="15">
      <c r="A1930" s="341" t="s">
        <v>3083</v>
      </c>
      <c r="B1930" s="381" t="s">
        <v>3051</v>
      </c>
      <c r="C1930" s="382" t="s">
        <v>3084</v>
      </c>
      <c r="D1930" s="383">
        <v>2570</v>
      </c>
      <c r="E1930" s="384">
        <v>5000</v>
      </c>
      <c r="F1930" s="141">
        <f>-SUMIF(CajaAcc!F:F,A1930,CajaAcc!E:E)+G1930</f>
        <v>0</v>
      </c>
      <c r="G1930" s="332">
        <v>0</v>
      </c>
    </row>
    <row r="1931" spans="1:7" ht="15">
      <c r="A1931" s="341" t="s">
        <v>3085</v>
      </c>
      <c r="B1931" s="381" t="s">
        <v>3051</v>
      </c>
      <c r="C1931" s="382" t="s">
        <v>3086</v>
      </c>
      <c r="D1931" s="383">
        <v>8063</v>
      </c>
      <c r="E1931" s="384">
        <v>23000</v>
      </c>
      <c r="F1931" s="141">
        <f>-SUMIF(CajaAcc!F:F,A1931,CajaAcc!E:E)+G1931</f>
        <v>0</v>
      </c>
      <c r="G1931" s="332">
        <v>0</v>
      </c>
    </row>
    <row r="1932" spans="1:7" ht="15">
      <c r="A1932" s="341" t="s">
        <v>3087</v>
      </c>
      <c r="B1932" s="381" t="s">
        <v>3051</v>
      </c>
      <c r="C1932" s="382" t="s">
        <v>3088</v>
      </c>
      <c r="D1932" s="383">
        <v>28247</v>
      </c>
      <c r="E1932" s="384">
        <v>41500</v>
      </c>
      <c r="F1932" s="141">
        <f>-SUMIF(CajaAcc!F:F,A1932,CajaAcc!E:E)+G1932</f>
        <v>0</v>
      </c>
      <c r="G1932" s="332">
        <v>0</v>
      </c>
    </row>
    <row r="1933" spans="1:7" ht="15">
      <c r="A1933" s="341" t="s">
        <v>3089</v>
      </c>
      <c r="B1933" s="381" t="s">
        <v>3051</v>
      </c>
      <c r="C1933" s="382" t="s">
        <v>3090</v>
      </c>
      <c r="D1933" s="383">
        <v>5087</v>
      </c>
      <c r="E1933" s="384">
        <v>13500</v>
      </c>
      <c r="F1933" s="141">
        <f>-SUMIF(CajaAcc!F:F,A1933,CajaAcc!E:E)+G1933</f>
        <v>0</v>
      </c>
      <c r="G1933" s="332">
        <v>0</v>
      </c>
    </row>
    <row r="1934" spans="1:7" ht="15">
      <c r="A1934" s="341" t="s">
        <v>3091</v>
      </c>
      <c r="B1934" s="381" t="s">
        <v>3051</v>
      </c>
      <c r="C1934" s="382" t="s">
        <v>3092</v>
      </c>
      <c r="D1934" s="383">
        <v>5087</v>
      </c>
      <c r="E1934" s="384">
        <v>13500</v>
      </c>
      <c r="F1934" s="141">
        <f>-SUMIF(CajaAcc!F:F,A1934,CajaAcc!E:E)+G1934</f>
        <v>0</v>
      </c>
      <c r="G1934" s="332">
        <v>0</v>
      </c>
    </row>
    <row r="1935" spans="1:7" ht="15">
      <c r="A1935" s="341" t="s">
        <v>3093</v>
      </c>
      <c r="B1935" s="381" t="s">
        <v>3051</v>
      </c>
      <c r="C1935" s="382" t="s">
        <v>3094</v>
      </c>
      <c r="D1935" s="383">
        <v>4586</v>
      </c>
      <c r="E1935" s="384">
        <v>12500</v>
      </c>
      <c r="F1935" s="141">
        <f>-SUMIF(CajaAcc!F:F,A1935,CajaAcc!E:E)+G1935</f>
        <v>0</v>
      </c>
      <c r="G1935" s="332">
        <v>0</v>
      </c>
    </row>
    <row r="1936" spans="1:7" ht="15">
      <c r="A1936" s="341" t="s">
        <v>3095</v>
      </c>
      <c r="B1936" s="381" t="s">
        <v>3051</v>
      </c>
      <c r="C1936" s="382" t="s">
        <v>3096</v>
      </c>
      <c r="D1936" s="383">
        <v>4586</v>
      </c>
      <c r="E1936" s="384">
        <v>12500</v>
      </c>
      <c r="F1936" s="141">
        <f>-SUMIF(CajaAcc!F:F,A1936,CajaAcc!E:E)+G1936</f>
        <v>0</v>
      </c>
      <c r="G1936" s="332">
        <v>0</v>
      </c>
    </row>
    <row r="1937" spans="1:7" ht="15">
      <c r="A1937" s="341" t="s">
        <v>3097</v>
      </c>
      <c r="B1937" s="381" t="s">
        <v>3051</v>
      </c>
      <c r="C1937" s="382" t="s">
        <v>3098</v>
      </c>
      <c r="D1937" s="383">
        <v>2330</v>
      </c>
      <c r="E1937" s="384">
        <v>6500</v>
      </c>
      <c r="F1937" s="141">
        <f>-SUMIF(CajaAcc!F:F,A1937,CajaAcc!E:E)+G1937</f>
        <v>0</v>
      </c>
      <c r="G1937" s="332">
        <v>0</v>
      </c>
    </row>
    <row r="1938" spans="1:7" ht="15">
      <c r="A1938" s="341" t="s">
        <v>3099</v>
      </c>
      <c r="B1938" s="381" t="s">
        <v>3051</v>
      </c>
      <c r="C1938" s="382" t="s">
        <v>3100</v>
      </c>
      <c r="D1938" s="383">
        <v>4586</v>
      </c>
      <c r="E1938" s="384">
        <v>12500</v>
      </c>
      <c r="F1938" s="141">
        <f>-SUMIF(CajaAcc!F:F,A1938,CajaAcc!E:E)+G1938</f>
        <v>0</v>
      </c>
      <c r="G1938" s="332">
        <v>0</v>
      </c>
    </row>
    <row r="1939" spans="1:7" ht="15">
      <c r="A1939" s="341" t="s">
        <v>3101</v>
      </c>
      <c r="B1939" s="381" t="s">
        <v>3051</v>
      </c>
      <c r="C1939" s="382" t="s">
        <v>3102</v>
      </c>
      <c r="D1939" s="383">
        <v>4674</v>
      </c>
      <c r="E1939" s="384">
        <v>9000</v>
      </c>
      <c r="F1939" s="141">
        <f>-SUMIF(CajaAcc!F:F,A1939,CajaAcc!E:E)+G1939</f>
        <v>0</v>
      </c>
      <c r="G1939" s="332">
        <v>0</v>
      </c>
    </row>
    <row r="1940" spans="1:7" ht="15">
      <c r="A1940" s="341" t="s">
        <v>3103</v>
      </c>
      <c r="B1940" s="381" t="s">
        <v>3051</v>
      </c>
      <c r="C1940" s="382" t="s">
        <v>3102</v>
      </c>
      <c r="D1940" s="383">
        <v>4674</v>
      </c>
      <c r="E1940" s="384">
        <v>9000</v>
      </c>
      <c r="F1940" s="141">
        <f>-SUMIF(CajaAcc!F:F,A1940,CajaAcc!E:E)+G1940</f>
        <v>0</v>
      </c>
      <c r="G1940" s="332">
        <v>0</v>
      </c>
    </row>
    <row r="1941" spans="1:7" ht="15">
      <c r="A1941" s="341" t="s">
        <v>3104</v>
      </c>
      <c r="B1941" s="381" t="s">
        <v>3051</v>
      </c>
      <c r="C1941" s="382" t="s">
        <v>3105</v>
      </c>
      <c r="D1941" s="383">
        <v>9861</v>
      </c>
      <c r="E1941" s="384">
        <v>23000</v>
      </c>
      <c r="F1941" s="141">
        <f>-SUMIF(CajaAcc!F:F,A1941,CajaAcc!E:E)+G1941</f>
        <v>0</v>
      </c>
      <c r="G1941" s="332">
        <v>0</v>
      </c>
    </row>
    <row r="1942" spans="1:7" ht="15">
      <c r="A1942" s="341" t="s">
        <v>3106</v>
      </c>
      <c r="B1942" s="381" t="s">
        <v>3051</v>
      </c>
      <c r="C1942" s="382" t="s">
        <v>3105</v>
      </c>
      <c r="D1942" s="383">
        <v>6420</v>
      </c>
      <c r="E1942" s="384">
        <v>20000</v>
      </c>
      <c r="F1942" s="141">
        <f>-SUMIF(CajaAcc!F:F,A1942,CajaAcc!E:E)+G1942</f>
        <v>0</v>
      </c>
      <c r="G1942" s="332">
        <v>0</v>
      </c>
    </row>
    <row r="1943" spans="1:7" ht="15">
      <c r="A1943" s="341" t="s">
        <v>6885</v>
      </c>
      <c r="B1943" s="381" t="s">
        <v>3051</v>
      </c>
      <c r="C1943" s="382" t="s">
        <v>7467</v>
      </c>
      <c r="D1943" s="383">
        <v>1941</v>
      </c>
      <c r="E1943" s="384">
        <v>5000</v>
      </c>
      <c r="F1943" s="141">
        <f>-SUMIF(CajaAcc!F:F,A1943,CajaAcc!E:E)+G1943</f>
        <v>0</v>
      </c>
      <c r="G1943" s="332">
        <v>0</v>
      </c>
    </row>
    <row r="1944" spans="1:7" ht="15">
      <c r="A1944" s="341" t="s">
        <v>6380</v>
      </c>
      <c r="B1944" s="381" t="s">
        <v>3051</v>
      </c>
      <c r="C1944" s="382" t="s">
        <v>6381</v>
      </c>
      <c r="D1944" s="383">
        <v>3795</v>
      </c>
      <c r="E1944" s="384">
        <v>10000</v>
      </c>
      <c r="F1944" s="141">
        <f>-SUMIF(CajaAcc!F:F,A1944,CajaAcc!E:E)+G1944</f>
        <v>4</v>
      </c>
      <c r="G1944" s="332">
        <v>4</v>
      </c>
    </row>
    <row r="1945" spans="1:7" ht="15">
      <c r="A1945" s="341" t="s">
        <v>3107</v>
      </c>
      <c r="B1945" s="381" t="s">
        <v>3051</v>
      </c>
      <c r="C1945" s="382" t="s">
        <v>3108</v>
      </c>
      <c r="D1945" s="383">
        <v>3795</v>
      </c>
      <c r="E1945" s="384">
        <v>10000</v>
      </c>
      <c r="F1945" s="141">
        <f>-SUMIF(CajaAcc!F:F,A1945,CajaAcc!E:E)+G1945</f>
        <v>0</v>
      </c>
      <c r="G1945" s="332">
        <v>0</v>
      </c>
    </row>
    <row r="1946" spans="1:7" ht="15">
      <c r="A1946" s="341" t="s">
        <v>3109</v>
      </c>
      <c r="B1946" s="381" t="s">
        <v>3051</v>
      </c>
      <c r="C1946" s="382" t="s">
        <v>3110</v>
      </c>
      <c r="D1946" s="383">
        <v>6988</v>
      </c>
      <c r="E1946" s="384">
        <v>16000</v>
      </c>
      <c r="F1946" s="141">
        <f>-SUMIF(CajaAcc!F:F,A1946,CajaAcc!E:E)+G1946</f>
        <v>2</v>
      </c>
      <c r="G1946" s="332">
        <v>2</v>
      </c>
    </row>
    <row r="1947" spans="1:7" ht="15">
      <c r="A1947" s="341" t="s">
        <v>7468</v>
      </c>
      <c r="B1947" s="381" t="s">
        <v>3051</v>
      </c>
      <c r="C1947" s="382" t="s">
        <v>7674</v>
      </c>
      <c r="D1947" s="383">
        <v>10703</v>
      </c>
      <c r="E1947" s="384">
        <v>20500</v>
      </c>
      <c r="F1947" s="141">
        <f>-SUMIF(CajaAcc!F:F,A1947,CajaAcc!E:E)+G1947</f>
        <v>0</v>
      </c>
      <c r="G1947" s="332">
        <v>0</v>
      </c>
    </row>
    <row r="1948" spans="1:7" ht="15">
      <c r="A1948" s="341" t="s">
        <v>7607</v>
      </c>
      <c r="B1948" s="381" t="s">
        <v>3051</v>
      </c>
      <c r="C1948" s="382" t="s">
        <v>7674</v>
      </c>
      <c r="D1948" s="383">
        <v>10703</v>
      </c>
      <c r="E1948" s="384">
        <v>20500</v>
      </c>
      <c r="F1948" s="141">
        <f>-SUMIF(CajaAcc!F:F,A1948,CajaAcc!E:E)+G1948</f>
        <v>0</v>
      </c>
      <c r="G1948" s="332">
        <v>0</v>
      </c>
    </row>
    <row r="1949" spans="1:7" ht="15">
      <c r="A1949" s="341" t="s">
        <v>7469</v>
      </c>
      <c r="B1949" s="381" t="s">
        <v>3051</v>
      </c>
      <c r="C1949" s="382" t="s">
        <v>7470</v>
      </c>
      <c r="D1949" s="383">
        <v>2543</v>
      </c>
      <c r="E1949" s="384">
        <v>6500</v>
      </c>
      <c r="F1949" s="141">
        <f>-SUMIF(CajaAcc!F:F,A1949,CajaAcc!E:E)+G1949</f>
        <v>0</v>
      </c>
      <c r="G1949" s="332">
        <v>0</v>
      </c>
    </row>
    <row r="1950" spans="1:7" ht="15">
      <c r="A1950" s="341" t="s">
        <v>3111</v>
      </c>
      <c r="B1950" s="381" t="s">
        <v>3051</v>
      </c>
      <c r="C1950" s="382" t="s">
        <v>3112</v>
      </c>
      <c r="D1950" s="383">
        <v>3790</v>
      </c>
      <c r="E1950" s="384">
        <v>10000</v>
      </c>
      <c r="F1950" s="141">
        <f>-SUMIF(CajaAcc!F:F,A1950,CajaAcc!E:E)+G1950</f>
        <v>3</v>
      </c>
      <c r="G1950" s="332">
        <v>3</v>
      </c>
    </row>
    <row r="1951" spans="1:7" ht="15">
      <c r="A1951" s="341" t="s">
        <v>3113</v>
      </c>
      <c r="B1951" s="381" t="s">
        <v>3051</v>
      </c>
      <c r="C1951" s="382" t="s">
        <v>3114</v>
      </c>
      <c r="D1951" s="383">
        <v>10612</v>
      </c>
      <c r="E1951" s="384">
        <v>24500</v>
      </c>
      <c r="F1951" s="141">
        <f>-SUMIF(CajaAcc!F:F,A1951,CajaAcc!E:E)+G1951</f>
        <v>0</v>
      </c>
      <c r="G1951" s="332">
        <v>0</v>
      </c>
    </row>
    <row r="1952" spans="1:7" ht="15">
      <c r="A1952" s="341" t="s">
        <v>7471</v>
      </c>
      <c r="B1952" s="381" t="s">
        <v>3051</v>
      </c>
      <c r="C1952" s="382" t="s">
        <v>7610</v>
      </c>
      <c r="D1952" s="383">
        <v>1216</v>
      </c>
      <c r="E1952" s="384">
        <v>4500</v>
      </c>
      <c r="F1952" s="141">
        <f>-SUMIF(CajaAcc!F:F,A1952,CajaAcc!E:E)+G1952</f>
        <v>0</v>
      </c>
      <c r="G1952" s="332">
        <v>0</v>
      </c>
    </row>
    <row r="1953" spans="1:7" ht="15">
      <c r="A1953" s="341" t="s">
        <v>7609</v>
      </c>
      <c r="B1953" s="381" t="s">
        <v>3051</v>
      </c>
      <c r="C1953" s="382" t="s">
        <v>7610</v>
      </c>
      <c r="D1953" s="383">
        <v>1406</v>
      </c>
      <c r="E1953" s="384">
        <v>5000</v>
      </c>
      <c r="F1953" s="141">
        <f>-SUMIF(CajaAcc!F:F,A1953,CajaAcc!E:E)+G1953</f>
        <v>0</v>
      </c>
      <c r="G1953" s="332">
        <v>0</v>
      </c>
    </row>
    <row r="1954" spans="1:7" ht="15">
      <c r="A1954" s="341" t="s">
        <v>3117</v>
      </c>
      <c r="B1954" s="381" t="s">
        <v>3051</v>
      </c>
      <c r="C1954" s="382" t="s">
        <v>3118</v>
      </c>
      <c r="D1954" s="383">
        <v>2508</v>
      </c>
      <c r="E1954" s="384">
        <v>7500</v>
      </c>
      <c r="F1954" s="141">
        <f>-SUMIF(CajaAcc!F:F,A1954,CajaAcc!E:E)+G1954</f>
        <v>0</v>
      </c>
      <c r="G1954" s="332">
        <v>0</v>
      </c>
    </row>
    <row r="1955" spans="1:7" ht="15">
      <c r="A1955" s="341" t="s">
        <v>3115</v>
      </c>
      <c r="B1955" s="381" t="s">
        <v>3051</v>
      </c>
      <c r="C1955" s="382" t="s">
        <v>7675</v>
      </c>
      <c r="D1955" s="383">
        <v>17162</v>
      </c>
      <c r="E1955" s="384">
        <v>46000</v>
      </c>
      <c r="F1955" s="141">
        <f>-SUMIF(CajaAcc!F:F,A1955,CajaAcc!E:E)+G1955</f>
        <v>0</v>
      </c>
      <c r="G1955" s="332">
        <v>0</v>
      </c>
    </row>
    <row r="1956" spans="1:7" ht="15">
      <c r="A1956" s="341" t="s">
        <v>3116</v>
      </c>
      <c r="B1956" s="381" t="s">
        <v>3051</v>
      </c>
      <c r="C1956" s="382" t="s">
        <v>7676</v>
      </c>
      <c r="D1956" s="383">
        <v>3790</v>
      </c>
      <c r="E1956" s="384">
        <v>7500</v>
      </c>
      <c r="F1956" s="141">
        <f>-SUMIF(CajaAcc!F:F,A1956,CajaAcc!E:E)+G1956</f>
        <v>0</v>
      </c>
      <c r="G1956" s="332">
        <v>0</v>
      </c>
    </row>
    <row r="1957" spans="1:7" ht="15">
      <c r="A1957" s="341" t="s">
        <v>7472</v>
      </c>
      <c r="B1957" s="381" t="s">
        <v>3051</v>
      </c>
      <c r="C1957" s="382" t="s">
        <v>7473</v>
      </c>
      <c r="D1957" s="383">
        <v>7871</v>
      </c>
      <c r="E1957" s="384">
        <v>21000</v>
      </c>
      <c r="F1957" s="141">
        <f>-SUMIF(CajaAcc!F:F,A1957,CajaAcc!E:E)+G1957</f>
        <v>0</v>
      </c>
      <c r="G1957" s="332">
        <v>0</v>
      </c>
    </row>
    <row r="1958" spans="1:7" ht="15">
      <c r="A1958" s="341" t="s">
        <v>3119</v>
      </c>
      <c r="B1958" s="381" t="s">
        <v>3051</v>
      </c>
      <c r="C1958" s="382" t="s">
        <v>3120</v>
      </c>
      <c r="D1958" s="383">
        <v>2979</v>
      </c>
      <c r="E1958" s="384">
        <v>9000</v>
      </c>
      <c r="F1958" s="141">
        <f>-SUMIF(CajaAcc!F:F,A1958,CajaAcc!E:E)+G1958</f>
        <v>0</v>
      </c>
      <c r="G1958" s="332">
        <v>0</v>
      </c>
    </row>
    <row r="1959" spans="1:7" ht="15">
      <c r="A1959" s="341" t="s">
        <v>3121</v>
      </c>
      <c r="B1959" s="381" t="s">
        <v>3051</v>
      </c>
      <c r="C1959" s="382" t="s">
        <v>3122</v>
      </c>
      <c r="D1959" s="383">
        <v>2979</v>
      </c>
      <c r="E1959" s="384">
        <v>9000</v>
      </c>
      <c r="F1959" s="141">
        <f>-SUMIF(CajaAcc!F:F,A1959,CajaAcc!E:E)+G1959</f>
        <v>0</v>
      </c>
      <c r="G1959" s="332">
        <v>0</v>
      </c>
    </row>
    <row r="1960" spans="1:7" ht="15">
      <c r="A1960" s="341" t="s">
        <v>3123</v>
      </c>
      <c r="B1960" s="381" t="s">
        <v>3051</v>
      </c>
      <c r="C1960" s="382" t="s">
        <v>3124</v>
      </c>
      <c r="D1960" s="383">
        <v>14632</v>
      </c>
      <c r="E1960" s="384">
        <v>22500</v>
      </c>
      <c r="F1960" s="141">
        <f>-SUMIF(CajaAcc!F:F,A1960,CajaAcc!E:E)+G1960</f>
        <v>0</v>
      </c>
      <c r="G1960" s="332">
        <v>0</v>
      </c>
    </row>
    <row r="1961" spans="1:7" ht="15">
      <c r="A1961" s="341" t="s">
        <v>7474</v>
      </c>
      <c r="B1961" s="381" t="s">
        <v>3051</v>
      </c>
      <c r="C1961" s="382" t="s">
        <v>7475</v>
      </c>
      <c r="D1961" s="383">
        <v>1646</v>
      </c>
      <c r="E1961" s="384">
        <v>5000</v>
      </c>
      <c r="F1961" s="141">
        <f>-SUMIF(CajaAcc!F:F,A1961,CajaAcc!E:E)+G1961</f>
        <v>0</v>
      </c>
      <c r="G1961" s="332">
        <v>0</v>
      </c>
    </row>
    <row r="1962" spans="1:7" ht="15">
      <c r="A1962" s="341" t="s">
        <v>7476</v>
      </c>
      <c r="B1962" s="381" t="s">
        <v>3051</v>
      </c>
      <c r="C1962" s="382" t="s">
        <v>7477</v>
      </c>
      <c r="D1962" s="383">
        <v>1419</v>
      </c>
      <c r="E1962" s="384">
        <v>4500</v>
      </c>
      <c r="F1962" s="141">
        <f>-SUMIF(CajaAcc!F:F,A1962,CajaAcc!E:E)+G1962</f>
        <v>0</v>
      </c>
      <c r="G1962" s="332">
        <v>0</v>
      </c>
    </row>
    <row r="1963" spans="1:7" ht="15">
      <c r="A1963" s="341" t="s">
        <v>3125</v>
      </c>
      <c r="B1963" s="381" t="s">
        <v>3051</v>
      </c>
      <c r="C1963" s="382" t="s">
        <v>3126</v>
      </c>
      <c r="D1963" s="383">
        <v>3162</v>
      </c>
      <c r="E1963" s="384">
        <v>9500</v>
      </c>
      <c r="F1963" s="141">
        <f>-SUMIF(CajaAcc!F:F,A1963,CajaAcc!E:E)+G1963</f>
        <v>1</v>
      </c>
      <c r="G1963" s="332">
        <v>1</v>
      </c>
    </row>
    <row r="1964" spans="1:7" ht="15">
      <c r="A1964" s="341" t="s">
        <v>3127</v>
      </c>
      <c r="B1964" s="381" t="s">
        <v>3051</v>
      </c>
      <c r="C1964" s="382" t="s">
        <v>3126</v>
      </c>
      <c r="D1964" s="383">
        <v>3162</v>
      </c>
      <c r="E1964" s="384">
        <v>9500</v>
      </c>
      <c r="F1964" s="141">
        <f>-SUMIF(CajaAcc!F:F,A1964,CajaAcc!E:E)+G1964</f>
        <v>0</v>
      </c>
      <c r="G1964" s="332">
        <v>0</v>
      </c>
    </row>
    <row r="1965" spans="1:7" ht="15">
      <c r="A1965" s="341" t="s">
        <v>3128</v>
      </c>
      <c r="B1965" s="381" t="s">
        <v>3051</v>
      </c>
      <c r="C1965" s="382" t="s">
        <v>3129</v>
      </c>
      <c r="D1965" s="383">
        <v>1419</v>
      </c>
      <c r="E1965" s="384">
        <v>4500</v>
      </c>
      <c r="F1965" s="141">
        <f>-SUMIF(CajaAcc!F:F,A1965,CajaAcc!E:E)+G1965</f>
        <v>0</v>
      </c>
      <c r="G1965" s="332">
        <v>0</v>
      </c>
    </row>
    <row r="1966" spans="1:7" ht="15">
      <c r="A1966" s="341" t="s">
        <v>6754</v>
      </c>
      <c r="B1966" s="381" t="s">
        <v>3051</v>
      </c>
      <c r="C1966" s="382" t="s">
        <v>3129</v>
      </c>
      <c r="D1966" s="383">
        <v>844</v>
      </c>
      <c r="E1966" s="384">
        <v>2500</v>
      </c>
      <c r="F1966" s="141">
        <f>-SUMIF(CajaAcc!F:F,A1966,CajaAcc!E:E)+G1966</f>
        <v>2</v>
      </c>
      <c r="G1966" s="332">
        <v>3</v>
      </c>
    </row>
    <row r="1967" spans="1:7" ht="15">
      <c r="A1967" s="341" t="s">
        <v>3130</v>
      </c>
      <c r="B1967" s="381" t="s">
        <v>3051</v>
      </c>
      <c r="C1967" s="382" t="s">
        <v>3131</v>
      </c>
      <c r="D1967" s="383">
        <v>1579</v>
      </c>
      <c r="E1967" s="384">
        <v>5000</v>
      </c>
      <c r="F1967" s="141">
        <f>-SUMIF(CajaAcc!F:F,A1967,CajaAcc!E:E)+G1967</f>
        <v>2</v>
      </c>
      <c r="G1967" s="332">
        <v>1</v>
      </c>
    </row>
    <row r="1968" spans="1:7" ht="15">
      <c r="A1968" s="341" t="s">
        <v>3132</v>
      </c>
      <c r="B1968" s="381" t="s">
        <v>3051</v>
      </c>
      <c r="C1968" s="382" t="s">
        <v>3133</v>
      </c>
      <c r="D1968" s="383">
        <v>3162</v>
      </c>
      <c r="E1968" s="384">
        <v>9500</v>
      </c>
      <c r="F1968" s="141">
        <f>-SUMIF(CajaAcc!F:F,A1968,CajaAcc!E:E)+G1968</f>
        <v>0</v>
      </c>
      <c r="G1968" s="332">
        <v>0</v>
      </c>
    </row>
    <row r="1969" spans="1:7" ht="15">
      <c r="A1969" s="341" t="s">
        <v>3134</v>
      </c>
      <c r="B1969" s="381" t="s">
        <v>3051</v>
      </c>
      <c r="C1969" s="382" t="s">
        <v>3133</v>
      </c>
      <c r="D1969" s="383">
        <v>3164</v>
      </c>
      <c r="E1969" s="384">
        <v>9500</v>
      </c>
      <c r="F1969" s="141">
        <f>-SUMIF(CajaAcc!F:F,A1969,CajaAcc!E:E)+G1969</f>
        <v>0</v>
      </c>
      <c r="G1969" s="332">
        <v>0</v>
      </c>
    </row>
    <row r="1970" spans="1:7" ht="15">
      <c r="A1970" s="341" t="s">
        <v>3135</v>
      </c>
      <c r="B1970" s="381" t="s">
        <v>3051</v>
      </c>
      <c r="C1970" s="382" t="s">
        <v>3133</v>
      </c>
      <c r="D1970" s="383">
        <v>3164</v>
      </c>
      <c r="E1970" s="384">
        <v>9500</v>
      </c>
      <c r="F1970" s="141">
        <f>-SUMIF(CajaAcc!F:F,A1970,CajaAcc!E:E)+G1970</f>
        <v>0</v>
      </c>
      <c r="G1970" s="332">
        <v>0</v>
      </c>
    </row>
    <row r="1971" spans="1:7" ht="15">
      <c r="A1971" s="341" t="s">
        <v>3136</v>
      </c>
      <c r="B1971" s="381" t="s">
        <v>3051</v>
      </c>
      <c r="C1971" s="382" t="s">
        <v>3133</v>
      </c>
      <c r="D1971" s="383">
        <v>3164</v>
      </c>
      <c r="E1971" s="384">
        <v>9500</v>
      </c>
      <c r="F1971" s="141">
        <f>-SUMIF(CajaAcc!F:F,A1971,CajaAcc!E:E)+G1971</f>
        <v>0</v>
      </c>
      <c r="G1971" s="332">
        <v>0</v>
      </c>
    </row>
    <row r="1972" spans="1:7" ht="15">
      <c r="A1972" s="341" t="s">
        <v>3137</v>
      </c>
      <c r="B1972" s="381" t="s">
        <v>3051</v>
      </c>
      <c r="C1972" s="382" t="s">
        <v>3133</v>
      </c>
      <c r="D1972" s="383">
        <v>3164</v>
      </c>
      <c r="E1972" s="384">
        <v>9500</v>
      </c>
      <c r="F1972" s="141">
        <f>-SUMIF(CajaAcc!F:F,A1972,CajaAcc!E:E)+G1972</f>
        <v>0</v>
      </c>
      <c r="G1972" s="332">
        <v>0</v>
      </c>
    </row>
    <row r="1973" spans="1:7" ht="15">
      <c r="A1973" s="341" t="s">
        <v>3138</v>
      </c>
      <c r="B1973" s="381" t="s">
        <v>3051</v>
      </c>
      <c r="C1973" s="382" t="s">
        <v>3133</v>
      </c>
      <c r="D1973" s="383">
        <v>3164</v>
      </c>
      <c r="E1973" s="384">
        <v>9500</v>
      </c>
      <c r="F1973" s="141">
        <f>-SUMIF(CajaAcc!F:F,A1973,CajaAcc!E:E)+G1973</f>
        <v>2</v>
      </c>
      <c r="G1973" s="332">
        <v>2</v>
      </c>
    </row>
    <row r="1974" spans="1:7" ht="15">
      <c r="A1974" s="341" t="s">
        <v>3139</v>
      </c>
      <c r="B1974" s="381" t="s">
        <v>3051</v>
      </c>
      <c r="C1974" s="382" t="s">
        <v>3133</v>
      </c>
      <c r="D1974" s="383">
        <v>3164</v>
      </c>
      <c r="E1974" s="384">
        <v>9500</v>
      </c>
      <c r="F1974" s="141">
        <f>-SUMIF(CajaAcc!F:F,A1974,CajaAcc!E:E)+G1974</f>
        <v>5</v>
      </c>
      <c r="G1974" s="332">
        <v>5</v>
      </c>
    </row>
    <row r="1975" spans="1:7" ht="15">
      <c r="A1975" s="341" t="s">
        <v>6886</v>
      </c>
      <c r="B1975" s="381" t="s">
        <v>3051</v>
      </c>
      <c r="C1975" s="382" t="s">
        <v>6887</v>
      </c>
      <c r="D1975" s="383">
        <v>1216</v>
      </c>
      <c r="E1975" s="384">
        <v>5500</v>
      </c>
      <c r="F1975" s="141">
        <f>-SUMIF(CajaAcc!F:F,A1975,CajaAcc!E:E)+G1975</f>
        <v>0</v>
      </c>
      <c r="G1975" s="332">
        <v>0</v>
      </c>
    </row>
    <row r="1976" spans="1:7" ht="15">
      <c r="A1976" s="341" t="s">
        <v>7478</v>
      </c>
      <c r="B1976" s="381" t="s">
        <v>3051</v>
      </c>
      <c r="C1976" s="382" t="s">
        <v>6887</v>
      </c>
      <c r="D1976" s="383">
        <v>1216</v>
      </c>
      <c r="E1976" s="384">
        <v>5500</v>
      </c>
      <c r="F1976" s="141">
        <f>-SUMIF(CajaAcc!F:F,A1976,CajaAcc!E:E)+G1976</f>
        <v>0</v>
      </c>
      <c r="G1976" s="332">
        <v>0</v>
      </c>
    </row>
    <row r="1977" spans="1:7" ht="15">
      <c r="A1977" s="341" t="s">
        <v>7479</v>
      </c>
      <c r="B1977" s="381" t="s">
        <v>3051</v>
      </c>
      <c r="C1977" s="382" t="s">
        <v>7480</v>
      </c>
      <c r="D1977" s="383">
        <v>3363</v>
      </c>
      <c r="E1977" s="384">
        <v>9000</v>
      </c>
      <c r="F1977" s="141">
        <f>-SUMIF(CajaAcc!F:F,A1977,CajaAcc!E:E)+G1977</f>
        <v>0</v>
      </c>
      <c r="G1977" s="332">
        <v>0</v>
      </c>
    </row>
    <row r="1978" spans="1:7" ht="15">
      <c r="A1978" s="341" t="s">
        <v>7481</v>
      </c>
      <c r="B1978" s="381" t="s">
        <v>3051</v>
      </c>
      <c r="C1978" s="382" t="s">
        <v>7482</v>
      </c>
      <c r="D1978" s="383">
        <v>5009</v>
      </c>
      <c r="E1978" s="384">
        <v>13500</v>
      </c>
      <c r="F1978" s="141">
        <f>-SUMIF(CajaAcc!F:F,A1978,CajaAcc!E:E)+G1978</f>
        <v>0</v>
      </c>
      <c r="G1978" s="332">
        <v>0</v>
      </c>
    </row>
    <row r="1979" spans="1:7" ht="15">
      <c r="A1979" s="341" t="s">
        <v>6618</v>
      </c>
      <c r="B1979" s="381" t="s">
        <v>3051</v>
      </c>
      <c r="C1979" s="382" t="s">
        <v>6619</v>
      </c>
      <c r="D1979" s="383">
        <v>6483</v>
      </c>
      <c r="E1979" s="384">
        <v>17500</v>
      </c>
      <c r="F1979" s="141">
        <f>-SUMIF(CajaAcc!F:F,A1979,CajaAcc!E:E)+G1979</f>
        <v>0</v>
      </c>
      <c r="G1979" s="332">
        <v>0</v>
      </c>
    </row>
    <row r="1980" spans="1:7" ht="15">
      <c r="A1980" s="341" t="s">
        <v>6888</v>
      </c>
      <c r="B1980" s="381" t="s">
        <v>3051</v>
      </c>
      <c r="C1980" s="382" t="s">
        <v>7294</v>
      </c>
      <c r="D1980" s="383">
        <v>6483</v>
      </c>
      <c r="E1980" s="384">
        <v>17500</v>
      </c>
      <c r="F1980" s="141">
        <f>-SUMIF(CajaAcc!F:F,A1980,CajaAcc!E:E)+G1980</f>
        <v>0</v>
      </c>
      <c r="G1980" s="332">
        <v>0</v>
      </c>
    </row>
    <row r="1981" spans="1:7" ht="15">
      <c r="A1981" s="341" t="s">
        <v>3140</v>
      </c>
      <c r="B1981" s="381" t="s">
        <v>3051</v>
      </c>
      <c r="C1981" s="382" t="s">
        <v>7294</v>
      </c>
      <c r="D1981" s="383">
        <v>23558</v>
      </c>
      <c r="E1981" s="384">
        <v>37000</v>
      </c>
      <c r="F1981" s="141">
        <f>-SUMIF(CajaAcc!F:F,A1981,CajaAcc!E:E)+G1981</f>
        <v>0</v>
      </c>
      <c r="G1981" s="332">
        <v>0</v>
      </c>
    </row>
    <row r="1982" spans="1:7" ht="15">
      <c r="A1982" s="341" t="s">
        <v>3141</v>
      </c>
      <c r="B1982" s="381" t="s">
        <v>3051</v>
      </c>
      <c r="C1982" s="382" t="s">
        <v>3142</v>
      </c>
      <c r="D1982" s="383">
        <v>6483</v>
      </c>
      <c r="E1982" s="384">
        <v>17500</v>
      </c>
      <c r="F1982" s="141">
        <f>-SUMIF(CajaAcc!F:F,A1982,CajaAcc!E:E)+G1982</f>
        <v>0</v>
      </c>
      <c r="G1982" s="332">
        <v>0</v>
      </c>
    </row>
    <row r="1983" spans="1:7" ht="15">
      <c r="A1983" s="341" t="s">
        <v>3143</v>
      </c>
      <c r="B1983" s="381" t="s">
        <v>3051</v>
      </c>
      <c r="C1983" s="382" t="s">
        <v>3144</v>
      </c>
      <c r="D1983" s="383">
        <v>14411</v>
      </c>
      <c r="E1983" s="384">
        <v>22000</v>
      </c>
      <c r="F1983" s="141">
        <f>-SUMIF(CajaAcc!F:F,A1983,CajaAcc!E:E)+G1983</f>
        <v>0</v>
      </c>
      <c r="G1983" s="332">
        <v>0</v>
      </c>
    </row>
    <row r="1984" spans="1:7" ht="15">
      <c r="A1984" s="341" t="s">
        <v>3145</v>
      </c>
      <c r="B1984" s="381" t="s">
        <v>3051</v>
      </c>
      <c r="C1984" s="382" t="s">
        <v>3146</v>
      </c>
      <c r="D1984" s="383">
        <v>8193</v>
      </c>
      <c r="E1984" s="384">
        <v>12500</v>
      </c>
      <c r="F1984" s="141">
        <f>-SUMIF(CajaAcc!F:F,A1984,CajaAcc!E:E)+G1984</f>
        <v>0</v>
      </c>
      <c r="G1984" s="332">
        <v>0</v>
      </c>
    </row>
    <row r="1985" spans="1:7" ht="15">
      <c r="A1985" s="341" t="s">
        <v>3147</v>
      </c>
      <c r="B1985" s="381" t="s">
        <v>3048</v>
      </c>
      <c r="C1985" s="382" t="s">
        <v>3148</v>
      </c>
      <c r="D1985" s="383">
        <v>510</v>
      </c>
      <c r="E1985" s="384">
        <v>500</v>
      </c>
      <c r="F1985" s="141">
        <f>-SUMIF(CajaAcc!F:F,A1985,CajaAcc!E:E)+G1985</f>
        <v>0</v>
      </c>
      <c r="G1985" s="332">
        <v>0</v>
      </c>
    </row>
    <row r="1986" spans="1:7" ht="15">
      <c r="A1986" s="341" t="s">
        <v>3149</v>
      </c>
      <c r="B1986" s="381" t="s">
        <v>3048</v>
      </c>
      <c r="C1986" s="382" t="s">
        <v>3150</v>
      </c>
      <c r="D1986" s="383">
        <v>510</v>
      </c>
      <c r="E1986" s="384">
        <v>500</v>
      </c>
      <c r="F1986" s="141">
        <f>-SUMIF(CajaAcc!F:F,A1986,CajaAcc!E:E)+G1986</f>
        <v>0</v>
      </c>
      <c r="G1986" s="332">
        <v>0</v>
      </c>
    </row>
    <row r="1987" spans="1:7" ht="15">
      <c r="A1987" s="341" t="s">
        <v>3151</v>
      </c>
      <c r="B1987" s="381" t="s">
        <v>3048</v>
      </c>
      <c r="C1987" s="382" t="s">
        <v>3152</v>
      </c>
      <c r="D1987" s="383">
        <v>510</v>
      </c>
      <c r="E1987" s="384">
        <v>500</v>
      </c>
      <c r="F1987" s="141">
        <f>-SUMIF(CajaAcc!F:F,A1987,CajaAcc!E:E)+G1987</f>
        <v>0</v>
      </c>
      <c r="G1987" s="332">
        <v>0</v>
      </c>
    </row>
    <row r="1988" spans="1:7" ht="15">
      <c r="A1988" s="341" t="s">
        <v>3153</v>
      </c>
      <c r="B1988" s="381" t="s">
        <v>3048</v>
      </c>
      <c r="C1988" s="382" t="s">
        <v>3154</v>
      </c>
      <c r="D1988" s="383">
        <v>510</v>
      </c>
      <c r="E1988" s="384">
        <v>500</v>
      </c>
      <c r="F1988" s="141">
        <f>-SUMIF(CajaAcc!F:F,A1988,CajaAcc!E:E)+G1988</f>
        <v>0</v>
      </c>
      <c r="G1988" s="332">
        <v>0</v>
      </c>
    </row>
    <row r="1989" spans="1:7" ht="15">
      <c r="A1989" s="341" t="s">
        <v>3155</v>
      </c>
      <c r="B1989" s="381" t="s">
        <v>3048</v>
      </c>
      <c r="C1989" s="382" t="s">
        <v>3156</v>
      </c>
      <c r="D1989" s="383">
        <v>559</v>
      </c>
      <c r="E1989" s="384">
        <v>500</v>
      </c>
      <c r="F1989" s="141">
        <f>-SUMIF(CajaAcc!F:F,A1989,CajaAcc!E:E)+G1989</f>
        <v>0</v>
      </c>
      <c r="G1989" s="332">
        <v>0</v>
      </c>
    </row>
    <row r="1990" spans="1:7" ht="15">
      <c r="A1990" s="341" t="s">
        <v>3157</v>
      </c>
      <c r="B1990" s="381" t="s">
        <v>3048</v>
      </c>
      <c r="C1990" s="382" t="s">
        <v>3158</v>
      </c>
      <c r="D1990" s="383">
        <v>559</v>
      </c>
      <c r="E1990" s="384">
        <v>500</v>
      </c>
      <c r="F1990" s="141">
        <f>-SUMIF(CajaAcc!F:F,A1990,CajaAcc!E:E)+G1990</f>
        <v>0</v>
      </c>
      <c r="G1990" s="332">
        <v>0</v>
      </c>
    </row>
    <row r="1991" spans="1:7" ht="15">
      <c r="A1991" s="341" t="s">
        <v>3159</v>
      </c>
      <c r="B1991" s="381" t="s">
        <v>3048</v>
      </c>
      <c r="C1991" s="382" t="s">
        <v>3160</v>
      </c>
      <c r="D1991" s="383">
        <v>559</v>
      </c>
      <c r="E1991" s="384">
        <v>500</v>
      </c>
      <c r="F1991" s="141">
        <f>-SUMIF(CajaAcc!F:F,A1991,CajaAcc!E:E)+G1991</f>
        <v>0</v>
      </c>
      <c r="G1991" s="332">
        <v>0</v>
      </c>
    </row>
    <row r="1992" spans="1:7" ht="15">
      <c r="A1992" s="341" t="s">
        <v>3161</v>
      </c>
      <c r="B1992" s="381" t="s">
        <v>3048</v>
      </c>
      <c r="C1992" s="382" t="s">
        <v>3162</v>
      </c>
      <c r="D1992" s="383">
        <v>559</v>
      </c>
      <c r="E1992" s="384">
        <v>500</v>
      </c>
      <c r="F1992" s="141">
        <f>-SUMIF(CajaAcc!F:F,A1992,CajaAcc!E:E)+G1992</f>
        <v>0</v>
      </c>
      <c r="G1992" s="332">
        <v>0</v>
      </c>
    </row>
    <row r="1993" spans="1:7" ht="15">
      <c r="A1993" s="341" t="s">
        <v>3163</v>
      </c>
      <c r="B1993" s="381" t="s">
        <v>3048</v>
      </c>
      <c r="C1993" s="382" t="s">
        <v>3162</v>
      </c>
      <c r="D1993" s="383">
        <v>559</v>
      </c>
      <c r="E1993" s="384">
        <v>500</v>
      </c>
      <c r="F1993" s="141">
        <f>-SUMIF(CajaAcc!F:F,A1993,CajaAcc!E:E)+G1993</f>
        <v>0</v>
      </c>
      <c r="G1993" s="332">
        <v>0</v>
      </c>
    </row>
    <row r="1994" spans="1:7" ht="15">
      <c r="A1994" s="341" t="s">
        <v>3164</v>
      </c>
      <c r="B1994" s="381" t="s">
        <v>3048</v>
      </c>
      <c r="C1994" s="382" t="s">
        <v>3162</v>
      </c>
      <c r="D1994" s="383">
        <v>559</v>
      </c>
      <c r="E1994" s="384">
        <v>500</v>
      </c>
      <c r="F1994" s="141">
        <f>-SUMIF(CajaAcc!F:F,A1994,CajaAcc!E:E)+G1994</f>
        <v>0</v>
      </c>
      <c r="G1994" s="332">
        <v>0</v>
      </c>
    </row>
    <row r="1995" spans="1:7" ht="15">
      <c r="A1995" s="341" t="s">
        <v>3165</v>
      </c>
      <c r="B1995" s="381" t="s">
        <v>3048</v>
      </c>
      <c r="C1995" s="382" t="s">
        <v>3166</v>
      </c>
      <c r="D1995" s="383">
        <v>559</v>
      </c>
      <c r="E1995" s="384">
        <v>500</v>
      </c>
      <c r="F1995" s="141">
        <f>-SUMIF(CajaAcc!F:F,A1995,CajaAcc!E:E)+G1995</f>
        <v>0</v>
      </c>
      <c r="G1995" s="332">
        <v>0</v>
      </c>
    </row>
    <row r="1996" spans="1:7" ht="15">
      <c r="A1996" s="341" t="s">
        <v>3167</v>
      </c>
      <c r="B1996" s="381" t="s">
        <v>3048</v>
      </c>
      <c r="C1996" s="382" t="s">
        <v>3168</v>
      </c>
      <c r="D1996" s="383">
        <v>559</v>
      </c>
      <c r="E1996" s="384">
        <v>500</v>
      </c>
      <c r="F1996" s="141">
        <f>-SUMIF(CajaAcc!F:F,A1996,CajaAcc!E:E)+G1996</f>
        <v>0</v>
      </c>
      <c r="G1996" s="332">
        <v>0</v>
      </c>
    </row>
    <row r="1997" spans="1:7" ht="15">
      <c r="A1997" s="341" t="s">
        <v>3169</v>
      </c>
      <c r="B1997" s="381" t="s">
        <v>3048</v>
      </c>
      <c r="C1997" s="382" t="s">
        <v>3170</v>
      </c>
      <c r="D1997" s="383">
        <v>559</v>
      </c>
      <c r="E1997" s="384">
        <v>500</v>
      </c>
      <c r="F1997" s="141">
        <f>-SUMIF(CajaAcc!F:F,A1997,CajaAcc!E:E)+G1997</f>
        <v>0</v>
      </c>
      <c r="G1997" s="332">
        <v>0</v>
      </c>
    </row>
    <row r="1998" spans="1:7" ht="15">
      <c r="A1998" s="341" t="s">
        <v>3171</v>
      </c>
      <c r="B1998" s="381" t="s">
        <v>3048</v>
      </c>
      <c r="C1998" s="382" t="s">
        <v>3172</v>
      </c>
      <c r="D1998" s="383">
        <v>559</v>
      </c>
      <c r="E1998" s="384">
        <v>500</v>
      </c>
      <c r="F1998" s="141">
        <f>-SUMIF(CajaAcc!F:F,A1998,CajaAcc!E:E)+G1998</f>
        <v>0</v>
      </c>
      <c r="G1998" s="332">
        <v>0</v>
      </c>
    </row>
    <row r="1999" spans="1:7" ht="15">
      <c r="A1999" s="341" t="s">
        <v>3173</v>
      </c>
      <c r="B1999" s="381" t="s">
        <v>3048</v>
      </c>
      <c r="C1999" s="382" t="s">
        <v>3174</v>
      </c>
      <c r="D1999" s="383">
        <v>559</v>
      </c>
      <c r="E1999" s="384">
        <v>500</v>
      </c>
      <c r="F1999" s="141">
        <f>-SUMIF(CajaAcc!F:F,A1999,CajaAcc!E:E)+G1999</f>
        <v>0</v>
      </c>
      <c r="G1999" s="332">
        <v>0</v>
      </c>
    </row>
    <row r="2000" spans="1:7" ht="15">
      <c r="A2000" s="341" t="s">
        <v>3175</v>
      </c>
      <c r="B2000" s="381" t="s">
        <v>3048</v>
      </c>
      <c r="C2000" s="382" t="s">
        <v>3176</v>
      </c>
      <c r="D2000" s="383">
        <v>559</v>
      </c>
      <c r="E2000" s="384">
        <v>500</v>
      </c>
      <c r="F2000" s="141">
        <f>-SUMIF(CajaAcc!F:F,A2000,CajaAcc!E:E)+G2000</f>
        <v>0</v>
      </c>
      <c r="G2000" s="332">
        <v>0</v>
      </c>
    </row>
    <row r="2001" spans="1:7" ht="15">
      <c r="A2001" s="341" t="s">
        <v>3177</v>
      </c>
      <c r="B2001" s="381" t="s">
        <v>3048</v>
      </c>
      <c r="C2001" s="382" t="s">
        <v>3178</v>
      </c>
      <c r="D2001" s="383">
        <v>818</v>
      </c>
      <c r="E2001" s="384">
        <v>1000</v>
      </c>
      <c r="F2001" s="141">
        <f>-SUMIF(CajaAcc!F:F,A2001,CajaAcc!E:E)+G2001</f>
        <v>0</v>
      </c>
      <c r="G2001" s="332">
        <v>0</v>
      </c>
    </row>
    <row r="2002" spans="1:7" ht="15">
      <c r="A2002" s="341" t="s">
        <v>3179</v>
      </c>
      <c r="B2002" s="381" t="s">
        <v>3048</v>
      </c>
      <c r="C2002" s="382" t="s">
        <v>3180</v>
      </c>
      <c r="D2002" s="383">
        <v>845</v>
      </c>
      <c r="E2002" s="384">
        <v>1000</v>
      </c>
      <c r="F2002" s="141">
        <f>-SUMIF(CajaAcc!F:F,A2002,CajaAcc!E:E)+G2002</f>
        <v>0</v>
      </c>
      <c r="G2002" s="332">
        <v>0</v>
      </c>
    </row>
    <row r="2003" spans="1:7" ht="15">
      <c r="A2003" s="341" t="s">
        <v>3181</v>
      </c>
      <c r="B2003" s="381" t="s">
        <v>3048</v>
      </c>
      <c r="C2003" s="382" t="s">
        <v>3180</v>
      </c>
      <c r="D2003" s="383">
        <v>845</v>
      </c>
      <c r="E2003" s="384">
        <v>1000</v>
      </c>
      <c r="F2003" s="141">
        <f>-SUMIF(CajaAcc!F:F,A2003,CajaAcc!E:E)+G2003</f>
        <v>0</v>
      </c>
      <c r="G2003" s="332">
        <v>0</v>
      </c>
    </row>
    <row r="2004" spans="1:7" ht="15">
      <c r="A2004" s="341" t="s">
        <v>3182</v>
      </c>
      <c r="B2004" s="381" t="s">
        <v>3048</v>
      </c>
      <c r="C2004" s="382" t="s">
        <v>3180</v>
      </c>
      <c r="D2004" s="383">
        <v>845</v>
      </c>
      <c r="E2004" s="384">
        <v>1000</v>
      </c>
      <c r="F2004" s="141">
        <f>-SUMIF(CajaAcc!F:F,A2004,CajaAcc!E:E)+G2004</f>
        <v>0</v>
      </c>
      <c r="G2004" s="332">
        <v>0</v>
      </c>
    </row>
    <row r="2005" spans="1:7" ht="15">
      <c r="A2005" s="341" t="s">
        <v>3183</v>
      </c>
      <c r="B2005" s="381" t="s">
        <v>3048</v>
      </c>
      <c r="C2005" s="382" t="s">
        <v>3184</v>
      </c>
      <c r="D2005" s="383">
        <v>896</v>
      </c>
      <c r="E2005" s="384">
        <v>1000</v>
      </c>
      <c r="F2005" s="141">
        <f>-SUMIF(CajaAcc!F:F,A2005,CajaAcc!E:E)+G2005</f>
        <v>0</v>
      </c>
      <c r="G2005" s="332">
        <v>0</v>
      </c>
    </row>
    <row r="2006" spans="1:7" ht="15">
      <c r="A2006" s="341" t="s">
        <v>3185</v>
      </c>
      <c r="B2006" s="381" t="s">
        <v>3048</v>
      </c>
      <c r="C2006" s="382" t="s">
        <v>3186</v>
      </c>
      <c r="D2006" s="383">
        <v>896</v>
      </c>
      <c r="E2006" s="384">
        <v>1000</v>
      </c>
      <c r="F2006" s="141">
        <f>-SUMIF(CajaAcc!F:F,A2006,CajaAcc!E:E)+G2006</f>
        <v>0</v>
      </c>
      <c r="G2006" s="332">
        <v>0</v>
      </c>
    </row>
    <row r="2007" spans="1:7" ht="15">
      <c r="A2007" s="341" t="s">
        <v>3187</v>
      </c>
      <c r="B2007" s="381" t="s">
        <v>3048</v>
      </c>
      <c r="C2007" s="382" t="s">
        <v>3188</v>
      </c>
      <c r="D2007" s="383">
        <v>896</v>
      </c>
      <c r="E2007" s="384">
        <v>1000</v>
      </c>
      <c r="F2007" s="141">
        <f>-SUMIF(CajaAcc!F:F,A2007,CajaAcc!E:E)+G2007</f>
        <v>0</v>
      </c>
      <c r="G2007" s="332">
        <v>0</v>
      </c>
    </row>
    <row r="2008" spans="1:7" ht="15">
      <c r="A2008" s="341" t="s">
        <v>3189</v>
      </c>
      <c r="B2008" s="381" t="s">
        <v>3048</v>
      </c>
      <c r="C2008" s="382" t="s">
        <v>3190</v>
      </c>
      <c r="D2008" s="383">
        <v>896</v>
      </c>
      <c r="E2008" s="384">
        <v>1000</v>
      </c>
      <c r="F2008" s="141">
        <f>-SUMIF(CajaAcc!F:F,A2008,CajaAcc!E:E)+G2008</f>
        <v>0</v>
      </c>
      <c r="G2008" s="332">
        <v>0</v>
      </c>
    </row>
    <row r="2009" spans="1:7" ht="15">
      <c r="A2009" s="341" t="s">
        <v>3191</v>
      </c>
      <c r="B2009" s="381" t="s">
        <v>3048</v>
      </c>
      <c r="C2009" s="382" t="s">
        <v>3190</v>
      </c>
      <c r="D2009" s="383">
        <v>896</v>
      </c>
      <c r="E2009" s="384">
        <v>1000</v>
      </c>
      <c r="F2009" s="141">
        <f>-SUMIF(CajaAcc!F:F,A2009,CajaAcc!E:E)+G2009</f>
        <v>0</v>
      </c>
      <c r="G2009" s="332">
        <v>0</v>
      </c>
    </row>
    <row r="2010" spans="1:7" ht="15">
      <c r="A2010" s="341" t="s">
        <v>3192</v>
      </c>
      <c r="B2010" s="381" t="s">
        <v>3048</v>
      </c>
      <c r="C2010" s="382" t="s">
        <v>3193</v>
      </c>
      <c r="D2010" s="383">
        <v>896</v>
      </c>
      <c r="E2010" s="384">
        <v>1000</v>
      </c>
      <c r="F2010" s="141">
        <f>-SUMIF(CajaAcc!F:F,A2010,CajaAcc!E:E)+G2010</f>
        <v>0</v>
      </c>
      <c r="G2010" s="332">
        <v>0</v>
      </c>
    </row>
    <row r="2011" spans="1:7" ht="15">
      <c r="A2011" s="341" t="s">
        <v>3194</v>
      </c>
      <c r="B2011" s="381" t="s">
        <v>3048</v>
      </c>
      <c r="C2011" s="382" t="s">
        <v>3193</v>
      </c>
      <c r="D2011" s="383">
        <v>896</v>
      </c>
      <c r="E2011" s="384">
        <v>1000</v>
      </c>
      <c r="F2011" s="141">
        <f>-SUMIF(CajaAcc!F:F,A2011,CajaAcc!E:E)+G2011</f>
        <v>0</v>
      </c>
      <c r="G2011" s="332">
        <v>0</v>
      </c>
    </row>
    <row r="2012" spans="1:7" ht="15">
      <c r="A2012" s="341" t="s">
        <v>3195</v>
      </c>
      <c r="B2012" s="381" t="s">
        <v>3048</v>
      </c>
      <c r="C2012" s="382" t="s">
        <v>3193</v>
      </c>
      <c r="D2012" s="383">
        <v>896</v>
      </c>
      <c r="E2012" s="384">
        <v>1000</v>
      </c>
      <c r="F2012" s="141">
        <f>-SUMIF(CajaAcc!F:F,A2012,CajaAcc!E:E)+G2012</f>
        <v>0</v>
      </c>
      <c r="G2012" s="332">
        <v>0</v>
      </c>
    </row>
    <row r="2013" spans="1:7" ht="15">
      <c r="A2013" s="341" t="s">
        <v>3196</v>
      </c>
      <c r="B2013" s="381" t="s">
        <v>3048</v>
      </c>
      <c r="C2013" s="382" t="s">
        <v>3197</v>
      </c>
      <c r="D2013" s="383">
        <v>1514</v>
      </c>
      <c r="E2013" s="384">
        <v>2000</v>
      </c>
      <c r="F2013" s="141">
        <f>-SUMIF(CajaAcc!F:F,A2013,CajaAcc!E:E)+G2013</f>
        <v>0</v>
      </c>
      <c r="G2013" s="332">
        <v>0</v>
      </c>
    </row>
    <row r="2014" spans="1:7" ht="15">
      <c r="A2014" s="341" t="s">
        <v>3198</v>
      </c>
      <c r="B2014" s="381" t="s">
        <v>3048</v>
      </c>
      <c r="C2014" s="382" t="s">
        <v>3199</v>
      </c>
      <c r="D2014" s="383">
        <v>896</v>
      </c>
      <c r="E2014" s="384">
        <v>1000</v>
      </c>
      <c r="F2014" s="141">
        <f>-SUMIF(CajaAcc!F:F,A2014,CajaAcc!E:E)+G2014</f>
        <v>0</v>
      </c>
      <c r="G2014" s="332">
        <v>0</v>
      </c>
    </row>
    <row r="2015" spans="1:7" ht="15">
      <c r="A2015" s="341" t="s">
        <v>3200</v>
      </c>
      <c r="B2015" s="381" t="s">
        <v>3048</v>
      </c>
      <c r="C2015" s="382" t="s">
        <v>3201</v>
      </c>
      <c r="D2015" s="383">
        <v>896</v>
      </c>
      <c r="E2015" s="384">
        <v>1000</v>
      </c>
      <c r="F2015" s="141">
        <f>-SUMIF(CajaAcc!F:F,A2015,CajaAcc!E:E)+G2015</f>
        <v>0</v>
      </c>
      <c r="G2015" s="332">
        <v>0</v>
      </c>
    </row>
    <row r="2016" spans="1:7" ht="15">
      <c r="A2016" s="341" t="s">
        <v>3202</v>
      </c>
      <c r="B2016" s="381" t="s">
        <v>3048</v>
      </c>
      <c r="C2016" s="382" t="s">
        <v>3203</v>
      </c>
      <c r="D2016" s="383">
        <v>896</v>
      </c>
      <c r="E2016" s="384">
        <v>1000</v>
      </c>
      <c r="F2016" s="141">
        <f>-SUMIF(CajaAcc!F:F,A2016,CajaAcc!E:E)+G2016</f>
        <v>0</v>
      </c>
      <c r="G2016" s="332">
        <v>0</v>
      </c>
    </row>
    <row r="2017" spans="1:7" ht="15">
      <c r="A2017" s="341" t="s">
        <v>3204</v>
      </c>
      <c r="B2017" s="381" t="s">
        <v>3048</v>
      </c>
      <c r="C2017" s="382" t="s">
        <v>3205</v>
      </c>
      <c r="D2017" s="383">
        <v>896</v>
      </c>
      <c r="E2017" s="384">
        <v>1000</v>
      </c>
      <c r="F2017" s="141">
        <f>-SUMIF(CajaAcc!F:F,A2017,CajaAcc!E:E)+G2017</f>
        <v>0</v>
      </c>
      <c r="G2017" s="332">
        <v>0</v>
      </c>
    </row>
    <row r="2018" spans="1:7" ht="15">
      <c r="A2018" s="341" t="s">
        <v>3206</v>
      </c>
      <c r="B2018" s="381" t="s">
        <v>3048</v>
      </c>
      <c r="C2018" s="382" t="s">
        <v>3207</v>
      </c>
      <c r="D2018" s="383">
        <v>726</v>
      </c>
      <c r="E2018" s="384">
        <v>1000</v>
      </c>
      <c r="F2018" s="141">
        <f>-SUMIF(CajaAcc!F:F,A2018,CajaAcc!E:E)+G2018</f>
        <v>0</v>
      </c>
      <c r="G2018" s="332">
        <v>0</v>
      </c>
    </row>
    <row r="2019" spans="1:7" ht="15">
      <c r="A2019" s="341" t="s">
        <v>3208</v>
      </c>
      <c r="B2019" s="381" t="s">
        <v>3048</v>
      </c>
      <c r="C2019" s="382" t="s">
        <v>3209</v>
      </c>
      <c r="D2019" s="383">
        <v>559</v>
      </c>
      <c r="E2019" s="384">
        <v>500</v>
      </c>
      <c r="F2019" s="141">
        <f>-SUMIF(CajaAcc!F:F,A2019,CajaAcc!E:E)+G2019</f>
        <v>0</v>
      </c>
      <c r="G2019" s="332">
        <v>0</v>
      </c>
    </row>
    <row r="2020" spans="1:7" ht="15">
      <c r="A2020" s="341" t="s">
        <v>3210</v>
      </c>
      <c r="B2020" s="381" t="s">
        <v>3048</v>
      </c>
      <c r="C2020" s="382" t="s">
        <v>3211</v>
      </c>
      <c r="D2020" s="383">
        <v>559</v>
      </c>
      <c r="E2020" s="384">
        <v>500</v>
      </c>
      <c r="F2020" s="141">
        <f>-SUMIF(CajaAcc!F:F,A2020,CajaAcc!E:E)+G2020</f>
        <v>0</v>
      </c>
      <c r="G2020" s="332">
        <v>0</v>
      </c>
    </row>
    <row r="2021" spans="1:7" ht="15">
      <c r="A2021" s="341" t="s">
        <v>3212</v>
      </c>
      <c r="B2021" s="381" t="s">
        <v>3048</v>
      </c>
      <c r="C2021" s="382" t="s">
        <v>3213</v>
      </c>
      <c r="D2021" s="383">
        <v>559</v>
      </c>
      <c r="E2021" s="384">
        <v>500</v>
      </c>
      <c r="F2021" s="141">
        <f>-SUMIF(CajaAcc!F:F,A2021,CajaAcc!E:E)+G2021</f>
        <v>0</v>
      </c>
      <c r="G2021" s="332">
        <v>0</v>
      </c>
    </row>
    <row r="2022" spans="1:7" ht="15">
      <c r="A2022" s="341" t="s">
        <v>3214</v>
      </c>
      <c r="B2022" s="381" t="s">
        <v>3048</v>
      </c>
      <c r="C2022" s="382" t="s">
        <v>3215</v>
      </c>
      <c r="D2022" s="383">
        <v>559</v>
      </c>
      <c r="E2022" s="384">
        <v>500</v>
      </c>
      <c r="F2022" s="141">
        <f>-SUMIF(CajaAcc!F:F,A2022,CajaAcc!E:E)+G2022</f>
        <v>0</v>
      </c>
      <c r="G2022" s="332">
        <v>0</v>
      </c>
    </row>
    <row r="2023" spans="1:7" ht="15">
      <c r="A2023" s="341" t="s">
        <v>3216</v>
      </c>
      <c r="B2023" s="381" t="s">
        <v>3048</v>
      </c>
      <c r="C2023" s="382" t="s">
        <v>3217</v>
      </c>
      <c r="D2023" s="383">
        <v>559</v>
      </c>
      <c r="E2023" s="384">
        <v>500</v>
      </c>
      <c r="F2023" s="141">
        <f>-SUMIF(CajaAcc!F:F,A2023,CajaAcc!E:E)+G2023</f>
        <v>0</v>
      </c>
      <c r="G2023" s="332">
        <v>0</v>
      </c>
    </row>
    <row r="2024" spans="1:7" ht="15">
      <c r="A2024" s="341" t="s">
        <v>3218</v>
      </c>
      <c r="B2024" s="381" t="s">
        <v>3048</v>
      </c>
      <c r="C2024" s="382" t="s">
        <v>3219</v>
      </c>
      <c r="D2024" s="383">
        <v>559</v>
      </c>
      <c r="E2024" s="384">
        <v>500</v>
      </c>
      <c r="F2024" s="141">
        <f>-SUMIF(CajaAcc!F:F,A2024,CajaAcc!E:E)+G2024</f>
        <v>0</v>
      </c>
      <c r="G2024" s="332">
        <v>0</v>
      </c>
    </row>
    <row r="2025" spans="1:7" ht="15">
      <c r="A2025" s="341" t="s">
        <v>3220</v>
      </c>
      <c r="B2025" s="381" t="s">
        <v>3048</v>
      </c>
      <c r="C2025" s="382" t="s">
        <v>3219</v>
      </c>
      <c r="D2025" s="383">
        <v>559</v>
      </c>
      <c r="E2025" s="384">
        <v>500</v>
      </c>
      <c r="F2025" s="141">
        <f>-SUMIF(CajaAcc!F:F,A2025,CajaAcc!E:E)+G2025</f>
        <v>0</v>
      </c>
      <c r="G2025" s="332">
        <v>0</v>
      </c>
    </row>
    <row r="2026" spans="1:7" ht="15">
      <c r="A2026" s="341" t="s">
        <v>3221</v>
      </c>
      <c r="B2026" s="381" t="s">
        <v>3048</v>
      </c>
      <c r="C2026" s="382" t="s">
        <v>3222</v>
      </c>
      <c r="D2026" s="383">
        <v>559</v>
      </c>
      <c r="E2026" s="384">
        <v>500</v>
      </c>
      <c r="F2026" s="141">
        <f>-SUMIF(CajaAcc!F:F,A2026,CajaAcc!E:E)+G2026</f>
        <v>0</v>
      </c>
      <c r="G2026" s="332">
        <v>0</v>
      </c>
    </row>
    <row r="2027" spans="1:7" ht="15">
      <c r="A2027" s="341" t="s">
        <v>3223</v>
      </c>
      <c r="B2027" s="381" t="s">
        <v>3048</v>
      </c>
      <c r="C2027" s="382" t="s">
        <v>3222</v>
      </c>
      <c r="D2027" s="383">
        <v>559</v>
      </c>
      <c r="E2027" s="384">
        <v>500</v>
      </c>
      <c r="F2027" s="141">
        <f>-SUMIF(CajaAcc!F:F,A2027,CajaAcc!E:E)+G2027</f>
        <v>0</v>
      </c>
      <c r="G2027" s="332">
        <v>0</v>
      </c>
    </row>
    <row r="2028" spans="1:7" ht="15">
      <c r="A2028" s="341" t="s">
        <v>3224</v>
      </c>
      <c r="B2028" s="381" t="s">
        <v>3048</v>
      </c>
      <c r="C2028" s="382" t="s">
        <v>3222</v>
      </c>
      <c r="D2028" s="383">
        <v>559</v>
      </c>
      <c r="E2028" s="384">
        <v>500</v>
      </c>
      <c r="F2028" s="141">
        <f>-SUMIF(CajaAcc!F:F,A2028,CajaAcc!E:E)+G2028</f>
        <v>0</v>
      </c>
      <c r="G2028" s="332">
        <v>0</v>
      </c>
    </row>
    <row r="2029" spans="1:7" ht="15">
      <c r="A2029" s="341" t="s">
        <v>3225</v>
      </c>
      <c r="B2029" s="381" t="s">
        <v>3048</v>
      </c>
      <c r="C2029" s="382" t="s">
        <v>3226</v>
      </c>
      <c r="D2029" s="383">
        <v>559</v>
      </c>
      <c r="E2029" s="384">
        <v>500</v>
      </c>
      <c r="F2029" s="141">
        <f>-SUMIF(CajaAcc!F:F,A2029,CajaAcc!E:E)+G2029</f>
        <v>0</v>
      </c>
      <c r="G2029" s="332">
        <v>0</v>
      </c>
    </row>
    <row r="2030" spans="1:7" ht="15">
      <c r="A2030" s="341" t="s">
        <v>3227</v>
      </c>
      <c r="B2030" s="381" t="s">
        <v>3048</v>
      </c>
      <c r="C2030" s="382" t="s">
        <v>3226</v>
      </c>
      <c r="D2030" s="383">
        <v>559</v>
      </c>
      <c r="E2030" s="384">
        <v>500</v>
      </c>
      <c r="F2030" s="141">
        <f>-SUMIF(CajaAcc!F:F,A2030,CajaAcc!E:E)+G2030</f>
        <v>0</v>
      </c>
      <c r="G2030" s="332">
        <v>0</v>
      </c>
    </row>
    <row r="2031" spans="1:7" ht="15">
      <c r="A2031" s="341" t="s">
        <v>3228</v>
      </c>
      <c r="B2031" s="381" t="s">
        <v>3048</v>
      </c>
      <c r="C2031" s="382" t="s">
        <v>3226</v>
      </c>
      <c r="D2031" s="383">
        <v>559</v>
      </c>
      <c r="E2031" s="384">
        <v>500</v>
      </c>
      <c r="F2031" s="141">
        <f>-SUMIF(CajaAcc!F:F,A2031,CajaAcc!E:E)+G2031</f>
        <v>0</v>
      </c>
      <c r="G2031" s="332">
        <v>0</v>
      </c>
    </row>
    <row r="2032" spans="1:7" ht="15">
      <c r="A2032" s="341" t="s">
        <v>3229</v>
      </c>
      <c r="B2032" s="381" t="s">
        <v>3048</v>
      </c>
      <c r="C2032" s="382" t="s">
        <v>3230</v>
      </c>
      <c r="D2032" s="383">
        <v>559</v>
      </c>
      <c r="E2032" s="384">
        <v>500</v>
      </c>
      <c r="F2032" s="141">
        <f>-SUMIF(CajaAcc!F:F,A2032,CajaAcc!E:E)+G2032</f>
        <v>0</v>
      </c>
      <c r="G2032" s="332">
        <v>0</v>
      </c>
    </row>
    <row r="2033" spans="1:7" ht="15">
      <c r="A2033" s="341" t="s">
        <v>3231</v>
      </c>
      <c r="B2033" s="381" t="s">
        <v>3048</v>
      </c>
      <c r="C2033" s="382" t="s">
        <v>3230</v>
      </c>
      <c r="D2033" s="383">
        <v>559</v>
      </c>
      <c r="E2033" s="384">
        <v>500</v>
      </c>
      <c r="F2033" s="141">
        <f>-SUMIF(CajaAcc!F:F,A2033,CajaAcc!E:E)+G2033</f>
        <v>0</v>
      </c>
      <c r="G2033" s="332">
        <v>0</v>
      </c>
    </row>
    <row r="2034" spans="1:7" ht="15">
      <c r="A2034" s="341" t="s">
        <v>3232</v>
      </c>
      <c r="B2034" s="381" t="s">
        <v>3048</v>
      </c>
      <c r="C2034" s="382" t="s">
        <v>3230</v>
      </c>
      <c r="D2034" s="383">
        <v>559</v>
      </c>
      <c r="E2034" s="384">
        <v>500</v>
      </c>
      <c r="F2034" s="141">
        <f>-SUMIF(CajaAcc!F:F,A2034,CajaAcc!E:E)+G2034</f>
        <v>0</v>
      </c>
      <c r="G2034" s="332">
        <v>0</v>
      </c>
    </row>
    <row r="2035" spans="1:7" ht="15">
      <c r="A2035" s="341" t="s">
        <v>3233</v>
      </c>
      <c r="B2035" s="381" t="s">
        <v>3048</v>
      </c>
      <c r="C2035" s="382" t="s">
        <v>3234</v>
      </c>
      <c r="D2035" s="383">
        <v>559</v>
      </c>
      <c r="E2035" s="384">
        <v>500</v>
      </c>
      <c r="F2035" s="141">
        <f>-SUMIF(CajaAcc!F:F,A2035,CajaAcc!E:E)+G2035</f>
        <v>0</v>
      </c>
      <c r="G2035" s="332">
        <v>0</v>
      </c>
    </row>
    <row r="2036" spans="1:7" ht="15">
      <c r="A2036" s="341" t="s">
        <v>3235</v>
      </c>
      <c r="B2036" s="381" t="s">
        <v>3048</v>
      </c>
      <c r="C2036" s="382" t="s">
        <v>3236</v>
      </c>
      <c r="D2036" s="383">
        <v>559</v>
      </c>
      <c r="E2036" s="384">
        <v>500</v>
      </c>
      <c r="F2036" s="141">
        <f>-SUMIF(CajaAcc!F:F,A2036,CajaAcc!E:E)+G2036</f>
        <v>0</v>
      </c>
      <c r="G2036" s="332">
        <v>0</v>
      </c>
    </row>
    <row r="2037" spans="1:7" ht="15">
      <c r="A2037" s="341" t="s">
        <v>3237</v>
      </c>
      <c r="B2037" s="381" t="s">
        <v>3048</v>
      </c>
      <c r="C2037" s="382" t="s">
        <v>7007</v>
      </c>
      <c r="D2037" s="383">
        <v>559</v>
      </c>
      <c r="E2037" s="384">
        <v>500</v>
      </c>
      <c r="F2037" s="141">
        <f>-SUMIF(CajaAcc!F:F,A2037,CajaAcc!E:E)+G2037</f>
        <v>0</v>
      </c>
      <c r="G2037" s="332">
        <v>0</v>
      </c>
    </row>
    <row r="2038" spans="1:7" ht="15">
      <c r="A2038" s="341" t="s">
        <v>6104</v>
      </c>
      <c r="B2038" s="381" t="s">
        <v>3048</v>
      </c>
      <c r="C2038" s="382" t="s">
        <v>6620</v>
      </c>
      <c r="D2038" s="383">
        <v>1915</v>
      </c>
      <c r="E2038" s="384">
        <v>6000</v>
      </c>
      <c r="F2038" s="141">
        <f>-SUMIF(CajaAcc!F:F,A2038,CajaAcc!E:E)+G2038</f>
        <v>1</v>
      </c>
      <c r="G2038" s="332">
        <v>1</v>
      </c>
    </row>
    <row r="2039" spans="1:7" ht="15">
      <c r="A2039" s="341" t="s">
        <v>3238</v>
      </c>
      <c r="B2039" s="381" t="s">
        <v>3048</v>
      </c>
      <c r="C2039" s="382" t="s">
        <v>6621</v>
      </c>
      <c r="D2039" s="383">
        <v>2710</v>
      </c>
      <c r="E2039" s="384">
        <v>8500</v>
      </c>
      <c r="F2039" s="141">
        <f>-SUMIF(CajaAcc!F:F,A2039,CajaAcc!E:E)+G2039</f>
        <v>2</v>
      </c>
      <c r="G2039" s="332">
        <v>3</v>
      </c>
    </row>
    <row r="2040" spans="1:7" ht="15">
      <c r="A2040" s="341" t="s">
        <v>3251</v>
      </c>
      <c r="B2040" s="381" t="s">
        <v>3048</v>
      </c>
      <c r="C2040" s="382" t="s">
        <v>6889</v>
      </c>
      <c r="D2040" s="383">
        <v>4582</v>
      </c>
      <c r="E2040" s="384">
        <v>14000</v>
      </c>
      <c r="F2040" s="141">
        <f>-SUMIF(CajaAcc!F:F,A2040,CajaAcc!E:E)+G2040</f>
        <v>1</v>
      </c>
      <c r="G2040" s="332">
        <v>1</v>
      </c>
    </row>
    <row r="2041" spans="1:7" ht="15">
      <c r="A2041" s="341" t="s">
        <v>7483</v>
      </c>
      <c r="B2041" s="381" t="s">
        <v>3048</v>
      </c>
      <c r="C2041" s="382" t="s">
        <v>7484</v>
      </c>
      <c r="D2041" s="383">
        <v>3149</v>
      </c>
      <c r="E2041" s="384">
        <v>9500</v>
      </c>
      <c r="F2041" s="141">
        <f>-SUMIF(CajaAcc!F:F,A2041,CajaAcc!E:E)+G2041</f>
        <v>2</v>
      </c>
      <c r="G2041" s="332">
        <v>1</v>
      </c>
    </row>
    <row r="2042" spans="1:7" ht="15">
      <c r="A2042" s="341" t="s">
        <v>3239</v>
      </c>
      <c r="B2042" s="381" t="s">
        <v>3048</v>
      </c>
      <c r="C2042" s="382" t="s">
        <v>6622</v>
      </c>
      <c r="D2042" s="383">
        <v>2566</v>
      </c>
      <c r="E2042" s="384">
        <v>8000</v>
      </c>
      <c r="F2042" s="141">
        <f>-SUMIF(CajaAcc!F:F,A2042,CajaAcc!E:E)+G2042</f>
        <v>0</v>
      </c>
      <c r="G2042" s="332">
        <v>0</v>
      </c>
    </row>
    <row r="2043" spans="1:7" ht="15">
      <c r="A2043" s="341" t="s">
        <v>3240</v>
      </c>
      <c r="B2043" s="381" t="s">
        <v>3048</v>
      </c>
      <c r="C2043" s="382" t="s">
        <v>6623</v>
      </c>
      <c r="D2043" s="383">
        <v>3051</v>
      </c>
      <c r="E2043" s="384">
        <v>9500</v>
      </c>
      <c r="F2043" s="141">
        <f>-SUMIF(CajaAcc!F:F,A2043,CajaAcc!E:E)+G2043</f>
        <v>0</v>
      </c>
      <c r="G2043" s="332">
        <v>0</v>
      </c>
    </row>
    <row r="2044" spans="1:7" ht="15">
      <c r="A2044" s="341" t="s">
        <v>3241</v>
      </c>
      <c r="B2044" s="381" t="s">
        <v>3048</v>
      </c>
      <c r="C2044" s="382" t="s">
        <v>6623</v>
      </c>
      <c r="D2044" s="383">
        <v>3051</v>
      </c>
      <c r="E2044" s="384">
        <v>9500</v>
      </c>
      <c r="F2044" s="141">
        <f>-SUMIF(CajaAcc!F:F,A2044,CajaAcc!E:E)+G2044</f>
        <v>0</v>
      </c>
      <c r="G2044" s="332">
        <v>0</v>
      </c>
    </row>
    <row r="2045" spans="1:7" ht="15">
      <c r="A2045" s="341" t="s">
        <v>3242</v>
      </c>
      <c r="B2045" s="381" t="s">
        <v>3048</v>
      </c>
      <c r="C2045" s="382" t="s">
        <v>6623</v>
      </c>
      <c r="D2045" s="383">
        <v>3051</v>
      </c>
      <c r="E2045" s="384">
        <v>9500</v>
      </c>
      <c r="F2045" s="141">
        <f>-SUMIF(CajaAcc!F:F,A2045,CajaAcc!E:E)+G2045</f>
        <v>0</v>
      </c>
      <c r="G2045" s="332">
        <v>0</v>
      </c>
    </row>
    <row r="2046" spans="1:7" ht="15">
      <c r="A2046" s="341" t="s">
        <v>3243</v>
      </c>
      <c r="B2046" s="381" t="s">
        <v>3048</v>
      </c>
      <c r="C2046" s="382" t="s">
        <v>6623</v>
      </c>
      <c r="D2046" s="383">
        <v>3051</v>
      </c>
      <c r="E2046" s="384">
        <v>9500</v>
      </c>
      <c r="F2046" s="141">
        <f>-SUMIF(CajaAcc!F:F,A2046,CajaAcc!E:E)+G2046</f>
        <v>0</v>
      </c>
      <c r="G2046" s="332">
        <v>0</v>
      </c>
    </row>
    <row r="2047" spans="1:7" ht="15">
      <c r="A2047" s="341" t="s">
        <v>3244</v>
      </c>
      <c r="B2047" s="381" t="s">
        <v>3048</v>
      </c>
      <c r="C2047" s="382" t="s">
        <v>7008</v>
      </c>
      <c r="D2047" s="383">
        <v>3733</v>
      </c>
      <c r="E2047" s="384">
        <v>11500</v>
      </c>
      <c r="F2047" s="141">
        <f>-SUMIF(CajaAcc!F:F,A2047,CajaAcc!E:E)+G2047</f>
        <v>0</v>
      </c>
      <c r="G2047" s="332">
        <v>0</v>
      </c>
    </row>
    <row r="2048" spans="1:7" ht="15">
      <c r="A2048" s="341" t="s">
        <v>3245</v>
      </c>
      <c r="B2048" s="381" t="s">
        <v>3048</v>
      </c>
      <c r="C2048" s="382" t="s">
        <v>7009</v>
      </c>
      <c r="D2048" s="383">
        <v>3810</v>
      </c>
      <c r="E2048" s="384">
        <v>11500</v>
      </c>
      <c r="F2048" s="141">
        <f>-SUMIF(CajaAcc!F:F,A2048,CajaAcc!E:E)+G2048</f>
        <v>2</v>
      </c>
      <c r="G2048" s="332">
        <v>2</v>
      </c>
    </row>
    <row r="2049" spans="1:7" ht="15">
      <c r="A2049" s="341" t="s">
        <v>3272</v>
      </c>
      <c r="B2049" s="381" t="s">
        <v>3048</v>
      </c>
      <c r="C2049" s="382" t="s">
        <v>7010</v>
      </c>
      <c r="D2049" s="383">
        <v>2710</v>
      </c>
      <c r="E2049" s="384">
        <v>8500</v>
      </c>
      <c r="F2049" s="141">
        <f>-SUMIF(CajaAcc!F:F,A2049,CajaAcc!E:E)+G2049</f>
        <v>1</v>
      </c>
      <c r="G2049" s="332">
        <v>1</v>
      </c>
    </row>
    <row r="2050" spans="1:7" ht="15">
      <c r="A2050" s="341" t="s">
        <v>3248</v>
      </c>
      <c r="B2050" s="381" t="s">
        <v>3048</v>
      </c>
      <c r="C2050" s="382" t="s">
        <v>6624</v>
      </c>
      <c r="D2050" s="383">
        <v>4969</v>
      </c>
      <c r="E2050" s="384">
        <v>15500</v>
      </c>
      <c r="F2050" s="141">
        <f>-SUMIF(CajaAcc!F:F,A2050,CajaAcc!E:E)+G2050</f>
        <v>0</v>
      </c>
      <c r="G2050" s="332">
        <v>0</v>
      </c>
    </row>
    <row r="2051" spans="1:7" ht="15">
      <c r="A2051" s="341" t="s">
        <v>3249</v>
      </c>
      <c r="B2051" s="381" t="s">
        <v>3048</v>
      </c>
      <c r="C2051" s="382" t="s">
        <v>6625</v>
      </c>
      <c r="D2051" s="383">
        <v>1263</v>
      </c>
      <c r="E2051" s="384">
        <v>4000</v>
      </c>
      <c r="F2051" s="141">
        <f>-SUMIF(CajaAcc!F:F,A2051,CajaAcc!E:E)+G2051</f>
        <v>0</v>
      </c>
      <c r="G2051" s="332">
        <v>0</v>
      </c>
    </row>
    <row r="2052" spans="1:7" ht="15">
      <c r="A2052" s="341" t="s">
        <v>3250</v>
      </c>
      <c r="B2052" s="381" t="s">
        <v>3048</v>
      </c>
      <c r="C2052" s="382" t="s">
        <v>7677</v>
      </c>
      <c r="D2052" s="383">
        <v>4572</v>
      </c>
      <c r="E2052" s="384">
        <v>14000</v>
      </c>
      <c r="F2052" s="141">
        <f>-SUMIF(CajaAcc!F:F,A2052,CajaAcc!E:E)+G2052</f>
        <v>1</v>
      </c>
      <c r="G2052" s="332">
        <v>1</v>
      </c>
    </row>
    <row r="2053" spans="1:7" ht="15">
      <c r="A2053" s="341" t="s">
        <v>3252</v>
      </c>
      <c r="B2053" s="381" t="s">
        <v>3048</v>
      </c>
      <c r="C2053" s="382" t="s">
        <v>6626</v>
      </c>
      <c r="D2053" s="383">
        <v>4517</v>
      </c>
      <c r="E2053" s="384">
        <v>14000</v>
      </c>
      <c r="F2053" s="141">
        <f>-SUMIF(CajaAcc!F:F,A2053,CajaAcc!E:E)+G2053</f>
        <v>0</v>
      </c>
      <c r="G2053" s="332">
        <v>0</v>
      </c>
    </row>
    <row r="2054" spans="1:7" ht="15">
      <c r="A2054" s="341" t="s">
        <v>3253</v>
      </c>
      <c r="B2054" s="381" t="s">
        <v>3048</v>
      </c>
      <c r="C2054" s="382" t="s">
        <v>6626</v>
      </c>
      <c r="D2054" s="383">
        <v>4517</v>
      </c>
      <c r="E2054" s="384">
        <v>14000</v>
      </c>
      <c r="F2054" s="141">
        <f>-SUMIF(CajaAcc!F:F,A2054,CajaAcc!E:E)+G2054</f>
        <v>0</v>
      </c>
      <c r="G2054" s="332">
        <v>0</v>
      </c>
    </row>
    <row r="2055" spans="1:7" ht="15">
      <c r="A2055" s="341" t="s">
        <v>3254</v>
      </c>
      <c r="B2055" s="381" t="s">
        <v>3048</v>
      </c>
      <c r="C2055" s="382" t="s">
        <v>6626</v>
      </c>
      <c r="D2055" s="383">
        <v>4517</v>
      </c>
      <c r="E2055" s="384">
        <v>14000</v>
      </c>
      <c r="F2055" s="141">
        <f>-SUMIF(CajaAcc!F:F,A2055,CajaAcc!E:E)+G2055</f>
        <v>0</v>
      </c>
      <c r="G2055" s="332">
        <v>0</v>
      </c>
    </row>
    <row r="2056" spans="1:7" ht="15">
      <c r="A2056" s="341" t="s">
        <v>3255</v>
      </c>
      <c r="B2056" s="381" t="s">
        <v>3048</v>
      </c>
      <c r="C2056" s="382" t="s">
        <v>6626</v>
      </c>
      <c r="D2056" s="383">
        <v>4517</v>
      </c>
      <c r="E2056" s="384">
        <v>14000</v>
      </c>
      <c r="F2056" s="141">
        <f>-SUMIF(CajaAcc!F:F,A2056,CajaAcc!E:E)+G2056</f>
        <v>0</v>
      </c>
      <c r="G2056" s="332">
        <v>0</v>
      </c>
    </row>
    <row r="2057" spans="1:7" ht="15">
      <c r="A2057" s="341" t="s">
        <v>6890</v>
      </c>
      <c r="B2057" s="381" t="s">
        <v>3048</v>
      </c>
      <c r="C2057" s="382" t="s">
        <v>6891</v>
      </c>
      <c r="D2057" s="383">
        <v>1941</v>
      </c>
      <c r="E2057" s="384">
        <v>6000</v>
      </c>
      <c r="F2057" s="141">
        <f>-SUMIF(CajaAcc!F:F,A2057,CajaAcc!E:E)+G2057</f>
        <v>1</v>
      </c>
      <c r="G2057" s="332">
        <v>1</v>
      </c>
    </row>
    <row r="2058" spans="1:7" ht="15">
      <c r="A2058" s="341" t="s">
        <v>6892</v>
      </c>
      <c r="B2058" s="381" t="s">
        <v>3048</v>
      </c>
      <c r="C2058" s="382" t="s">
        <v>6893</v>
      </c>
      <c r="D2058" s="383">
        <v>3614</v>
      </c>
      <c r="E2058" s="384">
        <v>13500</v>
      </c>
      <c r="F2058" s="141">
        <f>-SUMIF(CajaAcc!F:F,A2058,CajaAcc!E:E)+G2058</f>
        <v>0</v>
      </c>
      <c r="G2058" s="332">
        <v>0</v>
      </c>
    </row>
    <row r="2059" spans="1:7" ht="15">
      <c r="A2059" s="341" t="s">
        <v>7572</v>
      </c>
      <c r="B2059" s="381" t="s">
        <v>3048</v>
      </c>
      <c r="C2059" s="382" t="s">
        <v>7573</v>
      </c>
      <c r="D2059" s="383">
        <v>5240</v>
      </c>
      <c r="E2059" s="384">
        <v>16000</v>
      </c>
      <c r="F2059" s="141">
        <f>-SUMIF(CajaAcc!F:F,A2059,CajaAcc!E:E)+G2059</f>
        <v>0</v>
      </c>
      <c r="G2059" s="332">
        <v>0</v>
      </c>
    </row>
    <row r="2060" spans="1:7" ht="15">
      <c r="A2060" s="341" t="s">
        <v>3256</v>
      </c>
      <c r="B2060" s="381" t="s">
        <v>3048</v>
      </c>
      <c r="C2060" s="382" t="s">
        <v>3257</v>
      </c>
      <c r="D2060" s="383">
        <v>1162</v>
      </c>
      <c r="E2060" s="384">
        <v>3500</v>
      </c>
      <c r="F2060" s="141">
        <f>-SUMIF(CajaAcc!F:F,A2060,CajaAcc!E:E)+G2060</f>
        <v>0</v>
      </c>
      <c r="G2060" s="332">
        <v>0</v>
      </c>
    </row>
    <row r="2061" spans="1:7" ht="15">
      <c r="A2061" s="341" t="s">
        <v>3258</v>
      </c>
      <c r="B2061" s="381" t="s">
        <v>3048</v>
      </c>
      <c r="C2061" s="382" t="s">
        <v>3259</v>
      </c>
      <c r="D2061" s="383">
        <v>5195</v>
      </c>
      <c r="E2061" s="384">
        <v>16000</v>
      </c>
      <c r="F2061" s="141">
        <f>-SUMIF(CajaAcc!F:F,A2061,CajaAcc!E:E)+G2061</f>
        <v>0</v>
      </c>
      <c r="G2061" s="332">
        <v>0</v>
      </c>
    </row>
    <row r="2062" spans="1:7" ht="15">
      <c r="A2062" s="341" t="s">
        <v>3260</v>
      </c>
      <c r="B2062" s="381" t="s">
        <v>3048</v>
      </c>
      <c r="C2062" s="382" t="s">
        <v>3261</v>
      </c>
      <c r="D2062" s="383">
        <v>3051</v>
      </c>
      <c r="E2062" s="384">
        <v>9500</v>
      </c>
      <c r="F2062" s="141">
        <f>-SUMIF(CajaAcc!F:F,A2062,CajaAcc!E:E)+G2062</f>
        <v>1</v>
      </c>
      <c r="G2062" s="332">
        <v>1</v>
      </c>
    </row>
    <row r="2063" spans="1:7" ht="15">
      <c r="A2063" s="341" t="s">
        <v>3262</v>
      </c>
      <c r="B2063" s="381" t="s">
        <v>3048</v>
      </c>
      <c r="C2063" s="382" t="s">
        <v>3261</v>
      </c>
      <c r="D2063" s="383">
        <v>3051</v>
      </c>
      <c r="E2063" s="384">
        <v>9500</v>
      </c>
      <c r="F2063" s="141">
        <f>-SUMIF(CajaAcc!F:F,A2063,CajaAcc!E:E)+G2063</f>
        <v>0</v>
      </c>
      <c r="G2063" s="332">
        <v>0</v>
      </c>
    </row>
    <row r="2064" spans="1:7" ht="15">
      <c r="A2064" s="341" t="s">
        <v>6894</v>
      </c>
      <c r="B2064" s="381" t="s">
        <v>3048</v>
      </c>
      <c r="C2064" s="382" t="s">
        <v>7011</v>
      </c>
      <c r="D2064" s="383">
        <v>4540</v>
      </c>
      <c r="E2064" s="384">
        <v>14000</v>
      </c>
      <c r="F2064" s="141">
        <f>-SUMIF(CajaAcc!F:F,A2064,CajaAcc!E:E)+G2064</f>
        <v>0</v>
      </c>
      <c r="G2064" s="332">
        <v>0</v>
      </c>
    </row>
    <row r="2065" spans="1:7" ht="15">
      <c r="A2065" s="341" t="s">
        <v>7012</v>
      </c>
      <c r="B2065" s="381" t="s">
        <v>3048</v>
      </c>
      <c r="C2065" s="382" t="s">
        <v>7013</v>
      </c>
      <c r="D2065" s="383">
        <v>3810</v>
      </c>
      <c r="E2065" s="384">
        <v>11500</v>
      </c>
      <c r="F2065" s="141">
        <f>-SUMIF(CajaAcc!F:F,A2065,CajaAcc!E:E)+G2065</f>
        <v>0</v>
      </c>
      <c r="G2065" s="332">
        <v>0</v>
      </c>
    </row>
    <row r="2066" spans="1:7" ht="15">
      <c r="A2066" s="341" t="s">
        <v>7014</v>
      </c>
      <c r="B2066" s="381" t="s">
        <v>3048</v>
      </c>
      <c r="C2066" s="382" t="s">
        <v>7015</v>
      </c>
      <c r="D2066" s="383">
        <v>2710</v>
      </c>
      <c r="E2066" s="384">
        <v>8500</v>
      </c>
      <c r="F2066" s="141">
        <f>-SUMIF(CajaAcc!F:F,A2066,CajaAcc!E:E)+G2066</f>
        <v>0</v>
      </c>
      <c r="G2066" s="332">
        <v>0</v>
      </c>
    </row>
    <row r="2067" spans="1:7" ht="15">
      <c r="A2067" s="341" t="s">
        <v>3263</v>
      </c>
      <c r="B2067" s="381" t="s">
        <v>3048</v>
      </c>
      <c r="C2067" s="382" t="s">
        <v>3264</v>
      </c>
      <c r="D2067" s="383">
        <v>1263</v>
      </c>
      <c r="E2067" s="384">
        <v>4000</v>
      </c>
      <c r="F2067" s="141">
        <f>-SUMIF(CajaAcc!F:F,A2067,CajaAcc!E:E)+G2067</f>
        <v>0</v>
      </c>
      <c r="G2067" s="332">
        <v>0</v>
      </c>
    </row>
    <row r="2068" spans="1:7" ht="15">
      <c r="A2068" s="341" t="s">
        <v>3265</v>
      </c>
      <c r="B2068" s="381" t="s">
        <v>3048</v>
      </c>
      <c r="C2068" s="382" t="s">
        <v>3266</v>
      </c>
      <c r="D2068" s="383">
        <v>3051</v>
      </c>
      <c r="E2068" s="384">
        <v>9500</v>
      </c>
      <c r="F2068" s="141">
        <f>-SUMIF(CajaAcc!F:F,A2068,CajaAcc!E:E)+G2068</f>
        <v>1</v>
      </c>
      <c r="G2068" s="332">
        <v>1</v>
      </c>
    </row>
    <row r="2069" spans="1:7" ht="15">
      <c r="A2069" s="341" t="s">
        <v>3267</v>
      </c>
      <c r="B2069" s="381" t="s">
        <v>3048</v>
      </c>
      <c r="C2069" s="382" t="s">
        <v>3266</v>
      </c>
      <c r="D2069" s="383">
        <v>3051</v>
      </c>
      <c r="E2069" s="384">
        <v>9500</v>
      </c>
      <c r="F2069" s="141">
        <f>-SUMIF(CajaAcc!F:F,A2069,CajaAcc!E:E)+G2069</f>
        <v>0</v>
      </c>
      <c r="G2069" s="332">
        <v>0</v>
      </c>
    </row>
    <row r="2070" spans="1:7" ht="15">
      <c r="A2070" s="341" t="s">
        <v>6627</v>
      </c>
      <c r="B2070" s="381" t="s">
        <v>3048</v>
      </c>
      <c r="C2070" s="382" t="s">
        <v>7016</v>
      </c>
      <c r="D2070" s="383">
        <v>4540</v>
      </c>
      <c r="E2070" s="384">
        <v>14000</v>
      </c>
      <c r="F2070" s="141">
        <f>-SUMIF(CajaAcc!F:F,A2070,CajaAcc!E:E)+G2070</f>
        <v>0</v>
      </c>
      <c r="G2070" s="332">
        <v>0</v>
      </c>
    </row>
    <row r="2071" spans="1:7" ht="15">
      <c r="A2071" s="341" t="s">
        <v>3268</v>
      </c>
      <c r="B2071" s="381" t="s">
        <v>3048</v>
      </c>
      <c r="C2071" s="382" t="s">
        <v>3269</v>
      </c>
      <c r="D2071" s="383">
        <v>1263</v>
      </c>
      <c r="E2071" s="384">
        <v>4000</v>
      </c>
      <c r="F2071" s="141">
        <f>-SUMIF(CajaAcc!F:F,A2071,CajaAcc!E:E)+G2071</f>
        <v>0</v>
      </c>
      <c r="G2071" s="332">
        <v>0</v>
      </c>
    </row>
    <row r="2072" spans="1:7" ht="15">
      <c r="A2072" s="341" t="s">
        <v>6628</v>
      </c>
      <c r="B2072" s="381" t="s">
        <v>3048</v>
      </c>
      <c r="C2072" s="382" t="s">
        <v>6629</v>
      </c>
      <c r="D2072" s="383">
        <v>2710</v>
      </c>
      <c r="E2072" s="384">
        <v>8500</v>
      </c>
      <c r="F2072" s="141">
        <f>-SUMIF(CajaAcc!F:F,A2072,CajaAcc!E:E)+G2072</f>
        <v>0</v>
      </c>
      <c r="G2072" s="332">
        <v>0</v>
      </c>
    </row>
    <row r="2073" spans="1:7" ht="15">
      <c r="A2073" s="341" t="s">
        <v>6630</v>
      </c>
      <c r="B2073" s="381" t="s">
        <v>3048</v>
      </c>
      <c r="C2073" s="382" t="s">
        <v>6631</v>
      </c>
      <c r="D2073" s="383">
        <v>4517</v>
      </c>
      <c r="E2073" s="384">
        <v>14000</v>
      </c>
      <c r="F2073" s="141">
        <f>-SUMIF(CajaAcc!F:F,A2073,CajaAcc!E:E)+G2073</f>
        <v>0</v>
      </c>
      <c r="G2073" s="332">
        <v>0</v>
      </c>
    </row>
    <row r="2074" spans="1:7" ht="15">
      <c r="A2074" s="341" t="s">
        <v>3270</v>
      </c>
      <c r="B2074" s="381" t="s">
        <v>3048</v>
      </c>
      <c r="C2074" s="382" t="s">
        <v>3271</v>
      </c>
      <c r="D2074" s="383">
        <v>3614</v>
      </c>
      <c r="E2074" s="384">
        <v>11000</v>
      </c>
      <c r="F2074" s="141">
        <f>-SUMIF(CajaAcc!F:F,A2074,CajaAcc!E:E)+G2074</f>
        <v>1</v>
      </c>
      <c r="G2074" s="332">
        <v>1</v>
      </c>
    </row>
    <row r="2075" spans="1:7" ht="15">
      <c r="A2075" s="341" t="s">
        <v>3273</v>
      </c>
      <c r="B2075" s="381" t="s">
        <v>3048</v>
      </c>
      <c r="C2075" s="382" t="s">
        <v>7017</v>
      </c>
      <c r="D2075" s="383">
        <v>4540</v>
      </c>
      <c r="E2075" s="384">
        <v>14000</v>
      </c>
      <c r="F2075" s="141">
        <f>-SUMIF(CajaAcc!F:F,A2075,CajaAcc!E:E)+G2075</f>
        <v>3</v>
      </c>
      <c r="G2075" s="332">
        <v>3</v>
      </c>
    </row>
    <row r="2076" spans="1:7" ht="15">
      <c r="A2076" s="341" t="s">
        <v>6632</v>
      </c>
      <c r="B2076" s="381" t="s">
        <v>3048</v>
      </c>
      <c r="C2076" s="382" t="s">
        <v>7678</v>
      </c>
      <c r="D2076" s="383">
        <v>3745</v>
      </c>
      <c r="E2076" s="384">
        <v>11500</v>
      </c>
      <c r="F2076" s="141">
        <f>-SUMIF(CajaAcc!F:F,A2076,CajaAcc!E:E)+G2076</f>
        <v>1</v>
      </c>
      <c r="G2076" s="332">
        <v>1</v>
      </c>
    </row>
    <row r="2077" spans="1:7" ht="15">
      <c r="A2077" s="341" t="s">
        <v>6895</v>
      </c>
      <c r="B2077" s="381" t="s">
        <v>3048</v>
      </c>
      <c r="C2077" s="382" t="s">
        <v>6896</v>
      </c>
      <c r="D2077" s="383">
        <v>1419</v>
      </c>
      <c r="E2077" s="384">
        <v>4500</v>
      </c>
      <c r="F2077" s="141">
        <f>-SUMIF(CajaAcc!F:F,A2077,CajaAcc!E:E)+G2077</f>
        <v>0</v>
      </c>
      <c r="G2077" s="332">
        <v>0</v>
      </c>
    </row>
    <row r="2078" spans="1:7" ht="15">
      <c r="A2078" s="341" t="s">
        <v>3274</v>
      </c>
      <c r="B2078" s="381" t="s">
        <v>3048</v>
      </c>
      <c r="C2078" s="382" t="s">
        <v>3275</v>
      </c>
      <c r="D2078" s="383">
        <v>2710</v>
      </c>
      <c r="E2078" s="384">
        <v>8500</v>
      </c>
      <c r="F2078" s="141">
        <f>-SUMIF(CajaAcc!F:F,A2078,CajaAcc!E:E)+G2078</f>
        <v>1</v>
      </c>
      <c r="G2078" s="332">
        <v>2</v>
      </c>
    </row>
    <row r="2079" spans="1:7" ht="15">
      <c r="A2079" s="341" t="s">
        <v>6634</v>
      </c>
      <c r="B2079" s="381" t="s">
        <v>3048</v>
      </c>
      <c r="C2079" s="382" t="s">
        <v>6897</v>
      </c>
      <c r="D2079" s="383">
        <v>4582</v>
      </c>
      <c r="E2079" s="384">
        <v>14000</v>
      </c>
      <c r="F2079" s="141">
        <f>-SUMIF(CajaAcc!F:F,A2079,CajaAcc!E:E)+G2079</f>
        <v>0</v>
      </c>
      <c r="G2079" s="332">
        <v>0</v>
      </c>
    </row>
    <row r="2080" spans="1:7" ht="15">
      <c r="A2080" s="341" t="s">
        <v>3276</v>
      </c>
      <c r="B2080" s="381" t="s">
        <v>3048</v>
      </c>
      <c r="C2080" s="382" t="s">
        <v>3277</v>
      </c>
      <c r="D2080" s="383">
        <v>3051</v>
      </c>
      <c r="E2080" s="384">
        <v>9500</v>
      </c>
      <c r="F2080" s="141">
        <f>-SUMIF(CajaAcc!F:F,A2080,CajaAcc!E:E)+G2080</f>
        <v>1</v>
      </c>
      <c r="G2080" s="332">
        <v>1</v>
      </c>
    </row>
    <row r="2081" spans="1:7" ht="15">
      <c r="A2081" s="341" t="s">
        <v>6633</v>
      </c>
      <c r="B2081" s="381" t="s">
        <v>3048</v>
      </c>
      <c r="C2081" s="382" t="s">
        <v>7018</v>
      </c>
      <c r="D2081" s="383">
        <v>4540</v>
      </c>
      <c r="E2081" s="384">
        <v>14000</v>
      </c>
      <c r="F2081" s="141">
        <f>-SUMIF(CajaAcc!F:F,A2081,CajaAcc!E:E)+G2081</f>
        <v>0</v>
      </c>
      <c r="G2081" s="332">
        <v>0</v>
      </c>
    </row>
    <row r="2082" spans="1:7" ht="15">
      <c r="A2082" s="341" t="s">
        <v>3278</v>
      </c>
      <c r="B2082" s="381" t="s">
        <v>3048</v>
      </c>
      <c r="C2082" s="382" t="s">
        <v>3279</v>
      </c>
      <c r="D2082" s="383">
        <v>1700</v>
      </c>
      <c r="E2082" s="384">
        <v>5000</v>
      </c>
      <c r="F2082" s="141">
        <f>-SUMIF(CajaAcc!F:F,A2082,CajaAcc!E:E)+G2082</f>
        <v>0</v>
      </c>
      <c r="G2082" s="332">
        <v>0</v>
      </c>
    </row>
    <row r="2083" spans="1:7" ht="15">
      <c r="A2083" s="341" t="s">
        <v>3280</v>
      </c>
      <c r="B2083" s="381" t="s">
        <v>3048</v>
      </c>
      <c r="C2083" s="382" t="s">
        <v>3279</v>
      </c>
      <c r="D2083" s="383">
        <v>1700</v>
      </c>
      <c r="E2083" s="384">
        <v>5000</v>
      </c>
      <c r="F2083" s="141">
        <f>-SUMIF(CajaAcc!F:F,A2083,CajaAcc!E:E)+G2083</f>
        <v>0</v>
      </c>
      <c r="G2083" s="332">
        <v>0</v>
      </c>
    </row>
    <row r="2084" spans="1:7" ht="15">
      <c r="A2084" s="341" t="s">
        <v>7019</v>
      </c>
      <c r="B2084" s="381" t="s">
        <v>3048</v>
      </c>
      <c r="C2084" s="382" t="s">
        <v>7020</v>
      </c>
      <c r="D2084" s="383">
        <v>2710</v>
      </c>
      <c r="E2084" s="384">
        <v>8500</v>
      </c>
      <c r="F2084" s="141">
        <f>-SUMIF(CajaAcc!F:F,A2084,CajaAcc!E:E)+G2084</f>
        <v>0</v>
      </c>
      <c r="G2084" s="332">
        <v>0</v>
      </c>
    </row>
    <row r="2085" spans="1:7" ht="15">
      <c r="A2085" s="341" t="s">
        <v>3281</v>
      </c>
      <c r="B2085" s="381" t="s">
        <v>3048</v>
      </c>
      <c r="C2085" s="382" t="s">
        <v>3282</v>
      </c>
      <c r="D2085" s="383">
        <v>1263</v>
      </c>
      <c r="E2085" s="384">
        <v>4000</v>
      </c>
      <c r="F2085" s="141">
        <f>-SUMIF(CajaAcc!F:F,A2085,CajaAcc!E:E)+G2085</f>
        <v>2</v>
      </c>
      <c r="G2085" s="332">
        <v>2</v>
      </c>
    </row>
    <row r="2086" spans="1:7" ht="15">
      <c r="A2086" s="341" t="s">
        <v>6496</v>
      </c>
      <c r="B2086" s="381" t="s">
        <v>3048</v>
      </c>
      <c r="C2086" s="382" t="s">
        <v>3282</v>
      </c>
      <c r="D2086" s="383">
        <v>1263</v>
      </c>
      <c r="E2086" s="384">
        <v>4000</v>
      </c>
      <c r="F2086" s="141">
        <f>-SUMIF(CajaAcc!F:F,A2086,CajaAcc!E:E)+G2086</f>
        <v>0</v>
      </c>
      <c r="G2086" s="332">
        <v>0</v>
      </c>
    </row>
    <row r="2087" spans="1:7" ht="15">
      <c r="A2087" s="341" t="s">
        <v>3283</v>
      </c>
      <c r="B2087" s="381" t="s">
        <v>3048</v>
      </c>
      <c r="C2087" s="382" t="s">
        <v>7679</v>
      </c>
      <c r="D2087" s="383">
        <v>4572</v>
      </c>
      <c r="E2087" s="384">
        <v>14000</v>
      </c>
      <c r="F2087" s="141">
        <f>-SUMIF(CajaAcc!F:F,A2087,CajaAcc!E:E)+G2087</f>
        <v>1</v>
      </c>
      <c r="G2087" s="332">
        <v>1</v>
      </c>
    </row>
    <row r="2088" spans="1:7" ht="15">
      <c r="A2088" s="341" t="s">
        <v>7570</v>
      </c>
      <c r="B2088" s="381" t="s">
        <v>3048</v>
      </c>
      <c r="C2088" s="382" t="s">
        <v>7571</v>
      </c>
      <c r="D2088" s="383">
        <v>5240</v>
      </c>
      <c r="E2088" s="384">
        <v>16000</v>
      </c>
      <c r="F2088" s="141">
        <f>-SUMIF(CajaAcc!F:F,A2088,CajaAcc!E:E)+G2088</f>
        <v>0</v>
      </c>
      <c r="G2088" s="332">
        <v>0</v>
      </c>
    </row>
    <row r="2089" spans="1:7" ht="15">
      <c r="A2089" s="341" t="s">
        <v>3284</v>
      </c>
      <c r="B2089" s="381" t="s">
        <v>3048</v>
      </c>
      <c r="C2089" s="382" t="s">
        <v>3285</v>
      </c>
      <c r="D2089" s="383">
        <v>2710</v>
      </c>
      <c r="E2089" s="384">
        <v>8500</v>
      </c>
      <c r="F2089" s="141">
        <f>-SUMIF(CajaAcc!F:F,A2089,CajaAcc!E:E)+G2089</f>
        <v>1</v>
      </c>
      <c r="G2089" s="332">
        <v>1</v>
      </c>
    </row>
    <row r="2090" spans="1:7" ht="15">
      <c r="A2090" s="341" t="s">
        <v>6635</v>
      </c>
      <c r="B2090" s="381" t="s">
        <v>3048</v>
      </c>
      <c r="C2090" s="382" t="s">
        <v>6898</v>
      </c>
      <c r="D2090" s="383">
        <v>4582</v>
      </c>
      <c r="E2090" s="384">
        <v>14000</v>
      </c>
      <c r="F2090" s="141">
        <f>-SUMIF(CajaAcc!F:F,A2090,CajaAcc!E:E)+G2090</f>
        <v>0</v>
      </c>
      <c r="G2090" s="332">
        <v>0</v>
      </c>
    </row>
    <row r="2091" spans="1:7" ht="15">
      <c r="A2091" s="341" t="s">
        <v>6755</v>
      </c>
      <c r="B2091" s="381" t="s">
        <v>3048</v>
      </c>
      <c r="C2091" s="382" t="s">
        <v>7021</v>
      </c>
      <c r="D2091" s="383">
        <v>4540</v>
      </c>
      <c r="E2091" s="384">
        <v>14000</v>
      </c>
      <c r="F2091" s="141">
        <f>-SUMIF(CajaAcc!F:F,A2091,CajaAcc!E:E)+G2091</f>
        <v>0</v>
      </c>
      <c r="G2091" s="332">
        <v>0</v>
      </c>
    </row>
    <row r="2092" spans="1:7" ht="15">
      <c r="A2092" s="341" t="s">
        <v>3286</v>
      </c>
      <c r="B2092" s="381" t="s">
        <v>3048</v>
      </c>
      <c r="C2092" s="382" t="s">
        <v>7022</v>
      </c>
      <c r="D2092" s="383">
        <v>3810</v>
      </c>
      <c r="E2092" s="384">
        <v>11500</v>
      </c>
      <c r="F2092" s="141">
        <f>-SUMIF(CajaAcc!F:F,A2092,CajaAcc!E:E)+G2092</f>
        <v>0</v>
      </c>
      <c r="G2092" s="332">
        <v>0</v>
      </c>
    </row>
    <row r="2093" spans="1:7" ht="15">
      <c r="A2093" s="341" t="s">
        <v>3288</v>
      </c>
      <c r="B2093" s="381" t="s">
        <v>3048</v>
      </c>
      <c r="C2093" s="382" t="s">
        <v>3289</v>
      </c>
      <c r="D2093" s="383">
        <v>2710</v>
      </c>
      <c r="E2093" s="384">
        <v>8500</v>
      </c>
      <c r="F2093" s="141">
        <f>-SUMIF(CajaAcc!F:F,A2093,CajaAcc!E:E)+G2093</f>
        <v>2</v>
      </c>
      <c r="G2093" s="332">
        <v>2</v>
      </c>
    </row>
    <row r="2094" spans="1:7" ht="15">
      <c r="A2094" s="341" t="s">
        <v>7295</v>
      </c>
      <c r="B2094" s="381" t="s">
        <v>3048</v>
      </c>
      <c r="C2094" s="382" t="s">
        <v>7296</v>
      </c>
      <c r="D2094" s="383">
        <v>3614</v>
      </c>
      <c r="E2094" s="384">
        <v>13500</v>
      </c>
      <c r="F2094" s="141">
        <f>-SUMIF(CajaAcc!F:F,A2094,CajaAcc!E:E)+G2094</f>
        <v>0</v>
      </c>
      <c r="G2094" s="332">
        <v>0</v>
      </c>
    </row>
    <row r="2095" spans="1:7" ht="15">
      <c r="A2095" s="341" t="s">
        <v>3310</v>
      </c>
      <c r="B2095" s="381" t="s">
        <v>3048</v>
      </c>
      <c r="C2095" s="382" t="s">
        <v>6899</v>
      </c>
      <c r="D2095" s="383">
        <v>4779</v>
      </c>
      <c r="E2095" s="384">
        <v>14500</v>
      </c>
      <c r="F2095" s="141">
        <f>-SUMIF(CajaAcc!F:F,A2095,CajaAcc!E:E)+G2095</f>
        <v>0</v>
      </c>
      <c r="G2095" s="332">
        <v>0</v>
      </c>
    </row>
    <row r="2096" spans="1:7" ht="15">
      <c r="A2096" s="341" t="s">
        <v>7485</v>
      </c>
      <c r="B2096" s="381" t="s">
        <v>3048</v>
      </c>
      <c r="C2096" s="382" t="s">
        <v>7486</v>
      </c>
      <c r="D2096" s="383">
        <v>3149</v>
      </c>
      <c r="E2096" s="384">
        <v>9500</v>
      </c>
      <c r="F2096" s="141">
        <f>-SUMIF(CajaAcc!F:F,A2096,CajaAcc!E:E)+G2096</f>
        <v>1</v>
      </c>
      <c r="G2096" s="332">
        <v>1</v>
      </c>
    </row>
    <row r="2097" spans="1:7" ht="15">
      <c r="A2097" s="341" t="s">
        <v>3290</v>
      </c>
      <c r="B2097" s="381" t="s">
        <v>3048</v>
      </c>
      <c r="C2097" s="382" t="s">
        <v>3291</v>
      </c>
      <c r="D2097" s="383">
        <v>2710</v>
      </c>
      <c r="E2097" s="384">
        <v>8500</v>
      </c>
      <c r="F2097" s="141">
        <f>-SUMIF(CajaAcc!F:F,A2097,CajaAcc!E:E)+G2097</f>
        <v>1</v>
      </c>
      <c r="G2097" s="332">
        <v>1</v>
      </c>
    </row>
    <row r="2098" spans="1:7" ht="15">
      <c r="A2098" s="341" t="s">
        <v>7297</v>
      </c>
      <c r="B2098" s="381" t="s">
        <v>3048</v>
      </c>
      <c r="C2098" s="382" t="s">
        <v>7298</v>
      </c>
      <c r="D2098" s="383">
        <v>3614</v>
      </c>
      <c r="E2098" s="384">
        <v>13500</v>
      </c>
      <c r="F2098" s="141">
        <f>-SUMIF(CajaAcc!F:F,A2098,CajaAcc!E:E)+G2098</f>
        <v>0</v>
      </c>
      <c r="G2098" s="332">
        <v>0</v>
      </c>
    </row>
    <row r="2099" spans="1:7" ht="15">
      <c r="A2099" s="341" t="s">
        <v>6900</v>
      </c>
      <c r="B2099" s="381" t="s">
        <v>3048</v>
      </c>
      <c r="C2099" s="382" t="s">
        <v>7023</v>
      </c>
      <c r="D2099" s="383">
        <v>2168</v>
      </c>
      <c r="E2099" s="384">
        <v>8000</v>
      </c>
      <c r="F2099" s="141">
        <f>-SUMIF(CajaAcc!F:F,A2099,CajaAcc!E:E)+G2099</f>
        <v>0</v>
      </c>
      <c r="G2099" s="332">
        <v>0</v>
      </c>
    </row>
    <row r="2100" spans="1:7" ht="15">
      <c r="A2100" s="341" t="s">
        <v>3298</v>
      </c>
      <c r="B2100" s="381" t="s">
        <v>3048</v>
      </c>
      <c r="C2100" s="382" t="s">
        <v>6901</v>
      </c>
      <c r="D2100" s="383">
        <v>4779</v>
      </c>
      <c r="E2100" s="384">
        <v>14500</v>
      </c>
      <c r="F2100" s="141">
        <f>-SUMIF(CajaAcc!F:F,A2100,CajaAcc!E:E)+G2100</f>
        <v>1</v>
      </c>
      <c r="G2100" s="332">
        <v>1</v>
      </c>
    </row>
    <row r="2101" spans="1:7" ht="15">
      <c r="A2101" s="341" t="s">
        <v>7487</v>
      </c>
      <c r="B2101" s="381" t="s">
        <v>3048</v>
      </c>
      <c r="C2101" s="382" t="s">
        <v>7488</v>
      </c>
      <c r="D2101" s="383">
        <v>3149</v>
      </c>
      <c r="E2101" s="384">
        <v>9500</v>
      </c>
      <c r="F2101" s="141">
        <f>-SUMIF(CajaAcc!F:F,A2101,CajaAcc!E:E)+G2101</f>
        <v>0</v>
      </c>
      <c r="G2101" s="332">
        <v>0</v>
      </c>
    </row>
    <row r="2102" spans="1:7" ht="15">
      <c r="A2102" s="341" t="s">
        <v>3292</v>
      </c>
      <c r="B2102" s="381" t="s">
        <v>3048</v>
      </c>
      <c r="C2102" s="382" t="s">
        <v>3293</v>
      </c>
      <c r="D2102" s="383">
        <v>4517</v>
      </c>
      <c r="E2102" s="384">
        <v>14000</v>
      </c>
      <c r="F2102" s="141">
        <f>-SUMIF(CajaAcc!F:F,A2102,CajaAcc!E:E)+G2102</f>
        <v>0</v>
      </c>
      <c r="G2102" s="332">
        <v>0</v>
      </c>
    </row>
    <row r="2103" spans="1:7" ht="15">
      <c r="A2103" s="341" t="s">
        <v>6636</v>
      </c>
      <c r="B2103" s="381" t="s">
        <v>3048</v>
      </c>
      <c r="C2103" s="382" t="s">
        <v>7024</v>
      </c>
      <c r="D2103" s="383">
        <v>4540</v>
      </c>
      <c r="E2103" s="384">
        <v>14000</v>
      </c>
      <c r="F2103" s="141">
        <f>-SUMIF(CajaAcc!F:F,A2103,CajaAcc!E:E)+G2103</f>
        <v>0</v>
      </c>
      <c r="G2103" s="332">
        <v>0</v>
      </c>
    </row>
    <row r="2104" spans="1:7" ht="15">
      <c r="A2104" s="341" t="s">
        <v>3294</v>
      </c>
      <c r="B2104" s="381" t="s">
        <v>3048</v>
      </c>
      <c r="C2104" s="382" t="s">
        <v>7025</v>
      </c>
      <c r="D2104" s="383">
        <v>3810</v>
      </c>
      <c r="E2104" s="384">
        <v>11500</v>
      </c>
      <c r="F2104" s="141">
        <f>-SUMIF(CajaAcc!F:F,A2104,CajaAcc!E:E)+G2104</f>
        <v>1</v>
      </c>
      <c r="G2104" s="332">
        <v>1</v>
      </c>
    </row>
    <row r="2105" spans="1:7" ht="15">
      <c r="A2105" s="341" t="s">
        <v>3295</v>
      </c>
      <c r="B2105" s="381" t="s">
        <v>3048</v>
      </c>
      <c r="C2105" s="382" t="s">
        <v>3296</v>
      </c>
      <c r="D2105" s="383">
        <v>1700</v>
      </c>
      <c r="E2105" s="384">
        <v>5000</v>
      </c>
      <c r="F2105" s="141">
        <f>-SUMIF(CajaAcc!F:F,A2105,CajaAcc!E:E)+G2105</f>
        <v>0</v>
      </c>
      <c r="G2105" s="332">
        <v>0</v>
      </c>
    </row>
    <row r="2106" spans="1:7" ht="15">
      <c r="A2106" s="341" t="s">
        <v>3297</v>
      </c>
      <c r="B2106" s="381" t="s">
        <v>3048</v>
      </c>
      <c r="C2106" s="382" t="s">
        <v>3296</v>
      </c>
      <c r="D2106" s="383">
        <v>1700</v>
      </c>
      <c r="E2106" s="384">
        <v>5000</v>
      </c>
      <c r="F2106" s="141">
        <f>-SUMIF(CajaAcc!F:F,A2106,CajaAcc!E:E)+G2106</f>
        <v>1</v>
      </c>
      <c r="G2106" s="332">
        <v>1</v>
      </c>
    </row>
    <row r="2107" spans="1:7" ht="15">
      <c r="A2107" s="341" t="s">
        <v>3299</v>
      </c>
      <c r="B2107" s="381" t="s">
        <v>3048</v>
      </c>
      <c r="C2107" s="382" t="s">
        <v>3300</v>
      </c>
      <c r="D2107" s="383">
        <v>1700</v>
      </c>
      <c r="E2107" s="384">
        <v>5000</v>
      </c>
      <c r="F2107" s="141">
        <f>-SUMIF(CajaAcc!F:F,A2107,CajaAcc!E:E)+G2107</f>
        <v>1</v>
      </c>
      <c r="G2107" s="332">
        <v>1</v>
      </c>
    </row>
    <row r="2108" spans="1:7" ht="15">
      <c r="A2108" s="341" t="s">
        <v>3301</v>
      </c>
      <c r="B2108" s="381" t="s">
        <v>3048</v>
      </c>
      <c r="C2108" s="382" t="s">
        <v>3300</v>
      </c>
      <c r="D2108" s="383">
        <v>1700</v>
      </c>
      <c r="E2108" s="384">
        <v>5000</v>
      </c>
      <c r="F2108" s="141">
        <f>-SUMIF(CajaAcc!F:F,A2108,CajaAcc!E:E)+G2108</f>
        <v>3</v>
      </c>
      <c r="G2108" s="332">
        <v>3</v>
      </c>
    </row>
    <row r="2109" spans="1:7" ht="15">
      <c r="A2109" s="341" t="s">
        <v>3302</v>
      </c>
      <c r="B2109" s="381" t="s">
        <v>3048</v>
      </c>
      <c r="C2109" s="382" t="s">
        <v>3300</v>
      </c>
      <c r="D2109" s="383">
        <v>1700</v>
      </c>
      <c r="E2109" s="384">
        <v>5000</v>
      </c>
      <c r="F2109" s="141">
        <f>-SUMIF(CajaAcc!F:F,A2109,CajaAcc!E:E)+G2109</f>
        <v>2</v>
      </c>
      <c r="G2109" s="332">
        <v>2</v>
      </c>
    </row>
    <row r="2110" spans="1:7" ht="15">
      <c r="A2110" s="341" t="s">
        <v>3303</v>
      </c>
      <c r="B2110" s="381" t="s">
        <v>3048</v>
      </c>
      <c r="C2110" s="382" t="s">
        <v>3300</v>
      </c>
      <c r="D2110" s="383">
        <v>1700</v>
      </c>
      <c r="E2110" s="384">
        <v>5000</v>
      </c>
      <c r="F2110" s="141">
        <f>-SUMIF(CajaAcc!F:F,A2110,CajaAcc!E:E)+G2110</f>
        <v>0</v>
      </c>
      <c r="G2110" s="332">
        <v>0</v>
      </c>
    </row>
    <row r="2111" spans="1:7" ht="15">
      <c r="A2111" s="341" t="s">
        <v>3304</v>
      </c>
      <c r="B2111" s="381" t="s">
        <v>3048</v>
      </c>
      <c r="C2111" s="382" t="s">
        <v>3300</v>
      </c>
      <c r="D2111" s="383">
        <v>1700</v>
      </c>
      <c r="E2111" s="384">
        <v>5000</v>
      </c>
      <c r="F2111" s="141">
        <f>-SUMIF(CajaAcc!F:F,A2111,CajaAcc!E:E)+G2111</f>
        <v>0</v>
      </c>
      <c r="G2111" s="332">
        <v>0</v>
      </c>
    </row>
    <row r="2112" spans="1:7" ht="15">
      <c r="A2112" s="341" t="s">
        <v>3305</v>
      </c>
      <c r="B2112" s="381" t="s">
        <v>3048</v>
      </c>
      <c r="C2112" s="382" t="s">
        <v>3300</v>
      </c>
      <c r="D2112" s="383">
        <v>1700</v>
      </c>
      <c r="E2112" s="384">
        <v>5000</v>
      </c>
      <c r="F2112" s="141">
        <f>-SUMIF(CajaAcc!F:F,A2112,CajaAcc!E:E)+G2112</f>
        <v>0</v>
      </c>
      <c r="G2112" s="332">
        <v>0</v>
      </c>
    </row>
    <row r="2113" spans="1:7" ht="15">
      <c r="A2113" s="341" t="s">
        <v>3306</v>
      </c>
      <c r="B2113" s="381" t="s">
        <v>3048</v>
      </c>
      <c r="C2113" s="382" t="s">
        <v>3307</v>
      </c>
      <c r="D2113" s="383">
        <v>1263</v>
      </c>
      <c r="E2113" s="384">
        <v>4000</v>
      </c>
      <c r="F2113" s="141">
        <f>-SUMIF(CajaAcc!F:F,A2113,CajaAcc!E:E)+G2113</f>
        <v>1</v>
      </c>
      <c r="G2113" s="332">
        <v>1</v>
      </c>
    </row>
    <row r="2114" spans="1:7" ht="15">
      <c r="A2114" s="341" t="s">
        <v>3308</v>
      </c>
      <c r="B2114" s="381" t="s">
        <v>3048</v>
      </c>
      <c r="C2114" s="382" t="s">
        <v>3307</v>
      </c>
      <c r="D2114" s="383">
        <v>1263</v>
      </c>
      <c r="E2114" s="384">
        <v>4000</v>
      </c>
      <c r="F2114" s="141">
        <f>-SUMIF(CajaAcc!F:F,A2114,CajaAcc!E:E)+G2114</f>
        <v>4</v>
      </c>
      <c r="G2114" s="332">
        <v>4</v>
      </c>
    </row>
    <row r="2115" spans="1:7" ht="15">
      <c r="A2115" s="341" t="s">
        <v>3309</v>
      </c>
      <c r="B2115" s="381" t="s">
        <v>3048</v>
      </c>
      <c r="C2115" s="382" t="s">
        <v>7680</v>
      </c>
      <c r="D2115" s="383">
        <v>4572</v>
      </c>
      <c r="E2115" s="384">
        <v>14000</v>
      </c>
      <c r="F2115" s="141">
        <f>-SUMIF(CajaAcc!F:F,A2115,CajaAcc!E:E)+G2115</f>
        <v>1</v>
      </c>
      <c r="G2115" s="332">
        <v>1</v>
      </c>
    </row>
    <row r="2116" spans="1:7" ht="15">
      <c r="A2116" s="341" t="s">
        <v>3320</v>
      </c>
      <c r="B2116" s="381" t="s">
        <v>3048</v>
      </c>
      <c r="C2116" s="382" t="s">
        <v>7681</v>
      </c>
      <c r="D2116" s="383">
        <v>4492</v>
      </c>
      <c r="E2116" s="384">
        <v>14000</v>
      </c>
      <c r="F2116" s="141">
        <f>-SUMIF(CajaAcc!F:F,A2116,CajaAcc!E:E)+G2116</f>
        <v>0</v>
      </c>
      <c r="G2116" s="332">
        <v>0</v>
      </c>
    </row>
    <row r="2117" spans="1:7" ht="15">
      <c r="A2117" s="341" t="s">
        <v>7032</v>
      </c>
      <c r="B2117" s="381" t="s">
        <v>3048</v>
      </c>
      <c r="C2117" s="382" t="s">
        <v>7682</v>
      </c>
      <c r="D2117" s="383">
        <v>3614</v>
      </c>
      <c r="E2117" s="384">
        <v>13500</v>
      </c>
      <c r="F2117" s="141">
        <f>-SUMIF(CajaAcc!F:F,A2117,CajaAcc!E:E)+G2117</f>
        <v>0</v>
      </c>
      <c r="G2117" s="332">
        <v>0</v>
      </c>
    </row>
    <row r="2118" spans="1:7" ht="15">
      <c r="A2118" s="341" t="s">
        <v>3352</v>
      </c>
      <c r="B2118" s="381" t="s">
        <v>3048</v>
      </c>
      <c r="C2118" s="382" t="s">
        <v>7683</v>
      </c>
      <c r="D2118" s="383">
        <v>4582</v>
      </c>
      <c r="E2118" s="384">
        <v>14000</v>
      </c>
      <c r="F2118" s="141">
        <f>-SUMIF(CajaAcc!F:F,A2118,CajaAcc!E:E)+G2118</f>
        <v>0</v>
      </c>
      <c r="G2118" s="332">
        <v>0</v>
      </c>
    </row>
    <row r="2119" spans="1:7" ht="15">
      <c r="A2119" s="341" t="s">
        <v>3316</v>
      </c>
      <c r="B2119" s="381" t="s">
        <v>3048</v>
      </c>
      <c r="C2119" s="382" t="s">
        <v>7684</v>
      </c>
      <c r="D2119" s="383">
        <v>4779</v>
      </c>
      <c r="E2119" s="384">
        <v>14500</v>
      </c>
      <c r="F2119" s="141">
        <f>-SUMIF(CajaAcc!F:F,A2119,CajaAcc!E:E)+G2119</f>
        <v>0</v>
      </c>
      <c r="G2119" s="332">
        <v>0</v>
      </c>
    </row>
    <row r="2120" spans="1:7" ht="15">
      <c r="A2120" s="341" t="s">
        <v>3317</v>
      </c>
      <c r="B2120" s="381" t="s">
        <v>3048</v>
      </c>
      <c r="C2120" s="382" t="s">
        <v>7684</v>
      </c>
      <c r="D2120" s="383">
        <v>4779</v>
      </c>
      <c r="E2120" s="384">
        <v>14500</v>
      </c>
      <c r="F2120" s="141">
        <f>-SUMIF(CajaAcc!F:F,A2120,CajaAcc!E:E)+G2120</f>
        <v>0</v>
      </c>
      <c r="G2120" s="332">
        <v>0</v>
      </c>
    </row>
    <row r="2121" spans="1:7" ht="15">
      <c r="A2121" s="341" t="s">
        <v>3318</v>
      </c>
      <c r="B2121" s="381" t="s">
        <v>3048</v>
      </c>
      <c r="C2121" s="382" t="s">
        <v>7684</v>
      </c>
      <c r="D2121" s="383">
        <v>4779</v>
      </c>
      <c r="E2121" s="384">
        <v>14500</v>
      </c>
      <c r="F2121" s="141">
        <f>-SUMIF(CajaAcc!F:F,A2121,CajaAcc!E:E)+G2121</f>
        <v>0</v>
      </c>
      <c r="G2121" s="332">
        <v>0</v>
      </c>
    </row>
    <row r="2122" spans="1:7" ht="15">
      <c r="A2122" s="341" t="s">
        <v>3319</v>
      </c>
      <c r="B2122" s="381" t="s">
        <v>3048</v>
      </c>
      <c r="C2122" s="382" t="s">
        <v>7684</v>
      </c>
      <c r="D2122" s="383">
        <v>4779</v>
      </c>
      <c r="E2122" s="384">
        <v>14500</v>
      </c>
      <c r="F2122" s="141">
        <f>-SUMIF(CajaAcc!F:F,A2122,CajaAcc!E:E)+G2122</f>
        <v>0</v>
      </c>
      <c r="G2122" s="332">
        <v>0</v>
      </c>
    </row>
    <row r="2123" spans="1:7" ht="15">
      <c r="A2123" s="341" t="s">
        <v>3356</v>
      </c>
      <c r="B2123" s="381" t="s">
        <v>3048</v>
      </c>
      <c r="C2123" s="382" t="s">
        <v>7684</v>
      </c>
      <c r="D2123" s="383">
        <v>4582</v>
      </c>
      <c r="E2123" s="384">
        <v>14000</v>
      </c>
      <c r="F2123" s="141">
        <f>-SUMIF(CajaAcc!F:F,A2123,CajaAcc!E:E)+G2123</f>
        <v>0</v>
      </c>
      <c r="G2123" s="332">
        <v>0</v>
      </c>
    </row>
    <row r="2124" spans="1:7" ht="15">
      <c r="A2124" s="341" t="s">
        <v>7569</v>
      </c>
      <c r="B2124" s="381" t="s">
        <v>3048</v>
      </c>
      <c r="C2124" s="382" t="s">
        <v>7685</v>
      </c>
      <c r="D2124" s="383">
        <v>5240</v>
      </c>
      <c r="E2124" s="384">
        <v>16000</v>
      </c>
      <c r="F2124" s="141">
        <f>-SUMIF(CajaAcc!F:F,A2124,CajaAcc!E:E)+G2124</f>
        <v>2</v>
      </c>
      <c r="G2124" s="332">
        <v>0</v>
      </c>
    </row>
    <row r="2125" spans="1:7" ht="15">
      <c r="A2125" s="341" t="s">
        <v>7491</v>
      </c>
      <c r="B2125" s="381" t="s">
        <v>3048</v>
      </c>
      <c r="C2125" s="382" t="s">
        <v>7686</v>
      </c>
      <c r="D2125" s="383">
        <v>3149</v>
      </c>
      <c r="E2125" s="384">
        <v>9500</v>
      </c>
      <c r="F2125" s="141">
        <f>-SUMIF(CajaAcc!F:F,A2125,CajaAcc!E:E)+G2125</f>
        <v>7</v>
      </c>
      <c r="G2125" s="332">
        <v>3</v>
      </c>
    </row>
    <row r="2126" spans="1:7" ht="15">
      <c r="A2126" s="341" t="s">
        <v>3345</v>
      </c>
      <c r="B2126" s="381" t="s">
        <v>3048</v>
      </c>
      <c r="C2126" s="382" t="s">
        <v>7687</v>
      </c>
      <c r="D2126" s="383">
        <v>2566</v>
      </c>
      <c r="E2126" s="384">
        <v>8000</v>
      </c>
      <c r="F2126" s="141">
        <f>-SUMIF(CajaAcc!F:F,A2126,CajaAcc!E:E)+G2126</f>
        <v>0</v>
      </c>
      <c r="G2126" s="332">
        <v>1</v>
      </c>
    </row>
    <row r="2127" spans="1:7" ht="15">
      <c r="A2127" s="341" t="s">
        <v>3311</v>
      </c>
      <c r="B2127" s="381" t="s">
        <v>3048</v>
      </c>
      <c r="C2127" s="382" t="s">
        <v>7688</v>
      </c>
      <c r="D2127" s="383">
        <v>4517</v>
      </c>
      <c r="E2127" s="384">
        <v>14000</v>
      </c>
      <c r="F2127" s="141">
        <f>-SUMIF(CajaAcc!F:F,A2127,CajaAcc!E:E)+G2127</f>
        <v>0</v>
      </c>
      <c r="G2127" s="332">
        <v>0</v>
      </c>
    </row>
    <row r="2128" spans="1:7" ht="15">
      <c r="A2128" s="341" t="s">
        <v>3346</v>
      </c>
      <c r="B2128" s="381" t="s">
        <v>3048</v>
      </c>
      <c r="C2128" s="382" t="s">
        <v>7688</v>
      </c>
      <c r="D2128" s="383">
        <v>4517</v>
      </c>
      <c r="E2128" s="384">
        <v>14000</v>
      </c>
      <c r="F2128" s="141">
        <f>-SUMIF(CajaAcc!F:F,A2128,CajaAcc!E:E)+G2128</f>
        <v>0</v>
      </c>
      <c r="G2128" s="332">
        <v>0</v>
      </c>
    </row>
    <row r="2129" spans="1:7" ht="15">
      <c r="A2129" s="341" t="s">
        <v>3347</v>
      </c>
      <c r="B2129" s="381" t="s">
        <v>3048</v>
      </c>
      <c r="C2129" s="382" t="s">
        <v>7689</v>
      </c>
      <c r="D2129" s="383">
        <v>4540</v>
      </c>
      <c r="E2129" s="384">
        <v>14000</v>
      </c>
      <c r="F2129" s="141">
        <f>-SUMIF(CajaAcc!F:F,A2129,CajaAcc!E:E)+G2129</f>
        <v>2</v>
      </c>
      <c r="G2129" s="332">
        <v>0</v>
      </c>
    </row>
    <row r="2130" spans="1:7" ht="15">
      <c r="A2130" s="341" t="s">
        <v>3348</v>
      </c>
      <c r="B2130" s="381" t="s">
        <v>3048</v>
      </c>
      <c r="C2130" s="382" t="s">
        <v>7689</v>
      </c>
      <c r="D2130" s="383">
        <v>4540</v>
      </c>
      <c r="E2130" s="384">
        <v>14000</v>
      </c>
      <c r="F2130" s="141">
        <f>-SUMIF(CajaAcc!F:F,A2130,CajaAcc!E:E)+G2130</f>
        <v>0</v>
      </c>
      <c r="G2130" s="332">
        <v>0</v>
      </c>
    </row>
    <row r="2131" spans="1:7" ht="15">
      <c r="A2131" s="341" t="s">
        <v>3349</v>
      </c>
      <c r="B2131" s="381" t="s">
        <v>3048</v>
      </c>
      <c r="C2131" s="382" t="s">
        <v>7690</v>
      </c>
      <c r="D2131" s="383">
        <v>3810</v>
      </c>
      <c r="E2131" s="384">
        <v>11500</v>
      </c>
      <c r="F2131" s="141">
        <f>-SUMIF(CajaAcc!F:F,A2131,CajaAcc!E:E)+G2131</f>
        <v>4</v>
      </c>
      <c r="G2131" s="332">
        <v>3</v>
      </c>
    </row>
    <row r="2132" spans="1:7" ht="15">
      <c r="A2132" s="341" t="s">
        <v>3350</v>
      </c>
      <c r="B2132" s="381" t="s">
        <v>3048</v>
      </c>
      <c r="C2132" s="382" t="s">
        <v>7690</v>
      </c>
      <c r="D2132" s="383">
        <v>3810</v>
      </c>
      <c r="E2132" s="384">
        <v>11500</v>
      </c>
      <c r="F2132" s="141">
        <f>-SUMIF(CajaAcc!F:F,A2132,CajaAcc!E:E)+G2132</f>
        <v>1</v>
      </c>
      <c r="G2132" s="332">
        <v>1</v>
      </c>
    </row>
    <row r="2133" spans="1:7" ht="15">
      <c r="A2133" s="341" t="s">
        <v>3351</v>
      </c>
      <c r="B2133" s="381" t="s">
        <v>3048</v>
      </c>
      <c r="C2133" s="382" t="s">
        <v>7690</v>
      </c>
      <c r="D2133" s="383">
        <v>3810</v>
      </c>
      <c r="E2133" s="384">
        <v>11500</v>
      </c>
      <c r="F2133" s="141">
        <f>-SUMIF(CajaAcc!F:F,A2133,CajaAcc!E:E)+G2133</f>
        <v>0</v>
      </c>
      <c r="G2133" s="332">
        <v>0</v>
      </c>
    </row>
    <row r="2134" spans="1:7" ht="15">
      <c r="A2134" s="341" t="s">
        <v>7033</v>
      </c>
      <c r="B2134" s="381" t="s">
        <v>3048</v>
      </c>
      <c r="C2134" s="382" t="s">
        <v>7691</v>
      </c>
      <c r="D2134" s="383">
        <v>2710</v>
      </c>
      <c r="E2134" s="384">
        <v>8500</v>
      </c>
      <c r="F2134" s="141">
        <f>-SUMIF(CajaAcc!F:F,A2134,CajaAcc!E:E)+G2134</f>
        <v>0</v>
      </c>
      <c r="G2134" s="332">
        <v>0</v>
      </c>
    </row>
    <row r="2135" spans="1:7" ht="15">
      <c r="A2135" s="341" t="s">
        <v>3312</v>
      </c>
      <c r="B2135" s="381" t="s">
        <v>3048</v>
      </c>
      <c r="C2135" s="382" t="s">
        <v>7692</v>
      </c>
      <c r="D2135" s="383">
        <v>1700</v>
      </c>
      <c r="E2135" s="384">
        <v>5000</v>
      </c>
      <c r="F2135" s="141">
        <f>-SUMIF(CajaAcc!F:F,A2135,CajaAcc!E:E)+G2135</f>
        <v>0</v>
      </c>
      <c r="G2135" s="332">
        <v>0</v>
      </c>
    </row>
    <row r="2136" spans="1:7" ht="15">
      <c r="A2136" s="341" t="s">
        <v>3313</v>
      </c>
      <c r="B2136" s="381" t="s">
        <v>3048</v>
      </c>
      <c r="C2136" s="382" t="s">
        <v>7692</v>
      </c>
      <c r="D2136" s="383">
        <v>1700</v>
      </c>
      <c r="E2136" s="384">
        <v>5000</v>
      </c>
      <c r="F2136" s="141">
        <f>-SUMIF(CajaAcc!F:F,A2136,CajaAcc!E:E)+G2136</f>
        <v>0</v>
      </c>
      <c r="G2136" s="332">
        <v>0</v>
      </c>
    </row>
    <row r="2137" spans="1:7" ht="15">
      <c r="A2137" s="341" t="s">
        <v>3353</v>
      </c>
      <c r="B2137" s="381" t="s">
        <v>3048</v>
      </c>
      <c r="C2137" s="382" t="s">
        <v>7692</v>
      </c>
      <c r="D2137" s="383">
        <v>2795</v>
      </c>
      <c r="E2137" s="384">
        <v>8500</v>
      </c>
      <c r="F2137" s="141">
        <f>-SUMIF(CajaAcc!F:F,A2137,CajaAcc!E:E)+G2137</f>
        <v>5</v>
      </c>
      <c r="G2137" s="332">
        <v>0</v>
      </c>
    </row>
    <row r="2138" spans="1:7" ht="15">
      <c r="A2138" s="341" t="s">
        <v>3314</v>
      </c>
      <c r="B2138" s="381" t="s">
        <v>3048</v>
      </c>
      <c r="C2138" s="382" t="s">
        <v>7693</v>
      </c>
      <c r="D2138" s="383">
        <v>1263</v>
      </c>
      <c r="E2138" s="384">
        <v>4000</v>
      </c>
      <c r="F2138" s="141">
        <f>-SUMIF(CajaAcc!F:F,A2138,CajaAcc!E:E)+G2138</f>
        <v>0</v>
      </c>
      <c r="G2138" s="332">
        <v>0</v>
      </c>
    </row>
    <row r="2139" spans="1:7" ht="15">
      <c r="A2139" s="341" t="s">
        <v>3354</v>
      </c>
      <c r="B2139" s="381" t="s">
        <v>3048</v>
      </c>
      <c r="C2139" s="382" t="s">
        <v>7693</v>
      </c>
      <c r="D2139" s="383">
        <v>1263</v>
      </c>
      <c r="E2139" s="384">
        <v>4000</v>
      </c>
      <c r="F2139" s="141">
        <f>-SUMIF(CajaAcc!F:F,A2139,CajaAcc!E:E)+G2139</f>
        <v>0</v>
      </c>
      <c r="G2139" s="332">
        <v>0</v>
      </c>
    </row>
    <row r="2140" spans="1:7" ht="15">
      <c r="A2140" s="341" t="s">
        <v>3315</v>
      </c>
      <c r="B2140" s="381" t="s">
        <v>3048</v>
      </c>
      <c r="C2140" s="382" t="s">
        <v>7694</v>
      </c>
      <c r="D2140" s="383">
        <v>4572</v>
      </c>
      <c r="E2140" s="384">
        <v>14000</v>
      </c>
      <c r="F2140" s="141">
        <f>-SUMIF(CajaAcc!F:F,A2140,CajaAcc!E:E)+G2140</f>
        <v>1</v>
      </c>
      <c r="G2140" s="332">
        <v>1</v>
      </c>
    </row>
    <row r="2141" spans="1:7" ht="15">
      <c r="A2141" s="341" t="s">
        <v>3355</v>
      </c>
      <c r="B2141" s="381" t="s">
        <v>3048</v>
      </c>
      <c r="C2141" s="382" t="s">
        <v>7694</v>
      </c>
      <c r="D2141" s="383">
        <v>3533</v>
      </c>
      <c r="E2141" s="384">
        <v>11000</v>
      </c>
      <c r="F2141" s="141">
        <f>-SUMIF(CajaAcc!F:F,A2141,CajaAcc!E:E)+G2141</f>
        <v>1</v>
      </c>
      <c r="G2141" s="332">
        <v>2</v>
      </c>
    </row>
    <row r="2142" spans="1:7" ht="15">
      <c r="A2142" s="341" t="s">
        <v>3287</v>
      </c>
      <c r="B2142" s="381" t="s">
        <v>3048</v>
      </c>
      <c r="C2142" s="382" t="s">
        <v>7695</v>
      </c>
      <c r="D2142" s="383">
        <v>3117</v>
      </c>
      <c r="E2142" s="384">
        <v>9500</v>
      </c>
      <c r="F2142" s="141">
        <f>-SUMIF(CajaAcc!F:F,A2142,CajaAcc!E:E)+G2142</f>
        <v>0</v>
      </c>
      <c r="G2142" s="332">
        <v>0</v>
      </c>
    </row>
    <row r="2143" spans="1:7" ht="15">
      <c r="A2143" s="341" t="s">
        <v>3321</v>
      </c>
      <c r="B2143" s="381" t="s">
        <v>3048</v>
      </c>
      <c r="C2143" s="382" t="s">
        <v>3322</v>
      </c>
      <c r="D2143" s="383">
        <v>4517</v>
      </c>
      <c r="E2143" s="384">
        <v>14000</v>
      </c>
      <c r="F2143" s="141">
        <f>-SUMIF(CajaAcc!F:F,A2143,CajaAcc!E:E)+G2143</f>
        <v>1</v>
      </c>
      <c r="G2143" s="332">
        <v>1</v>
      </c>
    </row>
    <row r="2144" spans="1:7" ht="15">
      <c r="A2144" s="341" t="s">
        <v>3323</v>
      </c>
      <c r="B2144" s="381" t="s">
        <v>3048</v>
      </c>
      <c r="C2144" s="382" t="s">
        <v>7026</v>
      </c>
      <c r="D2144" s="383">
        <v>4540</v>
      </c>
      <c r="E2144" s="384">
        <v>14000</v>
      </c>
      <c r="F2144" s="141">
        <f>-SUMIF(CajaAcc!F:F,A2144,CajaAcc!E:E)+G2144</f>
        <v>0</v>
      </c>
      <c r="G2144" s="332">
        <v>0</v>
      </c>
    </row>
    <row r="2145" spans="1:7" ht="15">
      <c r="A2145" s="341" t="s">
        <v>3324</v>
      </c>
      <c r="B2145" s="381" t="s">
        <v>3048</v>
      </c>
      <c r="C2145" s="382" t="s">
        <v>3325</v>
      </c>
      <c r="D2145" s="383">
        <v>1263</v>
      </c>
      <c r="E2145" s="384">
        <v>4000</v>
      </c>
      <c r="F2145" s="141">
        <f>-SUMIF(CajaAcc!F:F,A2145,CajaAcc!E:E)+G2145</f>
        <v>2</v>
      </c>
      <c r="G2145" s="332">
        <v>2</v>
      </c>
    </row>
    <row r="2146" spans="1:7" ht="15">
      <c r="A2146" s="341" t="s">
        <v>7299</v>
      </c>
      <c r="B2146" s="381" t="s">
        <v>3048</v>
      </c>
      <c r="C2146" s="382" t="s">
        <v>7300</v>
      </c>
      <c r="D2146" s="383">
        <v>3614</v>
      </c>
      <c r="E2146" s="384">
        <v>13500</v>
      </c>
      <c r="F2146" s="141">
        <f>-SUMIF(CajaAcc!F:F,A2146,CajaAcc!E:E)+G2146</f>
        <v>0</v>
      </c>
      <c r="G2146" s="332">
        <v>0</v>
      </c>
    </row>
    <row r="2147" spans="1:7" ht="15">
      <c r="A2147" s="341" t="s">
        <v>3344</v>
      </c>
      <c r="B2147" s="381" t="s">
        <v>3048</v>
      </c>
      <c r="C2147" s="382" t="s">
        <v>6902</v>
      </c>
      <c r="D2147" s="383">
        <v>4582</v>
      </c>
      <c r="E2147" s="384">
        <v>14000</v>
      </c>
      <c r="F2147" s="141">
        <f>-SUMIF(CajaAcc!F:F,A2147,CajaAcc!E:E)+G2147</f>
        <v>0</v>
      </c>
      <c r="G2147" s="332">
        <v>0</v>
      </c>
    </row>
    <row r="2148" spans="1:7" ht="15">
      <c r="A2148" s="341" t="s">
        <v>6903</v>
      </c>
      <c r="B2148" s="381" t="s">
        <v>3048</v>
      </c>
      <c r="C2148" s="382" t="s">
        <v>7027</v>
      </c>
      <c r="D2148" s="383">
        <v>2168</v>
      </c>
      <c r="E2148" s="384">
        <v>8000</v>
      </c>
      <c r="F2148" s="141">
        <f>-SUMIF(CajaAcc!F:F,A2148,CajaAcc!E:E)+G2148</f>
        <v>0</v>
      </c>
      <c r="G2148" s="332">
        <v>0</v>
      </c>
    </row>
    <row r="2149" spans="1:7" ht="15">
      <c r="A2149" s="341" t="s">
        <v>6557</v>
      </c>
      <c r="B2149" s="381" t="s">
        <v>3048</v>
      </c>
      <c r="C2149" s="382" t="s">
        <v>6904</v>
      </c>
      <c r="D2149" s="383">
        <v>4582</v>
      </c>
      <c r="E2149" s="384">
        <v>14000</v>
      </c>
      <c r="F2149" s="141">
        <f>-SUMIF(CajaAcc!F:F,A2149,CajaAcc!E:E)+G2149</f>
        <v>0</v>
      </c>
      <c r="G2149" s="332">
        <v>0</v>
      </c>
    </row>
    <row r="2150" spans="1:7" ht="15">
      <c r="A2150" s="341" t="s">
        <v>7489</v>
      </c>
      <c r="B2150" s="381" t="s">
        <v>3048</v>
      </c>
      <c r="C2150" s="382" t="s">
        <v>7490</v>
      </c>
      <c r="D2150" s="383">
        <v>3149</v>
      </c>
      <c r="E2150" s="384">
        <v>9500</v>
      </c>
      <c r="F2150" s="141">
        <f>-SUMIF(CajaAcc!F:F,A2150,CajaAcc!E:E)+G2150</f>
        <v>1</v>
      </c>
      <c r="G2150" s="332">
        <v>1</v>
      </c>
    </row>
    <row r="2151" spans="1:7" ht="15">
      <c r="A2151" s="341" t="s">
        <v>3327</v>
      </c>
      <c r="B2151" s="381" t="s">
        <v>3048</v>
      </c>
      <c r="C2151" s="382" t="s">
        <v>3328</v>
      </c>
      <c r="D2151" s="383">
        <v>2566</v>
      </c>
      <c r="E2151" s="384">
        <v>8000</v>
      </c>
      <c r="F2151" s="141">
        <f>-SUMIF(CajaAcc!F:F,A2151,CajaAcc!E:E)+G2151</f>
        <v>1</v>
      </c>
      <c r="G2151" s="332">
        <v>1</v>
      </c>
    </row>
    <row r="2152" spans="1:7" ht="15">
      <c r="A2152" s="341" t="s">
        <v>3329</v>
      </c>
      <c r="B2152" s="381" t="s">
        <v>3048</v>
      </c>
      <c r="C2152" s="382" t="s">
        <v>3330</v>
      </c>
      <c r="D2152" s="383">
        <v>4517</v>
      </c>
      <c r="E2152" s="384">
        <v>14000</v>
      </c>
      <c r="F2152" s="141">
        <f>-SUMIF(CajaAcc!F:F,A2152,CajaAcc!E:E)+G2152</f>
        <v>0</v>
      </c>
      <c r="G2152" s="332">
        <v>0</v>
      </c>
    </row>
    <row r="2153" spans="1:7" ht="15">
      <c r="A2153" s="341" t="s">
        <v>3326</v>
      </c>
      <c r="B2153" s="381" t="s">
        <v>3048</v>
      </c>
      <c r="C2153" s="382" t="s">
        <v>6556</v>
      </c>
      <c r="D2153" s="383">
        <v>4492</v>
      </c>
      <c r="E2153" s="384">
        <v>14000</v>
      </c>
      <c r="F2153" s="141">
        <f>-SUMIF(CajaAcc!F:F,A2153,CajaAcc!E:E)+G2153</f>
        <v>0</v>
      </c>
      <c r="G2153" s="332">
        <v>0</v>
      </c>
    </row>
    <row r="2154" spans="1:7" ht="15">
      <c r="A2154" s="341" t="s">
        <v>3331</v>
      </c>
      <c r="B2154" s="381" t="s">
        <v>3048</v>
      </c>
      <c r="C2154" s="382" t="s">
        <v>7028</v>
      </c>
      <c r="D2154" s="383">
        <v>4540</v>
      </c>
      <c r="E2154" s="384">
        <v>14000</v>
      </c>
      <c r="F2154" s="141">
        <f>-SUMIF(CajaAcc!F:F,A2154,CajaAcc!E:E)+G2154</f>
        <v>1</v>
      </c>
      <c r="G2154" s="332">
        <v>2</v>
      </c>
    </row>
    <row r="2155" spans="1:7" ht="15">
      <c r="A2155" s="341" t="s">
        <v>3332</v>
      </c>
      <c r="B2155" s="381" t="s">
        <v>3048</v>
      </c>
      <c r="C2155" s="382" t="s">
        <v>7029</v>
      </c>
      <c r="D2155" s="383">
        <v>3810</v>
      </c>
      <c r="E2155" s="384">
        <v>11500</v>
      </c>
      <c r="F2155" s="141">
        <f>-SUMIF(CajaAcc!F:F,A2155,CajaAcc!E:E)+G2155</f>
        <v>0</v>
      </c>
      <c r="G2155" s="332">
        <v>0</v>
      </c>
    </row>
    <row r="2156" spans="1:7" ht="15">
      <c r="A2156" s="341" t="s">
        <v>3333</v>
      </c>
      <c r="B2156" s="381" t="s">
        <v>3048</v>
      </c>
      <c r="C2156" s="382" t="s">
        <v>3334</v>
      </c>
      <c r="D2156" s="383">
        <v>1263</v>
      </c>
      <c r="E2156" s="384">
        <v>4000</v>
      </c>
      <c r="F2156" s="141">
        <f>-SUMIF(CajaAcc!F:F,A2156,CajaAcc!E:E)+G2156</f>
        <v>1</v>
      </c>
      <c r="G2156" s="332">
        <v>1</v>
      </c>
    </row>
    <row r="2157" spans="1:7" ht="15">
      <c r="A2157" s="341" t="s">
        <v>3335</v>
      </c>
      <c r="B2157" s="381" t="s">
        <v>3048</v>
      </c>
      <c r="C2157" s="382" t="s">
        <v>7696</v>
      </c>
      <c r="D2157" s="383">
        <v>4572</v>
      </c>
      <c r="E2157" s="384">
        <v>14000</v>
      </c>
      <c r="F2157" s="141">
        <f>-SUMIF(CajaAcc!F:F,A2157,CajaAcc!E:E)+G2157</f>
        <v>1</v>
      </c>
      <c r="G2157" s="332">
        <v>1</v>
      </c>
    </row>
    <row r="2158" spans="1:7" ht="15">
      <c r="A2158" s="341" t="s">
        <v>3336</v>
      </c>
      <c r="B2158" s="381" t="s">
        <v>3048</v>
      </c>
      <c r="C2158" s="382" t="s">
        <v>3337</v>
      </c>
      <c r="D2158" s="383">
        <v>1559</v>
      </c>
      <c r="E2158" s="384">
        <v>5000</v>
      </c>
      <c r="F2158" s="141">
        <f>-SUMIF(CajaAcc!F:F,A2158,CajaAcc!E:E)+G2158</f>
        <v>0</v>
      </c>
      <c r="G2158" s="332">
        <v>0</v>
      </c>
    </row>
    <row r="2159" spans="1:7" ht="15">
      <c r="A2159" s="341" t="s">
        <v>3338</v>
      </c>
      <c r="B2159" s="381" t="s">
        <v>3048</v>
      </c>
      <c r="C2159" s="382" t="s">
        <v>3339</v>
      </c>
      <c r="D2159" s="383">
        <v>4517</v>
      </c>
      <c r="E2159" s="384">
        <v>14000</v>
      </c>
      <c r="F2159" s="141">
        <f>-SUMIF(CajaAcc!F:F,A2159,CajaAcc!E:E)+G2159</f>
        <v>0</v>
      </c>
      <c r="G2159" s="332">
        <v>0</v>
      </c>
    </row>
    <row r="2160" spans="1:7" ht="15">
      <c r="A2160" s="341" t="s">
        <v>6382</v>
      </c>
      <c r="B2160" s="381" t="s">
        <v>3048</v>
      </c>
      <c r="C2160" s="382" t="s">
        <v>7030</v>
      </c>
      <c r="D2160" s="383">
        <v>4540</v>
      </c>
      <c r="E2160" s="384">
        <v>14000</v>
      </c>
      <c r="F2160" s="141">
        <f>-SUMIF(CajaAcc!F:F,A2160,CajaAcc!E:E)+G2160</f>
        <v>0</v>
      </c>
      <c r="G2160" s="332">
        <v>0</v>
      </c>
    </row>
    <row r="2161" spans="1:7" ht="15">
      <c r="A2161" s="341" t="s">
        <v>3340</v>
      </c>
      <c r="B2161" s="381" t="s">
        <v>3048</v>
      </c>
      <c r="C2161" s="382" t="s">
        <v>7031</v>
      </c>
      <c r="D2161" s="383">
        <v>3810</v>
      </c>
      <c r="E2161" s="384">
        <v>11500</v>
      </c>
      <c r="F2161" s="141">
        <f>-SUMIF(CajaAcc!F:F,A2161,CajaAcc!E:E)+G2161</f>
        <v>1</v>
      </c>
      <c r="G2161" s="332">
        <v>1</v>
      </c>
    </row>
    <row r="2162" spans="1:7" ht="15">
      <c r="A2162" s="341" t="s">
        <v>6497</v>
      </c>
      <c r="B2162" s="381" t="s">
        <v>3048</v>
      </c>
      <c r="C2162" s="382" t="s">
        <v>6498</v>
      </c>
      <c r="D2162" s="383">
        <v>1263</v>
      </c>
      <c r="E2162" s="384">
        <v>4000</v>
      </c>
      <c r="F2162" s="141">
        <f>-SUMIF(CajaAcc!F:F,A2162,CajaAcc!E:E)+G2162</f>
        <v>1</v>
      </c>
      <c r="G2162" s="332">
        <v>1</v>
      </c>
    </row>
    <row r="2163" spans="1:7" ht="15">
      <c r="A2163" s="341" t="s">
        <v>3341</v>
      </c>
      <c r="B2163" s="381" t="s">
        <v>3048</v>
      </c>
      <c r="C2163" s="382" t="s">
        <v>3342</v>
      </c>
      <c r="D2163" s="383">
        <v>1263</v>
      </c>
      <c r="E2163" s="384">
        <v>4000</v>
      </c>
      <c r="F2163" s="141">
        <f>-SUMIF(CajaAcc!F:F,A2163,CajaAcc!E:E)+G2163</f>
        <v>1</v>
      </c>
      <c r="G2163" s="332">
        <v>1</v>
      </c>
    </row>
    <row r="2164" spans="1:7" ht="15">
      <c r="A2164" s="341" t="s">
        <v>3343</v>
      </c>
      <c r="B2164" s="381" t="s">
        <v>3048</v>
      </c>
      <c r="C2164" s="382" t="s">
        <v>7697</v>
      </c>
      <c r="D2164" s="383">
        <v>3533</v>
      </c>
      <c r="E2164" s="384">
        <v>11000</v>
      </c>
      <c r="F2164" s="141">
        <f>-SUMIF(CajaAcc!F:F,A2164,CajaAcc!E:E)+G2164</f>
        <v>1</v>
      </c>
      <c r="G2164" s="332">
        <v>1</v>
      </c>
    </row>
    <row r="2165" spans="1:7" ht="15">
      <c r="A2165" s="341" t="s">
        <v>7492</v>
      </c>
      <c r="B2165" s="381" t="s">
        <v>3048</v>
      </c>
      <c r="C2165" s="382" t="s">
        <v>7493</v>
      </c>
      <c r="D2165" s="383">
        <v>1915</v>
      </c>
      <c r="E2165" s="384">
        <v>6000</v>
      </c>
      <c r="F2165" s="141">
        <f>-SUMIF(CajaAcc!F:F,A2165,CajaAcc!E:E)+G2165</f>
        <v>0</v>
      </c>
      <c r="G2165" s="332">
        <v>0</v>
      </c>
    </row>
    <row r="2166" spans="1:7" ht="15">
      <c r="A2166" s="341" t="s">
        <v>3357</v>
      </c>
      <c r="B2166" s="381" t="s">
        <v>3048</v>
      </c>
      <c r="C2166" s="382" t="s">
        <v>3358</v>
      </c>
      <c r="D2166" s="383">
        <v>2710</v>
      </c>
      <c r="E2166" s="384">
        <v>8500</v>
      </c>
      <c r="F2166" s="141">
        <f>-SUMIF(CajaAcc!F:F,A2166,CajaAcc!E:E)+G2166</f>
        <v>1</v>
      </c>
      <c r="G2166" s="332">
        <v>1</v>
      </c>
    </row>
    <row r="2167" spans="1:7" ht="15">
      <c r="A2167" s="341" t="s">
        <v>6905</v>
      </c>
      <c r="B2167" s="381" t="s">
        <v>3048</v>
      </c>
      <c r="C2167" s="382" t="s">
        <v>6906</v>
      </c>
      <c r="D2167" s="383">
        <v>3614</v>
      </c>
      <c r="E2167" s="384">
        <v>13500</v>
      </c>
      <c r="F2167" s="141">
        <f>-SUMIF(CajaAcc!F:F,A2167,CajaAcc!E:E)+G2167</f>
        <v>0</v>
      </c>
      <c r="G2167" s="332">
        <v>0</v>
      </c>
    </row>
    <row r="2168" spans="1:7" ht="15">
      <c r="A2168" s="341" t="s">
        <v>3369</v>
      </c>
      <c r="B2168" s="381" t="s">
        <v>3048</v>
      </c>
      <c r="C2168" s="382" t="s">
        <v>6907</v>
      </c>
      <c r="D2168" s="383">
        <v>5818</v>
      </c>
      <c r="E2168" s="384">
        <v>18000</v>
      </c>
      <c r="F2168" s="141">
        <f>-SUMIF(CajaAcc!F:F,A2168,CajaAcc!E:E)+G2168</f>
        <v>1</v>
      </c>
      <c r="G2168" s="332">
        <v>1</v>
      </c>
    </row>
    <row r="2169" spans="1:7" ht="15">
      <c r="A2169" s="341" t="s">
        <v>6181</v>
      </c>
      <c r="B2169" s="381" t="s">
        <v>3048</v>
      </c>
      <c r="C2169" s="382" t="s">
        <v>6908</v>
      </c>
      <c r="D2169" s="383">
        <v>5240</v>
      </c>
      <c r="E2169" s="384">
        <v>16000</v>
      </c>
      <c r="F2169" s="141">
        <f>-SUMIF(CajaAcc!F:F,A2169,CajaAcc!E:E)+G2169</f>
        <v>1</v>
      </c>
      <c r="G2169" s="332">
        <v>1</v>
      </c>
    </row>
    <row r="2170" spans="1:7" ht="15">
      <c r="A2170" s="341" t="s">
        <v>7494</v>
      </c>
      <c r="B2170" s="381" t="s">
        <v>3048</v>
      </c>
      <c r="C2170" s="382" t="s">
        <v>7495</v>
      </c>
      <c r="D2170" s="383">
        <v>3149</v>
      </c>
      <c r="E2170" s="384">
        <v>9500</v>
      </c>
      <c r="F2170" s="141">
        <f>-SUMIF(CajaAcc!F:F,A2170,CajaAcc!E:E)+G2170</f>
        <v>1</v>
      </c>
      <c r="G2170" s="332">
        <v>1</v>
      </c>
    </row>
    <row r="2171" spans="1:7" ht="15">
      <c r="A2171" s="341" t="s">
        <v>3359</v>
      </c>
      <c r="B2171" s="381" t="s">
        <v>3048</v>
      </c>
      <c r="C2171" s="382" t="s">
        <v>3360</v>
      </c>
      <c r="D2171" s="383">
        <v>2710</v>
      </c>
      <c r="E2171" s="384">
        <v>8500</v>
      </c>
      <c r="F2171" s="141">
        <f>-SUMIF(CajaAcc!F:F,A2171,CajaAcc!E:E)+G2171</f>
        <v>0</v>
      </c>
      <c r="G2171" s="332">
        <v>0</v>
      </c>
    </row>
    <row r="2172" spans="1:7" ht="15">
      <c r="A2172" s="341" t="s">
        <v>3361</v>
      </c>
      <c r="B2172" s="381" t="s">
        <v>3048</v>
      </c>
      <c r="C2172" s="382" t="s">
        <v>6909</v>
      </c>
      <c r="D2172" s="383">
        <v>5818</v>
      </c>
      <c r="E2172" s="384">
        <v>18000</v>
      </c>
      <c r="F2172" s="141">
        <f>-SUMIF(CajaAcc!F:F,A2172,CajaAcc!E:E)+G2172</f>
        <v>1</v>
      </c>
      <c r="G2172" s="332">
        <v>1</v>
      </c>
    </row>
    <row r="2173" spans="1:7" ht="15">
      <c r="A2173" s="341" t="s">
        <v>7034</v>
      </c>
      <c r="B2173" s="381" t="s">
        <v>3048</v>
      </c>
      <c r="C2173" s="382" t="s">
        <v>7035</v>
      </c>
      <c r="D2173" s="383">
        <v>2710</v>
      </c>
      <c r="E2173" s="384">
        <v>8500</v>
      </c>
      <c r="F2173" s="141">
        <f>-SUMIF(CajaAcc!F:F,A2173,CajaAcc!E:E)+G2173</f>
        <v>0</v>
      </c>
      <c r="G2173" s="332">
        <v>0</v>
      </c>
    </row>
    <row r="2174" spans="1:7" ht="15">
      <c r="A2174" s="341" t="s">
        <v>7496</v>
      </c>
      <c r="B2174" s="381" t="s">
        <v>3048</v>
      </c>
      <c r="C2174" s="382" t="s">
        <v>7497</v>
      </c>
      <c r="D2174" s="383">
        <v>1915</v>
      </c>
      <c r="E2174" s="384">
        <v>6000</v>
      </c>
      <c r="F2174" s="141">
        <f>-SUMIF(CajaAcc!F:F,A2174,CajaAcc!E:E)+G2174</f>
        <v>0</v>
      </c>
      <c r="G2174" s="332">
        <v>0</v>
      </c>
    </row>
    <row r="2175" spans="1:7" ht="15">
      <c r="A2175" s="341" t="s">
        <v>6178</v>
      </c>
      <c r="B2175" s="381" t="s">
        <v>3048</v>
      </c>
      <c r="C2175" s="382" t="s">
        <v>6179</v>
      </c>
      <c r="D2175" s="383">
        <v>2710</v>
      </c>
      <c r="E2175" s="384">
        <v>8500</v>
      </c>
      <c r="F2175" s="141">
        <f>-SUMIF(CajaAcc!F:F,A2175,CajaAcc!E:E)+G2175</f>
        <v>1</v>
      </c>
      <c r="G2175" s="332">
        <v>1</v>
      </c>
    </row>
    <row r="2176" spans="1:7" ht="15">
      <c r="A2176" s="341" t="s">
        <v>3367</v>
      </c>
      <c r="B2176" s="381" t="s">
        <v>3048</v>
      </c>
      <c r="C2176" s="382" t="s">
        <v>6910</v>
      </c>
      <c r="D2176" s="383">
        <v>5818</v>
      </c>
      <c r="E2176" s="384">
        <v>18000</v>
      </c>
      <c r="F2176" s="141">
        <f>-SUMIF(CajaAcc!F:F,A2176,CajaAcc!E:E)+G2176</f>
        <v>1</v>
      </c>
      <c r="G2176" s="332">
        <v>1</v>
      </c>
    </row>
    <row r="2177" spans="1:7" ht="15">
      <c r="A2177" s="341" t="s">
        <v>7498</v>
      </c>
      <c r="B2177" s="381" t="s">
        <v>3048</v>
      </c>
      <c r="C2177" s="382" t="s">
        <v>7499</v>
      </c>
      <c r="D2177" s="383">
        <v>1915</v>
      </c>
      <c r="E2177" s="384">
        <v>6000</v>
      </c>
      <c r="F2177" s="141">
        <f>-SUMIF(CajaAcc!F:F,A2177,CajaAcc!E:E)+G2177</f>
        <v>0</v>
      </c>
      <c r="G2177" s="332">
        <v>0</v>
      </c>
    </row>
    <row r="2178" spans="1:7" ht="15">
      <c r="A2178" s="341" t="s">
        <v>3362</v>
      </c>
      <c r="B2178" s="381" t="s">
        <v>3048</v>
      </c>
      <c r="C2178" s="382" t="s">
        <v>3363</v>
      </c>
      <c r="D2178" s="383">
        <v>2710</v>
      </c>
      <c r="E2178" s="384">
        <v>8500</v>
      </c>
      <c r="F2178" s="141">
        <f>-SUMIF(CajaAcc!F:F,A2178,CajaAcc!E:E)+G2178</f>
        <v>1</v>
      </c>
      <c r="G2178" s="332">
        <v>1</v>
      </c>
    </row>
    <row r="2179" spans="1:7" ht="15">
      <c r="A2179" s="341" t="s">
        <v>6911</v>
      </c>
      <c r="B2179" s="381" t="s">
        <v>3048</v>
      </c>
      <c r="C2179" s="382" t="s">
        <v>6912</v>
      </c>
      <c r="D2179" s="383">
        <v>3614</v>
      </c>
      <c r="E2179" s="384">
        <v>13500</v>
      </c>
      <c r="F2179" s="141">
        <f>-SUMIF(CajaAcc!F:F,A2179,CajaAcc!E:E)+G2179</f>
        <v>0</v>
      </c>
      <c r="G2179" s="332">
        <v>0</v>
      </c>
    </row>
    <row r="2180" spans="1:7" ht="15">
      <c r="A2180" s="341" t="s">
        <v>3365</v>
      </c>
      <c r="B2180" s="381" t="s">
        <v>3048</v>
      </c>
      <c r="C2180" s="382" t="s">
        <v>6913</v>
      </c>
      <c r="D2180" s="383">
        <v>5818</v>
      </c>
      <c r="E2180" s="384">
        <v>18000</v>
      </c>
      <c r="F2180" s="141">
        <f>-SUMIF(CajaAcc!F:F,A2180,CajaAcc!E:E)+G2180</f>
        <v>0</v>
      </c>
      <c r="G2180" s="332">
        <v>0</v>
      </c>
    </row>
    <row r="2181" spans="1:7" ht="15">
      <c r="A2181" s="341" t="s">
        <v>6180</v>
      </c>
      <c r="B2181" s="381" t="s">
        <v>3048</v>
      </c>
      <c r="C2181" s="382" t="s">
        <v>6914</v>
      </c>
      <c r="D2181" s="383">
        <v>5240</v>
      </c>
      <c r="E2181" s="384">
        <v>16000</v>
      </c>
      <c r="F2181" s="141">
        <f>-SUMIF(CajaAcc!F:F,A2181,CajaAcc!E:E)+G2181</f>
        <v>0</v>
      </c>
      <c r="G2181" s="332">
        <v>0</v>
      </c>
    </row>
    <row r="2182" spans="1:7" ht="15">
      <c r="A2182" s="341" t="s">
        <v>3364</v>
      </c>
      <c r="B2182" s="381" t="s">
        <v>3048</v>
      </c>
      <c r="C2182" s="382" t="s">
        <v>7036</v>
      </c>
      <c r="D2182" s="383">
        <v>4540</v>
      </c>
      <c r="E2182" s="384">
        <v>14000</v>
      </c>
      <c r="F2182" s="141">
        <f>-SUMIF(CajaAcc!F:F,A2182,CajaAcc!E:E)+G2182</f>
        <v>2</v>
      </c>
      <c r="G2182" s="332">
        <v>2</v>
      </c>
    </row>
    <row r="2183" spans="1:7" ht="15">
      <c r="A2183" s="341" t="s">
        <v>6915</v>
      </c>
      <c r="B2183" s="381" t="s">
        <v>3048</v>
      </c>
      <c r="C2183" s="382" t="s">
        <v>6916</v>
      </c>
      <c r="D2183" s="383">
        <v>2156</v>
      </c>
      <c r="E2183" s="384">
        <v>6500</v>
      </c>
      <c r="F2183" s="141">
        <f>-SUMIF(CajaAcc!F:F,A2183,CajaAcc!E:E)+G2183</f>
        <v>0</v>
      </c>
      <c r="G2183" s="332">
        <v>0</v>
      </c>
    </row>
    <row r="2184" spans="1:7" ht="15">
      <c r="A2184" s="341" t="s">
        <v>7037</v>
      </c>
      <c r="B2184" s="381" t="s">
        <v>3048</v>
      </c>
      <c r="C2184" s="382" t="s">
        <v>7038</v>
      </c>
      <c r="D2184" s="383">
        <v>4517</v>
      </c>
      <c r="E2184" s="384">
        <v>14000</v>
      </c>
      <c r="F2184" s="141">
        <f>-SUMIF(CajaAcc!F:F,A2184,CajaAcc!E:E)+G2184</f>
        <v>0</v>
      </c>
      <c r="G2184" s="332">
        <v>0</v>
      </c>
    </row>
    <row r="2185" spans="1:7" ht="15">
      <c r="A2185" s="341" t="s">
        <v>3366</v>
      </c>
      <c r="B2185" s="381" t="s">
        <v>3048</v>
      </c>
      <c r="C2185" s="382" t="s">
        <v>7039</v>
      </c>
      <c r="D2185" s="383">
        <v>4540</v>
      </c>
      <c r="E2185" s="384">
        <v>14000</v>
      </c>
      <c r="F2185" s="141">
        <f>-SUMIF(CajaAcc!F:F,A2185,CajaAcc!E:E)+G2185</f>
        <v>1</v>
      </c>
      <c r="G2185" s="332">
        <v>1</v>
      </c>
    </row>
    <row r="2186" spans="1:7" ht="15">
      <c r="A2186" s="341" t="s">
        <v>3368</v>
      </c>
      <c r="B2186" s="381" t="s">
        <v>3048</v>
      </c>
      <c r="C2186" s="382" t="s">
        <v>7040</v>
      </c>
      <c r="D2186" s="383">
        <v>4540</v>
      </c>
      <c r="E2186" s="384">
        <v>14000</v>
      </c>
      <c r="F2186" s="141">
        <f>-SUMIF(CajaAcc!F:F,A2186,CajaAcc!E:E)+G2186</f>
        <v>1</v>
      </c>
      <c r="G2186" s="332">
        <v>1</v>
      </c>
    </row>
    <row r="2187" spans="1:7" ht="15">
      <c r="A2187" s="341" t="s">
        <v>6917</v>
      </c>
      <c r="B2187" s="381" t="s">
        <v>3048</v>
      </c>
      <c r="C2187" s="382" t="s">
        <v>6918</v>
      </c>
      <c r="D2187" s="383">
        <v>2156</v>
      </c>
      <c r="E2187" s="384">
        <v>6500</v>
      </c>
      <c r="F2187" s="141">
        <f>-SUMIF(CajaAcc!F:F,A2187,CajaAcc!E:E)+G2187</f>
        <v>0</v>
      </c>
      <c r="G2187" s="332">
        <v>0</v>
      </c>
    </row>
    <row r="2188" spans="1:7" ht="15">
      <c r="A2188" s="341" t="s">
        <v>6637</v>
      </c>
      <c r="B2188" s="381" t="s">
        <v>3048</v>
      </c>
      <c r="C2188" s="382" t="s">
        <v>6638</v>
      </c>
      <c r="D2188" s="383">
        <v>4517</v>
      </c>
      <c r="E2188" s="384">
        <v>14000</v>
      </c>
      <c r="F2188" s="141">
        <f>-SUMIF(CajaAcc!F:F,A2188,CajaAcc!E:E)+G2188</f>
        <v>0</v>
      </c>
      <c r="G2188" s="332">
        <v>0</v>
      </c>
    </row>
    <row r="2189" spans="1:7" ht="15">
      <c r="A2189" s="341" t="s">
        <v>7500</v>
      </c>
      <c r="B2189" s="381" t="s">
        <v>3048</v>
      </c>
      <c r="C2189" s="382" t="s">
        <v>7501</v>
      </c>
      <c r="D2189" s="383">
        <v>1915</v>
      </c>
      <c r="E2189" s="384">
        <v>6000</v>
      </c>
      <c r="F2189" s="141">
        <f>-SUMIF(CajaAcc!F:F,A2189,CajaAcc!E:E)+G2189</f>
        <v>0</v>
      </c>
      <c r="G2189" s="332">
        <v>0</v>
      </c>
    </row>
    <row r="2190" spans="1:7" ht="15">
      <c r="A2190" s="341" t="s">
        <v>7345</v>
      </c>
      <c r="B2190" s="381" t="s">
        <v>3048</v>
      </c>
      <c r="C2190" s="382" t="s">
        <v>7698</v>
      </c>
      <c r="D2190" s="383">
        <v>4849</v>
      </c>
      <c r="E2190" s="384">
        <v>15500</v>
      </c>
      <c r="F2190" s="141">
        <f>-SUMIF(CajaAcc!F:F,A2190,CajaAcc!E:E)+G2190</f>
        <v>0</v>
      </c>
      <c r="G2190" s="332">
        <v>0</v>
      </c>
    </row>
    <row r="2191" spans="1:7" ht="15">
      <c r="A2191" s="341" t="s">
        <v>6639</v>
      </c>
      <c r="B2191" s="381" t="s">
        <v>3048</v>
      </c>
      <c r="C2191" s="382" t="s">
        <v>6640</v>
      </c>
      <c r="D2191" s="383">
        <v>2811</v>
      </c>
      <c r="E2191" s="384">
        <v>8500</v>
      </c>
      <c r="F2191" s="141">
        <f>-SUMIF(CajaAcc!F:F,A2191,CajaAcc!E:E)+G2191</f>
        <v>0</v>
      </c>
      <c r="G2191" s="332">
        <v>0</v>
      </c>
    </row>
    <row r="2192" spans="1:7" ht="15">
      <c r="A2192" s="341" t="s">
        <v>6919</v>
      </c>
      <c r="B2192" s="381" t="s">
        <v>3048</v>
      </c>
      <c r="C2192" s="382" t="s">
        <v>6920</v>
      </c>
      <c r="D2192" s="383">
        <v>5818</v>
      </c>
      <c r="E2192" s="384">
        <v>18000</v>
      </c>
      <c r="F2192" s="141">
        <f>-SUMIF(CajaAcc!F:F,A2192,CajaAcc!E:E)+G2192</f>
        <v>1</v>
      </c>
      <c r="G2192" s="332">
        <v>0</v>
      </c>
    </row>
    <row r="2193" spans="1:7" ht="15">
      <c r="A2193" s="341" t="s">
        <v>7574</v>
      </c>
      <c r="B2193" s="381" t="s">
        <v>3048</v>
      </c>
      <c r="C2193" s="382" t="s">
        <v>7575</v>
      </c>
      <c r="D2193" s="383">
        <v>5240</v>
      </c>
      <c r="E2193" s="384">
        <v>16000</v>
      </c>
      <c r="F2193" s="141">
        <f>-SUMIF(CajaAcc!F:F,A2193,CajaAcc!E:E)+G2193</f>
        <v>1</v>
      </c>
      <c r="G2193" s="332">
        <v>1</v>
      </c>
    </row>
    <row r="2194" spans="1:7" ht="15">
      <c r="A2194" s="341" t="s">
        <v>7339</v>
      </c>
      <c r="B2194" s="381" t="s">
        <v>3048</v>
      </c>
      <c r="C2194" s="382" t="s">
        <v>7340</v>
      </c>
      <c r="D2194" s="383">
        <v>3149</v>
      </c>
      <c r="E2194" s="384">
        <v>9500</v>
      </c>
      <c r="F2194" s="141">
        <f>-SUMIF(CajaAcc!F:F,A2194,CajaAcc!E:E)+G2194</f>
        <v>1</v>
      </c>
      <c r="G2194" s="332">
        <v>1</v>
      </c>
    </row>
    <row r="2195" spans="1:7" ht="15">
      <c r="A2195" s="341" t="s">
        <v>7502</v>
      </c>
      <c r="B2195" s="381" t="s">
        <v>3048</v>
      </c>
      <c r="C2195" s="382" t="s">
        <v>7503</v>
      </c>
      <c r="D2195" s="383">
        <v>1915</v>
      </c>
      <c r="E2195" s="384">
        <v>6000</v>
      </c>
      <c r="F2195" s="141">
        <f>-SUMIF(CajaAcc!F:F,A2195,CajaAcc!E:E)+G2195</f>
        <v>0</v>
      </c>
      <c r="G2195" s="332">
        <v>0</v>
      </c>
    </row>
    <row r="2196" spans="1:7" ht="15">
      <c r="A2196" s="341" t="s">
        <v>7346</v>
      </c>
      <c r="B2196" s="381" t="s">
        <v>3048</v>
      </c>
      <c r="C2196" s="382" t="s">
        <v>7699</v>
      </c>
      <c r="D2196" s="383">
        <v>4849</v>
      </c>
      <c r="E2196" s="384">
        <v>15500</v>
      </c>
      <c r="F2196" s="141">
        <f>-SUMIF(CajaAcc!F:F,A2196,CajaAcc!E:E)+G2196</f>
        <v>0</v>
      </c>
      <c r="G2196" s="332">
        <v>0</v>
      </c>
    </row>
    <row r="2197" spans="1:7" ht="15">
      <c r="A2197" s="341" t="s">
        <v>6921</v>
      </c>
      <c r="B2197" s="381" t="s">
        <v>3048</v>
      </c>
      <c r="C2197" s="382" t="s">
        <v>6922</v>
      </c>
      <c r="D2197" s="383">
        <v>5818</v>
      </c>
      <c r="E2197" s="384">
        <v>18000</v>
      </c>
      <c r="F2197" s="141">
        <f>-SUMIF(CajaAcc!F:F,A2197,CajaAcc!E:E)+G2197</f>
        <v>0</v>
      </c>
      <c r="G2197" s="332">
        <v>0</v>
      </c>
    </row>
    <row r="2198" spans="1:7" ht="15">
      <c r="A2198" s="341" t="s">
        <v>7576</v>
      </c>
      <c r="B2198" s="381" t="s">
        <v>3048</v>
      </c>
      <c r="C2198" s="382" t="s">
        <v>7577</v>
      </c>
      <c r="D2198" s="383">
        <v>5240</v>
      </c>
      <c r="E2198" s="384">
        <v>16000</v>
      </c>
      <c r="F2198" s="141">
        <f>-SUMIF(CajaAcc!F:F,A2198,CajaAcc!E:E)+G2198</f>
        <v>1</v>
      </c>
      <c r="G2198" s="332">
        <v>1</v>
      </c>
    </row>
    <row r="2199" spans="1:7" ht="15">
      <c r="A2199" s="341" t="s">
        <v>7341</v>
      </c>
      <c r="B2199" s="381" t="s">
        <v>3048</v>
      </c>
      <c r="C2199" s="382" t="s">
        <v>7342</v>
      </c>
      <c r="D2199" s="383">
        <v>3149</v>
      </c>
      <c r="E2199" s="384">
        <v>9500</v>
      </c>
      <c r="F2199" s="141">
        <f>-SUMIF(CajaAcc!F:F,A2199,CajaAcc!E:E)+G2199</f>
        <v>0</v>
      </c>
      <c r="G2199" s="332">
        <v>1</v>
      </c>
    </row>
    <row r="2200" spans="1:7" ht="15">
      <c r="A2200" s="341" t="s">
        <v>7504</v>
      </c>
      <c r="B2200" s="381" t="s">
        <v>3048</v>
      </c>
      <c r="C2200" s="382" t="s">
        <v>7505</v>
      </c>
      <c r="D2200" s="383">
        <v>1915</v>
      </c>
      <c r="E2200" s="384">
        <v>6000</v>
      </c>
      <c r="F2200" s="141">
        <f>-SUMIF(CajaAcc!F:F,A2200,CajaAcc!E:E)+G2200</f>
        <v>0</v>
      </c>
      <c r="G2200" s="332">
        <v>0</v>
      </c>
    </row>
    <row r="2201" spans="1:7" ht="15">
      <c r="A2201" s="341" t="s">
        <v>7347</v>
      </c>
      <c r="B2201" s="381" t="s">
        <v>3048</v>
      </c>
      <c r="C2201" s="382" t="s">
        <v>7700</v>
      </c>
      <c r="D2201" s="383">
        <v>4849</v>
      </c>
      <c r="E2201" s="384">
        <v>15500</v>
      </c>
      <c r="F2201" s="141">
        <f>-SUMIF(CajaAcc!F:F,A2201,CajaAcc!E:E)+G2201</f>
        <v>0</v>
      </c>
      <c r="G2201" s="332">
        <v>0</v>
      </c>
    </row>
    <row r="2202" spans="1:7" ht="15">
      <c r="A2202" s="341" t="s">
        <v>7578</v>
      </c>
      <c r="B2202" s="381" t="s">
        <v>3048</v>
      </c>
      <c r="C2202" s="382" t="s">
        <v>7579</v>
      </c>
      <c r="D2202" s="383">
        <v>5240</v>
      </c>
      <c r="E2202" s="384">
        <v>16000</v>
      </c>
      <c r="F2202" s="141">
        <f>-SUMIF(CajaAcc!F:F,A2202,CajaAcc!E:E)+G2202</f>
        <v>1</v>
      </c>
      <c r="G2202" s="332">
        <v>1</v>
      </c>
    </row>
    <row r="2203" spans="1:7" ht="15">
      <c r="A2203" s="341" t="s">
        <v>7343</v>
      </c>
      <c r="B2203" s="381" t="s">
        <v>3048</v>
      </c>
      <c r="C2203" s="382" t="s">
        <v>7344</v>
      </c>
      <c r="D2203" s="383">
        <v>3149</v>
      </c>
      <c r="E2203" s="384">
        <v>9500</v>
      </c>
      <c r="F2203" s="141">
        <f>-SUMIF(CajaAcc!F:F,A2203,CajaAcc!E:E)+G2203</f>
        <v>0</v>
      </c>
      <c r="G2203" s="332">
        <v>0</v>
      </c>
    </row>
    <row r="2204" spans="1:7" ht="15">
      <c r="A2204" s="341" t="s">
        <v>6923</v>
      </c>
      <c r="B2204" s="381" t="s">
        <v>3048</v>
      </c>
      <c r="C2204" s="382" t="s">
        <v>6924</v>
      </c>
      <c r="D2204" s="383">
        <v>2156</v>
      </c>
      <c r="E2204" s="384">
        <v>6500</v>
      </c>
      <c r="F2204" s="141">
        <f>-SUMIF(CajaAcc!F:F,A2204,CajaAcc!E:E)+G2204</f>
        <v>0</v>
      </c>
      <c r="G2204" s="332">
        <v>0</v>
      </c>
    </row>
    <row r="2205" spans="1:7" ht="15">
      <c r="A2205" s="341" t="s">
        <v>7348</v>
      </c>
      <c r="B2205" s="381" t="s">
        <v>3048</v>
      </c>
      <c r="C2205" s="382" t="s">
        <v>7701</v>
      </c>
      <c r="D2205" s="383">
        <v>2290</v>
      </c>
      <c r="E2205" s="384">
        <v>7000</v>
      </c>
      <c r="F2205" s="141">
        <f>-SUMIF(CajaAcc!F:F,A2205,CajaAcc!E:E)+G2205</f>
        <v>0</v>
      </c>
      <c r="G2205" s="332">
        <v>0</v>
      </c>
    </row>
    <row r="2206" spans="1:7" ht="15">
      <c r="A2206" s="341" t="s">
        <v>6925</v>
      </c>
      <c r="B2206" s="381" t="s">
        <v>3048</v>
      </c>
      <c r="C2206" s="382" t="s">
        <v>7041</v>
      </c>
      <c r="D2206" s="383">
        <v>4935</v>
      </c>
      <c r="E2206" s="384">
        <v>15000</v>
      </c>
      <c r="F2206" s="141">
        <f>-SUMIF(CajaAcc!F:F,A2206,CajaAcc!E:E)+G2206</f>
        <v>0</v>
      </c>
      <c r="G2206" s="332">
        <v>0</v>
      </c>
    </row>
    <row r="2207" spans="1:7" ht="15">
      <c r="A2207" s="341" t="s">
        <v>6926</v>
      </c>
      <c r="B2207" s="381" t="s">
        <v>3048</v>
      </c>
      <c r="C2207" s="382" t="s">
        <v>6927</v>
      </c>
      <c r="D2207" s="383">
        <v>2156</v>
      </c>
      <c r="E2207" s="384">
        <v>6500</v>
      </c>
      <c r="F2207" s="141">
        <f>-SUMIF(CajaAcc!F:F,A2207,CajaAcc!E:E)+G2207</f>
        <v>0</v>
      </c>
      <c r="G2207" s="332">
        <v>0</v>
      </c>
    </row>
    <row r="2208" spans="1:7" ht="15">
      <c r="A2208" s="341" t="s">
        <v>7349</v>
      </c>
      <c r="B2208" s="381" t="s">
        <v>3048</v>
      </c>
      <c r="C2208" s="382" t="s">
        <v>7702</v>
      </c>
      <c r="D2208" s="383">
        <v>2290</v>
      </c>
      <c r="E2208" s="384">
        <v>7000</v>
      </c>
      <c r="F2208" s="141">
        <f>-SUMIF(CajaAcc!F:F,A2208,CajaAcc!E:E)+G2208</f>
        <v>0</v>
      </c>
      <c r="G2208" s="332">
        <v>0</v>
      </c>
    </row>
    <row r="2209" spans="1:7" ht="15">
      <c r="A2209" s="341" t="s">
        <v>6641</v>
      </c>
      <c r="B2209" s="381" t="s">
        <v>3048</v>
      </c>
      <c r="C2209" s="382" t="s">
        <v>7042</v>
      </c>
      <c r="D2209" s="383">
        <v>4935</v>
      </c>
      <c r="E2209" s="384">
        <v>15000</v>
      </c>
      <c r="F2209" s="141">
        <f>-SUMIF(CajaAcc!F:F,A2209,CajaAcc!E:E)+G2209</f>
        <v>0</v>
      </c>
      <c r="G2209" s="332">
        <v>0</v>
      </c>
    </row>
    <row r="2210" spans="1:7" ht="15">
      <c r="A2210" s="341" t="s">
        <v>6928</v>
      </c>
      <c r="B2210" s="381" t="s">
        <v>3048</v>
      </c>
      <c r="C2210" s="382" t="s">
        <v>6929</v>
      </c>
      <c r="D2210" s="383">
        <v>2156</v>
      </c>
      <c r="E2210" s="384">
        <v>6500</v>
      </c>
      <c r="F2210" s="141">
        <f>-SUMIF(CajaAcc!F:F,A2210,CajaAcc!E:E)+G2210</f>
        <v>0</v>
      </c>
      <c r="G2210" s="332">
        <v>0</v>
      </c>
    </row>
    <row r="2211" spans="1:7" ht="15">
      <c r="A2211" s="341" t="s">
        <v>7350</v>
      </c>
      <c r="B2211" s="381" t="s">
        <v>3048</v>
      </c>
      <c r="C2211" s="382" t="s">
        <v>7703</v>
      </c>
      <c r="D2211" s="383">
        <v>2290</v>
      </c>
      <c r="E2211" s="384">
        <v>7000</v>
      </c>
      <c r="F2211" s="141">
        <f>-SUMIF(CajaAcc!F:F,A2211,CajaAcc!E:E)+G2211</f>
        <v>0</v>
      </c>
      <c r="G2211" s="332">
        <v>0</v>
      </c>
    </row>
    <row r="2212" spans="1:7" ht="15">
      <c r="A2212" s="341" t="s">
        <v>3370</v>
      </c>
      <c r="B2212" s="381" t="s">
        <v>3048</v>
      </c>
      <c r="C2212" s="382" t="s">
        <v>3371</v>
      </c>
      <c r="D2212" s="383">
        <v>925</v>
      </c>
      <c r="E2212" s="384">
        <v>3000</v>
      </c>
      <c r="F2212" s="141">
        <f>-SUMIF(CajaAcc!F:F,A2212,CajaAcc!E:E)+G2212</f>
        <v>0</v>
      </c>
      <c r="G2212" s="332">
        <v>0</v>
      </c>
    </row>
    <row r="2213" spans="1:7" ht="15">
      <c r="A2213" s="341" t="s">
        <v>3372</v>
      </c>
      <c r="B2213" s="381" t="s">
        <v>3048</v>
      </c>
      <c r="C2213" s="382" t="s">
        <v>3373</v>
      </c>
      <c r="D2213" s="383">
        <v>925</v>
      </c>
      <c r="E2213" s="384">
        <v>3000</v>
      </c>
      <c r="F2213" s="141">
        <f>-SUMIF(CajaAcc!F:F,A2213,CajaAcc!E:E)+G2213</f>
        <v>0</v>
      </c>
      <c r="G2213" s="332">
        <v>0</v>
      </c>
    </row>
    <row r="2214" spans="1:7" ht="15">
      <c r="A2214" s="341" t="s">
        <v>3374</v>
      </c>
      <c r="B2214" s="381" t="s">
        <v>3048</v>
      </c>
      <c r="C2214" s="382" t="s">
        <v>3375</v>
      </c>
      <c r="D2214" s="383">
        <v>925</v>
      </c>
      <c r="E2214" s="384">
        <v>3000</v>
      </c>
      <c r="F2214" s="141">
        <f>-SUMIF(CajaAcc!F:F,A2214,CajaAcc!E:E)+G2214</f>
        <v>0</v>
      </c>
      <c r="G2214" s="332">
        <v>0</v>
      </c>
    </row>
    <row r="2215" spans="1:7" ht="15">
      <c r="A2215" s="341" t="s">
        <v>3376</v>
      </c>
      <c r="B2215" s="381" t="s">
        <v>3048</v>
      </c>
      <c r="C2215" s="382" t="s">
        <v>7043</v>
      </c>
      <c r="D2215" s="383">
        <v>925</v>
      </c>
      <c r="E2215" s="384">
        <v>3000</v>
      </c>
      <c r="F2215" s="141">
        <f>-SUMIF(CajaAcc!F:F,A2215,CajaAcc!E:E)+G2215</f>
        <v>0</v>
      </c>
      <c r="G2215" s="332">
        <v>0</v>
      </c>
    </row>
    <row r="2216" spans="1:7" ht="15">
      <c r="A2216" s="341" t="s">
        <v>3377</v>
      </c>
      <c r="B2216" s="381" t="s">
        <v>3048</v>
      </c>
      <c r="C2216" s="382" t="s">
        <v>3378</v>
      </c>
      <c r="D2216" s="383">
        <v>925</v>
      </c>
      <c r="E2216" s="384">
        <v>3000</v>
      </c>
      <c r="F2216" s="141">
        <f>-SUMIF(CajaAcc!F:F,A2216,CajaAcc!E:E)+G2216</f>
        <v>0</v>
      </c>
      <c r="G2216" s="332">
        <v>0</v>
      </c>
    </row>
    <row r="2217" spans="1:7" ht="15">
      <c r="A2217" s="341" t="s">
        <v>3379</v>
      </c>
      <c r="B2217" s="381" t="s">
        <v>3048</v>
      </c>
      <c r="C2217" s="382" t="s">
        <v>3380</v>
      </c>
      <c r="D2217" s="383">
        <v>925</v>
      </c>
      <c r="E2217" s="384">
        <v>3000</v>
      </c>
      <c r="F2217" s="141">
        <f>-SUMIF(CajaAcc!F:F,A2217,CajaAcc!E:E)+G2217</f>
        <v>0</v>
      </c>
      <c r="G2217" s="332">
        <v>0</v>
      </c>
    </row>
    <row r="2218" spans="1:7" ht="15">
      <c r="A2218" s="341" t="s">
        <v>3381</v>
      </c>
      <c r="B2218" s="381" t="s">
        <v>3048</v>
      </c>
      <c r="C2218" s="382" t="s">
        <v>3380</v>
      </c>
      <c r="D2218" s="383">
        <v>925</v>
      </c>
      <c r="E2218" s="384">
        <v>3000</v>
      </c>
      <c r="F2218" s="141">
        <f>-SUMIF(CajaAcc!F:F,A2218,CajaAcc!E:E)+G2218</f>
        <v>0</v>
      </c>
      <c r="G2218" s="332">
        <v>0</v>
      </c>
    </row>
    <row r="2219" spans="1:7" ht="15">
      <c r="A2219" s="341" t="s">
        <v>3382</v>
      </c>
      <c r="B2219" s="381" t="s">
        <v>3048</v>
      </c>
      <c r="C2219" s="382" t="s">
        <v>3380</v>
      </c>
      <c r="D2219" s="383">
        <v>925</v>
      </c>
      <c r="E2219" s="384">
        <v>3000</v>
      </c>
      <c r="F2219" s="141">
        <f>-SUMIF(CajaAcc!F:F,A2219,CajaAcc!E:E)+G2219</f>
        <v>0</v>
      </c>
      <c r="G2219" s="332">
        <v>0</v>
      </c>
    </row>
    <row r="2220" spans="1:7" ht="15">
      <c r="A2220" s="341" t="s">
        <v>3383</v>
      </c>
      <c r="B2220" s="381" t="s">
        <v>3048</v>
      </c>
      <c r="C2220" s="382" t="s">
        <v>3380</v>
      </c>
      <c r="D2220" s="383">
        <v>925</v>
      </c>
      <c r="E2220" s="384">
        <v>3000</v>
      </c>
      <c r="F2220" s="141">
        <f>-SUMIF(CajaAcc!F:F,A2220,CajaAcc!E:E)+G2220</f>
        <v>0</v>
      </c>
      <c r="G2220" s="332">
        <v>0</v>
      </c>
    </row>
    <row r="2221" spans="1:7" ht="15">
      <c r="A2221" s="341" t="s">
        <v>3384</v>
      </c>
      <c r="B2221" s="381" t="s">
        <v>3048</v>
      </c>
      <c r="C2221" s="382" t="s">
        <v>3380</v>
      </c>
      <c r="D2221" s="383">
        <v>925</v>
      </c>
      <c r="E2221" s="384">
        <v>3000</v>
      </c>
      <c r="F2221" s="141">
        <f>-SUMIF(CajaAcc!F:F,A2221,CajaAcc!E:E)+G2221</f>
        <v>0</v>
      </c>
      <c r="G2221" s="332">
        <v>0</v>
      </c>
    </row>
    <row r="2222" spans="1:7" ht="15">
      <c r="A2222" s="341" t="s">
        <v>3385</v>
      </c>
      <c r="B2222" s="381" t="s">
        <v>3048</v>
      </c>
      <c r="C2222" s="382" t="s">
        <v>3386</v>
      </c>
      <c r="D2222" s="383">
        <v>925</v>
      </c>
      <c r="E2222" s="384">
        <v>3000</v>
      </c>
      <c r="F2222" s="141">
        <f>-SUMIF(CajaAcc!F:F,A2222,CajaAcc!E:E)+G2222</f>
        <v>0</v>
      </c>
      <c r="G2222" s="332">
        <v>0</v>
      </c>
    </row>
    <row r="2223" spans="1:7" ht="15">
      <c r="A2223" s="341" t="s">
        <v>3387</v>
      </c>
      <c r="B2223" s="381" t="s">
        <v>3048</v>
      </c>
      <c r="C2223" s="382" t="s">
        <v>3388</v>
      </c>
      <c r="D2223" s="383">
        <v>925</v>
      </c>
      <c r="E2223" s="384">
        <v>3000</v>
      </c>
      <c r="F2223" s="141">
        <f>-SUMIF(CajaAcc!F:F,A2223,CajaAcc!E:E)+G2223</f>
        <v>0</v>
      </c>
      <c r="G2223" s="332">
        <v>0</v>
      </c>
    </row>
    <row r="2224" spans="1:7" ht="15">
      <c r="A2224" s="341" t="s">
        <v>3389</v>
      </c>
      <c r="B2224" s="381" t="s">
        <v>3048</v>
      </c>
      <c r="C2224" s="382" t="s">
        <v>3388</v>
      </c>
      <c r="D2224" s="383">
        <v>925</v>
      </c>
      <c r="E2224" s="384">
        <v>3000</v>
      </c>
      <c r="F2224" s="141">
        <f>-SUMIF(CajaAcc!F:F,A2224,CajaAcc!E:E)+G2224</f>
        <v>0</v>
      </c>
      <c r="G2224" s="332">
        <v>0</v>
      </c>
    </row>
    <row r="2225" spans="1:7" ht="15">
      <c r="A2225" s="341" t="s">
        <v>3390</v>
      </c>
      <c r="B2225" s="381" t="s">
        <v>3048</v>
      </c>
      <c r="C2225" s="382" t="s">
        <v>3388</v>
      </c>
      <c r="D2225" s="383">
        <v>925</v>
      </c>
      <c r="E2225" s="384">
        <v>3000</v>
      </c>
      <c r="F2225" s="141">
        <f>-SUMIF(CajaAcc!F:F,A2225,CajaAcc!E:E)+G2225</f>
        <v>0</v>
      </c>
      <c r="G2225" s="332">
        <v>0</v>
      </c>
    </row>
    <row r="2226" spans="1:7" ht="15">
      <c r="A2226" s="341" t="s">
        <v>3391</v>
      </c>
      <c r="B2226" s="381" t="s">
        <v>3048</v>
      </c>
      <c r="C2226" s="382" t="s">
        <v>3388</v>
      </c>
      <c r="D2226" s="383">
        <v>925</v>
      </c>
      <c r="E2226" s="384">
        <v>3000</v>
      </c>
      <c r="F2226" s="141">
        <f>-SUMIF(CajaAcc!F:F,A2226,CajaAcc!E:E)+G2226</f>
        <v>0</v>
      </c>
      <c r="G2226" s="332">
        <v>0</v>
      </c>
    </row>
    <row r="2227" spans="1:7" ht="15">
      <c r="A2227" s="341" t="s">
        <v>3392</v>
      </c>
      <c r="B2227" s="381" t="s">
        <v>3048</v>
      </c>
      <c r="C2227" s="382" t="s">
        <v>3393</v>
      </c>
      <c r="D2227" s="383">
        <v>925</v>
      </c>
      <c r="E2227" s="384">
        <v>3000</v>
      </c>
      <c r="F2227" s="141">
        <f>-SUMIF(CajaAcc!F:F,A2227,CajaAcc!E:E)+G2227</f>
        <v>0</v>
      </c>
      <c r="G2227" s="332">
        <v>0</v>
      </c>
    </row>
    <row r="2228" spans="1:7" ht="15">
      <c r="A2228" s="341" t="s">
        <v>3394</v>
      </c>
      <c r="B2228" s="381" t="s">
        <v>3048</v>
      </c>
      <c r="C2228" s="382" t="s">
        <v>3395</v>
      </c>
      <c r="D2228" s="383">
        <v>925</v>
      </c>
      <c r="E2228" s="384">
        <v>3000</v>
      </c>
      <c r="F2228" s="141">
        <f>-SUMIF(CajaAcc!F:F,A2228,CajaAcc!E:E)+G2228</f>
        <v>0</v>
      </c>
      <c r="G2228" s="332">
        <v>0</v>
      </c>
    </row>
    <row r="2229" spans="1:7" ht="15">
      <c r="A2229" s="341" t="s">
        <v>3396</v>
      </c>
      <c r="B2229" s="381" t="s">
        <v>3048</v>
      </c>
      <c r="C2229" s="382" t="s">
        <v>3397</v>
      </c>
      <c r="D2229" s="383">
        <v>925</v>
      </c>
      <c r="E2229" s="384">
        <v>3000</v>
      </c>
      <c r="F2229" s="141">
        <f>-SUMIF(CajaAcc!F:F,A2229,CajaAcc!E:E)+G2229</f>
        <v>0</v>
      </c>
      <c r="G2229" s="332">
        <v>0</v>
      </c>
    </row>
    <row r="2230" spans="1:7" ht="15">
      <c r="A2230" s="341" t="s">
        <v>3398</v>
      </c>
      <c r="B2230" s="381" t="s">
        <v>3048</v>
      </c>
      <c r="C2230" s="382" t="s">
        <v>3397</v>
      </c>
      <c r="D2230" s="383">
        <v>925</v>
      </c>
      <c r="E2230" s="384">
        <v>3000</v>
      </c>
      <c r="F2230" s="141">
        <f>-SUMIF(CajaAcc!F:F,A2230,CajaAcc!E:E)+G2230</f>
        <v>0</v>
      </c>
      <c r="G2230" s="332">
        <v>0</v>
      </c>
    </row>
    <row r="2231" spans="1:7" ht="15">
      <c r="A2231" s="341" t="s">
        <v>3399</v>
      </c>
      <c r="B2231" s="381" t="s">
        <v>3048</v>
      </c>
      <c r="C2231" s="382" t="s">
        <v>3397</v>
      </c>
      <c r="D2231" s="383">
        <v>925</v>
      </c>
      <c r="E2231" s="384">
        <v>3000</v>
      </c>
      <c r="F2231" s="141">
        <f>-SUMIF(CajaAcc!F:F,A2231,CajaAcc!E:E)+G2231</f>
        <v>0</v>
      </c>
      <c r="G2231" s="332">
        <v>0</v>
      </c>
    </row>
    <row r="2232" spans="1:7" ht="15">
      <c r="A2232" s="341" t="s">
        <v>3400</v>
      </c>
      <c r="B2232" s="381" t="s">
        <v>3048</v>
      </c>
      <c r="C2232" s="382" t="s">
        <v>3401</v>
      </c>
      <c r="D2232" s="383">
        <v>925</v>
      </c>
      <c r="E2232" s="384">
        <v>3000</v>
      </c>
      <c r="F2232" s="141">
        <f>-SUMIF(CajaAcc!F:F,A2232,CajaAcc!E:E)+G2232</f>
        <v>0</v>
      </c>
      <c r="G2232" s="332">
        <v>0</v>
      </c>
    </row>
    <row r="2233" spans="1:7" ht="15">
      <c r="A2233" s="341" t="s">
        <v>3402</v>
      </c>
      <c r="B2233" s="381" t="s">
        <v>3048</v>
      </c>
      <c r="C2233" s="382" t="s">
        <v>3401</v>
      </c>
      <c r="D2233" s="383">
        <v>925</v>
      </c>
      <c r="E2233" s="384">
        <v>3000</v>
      </c>
      <c r="F2233" s="141">
        <f>-SUMIF(CajaAcc!F:F,A2233,CajaAcc!E:E)+G2233</f>
        <v>1</v>
      </c>
      <c r="G2233" s="332">
        <v>1</v>
      </c>
    </row>
    <row r="2234" spans="1:7" ht="15">
      <c r="A2234" s="341" t="s">
        <v>3403</v>
      </c>
      <c r="B2234" s="381" t="s">
        <v>3048</v>
      </c>
      <c r="C2234" s="382" t="s">
        <v>3404</v>
      </c>
      <c r="D2234" s="383">
        <v>925</v>
      </c>
      <c r="E2234" s="384">
        <v>3000</v>
      </c>
      <c r="F2234" s="141">
        <f>-SUMIF(CajaAcc!F:F,A2234,CajaAcc!E:E)+G2234</f>
        <v>0</v>
      </c>
      <c r="G2234" s="332">
        <v>0</v>
      </c>
    </row>
    <row r="2235" spans="1:7" ht="15">
      <c r="A2235" s="341" t="s">
        <v>3405</v>
      </c>
      <c r="B2235" s="381" t="s">
        <v>3048</v>
      </c>
      <c r="C2235" s="382" t="s">
        <v>3406</v>
      </c>
      <c r="D2235" s="383">
        <v>925</v>
      </c>
      <c r="E2235" s="384">
        <v>3000</v>
      </c>
      <c r="F2235" s="141">
        <f>-SUMIF(CajaAcc!F:F,A2235,CajaAcc!E:E)+G2235</f>
        <v>0</v>
      </c>
      <c r="G2235" s="332">
        <v>0</v>
      </c>
    </row>
    <row r="2236" spans="1:7" ht="15">
      <c r="A2236" s="341" t="s">
        <v>3407</v>
      </c>
      <c r="B2236" s="381" t="s">
        <v>3048</v>
      </c>
      <c r="C2236" s="382" t="s">
        <v>3408</v>
      </c>
      <c r="D2236" s="383">
        <v>925</v>
      </c>
      <c r="E2236" s="384">
        <v>3000</v>
      </c>
      <c r="F2236" s="141">
        <f>-SUMIF(CajaAcc!F:F,A2236,CajaAcc!E:E)+G2236</f>
        <v>0</v>
      </c>
      <c r="G2236" s="332">
        <v>0</v>
      </c>
    </row>
    <row r="2237" spans="1:7" ht="15">
      <c r="A2237" s="341" t="s">
        <v>3409</v>
      </c>
      <c r="B2237" s="381" t="s">
        <v>3048</v>
      </c>
      <c r="C2237" s="382" t="s">
        <v>7044</v>
      </c>
      <c r="D2237" s="383">
        <v>2987</v>
      </c>
      <c r="E2237" s="384">
        <v>9000</v>
      </c>
      <c r="F2237" s="141">
        <f>-SUMIF(CajaAcc!F:F,A2237,CajaAcc!E:E)+G2237</f>
        <v>0</v>
      </c>
      <c r="G2237" s="332">
        <v>0</v>
      </c>
    </row>
    <row r="2238" spans="1:7" ht="15">
      <c r="A2238" s="341" t="s">
        <v>3410</v>
      </c>
      <c r="B2238" s="381" t="s">
        <v>3048</v>
      </c>
      <c r="C2238" s="382" t="s">
        <v>3411</v>
      </c>
      <c r="D2238" s="383">
        <v>925</v>
      </c>
      <c r="E2238" s="384">
        <v>3000</v>
      </c>
      <c r="F2238" s="141">
        <f>-SUMIF(CajaAcc!F:F,A2238,CajaAcc!E:E)+G2238</f>
        <v>0</v>
      </c>
      <c r="G2238" s="332">
        <v>0</v>
      </c>
    </row>
    <row r="2239" spans="1:7" ht="15">
      <c r="A2239" s="341" t="s">
        <v>3412</v>
      </c>
      <c r="B2239" s="381" t="s">
        <v>3048</v>
      </c>
      <c r="C2239" s="382" t="s">
        <v>7704</v>
      </c>
      <c r="D2239" s="383">
        <v>925</v>
      </c>
      <c r="E2239" s="384">
        <v>3000</v>
      </c>
      <c r="F2239" s="141">
        <f>-SUMIF(CajaAcc!F:F,A2239,CajaAcc!E:E)+G2239</f>
        <v>0</v>
      </c>
      <c r="G2239" s="332">
        <v>0</v>
      </c>
    </row>
    <row r="2240" spans="1:7" ht="15">
      <c r="A2240" s="341" t="s">
        <v>3413</v>
      </c>
      <c r="B2240" s="381" t="s">
        <v>3048</v>
      </c>
      <c r="C2240" s="382" t="s">
        <v>7704</v>
      </c>
      <c r="D2240" s="383">
        <v>925</v>
      </c>
      <c r="E2240" s="384">
        <v>3000</v>
      </c>
      <c r="F2240" s="141">
        <f>-SUMIF(CajaAcc!F:F,A2240,CajaAcc!E:E)+G2240</f>
        <v>0</v>
      </c>
      <c r="G2240" s="332">
        <v>0</v>
      </c>
    </row>
    <row r="2241" spans="1:7" ht="15">
      <c r="A2241" s="341" t="s">
        <v>3414</v>
      </c>
      <c r="B2241" s="381" t="s">
        <v>3048</v>
      </c>
      <c r="C2241" s="382" t="s">
        <v>3415</v>
      </c>
      <c r="D2241" s="383">
        <v>3700</v>
      </c>
      <c r="E2241" s="384">
        <v>11500</v>
      </c>
      <c r="F2241" s="141">
        <f>-SUMIF(CajaAcc!F:F,A2241,CajaAcc!E:E)+G2241</f>
        <v>0</v>
      </c>
      <c r="G2241" s="332">
        <v>0</v>
      </c>
    </row>
    <row r="2242" spans="1:7" ht="15">
      <c r="A2242" s="341" t="s">
        <v>3416</v>
      </c>
      <c r="B2242" s="381" t="s">
        <v>3048</v>
      </c>
      <c r="C2242" s="382" t="s">
        <v>3415</v>
      </c>
      <c r="D2242" s="383">
        <v>3700</v>
      </c>
      <c r="E2242" s="384">
        <v>11500</v>
      </c>
      <c r="F2242" s="141">
        <f>-SUMIF(CajaAcc!F:F,A2242,CajaAcc!E:E)+G2242</f>
        <v>0</v>
      </c>
      <c r="G2242" s="332">
        <v>0</v>
      </c>
    </row>
    <row r="2243" spans="1:7" ht="15">
      <c r="A2243" s="341" t="s">
        <v>3417</v>
      </c>
      <c r="B2243" s="381" t="s">
        <v>3048</v>
      </c>
      <c r="C2243" s="382" t="s">
        <v>3415</v>
      </c>
      <c r="D2243" s="383">
        <v>3700</v>
      </c>
      <c r="E2243" s="384">
        <v>11500</v>
      </c>
      <c r="F2243" s="141">
        <f>-SUMIF(CajaAcc!F:F,A2243,CajaAcc!E:E)+G2243</f>
        <v>0</v>
      </c>
      <c r="G2243" s="332">
        <v>0</v>
      </c>
    </row>
    <row r="2244" spans="1:7" ht="15">
      <c r="A2244" s="341" t="s">
        <v>3418</v>
      </c>
      <c r="B2244" s="381" t="s">
        <v>3048</v>
      </c>
      <c r="C2244" s="382" t="s">
        <v>3415</v>
      </c>
      <c r="D2244" s="383">
        <v>3700</v>
      </c>
      <c r="E2244" s="384">
        <v>11500</v>
      </c>
      <c r="F2244" s="141">
        <f>-SUMIF(CajaAcc!F:F,A2244,CajaAcc!E:E)+G2244</f>
        <v>0</v>
      </c>
      <c r="G2244" s="332">
        <v>0</v>
      </c>
    </row>
    <row r="2245" spans="1:7" ht="15">
      <c r="A2245" s="341" t="s">
        <v>3419</v>
      </c>
      <c r="B2245" s="381" t="s">
        <v>3048</v>
      </c>
      <c r="C2245" s="382" t="s">
        <v>3420</v>
      </c>
      <c r="D2245" s="383">
        <v>2597</v>
      </c>
      <c r="E2245" s="384">
        <v>8000</v>
      </c>
      <c r="F2245" s="141">
        <f>-SUMIF(CajaAcc!F:F,A2245,CajaAcc!E:E)+G2245</f>
        <v>0</v>
      </c>
      <c r="G2245" s="332">
        <v>0</v>
      </c>
    </row>
    <row r="2246" spans="1:7" ht="15">
      <c r="A2246" s="341" t="s">
        <v>3421</v>
      </c>
      <c r="B2246" s="381" t="s">
        <v>3048</v>
      </c>
      <c r="C2246" s="382" t="s">
        <v>3422</v>
      </c>
      <c r="D2246" s="383">
        <v>2597</v>
      </c>
      <c r="E2246" s="384">
        <v>8000</v>
      </c>
      <c r="F2246" s="141">
        <f>-SUMIF(CajaAcc!F:F,A2246,CajaAcc!E:E)+G2246</f>
        <v>0</v>
      </c>
      <c r="G2246" s="332">
        <v>0</v>
      </c>
    </row>
    <row r="2247" spans="1:7" ht="15">
      <c r="A2247" s="341" t="s">
        <v>3423</v>
      </c>
      <c r="B2247" s="381" t="s">
        <v>3048</v>
      </c>
      <c r="C2247" s="382" t="s">
        <v>3424</v>
      </c>
      <c r="D2247" s="383">
        <v>2597</v>
      </c>
      <c r="E2247" s="384">
        <v>8000</v>
      </c>
      <c r="F2247" s="141">
        <f>-SUMIF(CajaAcc!F:F,A2247,CajaAcc!E:E)+G2247</f>
        <v>0</v>
      </c>
      <c r="G2247" s="332">
        <v>0</v>
      </c>
    </row>
    <row r="2248" spans="1:7" ht="15">
      <c r="A2248" s="341" t="s">
        <v>3425</v>
      </c>
      <c r="B2248" s="381" t="s">
        <v>3048</v>
      </c>
      <c r="C2248" s="382" t="s">
        <v>3426</v>
      </c>
      <c r="D2248" s="383">
        <v>2597</v>
      </c>
      <c r="E2248" s="384">
        <v>8000</v>
      </c>
      <c r="F2248" s="141">
        <f>-SUMIF(CajaAcc!F:F,A2248,CajaAcc!E:E)+G2248</f>
        <v>0</v>
      </c>
      <c r="G2248" s="332">
        <v>0</v>
      </c>
    </row>
    <row r="2249" spans="1:7" ht="15">
      <c r="A2249" s="341" t="s">
        <v>3427</v>
      </c>
      <c r="B2249" s="381" t="s">
        <v>3048</v>
      </c>
      <c r="C2249" s="382" t="s">
        <v>3426</v>
      </c>
      <c r="D2249" s="383">
        <v>2597</v>
      </c>
      <c r="E2249" s="384">
        <v>8000</v>
      </c>
      <c r="F2249" s="141">
        <f>-SUMIF(CajaAcc!F:F,A2249,CajaAcc!E:E)+G2249</f>
        <v>0</v>
      </c>
      <c r="G2249" s="332">
        <v>0</v>
      </c>
    </row>
    <row r="2250" spans="1:7" ht="15">
      <c r="A2250" s="341" t="s">
        <v>3428</v>
      </c>
      <c r="B2250" s="381" t="s">
        <v>3048</v>
      </c>
      <c r="C2250" s="382" t="s">
        <v>3429</v>
      </c>
      <c r="D2250" s="383">
        <v>2597</v>
      </c>
      <c r="E2250" s="384">
        <v>8000</v>
      </c>
      <c r="F2250" s="141">
        <f>-SUMIF(CajaAcc!F:F,A2250,CajaAcc!E:E)+G2250</f>
        <v>0</v>
      </c>
      <c r="G2250" s="332">
        <v>0</v>
      </c>
    </row>
    <row r="2251" spans="1:7" ht="15">
      <c r="A2251" s="341" t="s">
        <v>3430</v>
      </c>
      <c r="B2251" s="381" t="s">
        <v>3048</v>
      </c>
      <c r="C2251" s="382" t="s">
        <v>3431</v>
      </c>
      <c r="D2251" s="383">
        <v>1110</v>
      </c>
      <c r="E2251" s="384">
        <v>3500</v>
      </c>
      <c r="F2251" s="141">
        <f>-SUMIF(CajaAcc!F:F,A2251,CajaAcc!E:E)+G2251</f>
        <v>0</v>
      </c>
      <c r="G2251" s="332">
        <v>0</v>
      </c>
    </row>
    <row r="2252" spans="1:7" ht="15">
      <c r="A2252" s="341" t="s">
        <v>3432</v>
      </c>
      <c r="B2252" s="381" t="s">
        <v>3048</v>
      </c>
      <c r="C2252" s="382" t="s">
        <v>3433</v>
      </c>
      <c r="D2252" s="383">
        <v>2597</v>
      </c>
      <c r="E2252" s="384">
        <v>8000</v>
      </c>
      <c r="F2252" s="141">
        <f>-SUMIF(CajaAcc!F:F,A2252,CajaAcc!E:E)+G2252</f>
        <v>0</v>
      </c>
      <c r="G2252" s="332">
        <v>0</v>
      </c>
    </row>
    <row r="2253" spans="1:7" ht="15">
      <c r="A2253" s="341" t="s">
        <v>3434</v>
      </c>
      <c r="B2253" s="381" t="s">
        <v>3048</v>
      </c>
      <c r="C2253" s="382" t="s">
        <v>3433</v>
      </c>
      <c r="D2253" s="383">
        <v>2597</v>
      </c>
      <c r="E2253" s="384">
        <v>8000</v>
      </c>
      <c r="F2253" s="141">
        <f>-SUMIF(CajaAcc!F:F,A2253,CajaAcc!E:E)+G2253</f>
        <v>0</v>
      </c>
      <c r="G2253" s="332">
        <v>0</v>
      </c>
    </row>
    <row r="2254" spans="1:7" ht="15">
      <c r="A2254" s="341" t="s">
        <v>3435</v>
      </c>
      <c r="B2254" s="381" t="s">
        <v>3048</v>
      </c>
      <c r="C2254" s="382" t="s">
        <v>3436</v>
      </c>
      <c r="D2254" s="383">
        <v>2597</v>
      </c>
      <c r="E2254" s="384">
        <v>8000</v>
      </c>
      <c r="F2254" s="141">
        <f>-SUMIF(CajaAcc!F:F,A2254,CajaAcc!E:E)+G2254</f>
        <v>0</v>
      </c>
      <c r="G2254" s="332">
        <v>0</v>
      </c>
    </row>
    <row r="2255" spans="1:7" ht="15">
      <c r="A2255" s="341" t="s">
        <v>3437</v>
      </c>
      <c r="B2255" s="381" t="s">
        <v>3048</v>
      </c>
      <c r="C2255" s="382" t="s">
        <v>3436</v>
      </c>
      <c r="D2255" s="383">
        <v>2597</v>
      </c>
      <c r="E2255" s="384">
        <v>8000</v>
      </c>
      <c r="F2255" s="141">
        <f>-SUMIF(CajaAcc!F:F,A2255,CajaAcc!E:E)+G2255</f>
        <v>0</v>
      </c>
      <c r="G2255" s="332">
        <v>0</v>
      </c>
    </row>
    <row r="2256" spans="1:7" ht="15">
      <c r="A2256" s="341" t="s">
        <v>3438</v>
      </c>
      <c r="B2256" s="381" t="s">
        <v>3048</v>
      </c>
      <c r="C2256" s="382" t="s">
        <v>3436</v>
      </c>
      <c r="D2256" s="383">
        <v>2597</v>
      </c>
      <c r="E2256" s="384">
        <v>8000</v>
      </c>
      <c r="F2256" s="141">
        <f>-SUMIF(CajaAcc!F:F,A2256,CajaAcc!E:E)+G2256</f>
        <v>0</v>
      </c>
      <c r="G2256" s="332">
        <v>0</v>
      </c>
    </row>
    <row r="2257" spans="1:7" ht="15">
      <c r="A2257" s="341" t="s">
        <v>3439</v>
      </c>
      <c r="B2257" s="381" t="s">
        <v>3048</v>
      </c>
      <c r="C2257" s="382" t="s">
        <v>3440</v>
      </c>
      <c r="D2257" s="383">
        <v>1110</v>
      </c>
      <c r="E2257" s="384">
        <v>3500</v>
      </c>
      <c r="F2257" s="141">
        <f>-SUMIF(CajaAcc!F:F,A2257,CajaAcc!E:E)+G2257</f>
        <v>0</v>
      </c>
      <c r="G2257" s="332">
        <v>0</v>
      </c>
    </row>
    <row r="2258" spans="1:7" ht="15">
      <c r="A2258" s="341" t="s">
        <v>3441</v>
      </c>
      <c r="B2258" s="381" t="s">
        <v>3048</v>
      </c>
      <c r="C2258" s="382" t="s">
        <v>3442</v>
      </c>
      <c r="D2258" s="383">
        <v>2597</v>
      </c>
      <c r="E2258" s="384">
        <v>8000</v>
      </c>
      <c r="F2258" s="141">
        <f>-SUMIF(CajaAcc!F:F,A2258,CajaAcc!E:E)+G2258</f>
        <v>0</v>
      </c>
      <c r="G2258" s="332">
        <v>0</v>
      </c>
    </row>
    <row r="2259" spans="1:7" ht="15">
      <c r="A2259" s="341" t="s">
        <v>3443</v>
      </c>
      <c r="B2259" s="381" t="s">
        <v>3048</v>
      </c>
      <c r="C2259" s="382" t="s">
        <v>3444</v>
      </c>
      <c r="D2259" s="383">
        <v>1110</v>
      </c>
      <c r="E2259" s="384">
        <v>3500</v>
      </c>
      <c r="F2259" s="141">
        <f>-SUMIF(CajaAcc!F:F,A2259,CajaAcc!E:E)+G2259</f>
        <v>0</v>
      </c>
      <c r="G2259" s="332">
        <v>0</v>
      </c>
    </row>
    <row r="2260" spans="1:7" ht="15">
      <c r="A2260" s="341" t="s">
        <v>3445</v>
      </c>
      <c r="B2260" s="381" t="s">
        <v>3048</v>
      </c>
      <c r="C2260" s="382" t="s">
        <v>3446</v>
      </c>
      <c r="D2260" s="383">
        <v>925</v>
      </c>
      <c r="E2260" s="384">
        <v>3000</v>
      </c>
      <c r="F2260" s="141">
        <f>-SUMIF(CajaAcc!F:F,A2260,CajaAcc!E:E)+G2260</f>
        <v>0</v>
      </c>
      <c r="G2260" s="332">
        <v>0</v>
      </c>
    </row>
    <row r="2261" spans="1:7" ht="15">
      <c r="A2261" s="341" t="s">
        <v>3447</v>
      </c>
      <c r="B2261" s="381" t="s">
        <v>3048</v>
      </c>
      <c r="C2261" s="382" t="s">
        <v>3446</v>
      </c>
      <c r="D2261" s="383">
        <v>925</v>
      </c>
      <c r="E2261" s="384">
        <v>3000</v>
      </c>
      <c r="F2261" s="141">
        <f>-SUMIF(CajaAcc!F:F,A2261,CajaAcc!E:E)+G2261</f>
        <v>0</v>
      </c>
      <c r="G2261" s="332">
        <v>0</v>
      </c>
    </row>
    <row r="2262" spans="1:7" ht="15">
      <c r="A2262" s="341" t="s">
        <v>3448</v>
      </c>
      <c r="B2262" s="381" t="s">
        <v>3048</v>
      </c>
      <c r="C2262" s="382" t="s">
        <v>3446</v>
      </c>
      <c r="D2262" s="383">
        <v>925</v>
      </c>
      <c r="E2262" s="384">
        <v>3000</v>
      </c>
      <c r="F2262" s="141">
        <f>-SUMIF(CajaAcc!F:F,A2262,CajaAcc!E:E)+G2262</f>
        <v>0</v>
      </c>
      <c r="G2262" s="332">
        <v>0</v>
      </c>
    </row>
    <row r="2263" spans="1:7" ht="15">
      <c r="A2263" s="341" t="s">
        <v>3449</v>
      </c>
      <c r="B2263" s="381" t="s">
        <v>3048</v>
      </c>
      <c r="C2263" s="382" t="s">
        <v>3450</v>
      </c>
      <c r="D2263" s="383">
        <v>1110</v>
      </c>
      <c r="E2263" s="384">
        <v>3500</v>
      </c>
      <c r="F2263" s="141">
        <f>-SUMIF(CajaAcc!F:F,A2263,CajaAcc!E:E)+G2263</f>
        <v>0</v>
      </c>
      <c r="G2263" s="332">
        <v>0</v>
      </c>
    </row>
    <row r="2264" spans="1:7" ht="15">
      <c r="A2264" s="341" t="s">
        <v>3451</v>
      </c>
      <c r="B2264" s="381" t="s">
        <v>3048</v>
      </c>
      <c r="C2264" s="382" t="s">
        <v>3452</v>
      </c>
      <c r="D2264" s="383">
        <v>1110</v>
      </c>
      <c r="E2264" s="384">
        <v>3500</v>
      </c>
      <c r="F2264" s="141">
        <f>-SUMIF(CajaAcc!F:F,A2264,CajaAcc!E:E)+G2264</f>
        <v>0</v>
      </c>
      <c r="G2264" s="332">
        <v>0</v>
      </c>
    </row>
    <row r="2265" spans="1:7" ht="15">
      <c r="A2265" s="341" t="s">
        <v>3453</v>
      </c>
      <c r="B2265" s="381" t="s">
        <v>3048</v>
      </c>
      <c r="C2265" s="382" t="s">
        <v>3454</v>
      </c>
      <c r="D2265" s="383">
        <v>1110</v>
      </c>
      <c r="E2265" s="384">
        <v>3500</v>
      </c>
      <c r="F2265" s="141">
        <f>-SUMIF(CajaAcc!F:F,A2265,CajaAcc!E:E)+G2265</f>
        <v>0</v>
      </c>
      <c r="G2265" s="332">
        <v>0</v>
      </c>
    </row>
    <row r="2266" spans="1:7" ht="15">
      <c r="A2266" s="341" t="s">
        <v>3455</v>
      </c>
      <c r="B2266" s="381" t="s">
        <v>3048</v>
      </c>
      <c r="C2266" s="382" t="s">
        <v>3456</v>
      </c>
      <c r="D2266" s="383">
        <v>1110</v>
      </c>
      <c r="E2266" s="384">
        <v>3500</v>
      </c>
      <c r="F2266" s="141">
        <f>-SUMIF(CajaAcc!F:F,A2266,CajaAcc!E:E)+G2266</f>
        <v>0</v>
      </c>
      <c r="G2266" s="332">
        <v>0</v>
      </c>
    </row>
    <row r="2267" spans="1:7" ht="15">
      <c r="A2267" s="341" t="s">
        <v>3457</v>
      </c>
      <c r="B2267" s="381" t="s">
        <v>3048</v>
      </c>
      <c r="C2267" s="382" t="s">
        <v>3458</v>
      </c>
      <c r="D2267" s="383">
        <v>3885</v>
      </c>
      <c r="E2267" s="384">
        <v>12000</v>
      </c>
      <c r="F2267" s="141">
        <f>-SUMIF(CajaAcc!F:F,A2267,CajaAcc!E:E)+G2267</f>
        <v>0</v>
      </c>
      <c r="G2267" s="332">
        <v>0</v>
      </c>
    </row>
    <row r="2268" spans="1:7" ht="15">
      <c r="A2268" s="341" t="s">
        <v>3459</v>
      </c>
      <c r="B2268" s="381" t="s">
        <v>3048</v>
      </c>
      <c r="C2268" s="382" t="s">
        <v>3460</v>
      </c>
      <c r="D2268" s="383">
        <v>3885</v>
      </c>
      <c r="E2268" s="384">
        <v>12000</v>
      </c>
      <c r="F2268" s="141">
        <f>-SUMIF(CajaAcc!F:F,A2268,CajaAcc!E:E)+G2268</f>
        <v>0</v>
      </c>
      <c r="G2268" s="332">
        <v>0</v>
      </c>
    </row>
    <row r="2269" spans="1:7" ht="15">
      <c r="A2269" s="341" t="s">
        <v>3461</v>
      </c>
      <c r="B2269" s="381" t="s">
        <v>3048</v>
      </c>
      <c r="C2269" s="382" t="s">
        <v>3462</v>
      </c>
      <c r="D2269" s="383">
        <v>3885</v>
      </c>
      <c r="E2269" s="384">
        <v>12000</v>
      </c>
      <c r="F2269" s="141">
        <f>-SUMIF(CajaAcc!F:F,A2269,CajaAcc!E:E)+G2269</f>
        <v>0</v>
      </c>
      <c r="G2269" s="332">
        <v>0</v>
      </c>
    </row>
    <row r="2270" spans="1:7" ht="15">
      <c r="A2270" s="341" t="s">
        <v>3463</v>
      </c>
      <c r="B2270" s="381" t="s">
        <v>3048</v>
      </c>
      <c r="C2270" s="382" t="s">
        <v>3464</v>
      </c>
      <c r="D2270" s="383">
        <v>818</v>
      </c>
      <c r="E2270" s="384">
        <v>2500</v>
      </c>
      <c r="F2270" s="141">
        <f>-SUMIF(CajaAcc!F:F,A2270,CajaAcc!E:E)+G2270</f>
        <v>0</v>
      </c>
      <c r="G2270" s="332">
        <v>0</v>
      </c>
    </row>
    <row r="2271" spans="1:7" ht="15">
      <c r="A2271" s="341" t="s">
        <v>3465</v>
      </c>
      <c r="B2271" s="381" t="s">
        <v>3048</v>
      </c>
      <c r="C2271" s="382" t="s">
        <v>3466</v>
      </c>
      <c r="D2271" s="383">
        <v>2597</v>
      </c>
      <c r="E2271" s="384">
        <v>8000</v>
      </c>
      <c r="F2271" s="141">
        <f>-SUMIF(CajaAcc!F:F,A2271,CajaAcc!E:E)+G2271</f>
        <v>0</v>
      </c>
      <c r="G2271" s="332">
        <v>0</v>
      </c>
    </row>
    <row r="2272" spans="1:7" ht="15">
      <c r="A2272" s="341" t="s">
        <v>3467</v>
      </c>
      <c r="B2272" s="381" t="s">
        <v>3048</v>
      </c>
      <c r="C2272" s="382" t="s">
        <v>3468</v>
      </c>
      <c r="D2272" s="383">
        <v>2597</v>
      </c>
      <c r="E2272" s="384">
        <v>8000</v>
      </c>
      <c r="F2272" s="141">
        <f>-SUMIF(CajaAcc!F:F,A2272,CajaAcc!E:E)+G2272</f>
        <v>0</v>
      </c>
      <c r="G2272" s="332">
        <v>0</v>
      </c>
    </row>
    <row r="2273" spans="1:7" ht="15">
      <c r="A2273" s="341" t="s">
        <v>3469</v>
      </c>
      <c r="B2273" s="381" t="s">
        <v>3048</v>
      </c>
      <c r="C2273" s="382" t="s">
        <v>3468</v>
      </c>
      <c r="D2273" s="383">
        <v>2597</v>
      </c>
      <c r="E2273" s="384">
        <v>8000</v>
      </c>
      <c r="F2273" s="141">
        <f>-SUMIF(CajaAcc!F:F,A2273,CajaAcc!E:E)+G2273</f>
        <v>0</v>
      </c>
      <c r="G2273" s="332">
        <v>0</v>
      </c>
    </row>
    <row r="2274" spans="1:7" ht="15">
      <c r="A2274" s="341" t="s">
        <v>3470</v>
      </c>
      <c r="B2274" s="381" t="s">
        <v>3048</v>
      </c>
      <c r="C2274" s="382" t="s">
        <v>3468</v>
      </c>
      <c r="D2274" s="383">
        <v>2597</v>
      </c>
      <c r="E2274" s="384">
        <v>8000</v>
      </c>
      <c r="F2274" s="141">
        <f>-SUMIF(CajaAcc!F:F,A2274,CajaAcc!E:E)+G2274</f>
        <v>0</v>
      </c>
      <c r="G2274" s="332">
        <v>0</v>
      </c>
    </row>
    <row r="2275" spans="1:7" ht="15">
      <c r="A2275" s="341" t="s">
        <v>3471</v>
      </c>
      <c r="B2275" s="381" t="s">
        <v>3048</v>
      </c>
      <c r="C2275" s="382" t="s">
        <v>3472</v>
      </c>
      <c r="D2275" s="383">
        <v>2710</v>
      </c>
      <c r="E2275" s="384">
        <v>8500</v>
      </c>
      <c r="F2275" s="141">
        <f>-SUMIF(CajaAcc!F:F,A2275,CajaAcc!E:E)+G2275</f>
        <v>0</v>
      </c>
      <c r="G2275" s="332">
        <v>1</v>
      </c>
    </row>
    <row r="2276" spans="1:7" ht="15">
      <c r="A2276" s="341" t="s">
        <v>3473</v>
      </c>
      <c r="B2276" s="381" t="s">
        <v>3048</v>
      </c>
      <c r="C2276" s="382" t="s">
        <v>3474</v>
      </c>
      <c r="D2276" s="383">
        <v>1520</v>
      </c>
      <c r="E2276" s="384">
        <v>4500</v>
      </c>
      <c r="F2276" s="141">
        <f>-SUMIF(CajaAcc!F:F,A2276,CajaAcc!E:E)+G2276</f>
        <v>0</v>
      </c>
      <c r="G2276" s="332">
        <v>0</v>
      </c>
    </row>
    <row r="2277" spans="1:7" ht="15">
      <c r="A2277" s="341" t="s">
        <v>3475</v>
      </c>
      <c r="B2277" s="381" t="s">
        <v>3048</v>
      </c>
      <c r="C2277" s="382" t="s">
        <v>3476</v>
      </c>
      <c r="D2277" s="383">
        <v>2597</v>
      </c>
      <c r="E2277" s="384">
        <v>8000</v>
      </c>
      <c r="F2277" s="141">
        <f>-SUMIF(CajaAcc!F:F,A2277,CajaAcc!E:E)+G2277</f>
        <v>0</v>
      </c>
      <c r="G2277" s="332">
        <v>0</v>
      </c>
    </row>
    <row r="2278" spans="1:7" ht="15">
      <c r="A2278" s="341" t="s">
        <v>3477</v>
      </c>
      <c r="B2278" s="381" t="s">
        <v>3048</v>
      </c>
      <c r="C2278" s="382" t="s">
        <v>3478</v>
      </c>
      <c r="D2278" s="383">
        <v>372</v>
      </c>
      <c r="E2278" s="384">
        <v>1000</v>
      </c>
      <c r="F2278" s="141">
        <f>-SUMIF(CajaAcc!F:F,A2278,CajaAcc!E:E)+G2278</f>
        <v>0</v>
      </c>
      <c r="G2278" s="332">
        <v>0</v>
      </c>
    </row>
    <row r="2279" spans="1:7" ht="15">
      <c r="A2279" s="341" t="s">
        <v>3479</v>
      </c>
      <c r="B2279" s="381" t="s">
        <v>3048</v>
      </c>
      <c r="C2279" s="382" t="s">
        <v>3478</v>
      </c>
      <c r="D2279" s="383">
        <v>372</v>
      </c>
      <c r="E2279" s="384">
        <v>1000</v>
      </c>
      <c r="F2279" s="141">
        <f>-SUMIF(CajaAcc!F:F,A2279,CajaAcc!E:E)+G2279</f>
        <v>0</v>
      </c>
      <c r="G2279" s="332">
        <v>0</v>
      </c>
    </row>
    <row r="2280" spans="1:7" ht="15">
      <c r="A2280" s="341" t="s">
        <v>3480</v>
      </c>
      <c r="B2280" s="381" t="s">
        <v>3048</v>
      </c>
      <c r="C2280" s="382" t="s">
        <v>3481</v>
      </c>
      <c r="D2280" s="383">
        <v>818</v>
      </c>
      <c r="E2280" s="384">
        <v>2500</v>
      </c>
      <c r="F2280" s="141">
        <f>-SUMIF(CajaAcc!F:F,A2280,CajaAcc!E:E)+G2280</f>
        <v>0</v>
      </c>
      <c r="G2280" s="332">
        <v>0</v>
      </c>
    </row>
    <row r="2281" spans="1:7" ht="15">
      <c r="A2281" s="341" t="s">
        <v>3482</v>
      </c>
      <c r="B2281" s="381" t="s">
        <v>3048</v>
      </c>
      <c r="C2281" s="382" t="s">
        <v>3483</v>
      </c>
      <c r="D2281" s="383">
        <v>1184</v>
      </c>
      <c r="E2281" s="384">
        <v>3500</v>
      </c>
      <c r="F2281" s="141">
        <f>-SUMIF(CajaAcc!F:F,A2281,CajaAcc!E:E)+G2281</f>
        <v>0</v>
      </c>
      <c r="G2281" s="332">
        <v>0</v>
      </c>
    </row>
    <row r="2282" spans="1:7" ht="15">
      <c r="A2282" s="341" t="s">
        <v>3484</v>
      </c>
      <c r="B2282" s="381" t="s">
        <v>3048</v>
      </c>
      <c r="C2282" s="382" t="s">
        <v>3485</v>
      </c>
      <c r="D2282" s="383">
        <v>3051</v>
      </c>
      <c r="E2282" s="384">
        <v>9500</v>
      </c>
      <c r="F2282" s="141">
        <f>-SUMIF(CajaAcc!F:F,A2282,CajaAcc!E:E)+G2282</f>
        <v>0</v>
      </c>
      <c r="G2282" s="332">
        <v>0</v>
      </c>
    </row>
    <row r="2283" spans="1:7" ht="15">
      <c r="A2283" s="341" t="s">
        <v>7705</v>
      </c>
      <c r="B2283" s="381" t="s">
        <v>3048</v>
      </c>
      <c r="C2283" s="382" t="s">
        <v>7706</v>
      </c>
      <c r="D2283" s="383">
        <v>4540</v>
      </c>
      <c r="E2283" s="384">
        <v>14000</v>
      </c>
      <c r="F2283" s="141">
        <f>-SUMIF(CajaAcc!F:F,A2283,CajaAcc!E:E)+G2283</f>
        <v>0</v>
      </c>
      <c r="G2283" s="332">
        <v>0</v>
      </c>
    </row>
    <row r="2284" spans="1:7" ht="15">
      <c r="A2284" s="341" t="s">
        <v>3486</v>
      </c>
      <c r="B2284" s="381" t="s">
        <v>3048</v>
      </c>
      <c r="C2284" s="382" t="s">
        <v>7045</v>
      </c>
      <c r="D2284" s="383">
        <v>2987</v>
      </c>
      <c r="E2284" s="384">
        <v>9000</v>
      </c>
      <c r="F2284" s="141">
        <f>-SUMIF(CajaAcc!F:F,A2284,CajaAcc!E:E)+G2284</f>
        <v>0</v>
      </c>
      <c r="G2284" s="332">
        <v>0</v>
      </c>
    </row>
    <row r="2285" spans="1:7" ht="15">
      <c r="A2285" s="341" t="s">
        <v>3487</v>
      </c>
      <c r="B2285" s="381" t="s">
        <v>3048</v>
      </c>
      <c r="C2285" s="382" t="s">
        <v>3488</v>
      </c>
      <c r="D2285" s="383">
        <v>1700</v>
      </c>
      <c r="E2285" s="384">
        <v>5000</v>
      </c>
      <c r="F2285" s="141">
        <f>-SUMIF(CajaAcc!F:F,A2285,CajaAcc!E:E)+G2285</f>
        <v>0</v>
      </c>
      <c r="G2285" s="332">
        <v>0</v>
      </c>
    </row>
    <row r="2286" spans="1:7" ht="15">
      <c r="A2286" s="341" t="s">
        <v>3489</v>
      </c>
      <c r="B2286" s="381" t="s">
        <v>3048</v>
      </c>
      <c r="C2286" s="382" t="s">
        <v>3490</v>
      </c>
      <c r="D2286" s="383">
        <v>1700</v>
      </c>
      <c r="E2286" s="384">
        <v>5000</v>
      </c>
      <c r="F2286" s="141">
        <f>-SUMIF(CajaAcc!F:F,A2286,CajaAcc!E:E)+G2286</f>
        <v>0</v>
      </c>
      <c r="G2286" s="332">
        <v>0</v>
      </c>
    </row>
    <row r="2287" spans="1:7" ht="15">
      <c r="A2287" s="341" t="s">
        <v>3491</v>
      </c>
      <c r="B2287" s="381" t="s">
        <v>3048</v>
      </c>
      <c r="C2287" s="382" t="s">
        <v>3492</v>
      </c>
      <c r="D2287" s="383">
        <v>1520</v>
      </c>
      <c r="E2287" s="384">
        <v>4500</v>
      </c>
      <c r="F2287" s="141">
        <f>-SUMIF(CajaAcc!F:F,A2287,CajaAcc!E:E)+G2287</f>
        <v>0</v>
      </c>
      <c r="G2287" s="332">
        <v>0</v>
      </c>
    </row>
    <row r="2288" spans="1:7" ht="15">
      <c r="A2288" s="341" t="s">
        <v>3493</v>
      </c>
      <c r="B2288" s="381" t="s">
        <v>3048</v>
      </c>
      <c r="C2288" s="382" t="s">
        <v>3494</v>
      </c>
      <c r="D2288" s="383">
        <v>3051</v>
      </c>
      <c r="E2288" s="384">
        <v>9500</v>
      </c>
      <c r="F2288" s="141">
        <f>-SUMIF(CajaAcc!F:F,A2288,CajaAcc!E:E)+G2288</f>
        <v>0</v>
      </c>
      <c r="G2288" s="332">
        <v>0</v>
      </c>
    </row>
    <row r="2289" spans="1:7" ht="15">
      <c r="A2289" s="341" t="s">
        <v>3495</v>
      </c>
      <c r="B2289" s="381" t="s">
        <v>3048</v>
      </c>
      <c r="C2289" s="382" t="s">
        <v>3494</v>
      </c>
      <c r="D2289" s="383">
        <v>3051</v>
      </c>
      <c r="E2289" s="384">
        <v>9500</v>
      </c>
      <c r="F2289" s="141">
        <f>-SUMIF(CajaAcc!F:F,A2289,CajaAcc!E:E)+G2289</f>
        <v>0</v>
      </c>
      <c r="G2289" s="332">
        <v>0</v>
      </c>
    </row>
    <row r="2290" spans="1:7" ht="15">
      <c r="A2290" s="341" t="s">
        <v>3496</v>
      </c>
      <c r="B2290" s="381" t="s">
        <v>3048</v>
      </c>
      <c r="C2290" s="382" t="s">
        <v>3494</v>
      </c>
      <c r="D2290" s="383">
        <v>3051</v>
      </c>
      <c r="E2290" s="384">
        <v>9500</v>
      </c>
      <c r="F2290" s="141">
        <f>-SUMIF(CajaAcc!F:F,A2290,CajaAcc!E:E)+G2290</f>
        <v>1</v>
      </c>
      <c r="G2290" s="332">
        <v>1</v>
      </c>
    </row>
    <row r="2291" spans="1:7" ht="15">
      <c r="A2291" s="341" t="s">
        <v>3497</v>
      </c>
      <c r="B2291" s="381" t="s">
        <v>3048</v>
      </c>
      <c r="C2291" s="382" t="s">
        <v>3494</v>
      </c>
      <c r="D2291" s="383">
        <v>3051</v>
      </c>
      <c r="E2291" s="384">
        <v>9500</v>
      </c>
      <c r="F2291" s="141">
        <f>-SUMIF(CajaAcc!F:F,A2291,CajaAcc!E:E)+G2291</f>
        <v>0</v>
      </c>
      <c r="G2291" s="332">
        <v>0</v>
      </c>
    </row>
    <row r="2292" spans="1:7" ht="15">
      <c r="A2292" s="341" t="s">
        <v>3498</v>
      </c>
      <c r="B2292" s="381" t="s">
        <v>3048</v>
      </c>
      <c r="C2292" s="382" t="s">
        <v>3494</v>
      </c>
      <c r="D2292" s="383">
        <v>3051</v>
      </c>
      <c r="E2292" s="384">
        <v>9500</v>
      </c>
      <c r="F2292" s="141">
        <f>-SUMIF(CajaAcc!F:F,A2292,CajaAcc!E:E)+G2292</f>
        <v>0</v>
      </c>
      <c r="G2292" s="332">
        <v>0</v>
      </c>
    </row>
    <row r="2293" spans="1:7" ht="15">
      <c r="A2293" s="341" t="s">
        <v>3501</v>
      </c>
      <c r="B2293" s="381" t="s">
        <v>3048</v>
      </c>
      <c r="C2293" s="382" t="s">
        <v>7046</v>
      </c>
      <c r="D2293" s="383">
        <v>2987</v>
      </c>
      <c r="E2293" s="384">
        <v>9000</v>
      </c>
      <c r="F2293" s="141">
        <f>-SUMIF(CajaAcc!F:F,A2293,CajaAcc!E:E)+G2293</f>
        <v>0</v>
      </c>
      <c r="G2293" s="332">
        <v>0</v>
      </c>
    </row>
    <row r="2294" spans="1:7" ht="15">
      <c r="A2294" s="341" t="s">
        <v>3502</v>
      </c>
      <c r="B2294" s="381" t="s">
        <v>3048</v>
      </c>
      <c r="C2294" s="382" t="s">
        <v>7046</v>
      </c>
      <c r="D2294" s="383">
        <v>2987</v>
      </c>
      <c r="E2294" s="384">
        <v>9000</v>
      </c>
      <c r="F2294" s="141">
        <f>-SUMIF(CajaAcc!F:F,A2294,CajaAcc!E:E)+G2294</f>
        <v>0</v>
      </c>
      <c r="G2294" s="332">
        <v>0</v>
      </c>
    </row>
    <row r="2295" spans="1:7" ht="15">
      <c r="A2295" s="341" t="s">
        <v>3503</v>
      </c>
      <c r="B2295" s="381" t="s">
        <v>3048</v>
      </c>
      <c r="C2295" s="382" t="s">
        <v>7046</v>
      </c>
      <c r="D2295" s="383">
        <v>2987</v>
      </c>
      <c r="E2295" s="384">
        <v>9000</v>
      </c>
      <c r="F2295" s="141">
        <f>-SUMIF(CajaAcc!F:F,A2295,CajaAcc!E:E)+G2295</f>
        <v>0</v>
      </c>
      <c r="G2295" s="332">
        <v>0</v>
      </c>
    </row>
    <row r="2296" spans="1:7" ht="15">
      <c r="A2296" s="341" t="s">
        <v>3504</v>
      </c>
      <c r="B2296" s="381" t="s">
        <v>3048</v>
      </c>
      <c r="C2296" s="382" t="s">
        <v>7046</v>
      </c>
      <c r="D2296" s="383">
        <v>2987</v>
      </c>
      <c r="E2296" s="384">
        <v>9000</v>
      </c>
      <c r="F2296" s="141">
        <f>-SUMIF(CajaAcc!F:F,A2296,CajaAcc!E:E)+G2296</f>
        <v>0</v>
      </c>
      <c r="G2296" s="332">
        <v>0</v>
      </c>
    </row>
    <row r="2297" spans="1:7" ht="15">
      <c r="A2297" s="341" t="s">
        <v>3499</v>
      </c>
      <c r="B2297" s="381" t="s">
        <v>3048</v>
      </c>
      <c r="C2297" s="382" t="s">
        <v>3500</v>
      </c>
      <c r="D2297" s="383">
        <v>3700</v>
      </c>
      <c r="E2297" s="384">
        <v>11500</v>
      </c>
      <c r="F2297" s="141">
        <f>-SUMIF(CajaAcc!F:F,A2297,CajaAcc!E:E)+G2297</f>
        <v>0</v>
      </c>
      <c r="G2297" s="332">
        <v>0</v>
      </c>
    </row>
    <row r="2298" spans="1:7" ht="15">
      <c r="A2298" s="341" t="s">
        <v>3505</v>
      </c>
      <c r="B2298" s="381" t="s">
        <v>3048</v>
      </c>
      <c r="C2298" s="382" t="s">
        <v>3506</v>
      </c>
      <c r="D2298" s="383">
        <v>1700</v>
      </c>
      <c r="E2298" s="384">
        <v>5000</v>
      </c>
      <c r="F2298" s="141">
        <f>-SUMIF(CajaAcc!F:F,A2298,CajaAcc!E:E)+G2298</f>
        <v>0</v>
      </c>
      <c r="G2298" s="332">
        <v>0</v>
      </c>
    </row>
    <row r="2299" spans="1:7" ht="15">
      <c r="A2299" s="341" t="s">
        <v>3507</v>
      </c>
      <c r="B2299" s="381" t="s">
        <v>3048</v>
      </c>
      <c r="C2299" s="382" t="s">
        <v>3506</v>
      </c>
      <c r="D2299" s="383">
        <v>1700</v>
      </c>
      <c r="E2299" s="384">
        <v>5000</v>
      </c>
      <c r="F2299" s="141">
        <f>-SUMIF(CajaAcc!F:F,A2299,CajaAcc!E:E)+G2299</f>
        <v>0</v>
      </c>
      <c r="G2299" s="332">
        <v>0</v>
      </c>
    </row>
    <row r="2300" spans="1:7" ht="15">
      <c r="A2300" s="341" t="s">
        <v>3508</v>
      </c>
      <c r="B2300" s="381" t="s">
        <v>3048</v>
      </c>
      <c r="C2300" s="382" t="s">
        <v>3506</v>
      </c>
      <c r="D2300" s="383">
        <v>1700</v>
      </c>
      <c r="E2300" s="384">
        <v>5000</v>
      </c>
      <c r="F2300" s="141">
        <f>-SUMIF(CajaAcc!F:F,A2300,CajaAcc!E:E)+G2300</f>
        <v>0</v>
      </c>
      <c r="G2300" s="332">
        <v>0</v>
      </c>
    </row>
    <row r="2301" spans="1:7" ht="15">
      <c r="A2301" s="341" t="s">
        <v>3509</v>
      </c>
      <c r="B2301" s="381" t="s">
        <v>3048</v>
      </c>
      <c r="C2301" s="382" t="s">
        <v>3506</v>
      </c>
      <c r="D2301" s="383">
        <v>1700</v>
      </c>
      <c r="E2301" s="384">
        <v>5000</v>
      </c>
      <c r="F2301" s="141">
        <f>-SUMIF(CajaAcc!F:F,A2301,CajaAcc!E:E)+G2301</f>
        <v>0</v>
      </c>
      <c r="G2301" s="332">
        <v>0</v>
      </c>
    </row>
    <row r="2302" spans="1:7" ht="15">
      <c r="A2302" s="341" t="s">
        <v>3510</v>
      </c>
      <c r="B2302" s="381" t="s">
        <v>3048</v>
      </c>
      <c r="C2302" s="382" t="s">
        <v>7707</v>
      </c>
      <c r="D2302" s="383">
        <v>3107</v>
      </c>
      <c r="E2302" s="384">
        <v>9500</v>
      </c>
      <c r="F2302" s="141">
        <f>-SUMIF(CajaAcc!F:F,A2302,CajaAcc!E:E)+G2302</f>
        <v>0</v>
      </c>
      <c r="G2302" s="332">
        <v>0</v>
      </c>
    </row>
    <row r="2303" spans="1:7" ht="15">
      <c r="A2303" s="341" t="s">
        <v>3511</v>
      </c>
      <c r="B2303" s="381" t="s">
        <v>3048</v>
      </c>
      <c r="C2303" s="382" t="s">
        <v>7708</v>
      </c>
      <c r="D2303" s="383">
        <v>3107</v>
      </c>
      <c r="E2303" s="384">
        <v>9500</v>
      </c>
      <c r="F2303" s="141">
        <f>-SUMIF(CajaAcc!F:F,A2303,CajaAcc!E:E)+G2303</f>
        <v>0</v>
      </c>
      <c r="G2303" s="332">
        <v>0</v>
      </c>
    </row>
    <row r="2304" spans="1:7" ht="15">
      <c r="A2304" s="341" t="s">
        <v>3512</v>
      </c>
      <c r="B2304" s="381" t="s">
        <v>3048</v>
      </c>
      <c r="C2304" s="382" t="s">
        <v>7709</v>
      </c>
      <c r="D2304" s="383">
        <v>3107</v>
      </c>
      <c r="E2304" s="384">
        <v>9500</v>
      </c>
      <c r="F2304" s="141">
        <f>-SUMIF(CajaAcc!F:F,A2304,CajaAcc!E:E)+G2304</f>
        <v>0</v>
      </c>
      <c r="G2304" s="332">
        <v>0</v>
      </c>
    </row>
    <row r="2305" spans="1:7" ht="15">
      <c r="A2305" s="341" t="s">
        <v>3513</v>
      </c>
      <c r="B2305" s="381" t="s">
        <v>3048</v>
      </c>
      <c r="C2305" s="382" t="s">
        <v>7710</v>
      </c>
      <c r="D2305" s="383">
        <v>3107</v>
      </c>
      <c r="E2305" s="384">
        <v>9500</v>
      </c>
      <c r="F2305" s="141">
        <f>-SUMIF(CajaAcc!F:F,A2305,CajaAcc!E:E)+G2305</f>
        <v>0</v>
      </c>
      <c r="G2305" s="332">
        <v>0</v>
      </c>
    </row>
    <row r="2306" spans="1:7" ht="15">
      <c r="A2306" s="341" t="s">
        <v>3514</v>
      </c>
      <c r="B2306" s="381" t="s">
        <v>3048</v>
      </c>
      <c r="C2306" s="382" t="s">
        <v>7711</v>
      </c>
      <c r="D2306" s="383">
        <v>3107</v>
      </c>
      <c r="E2306" s="384">
        <v>9500</v>
      </c>
      <c r="F2306" s="141">
        <f>-SUMIF(CajaAcc!F:F,A2306,CajaAcc!E:E)+G2306</f>
        <v>0</v>
      </c>
      <c r="G2306" s="332">
        <v>0</v>
      </c>
    </row>
    <row r="2307" spans="1:7" ht="15">
      <c r="A2307" s="341" t="s">
        <v>3515</v>
      </c>
      <c r="B2307" s="381" t="s">
        <v>3048</v>
      </c>
      <c r="C2307" s="382" t="s">
        <v>7712</v>
      </c>
      <c r="D2307" s="383">
        <v>3107</v>
      </c>
      <c r="E2307" s="384">
        <v>9500</v>
      </c>
      <c r="F2307" s="141">
        <f>-SUMIF(CajaAcc!F:F,A2307,CajaAcc!E:E)+G2307</f>
        <v>0</v>
      </c>
      <c r="G2307" s="332">
        <v>0</v>
      </c>
    </row>
    <row r="2308" spans="1:7" ht="15">
      <c r="A2308" s="341" t="s">
        <v>3516</v>
      </c>
      <c r="B2308" s="381" t="s">
        <v>3048</v>
      </c>
      <c r="C2308" s="382" t="s">
        <v>3517</v>
      </c>
      <c r="D2308" s="383">
        <v>1700</v>
      </c>
      <c r="E2308" s="384">
        <v>5000</v>
      </c>
      <c r="F2308" s="141">
        <f>-SUMIF(CajaAcc!F:F,A2308,CajaAcc!E:E)+G2308</f>
        <v>0</v>
      </c>
      <c r="G2308" s="332">
        <v>0</v>
      </c>
    </row>
    <row r="2309" spans="1:7" ht="15">
      <c r="A2309" s="341" t="s">
        <v>6432</v>
      </c>
      <c r="B2309" s="381" t="s">
        <v>3048</v>
      </c>
      <c r="C2309" s="382" t="s">
        <v>7047</v>
      </c>
      <c r="D2309" s="383">
        <v>2404</v>
      </c>
      <c r="E2309" s="384">
        <v>7500</v>
      </c>
      <c r="F2309" s="141">
        <f>-SUMIF(CajaAcc!F:F,A2309,CajaAcc!E:E)+G2309</f>
        <v>0</v>
      </c>
      <c r="G2309" s="332">
        <v>0</v>
      </c>
    </row>
    <row r="2310" spans="1:7" ht="15">
      <c r="A2310" s="341" t="s">
        <v>3518</v>
      </c>
      <c r="B2310" s="381" t="s">
        <v>3048</v>
      </c>
      <c r="C2310" s="382" t="s">
        <v>3519</v>
      </c>
      <c r="D2310" s="383">
        <v>3051</v>
      </c>
      <c r="E2310" s="384">
        <v>9500</v>
      </c>
      <c r="F2310" s="141">
        <f>-SUMIF(CajaAcc!F:F,A2310,CajaAcc!E:E)+G2310</f>
        <v>0</v>
      </c>
      <c r="G2310" s="332">
        <v>0</v>
      </c>
    </row>
    <row r="2311" spans="1:7" ht="15">
      <c r="A2311" s="341" t="s">
        <v>6560</v>
      </c>
      <c r="B2311" s="381" t="s">
        <v>3048</v>
      </c>
      <c r="C2311" s="382" t="s">
        <v>6930</v>
      </c>
      <c r="D2311" s="383">
        <v>2168</v>
      </c>
      <c r="E2311" s="384">
        <v>8000</v>
      </c>
      <c r="F2311" s="141">
        <f>-SUMIF(CajaAcc!F:F,A2311,CajaAcc!E:E)+G2311</f>
        <v>0</v>
      </c>
      <c r="G2311" s="332">
        <v>0</v>
      </c>
    </row>
    <row r="2312" spans="1:7" ht="15">
      <c r="A2312" s="341" t="s">
        <v>6383</v>
      </c>
      <c r="B2312" s="381" t="s">
        <v>3048</v>
      </c>
      <c r="C2312" s="382" t="s">
        <v>7048</v>
      </c>
      <c r="D2312" s="383">
        <v>4540</v>
      </c>
      <c r="E2312" s="384">
        <v>14000</v>
      </c>
      <c r="F2312" s="141">
        <f>-SUMIF(CajaAcc!F:F,A2312,CajaAcc!E:E)+G2312</f>
        <v>0</v>
      </c>
      <c r="G2312" s="332">
        <v>0</v>
      </c>
    </row>
    <row r="2313" spans="1:7" ht="15">
      <c r="A2313" s="341" t="s">
        <v>6433</v>
      </c>
      <c r="B2313" s="381" t="s">
        <v>3048</v>
      </c>
      <c r="C2313" s="382" t="s">
        <v>7049</v>
      </c>
      <c r="D2313" s="383">
        <v>2404</v>
      </c>
      <c r="E2313" s="384">
        <v>7500</v>
      </c>
      <c r="F2313" s="141">
        <f>-SUMIF(CajaAcc!F:F,A2313,CajaAcc!E:E)+G2313</f>
        <v>0</v>
      </c>
      <c r="G2313" s="332">
        <v>0</v>
      </c>
    </row>
    <row r="2314" spans="1:7" ht="15">
      <c r="A2314" s="341" t="s">
        <v>3246</v>
      </c>
      <c r="B2314" s="381" t="s">
        <v>3048</v>
      </c>
      <c r="C2314" s="382" t="s">
        <v>6558</v>
      </c>
      <c r="D2314" s="383">
        <v>1700</v>
      </c>
      <c r="E2314" s="384">
        <v>5000</v>
      </c>
      <c r="F2314" s="141">
        <f>-SUMIF(CajaAcc!F:F,A2314,CajaAcc!E:E)+G2314</f>
        <v>0</v>
      </c>
      <c r="G2314" s="332">
        <v>0</v>
      </c>
    </row>
    <row r="2315" spans="1:7" ht="15">
      <c r="A2315" s="341" t="s">
        <v>3247</v>
      </c>
      <c r="B2315" s="381" t="s">
        <v>3048</v>
      </c>
      <c r="C2315" s="382" t="s">
        <v>6559</v>
      </c>
      <c r="D2315" s="383">
        <v>1700</v>
      </c>
      <c r="E2315" s="384">
        <v>5000</v>
      </c>
      <c r="F2315" s="141">
        <f>-SUMIF(CajaAcc!F:F,A2315,CajaAcc!E:E)+G2315</f>
        <v>0</v>
      </c>
      <c r="G2315" s="332">
        <v>0</v>
      </c>
    </row>
    <row r="2316" spans="1:7" ht="15">
      <c r="A2316" s="341" t="s">
        <v>6435</v>
      </c>
      <c r="B2316" s="381" t="s">
        <v>3048</v>
      </c>
      <c r="C2316" s="382" t="s">
        <v>7050</v>
      </c>
      <c r="D2316" s="383">
        <v>2404</v>
      </c>
      <c r="E2316" s="384">
        <v>7500</v>
      </c>
      <c r="F2316" s="141">
        <f>-SUMIF(CajaAcc!F:F,A2316,CajaAcc!E:E)+G2316</f>
        <v>0</v>
      </c>
      <c r="G2316" s="332">
        <v>0</v>
      </c>
    </row>
    <row r="2317" spans="1:7" ht="15">
      <c r="A2317" s="341" t="s">
        <v>3520</v>
      </c>
      <c r="B2317" s="381" t="s">
        <v>3048</v>
      </c>
      <c r="C2317" s="382" t="s">
        <v>3521</v>
      </c>
      <c r="D2317" s="383">
        <v>3051</v>
      </c>
      <c r="E2317" s="384">
        <v>9500</v>
      </c>
      <c r="F2317" s="141">
        <f>-SUMIF(CajaAcc!F:F,A2317,CajaAcc!E:E)+G2317</f>
        <v>0</v>
      </c>
      <c r="G2317" s="332">
        <v>0</v>
      </c>
    </row>
    <row r="2318" spans="1:7" ht="15">
      <c r="A2318" s="341" t="s">
        <v>6434</v>
      </c>
      <c r="B2318" s="381" t="s">
        <v>3048</v>
      </c>
      <c r="C2318" s="382" t="s">
        <v>7051</v>
      </c>
      <c r="D2318" s="383">
        <v>2404</v>
      </c>
      <c r="E2318" s="384">
        <v>7500</v>
      </c>
      <c r="F2318" s="141">
        <f>-SUMIF(CajaAcc!F:F,A2318,CajaAcc!E:E)+G2318</f>
        <v>0</v>
      </c>
      <c r="G2318" s="332">
        <v>0</v>
      </c>
    </row>
    <row r="2319" spans="1:7" ht="15">
      <c r="A2319" s="341" t="s">
        <v>3522</v>
      </c>
      <c r="B2319" s="381" t="s">
        <v>3048</v>
      </c>
      <c r="C2319" s="382" t="s">
        <v>3523</v>
      </c>
      <c r="D2319" s="383">
        <v>1756</v>
      </c>
      <c r="E2319" s="384">
        <v>5500</v>
      </c>
      <c r="F2319" s="141">
        <f>-SUMIF(CajaAcc!F:F,A2319,CajaAcc!E:E)+G2319</f>
        <v>1</v>
      </c>
      <c r="G2319" s="332">
        <v>1</v>
      </c>
    </row>
    <row r="2320" spans="1:7" ht="15">
      <c r="A2320" s="341" t="s">
        <v>3524</v>
      </c>
      <c r="B2320" s="381" t="s">
        <v>3048</v>
      </c>
      <c r="C2320" s="382" t="s">
        <v>3525</v>
      </c>
      <c r="D2320" s="383">
        <v>356</v>
      </c>
      <c r="E2320" s="384">
        <v>500</v>
      </c>
      <c r="F2320" s="141">
        <f>-SUMIF(CajaAcc!F:F,A2320,CajaAcc!E:E)+G2320</f>
        <v>0</v>
      </c>
      <c r="G2320" s="332">
        <v>0</v>
      </c>
    </row>
    <row r="2321" spans="1:7" ht="15">
      <c r="A2321" s="341" t="s">
        <v>3526</v>
      </c>
      <c r="B2321" s="381" t="s">
        <v>3048</v>
      </c>
      <c r="C2321" s="382" t="s">
        <v>3527</v>
      </c>
      <c r="D2321" s="383">
        <v>559</v>
      </c>
      <c r="E2321" s="384">
        <v>500</v>
      </c>
      <c r="F2321" s="141">
        <f>-SUMIF(CajaAcc!F:F,A2321,CajaAcc!E:E)+G2321</f>
        <v>0</v>
      </c>
      <c r="G2321" s="332">
        <v>0</v>
      </c>
    </row>
    <row r="2322" spans="1:7" ht="15">
      <c r="A2322" s="341" t="s">
        <v>3528</v>
      </c>
      <c r="B2322" s="381" t="s">
        <v>3048</v>
      </c>
      <c r="C2322" s="382" t="s">
        <v>3529</v>
      </c>
      <c r="D2322" s="383">
        <v>559</v>
      </c>
      <c r="E2322" s="384">
        <v>500</v>
      </c>
      <c r="F2322" s="141">
        <f>-SUMIF(CajaAcc!F:F,A2322,CajaAcc!E:E)+G2322</f>
        <v>0</v>
      </c>
      <c r="G2322" s="332">
        <v>0</v>
      </c>
    </row>
    <row r="2323" spans="1:7" ht="15">
      <c r="A2323" s="341" t="s">
        <v>3530</v>
      </c>
      <c r="B2323" s="381" t="s">
        <v>3048</v>
      </c>
      <c r="C2323" s="382" t="s">
        <v>3529</v>
      </c>
      <c r="D2323" s="383">
        <v>559</v>
      </c>
      <c r="E2323" s="384">
        <v>500</v>
      </c>
      <c r="F2323" s="141">
        <f>-SUMIF(CajaAcc!F:F,A2323,CajaAcc!E:E)+G2323</f>
        <v>0</v>
      </c>
      <c r="G2323" s="332">
        <v>0</v>
      </c>
    </row>
    <row r="2324" spans="1:7" ht="15">
      <c r="A2324" s="341" t="s">
        <v>3531</v>
      </c>
      <c r="B2324" s="381" t="s">
        <v>3048</v>
      </c>
      <c r="C2324" s="382" t="s">
        <v>3529</v>
      </c>
      <c r="D2324" s="383">
        <v>559</v>
      </c>
      <c r="E2324" s="384">
        <v>500</v>
      </c>
      <c r="F2324" s="141">
        <f>-SUMIF(CajaAcc!F:F,A2324,CajaAcc!E:E)+G2324</f>
        <v>0</v>
      </c>
      <c r="G2324" s="332">
        <v>0</v>
      </c>
    </row>
    <row r="2325" spans="1:7" ht="15">
      <c r="A2325" s="341" t="s">
        <v>3532</v>
      </c>
      <c r="B2325" s="381" t="s">
        <v>3048</v>
      </c>
      <c r="C2325" s="382" t="s">
        <v>3529</v>
      </c>
      <c r="D2325" s="383">
        <v>559</v>
      </c>
      <c r="E2325" s="384">
        <v>500</v>
      </c>
      <c r="F2325" s="141">
        <f>-SUMIF(CajaAcc!F:F,A2325,CajaAcc!E:E)+G2325</f>
        <v>0</v>
      </c>
      <c r="G2325" s="332">
        <v>0</v>
      </c>
    </row>
    <row r="2326" spans="1:7" ht="15">
      <c r="A2326" s="341" t="s">
        <v>3533</v>
      </c>
      <c r="B2326" s="381" t="s">
        <v>3048</v>
      </c>
      <c r="C2326" s="382" t="s">
        <v>3534</v>
      </c>
      <c r="D2326" s="383">
        <v>559</v>
      </c>
      <c r="E2326" s="384">
        <v>500</v>
      </c>
      <c r="F2326" s="141">
        <f>-SUMIF(CajaAcc!F:F,A2326,CajaAcc!E:E)+G2326</f>
        <v>0</v>
      </c>
      <c r="G2326" s="332">
        <v>0</v>
      </c>
    </row>
    <row r="2327" spans="1:7" ht="15">
      <c r="A2327" s="341" t="s">
        <v>3535</v>
      </c>
      <c r="B2327" s="381" t="s">
        <v>3048</v>
      </c>
      <c r="C2327" s="382" t="s">
        <v>3536</v>
      </c>
      <c r="D2327" s="383">
        <v>559</v>
      </c>
      <c r="E2327" s="384">
        <v>500</v>
      </c>
      <c r="F2327" s="141">
        <f>-SUMIF(CajaAcc!F:F,A2327,CajaAcc!E:E)+G2327</f>
        <v>0</v>
      </c>
      <c r="G2327" s="332">
        <v>0</v>
      </c>
    </row>
    <row r="2328" spans="1:7" ht="15">
      <c r="A2328" s="341" t="s">
        <v>3537</v>
      </c>
      <c r="B2328" s="381" t="s">
        <v>3048</v>
      </c>
      <c r="C2328" s="382" t="s">
        <v>3538</v>
      </c>
      <c r="D2328" s="383">
        <v>559</v>
      </c>
      <c r="E2328" s="384">
        <v>500</v>
      </c>
      <c r="F2328" s="141">
        <f>-SUMIF(CajaAcc!F:F,A2328,CajaAcc!E:E)+G2328</f>
        <v>0</v>
      </c>
      <c r="G2328" s="332">
        <v>0</v>
      </c>
    </row>
    <row r="2329" spans="1:7" ht="15">
      <c r="A2329" s="341" t="s">
        <v>3539</v>
      </c>
      <c r="B2329" s="381" t="s">
        <v>3048</v>
      </c>
      <c r="C2329" s="382" t="s">
        <v>3540</v>
      </c>
      <c r="D2329" s="383">
        <v>559</v>
      </c>
      <c r="E2329" s="384">
        <v>500</v>
      </c>
      <c r="F2329" s="141">
        <f>-SUMIF(CajaAcc!F:F,A2329,CajaAcc!E:E)+G2329</f>
        <v>0</v>
      </c>
      <c r="G2329" s="332">
        <v>0</v>
      </c>
    </row>
    <row r="2330" spans="1:7" ht="15">
      <c r="A2330" s="341" t="s">
        <v>3541</v>
      </c>
      <c r="B2330" s="381" t="s">
        <v>3048</v>
      </c>
      <c r="C2330" s="382" t="s">
        <v>3542</v>
      </c>
      <c r="D2330" s="383">
        <v>559</v>
      </c>
      <c r="E2330" s="384">
        <v>500</v>
      </c>
      <c r="F2330" s="141">
        <f>-SUMIF(CajaAcc!F:F,A2330,CajaAcc!E:E)+G2330</f>
        <v>0</v>
      </c>
      <c r="G2330" s="332">
        <v>0</v>
      </c>
    </row>
    <row r="2331" spans="1:7" ht="15">
      <c r="A2331" s="341" t="s">
        <v>3543</v>
      </c>
      <c r="B2331" s="381" t="s">
        <v>3048</v>
      </c>
      <c r="C2331" s="382" t="s">
        <v>3544</v>
      </c>
      <c r="D2331" s="383">
        <v>559</v>
      </c>
      <c r="E2331" s="384">
        <v>500</v>
      </c>
      <c r="F2331" s="141">
        <f>-SUMIF(CajaAcc!F:F,A2331,CajaAcc!E:E)+G2331</f>
        <v>0</v>
      </c>
      <c r="G2331" s="332">
        <v>0</v>
      </c>
    </row>
    <row r="2332" spans="1:7" ht="15">
      <c r="A2332" s="341" t="s">
        <v>3545</v>
      </c>
      <c r="B2332" s="381" t="s">
        <v>3048</v>
      </c>
      <c r="C2332" s="382" t="s">
        <v>3546</v>
      </c>
      <c r="D2332" s="383">
        <v>559</v>
      </c>
      <c r="E2332" s="384">
        <v>500</v>
      </c>
      <c r="F2332" s="141">
        <f>-SUMIF(CajaAcc!F:F,A2332,CajaAcc!E:E)+G2332</f>
        <v>0</v>
      </c>
      <c r="G2332" s="332">
        <v>0</v>
      </c>
    </row>
    <row r="2333" spans="1:7" ht="15">
      <c r="A2333" s="341" t="s">
        <v>3547</v>
      </c>
      <c r="B2333" s="381" t="s">
        <v>3048</v>
      </c>
      <c r="C2333" s="382" t="s">
        <v>3548</v>
      </c>
      <c r="D2333" s="383">
        <v>559</v>
      </c>
      <c r="E2333" s="384">
        <v>500</v>
      </c>
      <c r="F2333" s="141">
        <f>-SUMIF(CajaAcc!F:F,A2333,CajaAcc!E:E)+G2333</f>
        <v>0</v>
      </c>
      <c r="G2333" s="332">
        <v>0</v>
      </c>
    </row>
    <row r="2334" spans="1:7" ht="15">
      <c r="A2334" s="341" t="s">
        <v>3549</v>
      </c>
      <c r="B2334" s="381" t="s">
        <v>3048</v>
      </c>
      <c r="C2334" s="382" t="s">
        <v>3550</v>
      </c>
      <c r="D2334" s="383">
        <v>559</v>
      </c>
      <c r="E2334" s="384">
        <v>500</v>
      </c>
      <c r="F2334" s="141">
        <f>-SUMIF(CajaAcc!F:F,A2334,CajaAcc!E:E)+G2334</f>
        <v>0</v>
      </c>
      <c r="G2334" s="332">
        <v>0</v>
      </c>
    </row>
    <row r="2335" spans="1:7" ht="15">
      <c r="A2335" s="341" t="s">
        <v>3551</v>
      </c>
      <c r="B2335" s="381" t="s">
        <v>3048</v>
      </c>
      <c r="C2335" s="382" t="s">
        <v>3550</v>
      </c>
      <c r="D2335" s="383">
        <v>559</v>
      </c>
      <c r="E2335" s="384">
        <v>500</v>
      </c>
      <c r="F2335" s="141">
        <f>-SUMIF(CajaAcc!F:F,A2335,CajaAcc!E:E)+G2335</f>
        <v>0</v>
      </c>
      <c r="G2335" s="332">
        <v>0</v>
      </c>
    </row>
    <row r="2336" spans="1:7" ht="15">
      <c r="A2336" s="341" t="s">
        <v>3552</v>
      </c>
      <c r="B2336" s="381" t="s">
        <v>3048</v>
      </c>
      <c r="C2336" s="382" t="s">
        <v>3553</v>
      </c>
      <c r="D2336" s="383">
        <v>559</v>
      </c>
      <c r="E2336" s="384">
        <v>500</v>
      </c>
      <c r="F2336" s="141">
        <f>-SUMIF(CajaAcc!F:F,A2336,CajaAcc!E:E)+G2336</f>
        <v>0</v>
      </c>
      <c r="G2336" s="332">
        <v>0</v>
      </c>
    </row>
    <row r="2337" spans="1:7" ht="15">
      <c r="A2337" s="341" t="s">
        <v>3554</v>
      </c>
      <c r="B2337" s="381" t="s">
        <v>3048</v>
      </c>
      <c r="C2337" s="382" t="s">
        <v>3555</v>
      </c>
      <c r="D2337" s="383">
        <v>559</v>
      </c>
      <c r="E2337" s="384">
        <v>500</v>
      </c>
      <c r="F2337" s="141">
        <f>-SUMIF(CajaAcc!F:F,A2337,CajaAcc!E:E)+G2337</f>
        <v>0</v>
      </c>
      <c r="G2337" s="332">
        <v>0</v>
      </c>
    </row>
    <row r="2338" spans="1:7" ht="15">
      <c r="A2338" s="341" t="s">
        <v>3556</v>
      </c>
      <c r="B2338" s="381" t="s">
        <v>3048</v>
      </c>
      <c r="C2338" s="382" t="s">
        <v>3557</v>
      </c>
      <c r="D2338" s="383">
        <v>559</v>
      </c>
      <c r="E2338" s="384">
        <v>500</v>
      </c>
      <c r="F2338" s="141">
        <f>-SUMIF(CajaAcc!F:F,A2338,CajaAcc!E:E)+G2338</f>
        <v>0</v>
      </c>
      <c r="G2338" s="332">
        <v>0</v>
      </c>
    </row>
    <row r="2339" spans="1:7" ht="15">
      <c r="A2339" s="341" t="s">
        <v>3558</v>
      </c>
      <c r="B2339" s="381" t="s">
        <v>3048</v>
      </c>
      <c r="C2339" s="382" t="s">
        <v>3559</v>
      </c>
      <c r="D2339" s="383">
        <v>559</v>
      </c>
      <c r="E2339" s="384">
        <v>500</v>
      </c>
      <c r="F2339" s="141">
        <f>-SUMIF(CajaAcc!F:F,A2339,CajaAcc!E:E)+G2339</f>
        <v>0</v>
      </c>
      <c r="G2339" s="332">
        <v>0</v>
      </c>
    </row>
    <row r="2340" spans="1:7" ht="15">
      <c r="A2340" s="341" t="s">
        <v>3560</v>
      </c>
      <c r="B2340" s="381" t="s">
        <v>3048</v>
      </c>
      <c r="C2340" s="382" t="s">
        <v>3561</v>
      </c>
      <c r="D2340" s="383">
        <v>559</v>
      </c>
      <c r="E2340" s="384">
        <v>500</v>
      </c>
      <c r="F2340" s="141">
        <f>-SUMIF(CajaAcc!F:F,A2340,CajaAcc!E:E)+G2340</f>
        <v>0</v>
      </c>
      <c r="G2340" s="332">
        <v>0</v>
      </c>
    </row>
    <row r="2341" spans="1:7" ht="15">
      <c r="A2341" s="341" t="s">
        <v>3562</v>
      </c>
      <c r="B2341" s="381" t="s">
        <v>3048</v>
      </c>
      <c r="C2341" s="382" t="s">
        <v>3563</v>
      </c>
      <c r="D2341" s="383">
        <v>896</v>
      </c>
      <c r="E2341" s="384">
        <v>1500</v>
      </c>
      <c r="F2341" s="141">
        <f>-SUMIF(CajaAcc!F:F,A2341,CajaAcc!E:E)+G2341</f>
        <v>0</v>
      </c>
      <c r="G2341" s="332">
        <v>0</v>
      </c>
    </row>
    <row r="2342" spans="1:7" ht="15">
      <c r="A2342" s="341" t="s">
        <v>3564</v>
      </c>
      <c r="B2342" s="381" t="s">
        <v>3048</v>
      </c>
      <c r="C2342" s="382" t="s">
        <v>3565</v>
      </c>
      <c r="D2342" s="383">
        <v>896</v>
      </c>
      <c r="E2342" s="384">
        <v>1500</v>
      </c>
      <c r="F2342" s="141">
        <f>-SUMIF(CajaAcc!F:F,A2342,CajaAcc!E:E)+G2342</f>
        <v>0</v>
      </c>
      <c r="G2342" s="332">
        <v>0</v>
      </c>
    </row>
    <row r="2343" spans="1:7" ht="15">
      <c r="A2343" s="341" t="s">
        <v>3566</v>
      </c>
      <c r="B2343" s="381" t="s">
        <v>3048</v>
      </c>
      <c r="C2343" s="382" t="s">
        <v>3565</v>
      </c>
      <c r="D2343" s="383">
        <v>896</v>
      </c>
      <c r="E2343" s="384">
        <v>1500</v>
      </c>
      <c r="F2343" s="141">
        <f>-SUMIF(CajaAcc!F:F,A2343,CajaAcc!E:E)+G2343</f>
        <v>0</v>
      </c>
      <c r="G2343" s="332">
        <v>0</v>
      </c>
    </row>
    <row r="2344" spans="1:7" ht="15">
      <c r="A2344" s="341" t="s">
        <v>3567</v>
      </c>
      <c r="B2344" s="381" t="s">
        <v>3048</v>
      </c>
      <c r="C2344" s="382" t="s">
        <v>3568</v>
      </c>
      <c r="D2344" s="383">
        <v>896</v>
      </c>
      <c r="E2344" s="384">
        <v>1500</v>
      </c>
      <c r="F2344" s="141">
        <f>-SUMIF(CajaAcc!F:F,A2344,CajaAcc!E:E)+G2344</f>
        <v>0</v>
      </c>
      <c r="G2344" s="332">
        <v>0</v>
      </c>
    </row>
    <row r="2345" spans="1:7" ht="15">
      <c r="A2345" s="341" t="s">
        <v>3569</v>
      </c>
      <c r="B2345" s="381" t="s">
        <v>3048</v>
      </c>
      <c r="C2345" s="382" t="s">
        <v>3570</v>
      </c>
      <c r="D2345" s="383">
        <v>896</v>
      </c>
      <c r="E2345" s="384">
        <v>1500</v>
      </c>
      <c r="F2345" s="141">
        <f>-SUMIF(CajaAcc!F:F,A2345,CajaAcc!E:E)+G2345</f>
        <v>0</v>
      </c>
      <c r="G2345" s="332">
        <v>0</v>
      </c>
    </row>
    <row r="2346" spans="1:7" ht="15">
      <c r="A2346" s="341" t="s">
        <v>3571</v>
      </c>
      <c r="B2346" s="381" t="s">
        <v>3048</v>
      </c>
      <c r="C2346" s="382" t="s">
        <v>3572</v>
      </c>
      <c r="D2346" s="383">
        <v>896</v>
      </c>
      <c r="E2346" s="384">
        <v>1500</v>
      </c>
      <c r="F2346" s="141">
        <f>-SUMIF(CajaAcc!F:F,A2346,CajaAcc!E:E)+G2346</f>
        <v>0</v>
      </c>
      <c r="G2346" s="332">
        <v>0</v>
      </c>
    </row>
    <row r="2347" spans="1:7" ht="15">
      <c r="A2347" s="341" t="s">
        <v>3573</v>
      </c>
      <c r="B2347" s="381" t="s">
        <v>3048</v>
      </c>
      <c r="C2347" s="382" t="s">
        <v>3574</v>
      </c>
      <c r="D2347" s="383">
        <v>896</v>
      </c>
      <c r="E2347" s="384">
        <v>1500</v>
      </c>
      <c r="F2347" s="141">
        <f>-SUMIF(CajaAcc!F:F,A2347,CajaAcc!E:E)+G2347</f>
        <v>0</v>
      </c>
      <c r="G2347" s="332">
        <v>0</v>
      </c>
    </row>
    <row r="2348" spans="1:7" ht="15">
      <c r="A2348" s="341" t="s">
        <v>3575</v>
      </c>
      <c r="B2348" s="381" t="s">
        <v>3048</v>
      </c>
      <c r="C2348" s="382" t="s">
        <v>3576</v>
      </c>
      <c r="D2348" s="383">
        <v>896</v>
      </c>
      <c r="E2348" s="384">
        <v>1500</v>
      </c>
      <c r="F2348" s="141">
        <f>-SUMIF(CajaAcc!F:F,A2348,CajaAcc!E:E)+G2348</f>
        <v>0</v>
      </c>
      <c r="G2348" s="332">
        <v>0</v>
      </c>
    </row>
    <row r="2349" spans="1:7" ht="15">
      <c r="A2349" s="341" t="s">
        <v>3577</v>
      </c>
      <c r="B2349" s="381" t="s">
        <v>3048</v>
      </c>
      <c r="C2349" s="382" t="s">
        <v>3578</v>
      </c>
      <c r="D2349" s="383">
        <v>896</v>
      </c>
      <c r="E2349" s="384">
        <v>1500</v>
      </c>
      <c r="F2349" s="141">
        <f>-SUMIF(CajaAcc!F:F,A2349,CajaAcc!E:E)+G2349</f>
        <v>0</v>
      </c>
      <c r="G2349" s="332">
        <v>0</v>
      </c>
    </row>
    <row r="2350" spans="1:7" ht="15">
      <c r="A2350" s="341" t="s">
        <v>3579</v>
      </c>
      <c r="B2350" s="381" t="s">
        <v>3048</v>
      </c>
      <c r="C2350" s="382" t="s">
        <v>3580</v>
      </c>
      <c r="D2350" s="383">
        <v>896</v>
      </c>
      <c r="E2350" s="384">
        <v>1500</v>
      </c>
      <c r="F2350" s="141">
        <f>-SUMIF(CajaAcc!F:F,A2350,CajaAcc!E:E)+G2350</f>
        <v>0</v>
      </c>
      <c r="G2350" s="332">
        <v>0</v>
      </c>
    </row>
    <row r="2351" spans="1:7" ht="15">
      <c r="A2351" s="341" t="s">
        <v>3581</v>
      </c>
      <c r="B2351" s="381" t="s">
        <v>3048</v>
      </c>
      <c r="C2351" s="382" t="s">
        <v>3582</v>
      </c>
      <c r="D2351" s="383">
        <v>896</v>
      </c>
      <c r="E2351" s="384">
        <v>1500</v>
      </c>
      <c r="F2351" s="141">
        <f>-SUMIF(CajaAcc!F:F,A2351,CajaAcc!E:E)+G2351</f>
        <v>0</v>
      </c>
      <c r="G2351" s="332">
        <v>0</v>
      </c>
    </row>
    <row r="2352" spans="1:7" ht="15">
      <c r="A2352" s="341" t="s">
        <v>3583</v>
      </c>
      <c r="B2352" s="381" t="s">
        <v>3048</v>
      </c>
      <c r="C2352" s="382" t="s">
        <v>3584</v>
      </c>
      <c r="D2352" s="383">
        <v>610</v>
      </c>
      <c r="E2352" s="384">
        <v>1000</v>
      </c>
      <c r="F2352" s="141">
        <f>-SUMIF(CajaAcc!F:F,A2352,CajaAcc!E:E)+G2352</f>
        <v>0</v>
      </c>
      <c r="G2352" s="332">
        <v>0</v>
      </c>
    </row>
    <row r="2353" spans="1:7" ht="15">
      <c r="A2353" s="341" t="s">
        <v>3585</v>
      </c>
      <c r="B2353" s="381" t="s">
        <v>3048</v>
      </c>
      <c r="C2353" s="382" t="s">
        <v>3586</v>
      </c>
      <c r="D2353" s="383">
        <v>610</v>
      </c>
      <c r="E2353" s="384">
        <v>1000</v>
      </c>
      <c r="F2353" s="141">
        <f>-SUMIF(CajaAcc!F:F,A2353,CajaAcc!E:E)+G2353</f>
        <v>0</v>
      </c>
      <c r="G2353" s="332">
        <v>0</v>
      </c>
    </row>
    <row r="2354" spans="1:7" ht="15">
      <c r="A2354" s="341" t="s">
        <v>3587</v>
      </c>
      <c r="B2354" s="381" t="s">
        <v>3048</v>
      </c>
      <c r="C2354" s="382" t="s">
        <v>3588</v>
      </c>
      <c r="D2354" s="383">
        <v>896</v>
      </c>
      <c r="E2354" s="384">
        <v>1500</v>
      </c>
      <c r="F2354" s="141">
        <f>-SUMIF(CajaAcc!F:F,A2354,CajaAcc!E:E)+G2354</f>
        <v>0</v>
      </c>
      <c r="G2354" s="332">
        <v>0</v>
      </c>
    </row>
    <row r="2355" spans="1:7" ht="15">
      <c r="A2355" s="341" t="s">
        <v>3589</v>
      </c>
      <c r="B2355" s="381" t="s">
        <v>3048</v>
      </c>
      <c r="C2355" s="382" t="s">
        <v>3590</v>
      </c>
      <c r="D2355" s="383">
        <v>610</v>
      </c>
      <c r="E2355" s="384">
        <v>1000</v>
      </c>
      <c r="F2355" s="141">
        <f>-SUMIF(CajaAcc!F:F,A2355,CajaAcc!E:E)+G2355</f>
        <v>0</v>
      </c>
      <c r="G2355" s="332">
        <v>0</v>
      </c>
    </row>
    <row r="2356" spans="1:7" ht="15">
      <c r="A2356" s="341" t="s">
        <v>3591</v>
      </c>
      <c r="B2356" s="381" t="s">
        <v>3048</v>
      </c>
      <c r="C2356" s="382" t="s">
        <v>3592</v>
      </c>
      <c r="D2356" s="383">
        <v>559</v>
      </c>
      <c r="E2356" s="384">
        <v>1000</v>
      </c>
      <c r="F2356" s="141">
        <f>-SUMIF(CajaAcc!F:F,A2356,CajaAcc!E:E)+G2356</f>
        <v>0</v>
      </c>
      <c r="G2356" s="332">
        <v>0</v>
      </c>
    </row>
    <row r="2357" spans="1:7" ht="15">
      <c r="A2357" s="341" t="s">
        <v>3593</v>
      </c>
      <c r="B2357" s="381" t="s">
        <v>3048</v>
      </c>
      <c r="C2357" s="382" t="s">
        <v>3594</v>
      </c>
      <c r="D2357" s="383">
        <v>559</v>
      </c>
      <c r="E2357" s="384">
        <v>500</v>
      </c>
      <c r="F2357" s="141">
        <f>-SUMIF(CajaAcc!F:F,A2357,CajaAcc!E:E)+G2357</f>
        <v>0</v>
      </c>
      <c r="G2357" s="332">
        <v>0</v>
      </c>
    </row>
    <row r="2358" spans="1:7" ht="15">
      <c r="A2358" s="341" t="s">
        <v>3595</v>
      </c>
      <c r="B2358" s="381" t="s">
        <v>3048</v>
      </c>
      <c r="C2358" s="382" t="s">
        <v>3596</v>
      </c>
      <c r="D2358" s="383">
        <v>559</v>
      </c>
      <c r="E2358" s="384">
        <v>500</v>
      </c>
      <c r="F2358" s="141">
        <f>-SUMIF(CajaAcc!F:F,A2358,CajaAcc!E:E)+G2358</f>
        <v>0</v>
      </c>
      <c r="G2358" s="332">
        <v>0</v>
      </c>
    </row>
    <row r="2359" spans="1:7" ht="15">
      <c r="A2359" s="341" t="s">
        <v>3597</v>
      </c>
      <c r="B2359" s="381" t="s">
        <v>3048</v>
      </c>
      <c r="C2359" s="382" t="s">
        <v>3598</v>
      </c>
      <c r="D2359" s="383">
        <v>559</v>
      </c>
      <c r="E2359" s="384">
        <v>500</v>
      </c>
      <c r="F2359" s="141">
        <f>-SUMIF(CajaAcc!F:F,A2359,CajaAcc!E:E)+G2359</f>
        <v>0</v>
      </c>
      <c r="G2359" s="332">
        <v>0</v>
      </c>
    </row>
    <row r="2360" spans="1:7" ht="15">
      <c r="A2360" s="341" t="s">
        <v>3599</v>
      </c>
      <c r="B2360" s="381" t="s">
        <v>3048</v>
      </c>
      <c r="C2360" s="382" t="s">
        <v>3598</v>
      </c>
      <c r="D2360" s="383">
        <v>559</v>
      </c>
      <c r="E2360" s="384">
        <v>500</v>
      </c>
      <c r="F2360" s="141">
        <f>-SUMIF(CajaAcc!F:F,A2360,CajaAcc!E:E)+G2360</f>
        <v>0</v>
      </c>
      <c r="G2360" s="332">
        <v>0</v>
      </c>
    </row>
    <row r="2361" spans="1:7" ht="15">
      <c r="A2361" s="341" t="s">
        <v>3600</v>
      </c>
      <c r="B2361" s="381" t="s">
        <v>3048</v>
      </c>
      <c r="C2361" s="382" t="s">
        <v>3598</v>
      </c>
      <c r="D2361" s="383">
        <v>559</v>
      </c>
      <c r="E2361" s="384">
        <v>500</v>
      </c>
      <c r="F2361" s="141">
        <f>-SUMIF(CajaAcc!F:F,A2361,CajaAcc!E:E)+G2361</f>
        <v>0</v>
      </c>
      <c r="G2361" s="332">
        <v>0</v>
      </c>
    </row>
    <row r="2362" spans="1:7" ht="15">
      <c r="A2362" s="341" t="s">
        <v>3601</v>
      </c>
      <c r="B2362" s="381" t="s">
        <v>3048</v>
      </c>
      <c r="C2362" s="382" t="s">
        <v>3602</v>
      </c>
      <c r="D2362" s="383">
        <v>559</v>
      </c>
      <c r="E2362" s="384">
        <v>500</v>
      </c>
      <c r="F2362" s="141">
        <f>-SUMIF(CajaAcc!F:F,A2362,CajaAcc!E:E)+G2362</f>
        <v>0</v>
      </c>
      <c r="G2362" s="332">
        <v>0</v>
      </c>
    </row>
    <row r="2363" spans="1:7" ht="15">
      <c r="A2363" s="341" t="s">
        <v>3603</v>
      </c>
      <c r="B2363" s="381" t="s">
        <v>3048</v>
      </c>
      <c r="C2363" s="382" t="s">
        <v>3604</v>
      </c>
      <c r="D2363" s="383">
        <v>559</v>
      </c>
      <c r="E2363" s="384">
        <v>500</v>
      </c>
      <c r="F2363" s="141">
        <f>-SUMIF(CajaAcc!F:F,A2363,CajaAcc!E:E)+G2363</f>
        <v>0</v>
      </c>
      <c r="G2363" s="332">
        <v>0</v>
      </c>
    </row>
    <row r="2364" spans="1:7" ht="15">
      <c r="A2364" s="341" t="s">
        <v>3605</v>
      </c>
      <c r="B2364" s="381" t="s">
        <v>3048</v>
      </c>
      <c r="C2364" s="382" t="s">
        <v>7052</v>
      </c>
      <c r="D2364" s="383">
        <v>1500</v>
      </c>
      <c r="E2364" s="384">
        <v>4500</v>
      </c>
      <c r="F2364" s="141">
        <f>-SUMIF(CajaAcc!F:F,A2364,CajaAcc!E:E)+G2364</f>
        <v>0</v>
      </c>
      <c r="G2364" s="332">
        <v>0</v>
      </c>
    </row>
    <row r="2365" spans="1:7" ht="15">
      <c r="A2365" s="341" t="s">
        <v>3606</v>
      </c>
      <c r="B2365" s="381" t="s">
        <v>3048</v>
      </c>
      <c r="C2365" s="382" t="s">
        <v>3607</v>
      </c>
      <c r="D2365" s="383">
        <v>2432</v>
      </c>
      <c r="E2365" s="384">
        <v>3500</v>
      </c>
      <c r="F2365" s="141">
        <f>-SUMIF(CajaAcc!F:F,A2365,CajaAcc!E:E)+G2365</f>
        <v>0</v>
      </c>
      <c r="G2365" s="332">
        <v>0</v>
      </c>
    </row>
    <row r="2366" spans="1:7" ht="15">
      <c r="A2366" s="341" t="s">
        <v>3608</v>
      </c>
      <c r="B2366" s="381" t="s">
        <v>3048</v>
      </c>
      <c r="C2366" s="382" t="s">
        <v>3609</v>
      </c>
      <c r="D2366" s="383">
        <v>2432</v>
      </c>
      <c r="E2366" s="384">
        <v>3500</v>
      </c>
      <c r="F2366" s="141">
        <f>-SUMIF(CajaAcc!F:F,A2366,CajaAcc!E:E)+G2366</f>
        <v>0</v>
      </c>
      <c r="G2366" s="332">
        <v>0</v>
      </c>
    </row>
    <row r="2367" spans="1:7" ht="15">
      <c r="A2367" s="341" t="s">
        <v>3610</v>
      </c>
      <c r="B2367" s="381" t="s">
        <v>3048</v>
      </c>
      <c r="C2367" s="382" t="s">
        <v>3611</v>
      </c>
      <c r="D2367" s="383">
        <v>1668</v>
      </c>
      <c r="E2367" s="384">
        <v>2000</v>
      </c>
      <c r="F2367" s="141">
        <f>-SUMIF(CajaAcc!F:F,A2367,CajaAcc!E:E)+G2367</f>
        <v>0</v>
      </c>
      <c r="G2367" s="332">
        <v>0</v>
      </c>
    </row>
    <row r="2368" spans="1:7" ht="15">
      <c r="A2368" s="341" t="s">
        <v>3612</v>
      </c>
      <c r="B2368" s="381" t="s">
        <v>3048</v>
      </c>
      <c r="C2368" s="382" t="s">
        <v>3613</v>
      </c>
      <c r="D2368" s="383">
        <v>896</v>
      </c>
      <c r="E2368" s="384">
        <v>1500</v>
      </c>
      <c r="F2368" s="141">
        <f>-SUMIF(CajaAcc!F:F,A2368,CajaAcc!E:E)+G2368</f>
        <v>0</v>
      </c>
      <c r="G2368" s="332">
        <v>0</v>
      </c>
    </row>
    <row r="2369" spans="1:7" ht="15">
      <c r="A2369" s="341" t="s">
        <v>3614</v>
      </c>
      <c r="B2369" s="381" t="s">
        <v>3048</v>
      </c>
      <c r="C2369" s="382" t="s">
        <v>3615</v>
      </c>
      <c r="D2369" s="383">
        <v>896</v>
      </c>
      <c r="E2369" s="384">
        <v>1500</v>
      </c>
      <c r="F2369" s="141">
        <f>-SUMIF(CajaAcc!F:F,A2369,CajaAcc!E:E)+G2369</f>
        <v>0</v>
      </c>
      <c r="G2369" s="332">
        <v>0</v>
      </c>
    </row>
    <row r="2370" spans="1:7" ht="15">
      <c r="A2370" s="341" t="s">
        <v>3616</v>
      </c>
      <c r="B2370" s="381" t="s">
        <v>3048</v>
      </c>
      <c r="C2370" s="382" t="s">
        <v>3617</v>
      </c>
      <c r="D2370" s="383">
        <v>896</v>
      </c>
      <c r="E2370" s="384">
        <v>1500</v>
      </c>
      <c r="F2370" s="141">
        <f>-SUMIF(CajaAcc!F:F,A2370,CajaAcc!E:E)+G2370</f>
        <v>0</v>
      </c>
      <c r="G2370" s="332">
        <v>0</v>
      </c>
    </row>
    <row r="2371" spans="1:7" ht="15">
      <c r="A2371" s="341" t="s">
        <v>3618</v>
      </c>
      <c r="B2371" s="381" t="s">
        <v>3048</v>
      </c>
      <c r="C2371" s="382" t="s">
        <v>3617</v>
      </c>
      <c r="D2371" s="383">
        <v>896</v>
      </c>
      <c r="E2371" s="384">
        <v>1500</v>
      </c>
      <c r="F2371" s="141">
        <f>-SUMIF(CajaAcc!F:F,A2371,CajaAcc!E:E)+G2371</f>
        <v>0</v>
      </c>
      <c r="G2371" s="332">
        <v>0</v>
      </c>
    </row>
    <row r="2372" spans="1:7" ht="15">
      <c r="A2372" s="341" t="s">
        <v>3619</v>
      </c>
      <c r="B2372" s="381" t="s">
        <v>3048</v>
      </c>
      <c r="C2372" s="382" t="s">
        <v>3620</v>
      </c>
      <c r="D2372" s="383">
        <v>896</v>
      </c>
      <c r="E2372" s="384">
        <v>1500</v>
      </c>
      <c r="F2372" s="141">
        <f>-SUMIF(CajaAcc!F:F,A2372,CajaAcc!E:E)+G2372</f>
        <v>0</v>
      </c>
      <c r="G2372" s="332">
        <v>0</v>
      </c>
    </row>
    <row r="2373" spans="1:7" ht="15">
      <c r="A2373" s="341" t="s">
        <v>3621</v>
      </c>
      <c r="B2373" s="381" t="s">
        <v>3048</v>
      </c>
      <c r="C2373" s="382" t="s">
        <v>3622</v>
      </c>
      <c r="D2373" s="383">
        <v>896</v>
      </c>
      <c r="E2373" s="384">
        <v>1500</v>
      </c>
      <c r="F2373" s="141">
        <f>-SUMIF(CajaAcc!F:F,A2373,CajaAcc!E:E)+G2373</f>
        <v>0</v>
      </c>
      <c r="G2373" s="332">
        <v>0</v>
      </c>
    </row>
    <row r="2374" spans="1:7" ht="15">
      <c r="A2374" s="341" t="s">
        <v>3623</v>
      </c>
      <c r="B2374" s="381" t="s">
        <v>3048</v>
      </c>
      <c r="C2374" s="382" t="s">
        <v>3624</v>
      </c>
      <c r="D2374" s="383">
        <v>896</v>
      </c>
      <c r="E2374" s="384">
        <v>1500</v>
      </c>
      <c r="F2374" s="141">
        <f>-SUMIF(CajaAcc!F:F,A2374,CajaAcc!E:E)+G2374</f>
        <v>0</v>
      </c>
      <c r="G2374" s="332">
        <v>0</v>
      </c>
    </row>
    <row r="2375" spans="1:7" ht="15">
      <c r="A2375" s="341" t="s">
        <v>3625</v>
      </c>
      <c r="B2375" s="381" t="s">
        <v>3048</v>
      </c>
      <c r="C2375" s="382" t="s">
        <v>3624</v>
      </c>
      <c r="D2375" s="383">
        <v>896</v>
      </c>
      <c r="E2375" s="384">
        <v>1500</v>
      </c>
      <c r="F2375" s="141">
        <f>-SUMIF(CajaAcc!F:F,A2375,CajaAcc!E:E)+G2375</f>
        <v>0</v>
      </c>
      <c r="G2375" s="332">
        <v>0</v>
      </c>
    </row>
    <row r="2376" spans="1:7" ht="15">
      <c r="A2376" s="341" t="s">
        <v>3626</v>
      </c>
      <c r="B2376" s="381" t="s">
        <v>3048</v>
      </c>
      <c r="C2376" s="382" t="s">
        <v>3624</v>
      </c>
      <c r="D2376" s="383">
        <v>896</v>
      </c>
      <c r="E2376" s="384">
        <v>1500</v>
      </c>
      <c r="F2376" s="141">
        <f>-SUMIF(CajaAcc!F:F,A2376,CajaAcc!E:E)+G2376</f>
        <v>0</v>
      </c>
      <c r="G2376" s="332">
        <v>0</v>
      </c>
    </row>
    <row r="2377" spans="1:7" ht="15">
      <c r="A2377" s="341" t="s">
        <v>3627</v>
      </c>
      <c r="B2377" s="381" t="s">
        <v>3048</v>
      </c>
      <c r="C2377" s="382" t="s">
        <v>3624</v>
      </c>
      <c r="D2377" s="383">
        <v>896</v>
      </c>
      <c r="E2377" s="384">
        <v>1500</v>
      </c>
      <c r="F2377" s="141">
        <f>-SUMIF(CajaAcc!F:F,A2377,CajaAcc!E:E)+G2377</f>
        <v>0</v>
      </c>
      <c r="G2377" s="332">
        <v>0</v>
      </c>
    </row>
    <row r="2378" spans="1:7" ht="15">
      <c r="A2378" s="341" t="s">
        <v>3628</v>
      </c>
      <c r="B2378" s="381" t="s">
        <v>3048</v>
      </c>
      <c r="C2378" s="382" t="s">
        <v>3629</v>
      </c>
      <c r="D2378" s="383">
        <v>896</v>
      </c>
      <c r="E2378" s="384">
        <v>1500</v>
      </c>
      <c r="F2378" s="141">
        <f>-SUMIF(CajaAcc!F:F,A2378,CajaAcc!E:E)+G2378</f>
        <v>0</v>
      </c>
      <c r="G2378" s="332">
        <v>0</v>
      </c>
    </row>
    <row r="2379" spans="1:7" ht="15">
      <c r="A2379" s="341" t="s">
        <v>3630</v>
      </c>
      <c r="B2379" s="381" t="s">
        <v>3048</v>
      </c>
      <c r="C2379" s="382" t="s">
        <v>3631</v>
      </c>
      <c r="D2379" s="383">
        <v>559</v>
      </c>
      <c r="E2379" s="384">
        <v>500</v>
      </c>
      <c r="F2379" s="141">
        <f>-SUMIF(CajaAcc!F:F,A2379,CajaAcc!E:E)+G2379</f>
        <v>0</v>
      </c>
      <c r="G2379" s="332">
        <v>0</v>
      </c>
    </row>
    <row r="2380" spans="1:7" ht="15">
      <c r="A2380" s="341" t="s">
        <v>3632</v>
      </c>
      <c r="B2380" s="381" t="s">
        <v>3048</v>
      </c>
      <c r="C2380" s="382" t="s">
        <v>3631</v>
      </c>
      <c r="D2380" s="383">
        <v>559</v>
      </c>
      <c r="E2380" s="384">
        <v>500</v>
      </c>
      <c r="F2380" s="141">
        <f>-SUMIF(CajaAcc!F:F,A2380,CajaAcc!E:E)+G2380</f>
        <v>0</v>
      </c>
      <c r="G2380" s="332">
        <v>0</v>
      </c>
    </row>
    <row r="2381" spans="1:7" ht="15">
      <c r="A2381" s="341" t="s">
        <v>3633</v>
      </c>
      <c r="B2381" s="381" t="s">
        <v>3048</v>
      </c>
      <c r="C2381" s="382" t="s">
        <v>3631</v>
      </c>
      <c r="D2381" s="383">
        <v>559</v>
      </c>
      <c r="E2381" s="384">
        <v>500</v>
      </c>
      <c r="F2381" s="141">
        <f>-SUMIF(CajaAcc!F:F,A2381,CajaAcc!E:E)+G2381</f>
        <v>0</v>
      </c>
      <c r="G2381" s="332">
        <v>0</v>
      </c>
    </row>
    <row r="2382" spans="1:7" ht="15">
      <c r="A2382" s="341" t="s">
        <v>3634</v>
      </c>
      <c r="B2382" s="381" t="s">
        <v>3048</v>
      </c>
      <c r="C2382" s="382" t="s">
        <v>3635</v>
      </c>
      <c r="D2382" s="383">
        <v>559</v>
      </c>
      <c r="E2382" s="384">
        <v>500</v>
      </c>
      <c r="F2382" s="141">
        <f>-SUMIF(CajaAcc!F:F,A2382,CajaAcc!E:E)+G2382</f>
        <v>0</v>
      </c>
      <c r="G2382" s="332">
        <v>0</v>
      </c>
    </row>
    <row r="2383" spans="1:7" ht="15">
      <c r="A2383" s="341" t="s">
        <v>3636</v>
      </c>
      <c r="B2383" s="381" t="s">
        <v>3048</v>
      </c>
      <c r="C2383" s="382" t="s">
        <v>3637</v>
      </c>
      <c r="D2383" s="383">
        <v>559</v>
      </c>
      <c r="E2383" s="384">
        <v>500</v>
      </c>
      <c r="F2383" s="141">
        <f>-SUMIF(CajaAcc!F:F,A2383,CajaAcc!E:E)+G2383</f>
        <v>0</v>
      </c>
      <c r="G2383" s="332">
        <v>0</v>
      </c>
    </row>
    <row r="2384" spans="1:7" ht="15">
      <c r="A2384" s="341" t="s">
        <v>3638</v>
      </c>
      <c r="B2384" s="381" t="s">
        <v>3048</v>
      </c>
      <c r="C2384" s="382" t="s">
        <v>3637</v>
      </c>
      <c r="D2384" s="383">
        <v>559</v>
      </c>
      <c r="E2384" s="384">
        <v>500</v>
      </c>
      <c r="F2384" s="141">
        <f>-SUMIF(CajaAcc!F:F,A2384,CajaAcc!E:E)+G2384</f>
        <v>0</v>
      </c>
      <c r="G2384" s="332">
        <v>0</v>
      </c>
    </row>
    <row r="2385" spans="1:7" ht="15">
      <c r="A2385" s="341" t="s">
        <v>3639</v>
      </c>
      <c r="B2385" s="381" t="s">
        <v>3048</v>
      </c>
      <c r="C2385" s="382" t="s">
        <v>3637</v>
      </c>
      <c r="D2385" s="383">
        <v>559</v>
      </c>
      <c r="E2385" s="384">
        <v>500</v>
      </c>
      <c r="F2385" s="141">
        <f>-SUMIF(CajaAcc!F:F,A2385,CajaAcc!E:E)+G2385</f>
        <v>0</v>
      </c>
      <c r="G2385" s="332">
        <v>0</v>
      </c>
    </row>
    <row r="2386" spans="1:7" ht="15">
      <c r="A2386" s="341" t="s">
        <v>3640</v>
      </c>
      <c r="B2386" s="381" t="s">
        <v>3048</v>
      </c>
      <c r="C2386" s="382" t="s">
        <v>3641</v>
      </c>
      <c r="D2386" s="383">
        <v>559</v>
      </c>
      <c r="E2386" s="384">
        <v>500</v>
      </c>
      <c r="F2386" s="141">
        <f>-SUMIF(CajaAcc!F:F,A2386,CajaAcc!E:E)+G2386</f>
        <v>0</v>
      </c>
      <c r="G2386" s="332">
        <v>0</v>
      </c>
    </row>
    <row r="2387" spans="1:7" ht="15">
      <c r="A2387" s="341" t="s">
        <v>3642</v>
      </c>
      <c r="B2387" s="381" t="s">
        <v>3048</v>
      </c>
      <c r="C2387" s="382" t="s">
        <v>3643</v>
      </c>
      <c r="D2387" s="383">
        <v>559</v>
      </c>
      <c r="E2387" s="384">
        <v>500</v>
      </c>
      <c r="F2387" s="141">
        <f>-SUMIF(CajaAcc!F:F,A2387,CajaAcc!E:E)+G2387</f>
        <v>0</v>
      </c>
      <c r="G2387" s="332">
        <v>0</v>
      </c>
    </row>
    <row r="2388" spans="1:7" ht="15">
      <c r="A2388" s="341" t="s">
        <v>3644</v>
      </c>
      <c r="B2388" s="381" t="s">
        <v>3048</v>
      </c>
      <c r="C2388" s="382" t="s">
        <v>3645</v>
      </c>
      <c r="D2388" s="383">
        <v>559</v>
      </c>
      <c r="E2388" s="384">
        <v>500</v>
      </c>
      <c r="F2388" s="141">
        <f>-SUMIF(CajaAcc!F:F,A2388,CajaAcc!E:E)+G2388</f>
        <v>0</v>
      </c>
      <c r="G2388" s="332">
        <v>0</v>
      </c>
    </row>
    <row r="2389" spans="1:7" ht="15">
      <c r="A2389" s="341" t="s">
        <v>3646</v>
      </c>
      <c r="B2389" s="381" t="s">
        <v>3048</v>
      </c>
      <c r="C2389" s="382" t="s">
        <v>3647</v>
      </c>
      <c r="D2389" s="383">
        <v>559</v>
      </c>
      <c r="E2389" s="384">
        <v>500</v>
      </c>
      <c r="F2389" s="141">
        <f>-SUMIF(CajaAcc!F:F,A2389,CajaAcc!E:E)+G2389</f>
        <v>0</v>
      </c>
      <c r="G2389" s="332">
        <v>0</v>
      </c>
    </row>
    <row r="2390" spans="1:7" ht="15">
      <c r="A2390" s="341" t="s">
        <v>3648</v>
      </c>
      <c r="B2390" s="381" t="s">
        <v>3048</v>
      </c>
      <c r="C2390" s="382" t="s">
        <v>3649</v>
      </c>
      <c r="D2390" s="383">
        <v>559</v>
      </c>
      <c r="E2390" s="384">
        <v>500</v>
      </c>
      <c r="F2390" s="141">
        <f>-SUMIF(CajaAcc!F:F,A2390,CajaAcc!E:E)+G2390</f>
        <v>0</v>
      </c>
      <c r="G2390" s="332">
        <v>0</v>
      </c>
    </row>
    <row r="2391" spans="1:7" ht="15">
      <c r="A2391" s="341" t="s">
        <v>3650</v>
      </c>
      <c r="B2391" s="381" t="s">
        <v>3048</v>
      </c>
      <c r="C2391" s="382" t="s">
        <v>3651</v>
      </c>
      <c r="D2391" s="383">
        <v>559</v>
      </c>
      <c r="E2391" s="384">
        <v>500</v>
      </c>
      <c r="F2391" s="141">
        <f>-SUMIF(CajaAcc!F:F,A2391,CajaAcc!E:E)+G2391</f>
        <v>0</v>
      </c>
      <c r="G2391" s="332">
        <v>0</v>
      </c>
    </row>
    <row r="2392" spans="1:7" ht="15">
      <c r="A2392" s="341" t="s">
        <v>3652</v>
      </c>
      <c r="B2392" s="381" t="s">
        <v>3048</v>
      </c>
      <c r="C2392" s="382" t="s">
        <v>3651</v>
      </c>
      <c r="D2392" s="383">
        <v>559</v>
      </c>
      <c r="E2392" s="384">
        <v>500</v>
      </c>
      <c r="F2392" s="141">
        <f>-SUMIF(CajaAcc!F:F,A2392,CajaAcc!E:E)+G2392</f>
        <v>0</v>
      </c>
      <c r="G2392" s="332">
        <v>0</v>
      </c>
    </row>
    <row r="2393" spans="1:7" ht="15">
      <c r="A2393" s="341" t="s">
        <v>3653</v>
      </c>
      <c r="B2393" s="381" t="s">
        <v>3048</v>
      </c>
      <c r="C2393" s="382" t="s">
        <v>3651</v>
      </c>
      <c r="D2393" s="383">
        <v>559</v>
      </c>
      <c r="E2393" s="384">
        <v>500</v>
      </c>
      <c r="F2393" s="141">
        <f>-SUMIF(CajaAcc!F:F,A2393,CajaAcc!E:E)+G2393</f>
        <v>0</v>
      </c>
      <c r="G2393" s="332">
        <v>0</v>
      </c>
    </row>
    <row r="2394" spans="1:7" ht="15">
      <c r="A2394" s="341" t="s">
        <v>3654</v>
      </c>
      <c r="B2394" s="381" t="s">
        <v>3048</v>
      </c>
      <c r="C2394" s="382" t="s">
        <v>3655</v>
      </c>
      <c r="D2394" s="383">
        <v>559</v>
      </c>
      <c r="E2394" s="384">
        <v>500</v>
      </c>
      <c r="F2394" s="141">
        <f>-SUMIF(CajaAcc!F:F,A2394,CajaAcc!E:E)+G2394</f>
        <v>0</v>
      </c>
      <c r="G2394" s="332">
        <v>0</v>
      </c>
    </row>
    <row r="2395" spans="1:7" ht="15">
      <c r="A2395" s="341" t="s">
        <v>3656</v>
      </c>
      <c r="B2395" s="381" t="s">
        <v>3048</v>
      </c>
      <c r="C2395" s="382" t="s">
        <v>3655</v>
      </c>
      <c r="D2395" s="383">
        <v>559</v>
      </c>
      <c r="E2395" s="384">
        <v>500</v>
      </c>
      <c r="F2395" s="141">
        <f>-SUMIF(CajaAcc!F:F,A2395,CajaAcc!E:E)+G2395</f>
        <v>0</v>
      </c>
      <c r="G2395" s="332">
        <v>0</v>
      </c>
    </row>
    <row r="2396" spans="1:7" ht="15">
      <c r="A2396" s="341" t="s">
        <v>3657</v>
      </c>
      <c r="B2396" s="381" t="s">
        <v>3048</v>
      </c>
      <c r="C2396" s="382" t="s">
        <v>3658</v>
      </c>
      <c r="D2396" s="383">
        <v>559</v>
      </c>
      <c r="E2396" s="384">
        <v>500</v>
      </c>
      <c r="F2396" s="141">
        <f>-SUMIF(CajaAcc!F:F,A2396,CajaAcc!E:E)+G2396</f>
        <v>0</v>
      </c>
      <c r="G2396" s="332">
        <v>0</v>
      </c>
    </row>
    <row r="2397" spans="1:7" ht="15">
      <c r="A2397" s="341" t="s">
        <v>3659</v>
      </c>
      <c r="B2397" s="381" t="s">
        <v>3048</v>
      </c>
      <c r="C2397" s="382" t="s">
        <v>3660</v>
      </c>
      <c r="D2397" s="383">
        <v>559</v>
      </c>
      <c r="E2397" s="384">
        <v>500</v>
      </c>
      <c r="F2397" s="141">
        <f>-SUMIF(CajaAcc!F:F,A2397,CajaAcc!E:E)+G2397</f>
        <v>0</v>
      </c>
      <c r="G2397" s="332">
        <v>0</v>
      </c>
    </row>
    <row r="2398" spans="1:7" ht="15">
      <c r="A2398" s="341" t="s">
        <v>3661</v>
      </c>
      <c r="B2398" s="381" t="s">
        <v>3048</v>
      </c>
      <c r="C2398" s="382" t="s">
        <v>3662</v>
      </c>
      <c r="D2398" s="383">
        <v>559</v>
      </c>
      <c r="E2398" s="384">
        <v>500</v>
      </c>
      <c r="F2398" s="141">
        <f>-SUMIF(CajaAcc!F:F,A2398,CajaAcc!E:E)+G2398</f>
        <v>0</v>
      </c>
      <c r="G2398" s="332">
        <v>0</v>
      </c>
    </row>
    <row r="2399" spans="1:7" ht="15">
      <c r="A2399" s="341" t="s">
        <v>3663</v>
      </c>
      <c r="B2399" s="381" t="s">
        <v>3048</v>
      </c>
      <c r="C2399" s="382" t="s">
        <v>3662</v>
      </c>
      <c r="D2399" s="383">
        <v>559</v>
      </c>
      <c r="E2399" s="384">
        <v>500</v>
      </c>
      <c r="F2399" s="141">
        <f>-SUMIF(CajaAcc!F:F,A2399,CajaAcc!E:E)+G2399</f>
        <v>0</v>
      </c>
      <c r="G2399" s="332">
        <v>0</v>
      </c>
    </row>
    <row r="2400" spans="1:7" ht="15">
      <c r="A2400" s="341" t="s">
        <v>3664</v>
      </c>
      <c r="B2400" s="381" t="s">
        <v>3048</v>
      </c>
      <c r="C2400" s="382" t="s">
        <v>3662</v>
      </c>
      <c r="D2400" s="383">
        <v>559</v>
      </c>
      <c r="E2400" s="384">
        <v>500</v>
      </c>
      <c r="F2400" s="141">
        <f>-SUMIF(CajaAcc!F:F,A2400,CajaAcc!E:E)+G2400</f>
        <v>0</v>
      </c>
      <c r="G2400" s="332">
        <v>0</v>
      </c>
    </row>
    <row r="2401" spans="1:7" ht="15">
      <c r="A2401" s="341" t="s">
        <v>3665</v>
      </c>
      <c r="B2401" s="381" t="s">
        <v>3048</v>
      </c>
      <c r="C2401" s="382" t="s">
        <v>3662</v>
      </c>
      <c r="D2401" s="383">
        <v>559</v>
      </c>
      <c r="E2401" s="384">
        <v>500</v>
      </c>
      <c r="F2401" s="141">
        <f>-SUMIF(CajaAcc!F:F,A2401,CajaAcc!E:E)+G2401</f>
        <v>0</v>
      </c>
      <c r="G2401" s="332">
        <v>0</v>
      </c>
    </row>
    <row r="2402" spans="1:7" ht="15">
      <c r="A2402" s="341" t="s">
        <v>3666</v>
      </c>
      <c r="B2402" s="381" t="s">
        <v>3048</v>
      </c>
      <c r="C2402" s="382" t="s">
        <v>3667</v>
      </c>
      <c r="D2402" s="383">
        <v>559</v>
      </c>
      <c r="E2402" s="384">
        <v>500</v>
      </c>
      <c r="F2402" s="141">
        <f>-SUMIF(CajaAcc!F:F,A2402,CajaAcc!E:E)+G2402</f>
        <v>0</v>
      </c>
      <c r="G2402" s="332">
        <v>0</v>
      </c>
    </row>
    <row r="2403" spans="1:7" ht="15">
      <c r="A2403" s="341" t="s">
        <v>3668</v>
      </c>
      <c r="B2403" s="381" t="s">
        <v>3048</v>
      </c>
      <c r="C2403" s="382" t="s">
        <v>3669</v>
      </c>
      <c r="D2403" s="383">
        <v>559</v>
      </c>
      <c r="E2403" s="384">
        <v>500</v>
      </c>
      <c r="F2403" s="141">
        <f>-SUMIF(CajaAcc!F:F,A2403,CajaAcc!E:E)+G2403</f>
        <v>0</v>
      </c>
      <c r="G2403" s="332">
        <v>0</v>
      </c>
    </row>
    <row r="2404" spans="1:7" ht="15">
      <c r="A2404" s="341" t="s">
        <v>3670</v>
      </c>
      <c r="B2404" s="381" t="s">
        <v>3048</v>
      </c>
      <c r="C2404" s="382" t="s">
        <v>3671</v>
      </c>
      <c r="D2404" s="383">
        <v>1891</v>
      </c>
      <c r="E2404" s="384">
        <v>3000</v>
      </c>
      <c r="F2404" s="141">
        <f>-SUMIF(CajaAcc!F:F,A2404,CajaAcc!E:E)+G2404</f>
        <v>0</v>
      </c>
      <c r="G2404" s="332">
        <v>0</v>
      </c>
    </row>
    <row r="2405" spans="1:7" ht="15">
      <c r="A2405" s="341" t="s">
        <v>3672</v>
      </c>
      <c r="B2405" s="381" t="s">
        <v>3048</v>
      </c>
      <c r="C2405" s="382" t="s">
        <v>3673</v>
      </c>
      <c r="D2405" s="383">
        <v>2261</v>
      </c>
      <c r="E2405" s="384">
        <v>3500</v>
      </c>
      <c r="F2405" s="141">
        <f>-SUMIF(CajaAcc!F:F,A2405,CajaAcc!E:E)+G2405</f>
        <v>0</v>
      </c>
      <c r="G2405" s="332">
        <v>0</v>
      </c>
    </row>
    <row r="2406" spans="1:7" ht="15">
      <c r="A2406" s="341" t="s">
        <v>3674</v>
      </c>
      <c r="B2406" s="381" t="s">
        <v>3048</v>
      </c>
      <c r="C2406" s="382" t="s">
        <v>3675</v>
      </c>
      <c r="D2406" s="383">
        <v>2262</v>
      </c>
      <c r="E2406" s="384">
        <v>3500</v>
      </c>
      <c r="F2406" s="141">
        <f>-SUMIF(CajaAcc!F:F,A2406,CajaAcc!E:E)+G2406</f>
        <v>0</v>
      </c>
      <c r="G2406" s="332">
        <v>0</v>
      </c>
    </row>
    <row r="2407" spans="1:7" ht="15">
      <c r="A2407" s="341" t="s">
        <v>3676</v>
      </c>
      <c r="B2407" s="381" t="s">
        <v>3048</v>
      </c>
      <c r="C2407" s="382" t="s">
        <v>3677</v>
      </c>
      <c r="D2407" s="383">
        <v>2175</v>
      </c>
      <c r="E2407" s="384">
        <v>3500</v>
      </c>
      <c r="F2407" s="141">
        <f>-SUMIF(CajaAcc!F:F,A2407,CajaAcc!E:E)+G2407</f>
        <v>0</v>
      </c>
      <c r="G2407" s="332">
        <v>0</v>
      </c>
    </row>
    <row r="2408" spans="1:7" ht="15">
      <c r="A2408" s="341" t="s">
        <v>3678</v>
      </c>
      <c r="B2408" s="381" t="s">
        <v>3048</v>
      </c>
      <c r="C2408" s="382" t="s">
        <v>3679</v>
      </c>
      <c r="D2408" s="383">
        <v>2432</v>
      </c>
      <c r="E2408" s="384">
        <v>3500</v>
      </c>
      <c r="F2408" s="141">
        <f>-SUMIF(CajaAcc!F:F,A2408,CajaAcc!E:E)+G2408</f>
        <v>1</v>
      </c>
      <c r="G2408" s="332">
        <v>1</v>
      </c>
    </row>
    <row r="2409" spans="1:7" ht="15">
      <c r="A2409" s="341" t="s">
        <v>3680</v>
      </c>
      <c r="B2409" s="381" t="s">
        <v>3048</v>
      </c>
      <c r="C2409" s="382" t="s">
        <v>7053</v>
      </c>
      <c r="D2409" s="383">
        <v>1500</v>
      </c>
      <c r="E2409" s="384">
        <v>4500</v>
      </c>
      <c r="F2409" s="141">
        <f>-SUMIF(CajaAcc!F:F,A2409,CajaAcc!E:E)+G2409</f>
        <v>0</v>
      </c>
      <c r="G2409" s="332">
        <v>0</v>
      </c>
    </row>
    <row r="2410" spans="1:7" ht="15">
      <c r="A2410" s="341" t="s">
        <v>3681</v>
      </c>
      <c r="B2410" s="381" t="s">
        <v>3048</v>
      </c>
      <c r="C2410" s="382" t="s">
        <v>7053</v>
      </c>
      <c r="D2410" s="383">
        <v>1500</v>
      </c>
      <c r="E2410" s="384">
        <v>4500</v>
      </c>
      <c r="F2410" s="141">
        <f>-SUMIF(CajaAcc!F:F,A2410,CajaAcc!E:E)+G2410</f>
        <v>0</v>
      </c>
      <c r="G2410" s="332">
        <v>0</v>
      </c>
    </row>
    <row r="2411" spans="1:7" ht="15">
      <c r="A2411" s="341" t="s">
        <v>3682</v>
      </c>
      <c r="B2411" s="381" t="s">
        <v>3048</v>
      </c>
      <c r="C2411" s="382" t="s">
        <v>3683</v>
      </c>
      <c r="D2411" s="383">
        <v>2172</v>
      </c>
      <c r="E2411" s="384">
        <v>3500</v>
      </c>
      <c r="F2411" s="141">
        <f>-SUMIF(CajaAcc!F:F,A2411,CajaAcc!E:E)+G2411</f>
        <v>0</v>
      </c>
      <c r="G2411" s="332">
        <v>0</v>
      </c>
    </row>
    <row r="2412" spans="1:7" ht="15">
      <c r="A2412" s="341" t="s">
        <v>3684</v>
      </c>
      <c r="B2412" s="381" t="s">
        <v>3048</v>
      </c>
      <c r="C2412" s="382" t="s">
        <v>3685</v>
      </c>
      <c r="D2412" s="383">
        <v>1891</v>
      </c>
      <c r="E2412" s="384">
        <v>3000</v>
      </c>
      <c r="F2412" s="141">
        <f>-SUMIF(CajaAcc!F:F,A2412,CajaAcc!E:E)+G2412</f>
        <v>0</v>
      </c>
      <c r="G2412" s="332">
        <v>0</v>
      </c>
    </row>
    <row r="2413" spans="1:7" ht="15">
      <c r="A2413" s="341" t="s">
        <v>3686</v>
      </c>
      <c r="B2413" s="381" t="s">
        <v>3048</v>
      </c>
      <c r="C2413" s="382" t="s">
        <v>3685</v>
      </c>
      <c r="D2413" s="383">
        <v>1891</v>
      </c>
      <c r="E2413" s="384">
        <v>3000</v>
      </c>
      <c r="F2413" s="141">
        <f>-SUMIF(CajaAcc!F:F,A2413,CajaAcc!E:E)+G2413</f>
        <v>0</v>
      </c>
      <c r="G2413" s="332">
        <v>0</v>
      </c>
    </row>
    <row r="2414" spans="1:7" ht="15">
      <c r="A2414" s="341" t="s">
        <v>3687</v>
      </c>
      <c r="B2414" s="381" t="s">
        <v>3048</v>
      </c>
      <c r="C2414" s="382" t="s">
        <v>3685</v>
      </c>
      <c r="D2414" s="383">
        <v>1891</v>
      </c>
      <c r="E2414" s="384">
        <v>3000</v>
      </c>
      <c r="F2414" s="141">
        <f>-SUMIF(CajaAcc!F:F,A2414,CajaAcc!E:E)+G2414</f>
        <v>0</v>
      </c>
      <c r="G2414" s="332">
        <v>0</v>
      </c>
    </row>
    <row r="2415" spans="1:7" ht="15">
      <c r="A2415" s="341" t="s">
        <v>3688</v>
      </c>
      <c r="B2415" s="381" t="s">
        <v>3048</v>
      </c>
      <c r="C2415" s="382" t="s">
        <v>3689</v>
      </c>
      <c r="D2415" s="383">
        <v>2432</v>
      </c>
      <c r="E2415" s="384">
        <v>3500</v>
      </c>
      <c r="F2415" s="141">
        <f>-SUMIF(CajaAcc!F:F,A2415,CajaAcc!E:E)+G2415</f>
        <v>0</v>
      </c>
      <c r="G2415" s="332">
        <v>0</v>
      </c>
    </row>
    <row r="2416" spans="1:7" ht="15">
      <c r="A2416" s="341" t="s">
        <v>3690</v>
      </c>
      <c r="B2416" s="381" t="s">
        <v>3048</v>
      </c>
      <c r="C2416" s="382" t="s">
        <v>3691</v>
      </c>
      <c r="D2416" s="383">
        <v>2432</v>
      </c>
      <c r="E2416" s="384">
        <v>3500</v>
      </c>
      <c r="F2416" s="141">
        <f>-SUMIF(CajaAcc!F:F,A2416,CajaAcc!E:E)+G2416</f>
        <v>0</v>
      </c>
      <c r="G2416" s="332">
        <v>0</v>
      </c>
    </row>
    <row r="2417" spans="1:7" ht="15">
      <c r="A2417" s="341" t="s">
        <v>3692</v>
      </c>
      <c r="B2417" s="381" t="s">
        <v>3048</v>
      </c>
      <c r="C2417" s="382" t="s">
        <v>3691</v>
      </c>
      <c r="D2417" s="383">
        <v>2432</v>
      </c>
      <c r="E2417" s="384">
        <v>3500</v>
      </c>
      <c r="F2417" s="141">
        <f>-SUMIF(CajaAcc!F:F,A2417,CajaAcc!E:E)+G2417</f>
        <v>0</v>
      </c>
      <c r="G2417" s="332">
        <v>0</v>
      </c>
    </row>
    <row r="2418" spans="1:7" ht="15">
      <c r="A2418" s="341" t="s">
        <v>3693</v>
      </c>
      <c r="B2418" s="381" t="s">
        <v>3048</v>
      </c>
      <c r="C2418" s="382" t="s">
        <v>3694</v>
      </c>
      <c r="D2418" s="383">
        <v>2432</v>
      </c>
      <c r="E2418" s="384">
        <v>3500</v>
      </c>
      <c r="F2418" s="141">
        <f>-SUMIF(CajaAcc!F:F,A2418,CajaAcc!E:E)+G2418</f>
        <v>0</v>
      </c>
      <c r="G2418" s="332">
        <v>0</v>
      </c>
    </row>
    <row r="2419" spans="1:7" ht="15">
      <c r="A2419" s="341" t="s">
        <v>3695</v>
      </c>
      <c r="B2419" s="381" t="s">
        <v>3048</v>
      </c>
      <c r="C2419" s="382" t="s">
        <v>7054</v>
      </c>
      <c r="D2419" s="383">
        <v>1500</v>
      </c>
      <c r="E2419" s="384">
        <v>4500</v>
      </c>
      <c r="F2419" s="141">
        <f>-SUMIF(CajaAcc!F:F,A2419,CajaAcc!E:E)+G2419</f>
        <v>0</v>
      </c>
      <c r="G2419" s="332">
        <v>0</v>
      </c>
    </row>
    <row r="2420" spans="1:7" ht="15">
      <c r="A2420" s="341" t="s">
        <v>3696</v>
      </c>
      <c r="B2420" s="381" t="s">
        <v>3048</v>
      </c>
      <c r="C2420" s="382" t="s">
        <v>7054</v>
      </c>
      <c r="D2420" s="383">
        <v>1500</v>
      </c>
      <c r="E2420" s="384">
        <v>4500</v>
      </c>
      <c r="F2420" s="141">
        <f>-SUMIF(CajaAcc!F:F,A2420,CajaAcc!E:E)+G2420</f>
        <v>0</v>
      </c>
      <c r="G2420" s="332">
        <v>0</v>
      </c>
    </row>
    <row r="2421" spans="1:7" ht="15">
      <c r="A2421" s="341" t="s">
        <v>3697</v>
      </c>
      <c r="B2421" s="381" t="s">
        <v>3048</v>
      </c>
      <c r="C2421" s="382" t="s">
        <v>3698</v>
      </c>
      <c r="D2421" s="383">
        <v>2432</v>
      </c>
      <c r="E2421" s="384">
        <v>3500</v>
      </c>
      <c r="F2421" s="141">
        <f>-SUMIF(CajaAcc!F:F,A2421,CajaAcc!E:E)+G2421</f>
        <v>0</v>
      </c>
      <c r="G2421" s="332">
        <v>0</v>
      </c>
    </row>
    <row r="2422" spans="1:7" ht="15">
      <c r="A2422" s="341" t="s">
        <v>3699</v>
      </c>
      <c r="B2422" s="381" t="s">
        <v>3048</v>
      </c>
      <c r="C2422" s="382" t="s">
        <v>3700</v>
      </c>
      <c r="D2422" s="383">
        <v>2432</v>
      </c>
      <c r="E2422" s="384">
        <v>3500</v>
      </c>
      <c r="F2422" s="141">
        <f>-SUMIF(CajaAcc!F:F,A2422,CajaAcc!E:E)+G2422</f>
        <v>0</v>
      </c>
      <c r="G2422" s="332">
        <v>0</v>
      </c>
    </row>
    <row r="2423" spans="1:7" ht="15">
      <c r="A2423" s="341" t="s">
        <v>3701</v>
      </c>
      <c r="B2423" s="381" t="s">
        <v>3048</v>
      </c>
      <c r="C2423" s="382" t="s">
        <v>3702</v>
      </c>
      <c r="D2423" s="383">
        <v>1807</v>
      </c>
      <c r="E2423" s="384">
        <v>3000</v>
      </c>
      <c r="F2423" s="141">
        <f>-SUMIF(CajaAcc!F:F,A2423,CajaAcc!E:E)+G2423</f>
        <v>0</v>
      </c>
      <c r="G2423" s="332">
        <v>0</v>
      </c>
    </row>
    <row r="2424" spans="1:7" ht="15">
      <c r="A2424" s="341" t="s">
        <v>3703</v>
      </c>
      <c r="B2424" s="381" t="s">
        <v>3048</v>
      </c>
      <c r="C2424" s="382" t="s">
        <v>3704</v>
      </c>
      <c r="D2424" s="383">
        <v>896</v>
      </c>
      <c r="E2424" s="384">
        <v>1000</v>
      </c>
      <c r="F2424" s="141">
        <f>-SUMIF(CajaAcc!F:F,A2424,CajaAcc!E:E)+G2424</f>
        <v>0</v>
      </c>
      <c r="G2424" s="332">
        <v>0</v>
      </c>
    </row>
    <row r="2425" spans="1:7" ht="15">
      <c r="A2425" s="341" t="s">
        <v>3705</v>
      </c>
      <c r="B2425" s="381" t="s">
        <v>3048</v>
      </c>
      <c r="C2425" s="382" t="s">
        <v>3706</v>
      </c>
      <c r="D2425" s="383">
        <v>896</v>
      </c>
      <c r="E2425" s="384">
        <v>1000</v>
      </c>
      <c r="F2425" s="141">
        <f>-SUMIF(CajaAcc!F:F,A2425,CajaAcc!E:E)+G2425</f>
        <v>0</v>
      </c>
      <c r="G2425" s="332">
        <v>0</v>
      </c>
    </row>
    <row r="2426" spans="1:7" ht="15">
      <c r="A2426" s="341" t="s">
        <v>3707</v>
      </c>
      <c r="B2426" s="381" t="s">
        <v>3048</v>
      </c>
      <c r="C2426" s="382" t="s">
        <v>3708</v>
      </c>
      <c r="D2426" s="383">
        <v>896</v>
      </c>
      <c r="E2426" s="384">
        <v>1000</v>
      </c>
      <c r="F2426" s="141">
        <f>-SUMIF(CajaAcc!F:F,A2426,CajaAcc!E:E)+G2426</f>
        <v>0</v>
      </c>
      <c r="G2426" s="332">
        <v>0</v>
      </c>
    </row>
    <row r="2427" spans="1:7" ht="15">
      <c r="A2427" s="341" t="s">
        <v>3709</v>
      </c>
      <c r="B2427" s="381" t="s">
        <v>3048</v>
      </c>
      <c r="C2427" s="382" t="s">
        <v>3710</v>
      </c>
      <c r="D2427" s="383">
        <v>896</v>
      </c>
      <c r="E2427" s="384">
        <v>1000</v>
      </c>
      <c r="F2427" s="141">
        <f>-SUMIF(CajaAcc!F:F,A2427,CajaAcc!E:E)+G2427</f>
        <v>0</v>
      </c>
      <c r="G2427" s="332">
        <v>0</v>
      </c>
    </row>
    <row r="2428" spans="1:7" ht="15">
      <c r="A2428" s="341" t="s">
        <v>3711</v>
      </c>
      <c r="B2428" s="381" t="s">
        <v>3048</v>
      </c>
      <c r="C2428" s="382" t="s">
        <v>3712</v>
      </c>
      <c r="D2428" s="383">
        <v>896</v>
      </c>
      <c r="E2428" s="384">
        <v>1000</v>
      </c>
      <c r="F2428" s="141">
        <f>-SUMIF(CajaAcc!F:F,A2428,CajaAcc!E:E)+G2428</f>
        <v>0</v>
      </c>
      <c r="G2428" s="332">
        <v>0</v>
      </c>
    </row>
    <row r="2429" spans="1:7" ht="15">
      <c r="A2429" s="341" t="s">
        <v>3713</v>
      </c>
      <c r="B2429" s="381" t="s">
        <v>3048</v>
      </c>
      <c r="C2429" s="382" t="s">
        <v>3714</v>
      </c>
      <c r="D2429" s="383">
        <v>896</v>
      </c>
      <c r="E2429" s="384">
        <v>1000</v>
      </c>
      <c r="F2429" s="141">
        <f>-SUMIF(CajaAcc!F:F,A2429,CajaAcc!E:E)+G2429</f>
        <v>0</v>
      </c>
      <c r="G2429" s="332">
        <v>0</v>
      </c>
    </row>
    <row r="2430" spans="1:7" ht="15">
      <c r="A2430" s="341" t="s">
        <v>3715</v>
      </c>
      <c r="B2430" s="381" t="s">
        <v>3048</v>
      </c>
      <c r="C2430" s="382" t="s">
        <v>3716</v>
      </c>
      <c r="D2430" s="383">
        <v>896</v>
      </c>
      <c r="E2430" s="384">
        <v>1000</v>
      </c>
      <c r="F2430" s="141">
        <f>-SUMIF(CajaAcc!F:F,A2430,CajaAcc!E:E)+G2430</f>
        <v>0</v>
      </c>
      <c r="G2430" s="332">
        <v>0</v>
      </c>
    </row>
    <row r="2431" spans="1:7" ht="15">
      <c r="A2431" s="341" t="s">
        <v>3717</v>
      </c>
      <c r="B2431" s="381" t="s">
        <v>3048</v>
      </c>
      <c r="C2431" s="382" t="s">
        <v>3718</v>
      </c>
      <c r="D2431" s="383">
        <v>896</v>
      </c>
      <c r="E2431" s="384">
        <v>1000</v>
      </c>
      <c r="F2431" s="141">
        <f>-SUMIF(CajaAcc!F:F,A2431,CajaAcc!E:E)+G2431</f>
        <v>0</v>
      </c>
      <c r="G2431" s="332">
        <v>0</v>
      </c>
    </row>
    <row r="2432" spans="1:7" ht="15">
      <c r="A2432" s="341" t="s">
        <v>3719</v>
      </c>
      <c r="B2432" s="381" t="s">
        <v>3048</v>
      </c>
      <c r="C2432" s="382" t="s">
        <v>3720</v>
      </c>
      <c r="D2432" s="383">
        <v>896</v>
      </c>
      <c r="E2432" s="384">
        <v>1000</v>
      </c>
      <c r="F2432" s="141">
        <f>-SUMIF(CajaAcc!F:F,A2432,CajaAcc!E:E)+G2432</f>
        <v>0</v>
      </c>
      <c r="G2432" s="332">
        <v>0</v>
      </c>
    </row>
    <row r="2433" spans="1:7" ht="15">
      <c r="A2433" s="341" t="s">
        <v>3721</v>
      </c>
      <c r="B2433" s="381" t="s">
        <v>3048</v>
      </c>
      <c r="C2433" s="382" t="s">
        <v>3720</v>
      </c>
      <c r="D2433" s="383">
        <v>896</v>
      </c>
      <c r="E2433" s="384">
        <v>1000</v>
      </c>
      <c r="F2433" s="141">
        <f>-SUMIF(CajaAcc!F:F,A2433,CajaAcc!E:E)+G2433</f>
        <v>0</v>
      </c>
      <c r="G2433" s="332">
        <v>0</v>
      </c>
    </row>
    <row r="2434" spans="1:7" ht="15">
      <c r="A2434" s="341" t="s">
        <v>3722</v>
      </c>
      <c r="B2434" s="381" t="s">
        <v>3048</v>
      </c>
      <c r="C2434" s="382" t="s">
        <v>3720</v>
      </c>
      <c r="D2434" s="383">
        <v>896</v>
      </c>
      <c r="E2434" s="384">
        <v>1000</v>
      </c>
      <c r="F2434" s="141">
        <f>-SUMIF(CajaAcc!F:F,A2434,CajaAcc!E:E)+G2434</f>
        <v>0</v>
      </c>
      <c r="G2434" s="332">
        <v>0</v>
      </c>
    </row>
    <row r="2435" spans="1:7" ht="15">
      <c r="A2435" s="341" t="s">
        <v>3723</v>
      </c>
      <c r="B2435" s="381" t="s">
        <v>3048</v>
      </c>
      <c r="C2435" s="382" t="s">
        <v>3720</v>
      </c>
      <c r="D2435" s="383">
        <v>896</v>
      </c>
      <c r="E2435" s="384">
        <v>1000</v>
      </c>
      <c r="F2435" s="141">
        <f>-SUMIF(CajaAcc!F:F,A2435,CajaAcc!E:E)+G2435</f>
        <v>0</v>
      </c>
      <c r="G2435" s="332">
        <v>0</v>
      </c>
    </row>
    <row r="2436" spans="1:7" ht="15">
      <c r="A2436" s="341" t="s">
        <v>3724</v>
      </c>
      <c r="B2436" s="381" t="s">
        <v>3048</v>
      </c>
      <c r="C2436" s="382" t="s">
        <v>3720</v>
      </c>
      <c r="D2436" s="383">
        <v>896</v>
      </c>
      <c r="E2436" s="384">
        <v>1000</v>
      </c>
      <c r="F2436" s="141">
        <f>-SUMIF(CajaAcc!F:F,A2436,CajaAcc!E:E)+G2436</f>
        <v>0</v>
      </c>
      <c r="G2436" s="332">
        <v>0</v>
      </c>
    </row>
    <row r="2437" spans="1:7" ht="15">
      <c r="A2437" s="341" t="s">
        <v>3725</v>
      </c>
      <c r="B2437" s="381" t="s">
        <v>3048</v>
      </c>
      <c r="C2437" s="382" t="s">
        <v>3720</v>
      </c>
      <c r="D2437" s="383">
        <v>896</v>
      </c>
      <c r="E2437" s="384">
        <v>1000</v>
      </c>
      <c r="F2437" s="141">
        <f>-SUMIF(CajaAcc!F:F,A2437,CajaAcc!E:E)+G2437</f>
        <v>0</v>
      </c>
      <c r="G2437" s="332">
        <v>0</v>
      </c>
    </row>
    <row r="2438" spans="1:7" ht="15">
      <c r="A2438" s="341" t="s">
        <v>3726</v>
      </c>
      <c r="B2438" s="381" t="s">
        <v>3048</v>
      </c>
      <c r="C2438" s="382" t="s">
        <v>3720</v>
      </c>
      <c r="D2438" s="383">
        <v>896</v>
      </c>
      <c r="E2438" s="384">
        <v>1000</v>
      </c>
      <c r="F2438" s="141">
        <f>-SUMIF(CajaAcc!F:F,A2438,CajaAcc!E:E)+G2438</f>
        <v>0</v>
      </c>
      <c r="G2438" s="332">
        <v>0</v>
      </c>
    </row>
    <row r="2439" spans="1:7" ht="15">
      <c r="A2439" s="341" t="s">
        <v>3727</v>
      </c>
      <c r="B2439" s="381" t="s">
        <v>3048</v>
      </c>
      <c r="C2439" s="382" t="s">
        <v>3720</v>
      </c>
      <c r="D2439" s="383">
        <v>896</v>
      </c>
      <c r="E2439" s="384">
        <v>1000</v>
      </c>
      <c r="F2439" s="141">
        <f>-SUMIF(CajaAcc!F:F,A2439,CajaAcc!E:E)+G2439</f>
        <v>0</v>
      </c>
      <c r="G2439" s="332">
        <v>0</v>
      </c>
    </row>
    <row r="2440" spans="1:7" ht="15">
      <c r="A2440" s="341" t="s">
        <v>3728</v>
      </c>
      <c r="B2440" s="381" t="s">
        <v>3048</v>
      </c>
      <c r="C2440" s="382" t="s">
        <v>3729</v>
      </c>
      <c r="D2440" s="383">
        <v>896</v>
      </c>
      <c r="E2440" s="384">
        <v>1000</v>
      </c>
      <c r="F2440" s="141">
        <f>-SUMIF(CajaAcc!F:F,A2440,CajaAcc!E:E)+G2440</f>
        <v>0</v>
      </c>
      <c r="G2440" s="332">
        <v>0</v>
      </c>
    </row>
    <row r="2441" spans="1:7" ht="15">
      <c r="A2441" s="341" t="s">
        <v>3730</v>
      </c>
      <c r="B2441" s="381" t="s">
        <v>3048</v>
      </c>
      <c r="C2441" s="382" t="s">
        <v>3731</v>
      </c>
      <c r="D2441" s="383">
        <v>896</v>
      </c>
      <c r="E2441" s="384">
        <v>1000</v>
      </c>
      <c r="F2441" s="141">
        <f>-SUMIF(CajaAcc!F:F,A2441,CajaAcc!E:E)+G2441</f>
        <v>0</v>
      </c>
      <c r="G2441" s="332">
        <v>0</v>
      </c>
    </row>
    <row r="2442" spans="1:7" ht="15">
      <c r="A2442" s="341" t="s">
        <v>3732</v>
      </c>
      <c r="B2442" s="381" t="s">
        <v>3048</v>
      </c>
      <c r="C2442" s="382" t="s">
        <v>3733</v>
      </c>
      <c r="D2442" s="383">
        <v>896</v>
      </c>
      <c r="E2442" s="384">
        <v>1000</v>
      </c>
      <c r="F2442" s="141">
        <f>-SUMIF(CajaAcc!F:F,A2442,CajaAcc!E:E)+G2442</f>
        <v>0</v>
      </c>
      <c r="G2442" s="332">
        <v>0</v>
      </c>
    </row>
    <row r="2443" spans="1:7" ht="15">
      <c r="A2443" s="341" t="s">
        <v>3734</v>
      </c>
      <c r="B2443" s="381" t="s">
        <v>3048</v>
      </c>
      <c r="C2443" s="382" t="s">
        <v>3735</v>
      </c>
      <c r="D2443" s="383">
        <v>559</v>
      </c>
      <c r="E2443" s="384">
        <v>500</v>
      </c>
      <c r="F2443" s="141">
        <f>-SUMIF(CajaAcc!F:F,A2443,CajaAcc!E:E)+G2443</f>
        <v>0</v>
      </c>
      <c r="G2443" s="332">
        <v>0</v>
      </c>
    </row>
    <row r="2444" spans="1:7" ht="15">
      <c r="A2444" s="341" t="s">
        <v>3736</v>
      </c>
      <c r="B2444" s="381" t="s">
        <v>3048</v>
      </c>
      <c r="C2444" s="382" t="s">
        <v>3735</v>
      </c>
      <c r="D2444" s="383">
        <v>559</v>
      </c>
      <c r="E2444" s="384">
        <v>500</v>
      </c>
      <c r="F2444" s="141">
        <f>-SUMIF(CajaAcc!F:F,A2444,CajaAcc!E:E)+G2444</f>
        <v>0</v>
      </c>
      <c r="G2444" s="332">
        <v>0</v>
      </c>
    </row>
    <row r="2445" spans="1:7" ht="15">
      <c r="A2445" s="341" t="s">
        <v>3737</v>
      </c>
      <c r="B2445" s="381" t="s">
        <v>3048</v>
      </c>
      <c r="C2445" s="382" t="s">
        <v>3738</v>
      </c>
      <c r="D2445" s="383">
        <v>559</v>
      </c>
      <c r="E2445" s="384">
        <v>500</v>
      </c>
      <c r="F2445" s="141">
        <f>-SUMIF(CajaAcc!F:F,A2445,CajaAcc!E:E)+G2445</f>
        <v>0</v>
      </c>
      <c r="G2445" s="332">
        <v>0</v>
      </c>
    </row>
    <row r="2446" spans="1:7" ht="15">
      <c r="A2446" s="341" t="s">
        <v>3739</v>
      </c>
      <c r="B2446" s="381" t="s">
        <v>3048</v>
      </c>
      <c r="C2446" s="382" t="s">
        <v>3738</v>
      </c>
      <c r="D2446" s="383">
        <v>559</v>
      </c>
      <c r="E2446" s="384">
        <v>500</v>
      </c>
      <c r="F2446" s="141">
        <f>-SUMIF(CajaAcc!F:F,A2446,CajaAcc!E:E)+G2446</f>
        <v>0</v>
      </c>
      <c r="G2446" s="332">
        <v>0</v>
      </c>
    </row>
    <row r="2447" spans="1:7" ht="15">
      <c r="A2447" s="341" t="s">
        <v>3740</v>
      </c>
      <c r="B2447" s="381" t="s">
        <v>3048</v>
      </c>
      <c r="C2447" s="382" t="s">
        <v>3741</v>
      </c>
      <c r="D2447" s="383">
        <v>559</v>
      </c>
      <c r="E2447" s="384">
        <v>500</v>
      </c>
      <c r="F2447" s="141">
        <f>-SUMIF(CajaAcc!F:F,A2447,CajaAcc!E:E)+G2447</f>
        <v>0</v>
      </c>
      <c r="G2447" s="332">
        <v>0</v>
      </c>
    </row>
    <row r="2448" spans="1:7" ht="15">
      <c r="A2448" s="341" t="s">
        <v>3742</v>
      </c>
      <c r="B2448" s="381" t="s">
        <v>3048</v>
      </c>
      <c r="C2448" s="382" t="s">
        <v>3741</v>
      </c>
      <c r="D2448" s="383">
        <v>559</v>
      </c>
      <c r="E2448" s="384">
        <v>500</v>
      </c>
      <c r="F2448" s="141">
        <f>-SUMIF(CajaAcc!F:F,A2448,CajaAcc!E:E)+G2448</f>
        <v>0</v>
      </c>
      <c r="G2448" s="332">
        <v>0</v>
      </c>
    </row>
    <row r="2449" spans="1:7" ht="15">
      <c r="A2449" s="341" t="s">
        <v>3743</v>
      </c>
      <c r="B2449" s="381" t="s">
        <v>3048</v>
      </c>
      <c r="C2449" s="382" t="s">
        <v>3744</v>
      </c>
      <c r="D2449" s="383">
        <v>559</v>
      </c>
      <c r="E2449" s="384">
        <v>500</v>
      </c>
      <c r="F2449" s="141">
        <f>-SUMIF(CajaAcc!F:F,A2449,CajaAcc!E:E)+G2449</f>
        <v>0</v>
      </c>
      <c r="G2449" s="332">
        <v>0</v>
      </c>
    </row>
    <row r="2450" spans="1:7" ht="15">
      <c r="A2450" s="341" t="s">
        <v>3745</v>
      </c>
      <c r="B2450" s="381" t="s">
        <v>3048</v>
      </c>
      <c r="C2450" s="382" t="s">
        <v>3746</v>
      </c>
      <c r="D2450" s="383">
        <v>559</v>
      </c>
      <c r="E2450" s="384">
        <v>500</v>
      </c>
      <c r="F2450" s="141">
        <f>-SUMIF(CajaAcc!F:F,A2450,CajaAcc!E:E)+G2450</f>
        <v>0</v>
      </c>
      <c r="G2450" s="332">
        <v>0</v>
      </c>
    </row>
    <row r="2451" spans="1:7" ht="15">
      <c r="A2451" s="341" t="s">
        <v>3747</v>
      </c>
      <c r="B2451" s="381" t="s">
        <v>3048</v>
      </c>
      <c r="C2451" s="382" t="s">
        <v>3748</v>
      </c>
      <c r="D2451" s="383">
        <v>559</v>
      </c>
      <c r="E2451" s="384">
        <v>500</v>
      </c>
      <c r="F2451" s="141">
        <f>-SUMIF(CajaAcc!F:F,A2451,CajaAcc!E:E)+G2451</f>
        <v>0</v>
      </c>
      <c r="G2451" s="332">
        <v>0</v>
      </c>
    </row>
    <row r="2452" spans="1:7" ht="15">
      <c r="A2452" s="341" t="s">
        <v>3749</v>
      </c>
      <c r="B2452" s="381" t="s">
        <v>3048</v>
      </c>
      <c r="C2452" s="382" t="s">
        <v>3750</v>
      </c>
      <c r="D2452" s="383">
        <v>559</v>
      </c>
      <c r="E2452" s="384">
        <v>500</v>
      </c>
      <c r="F2452" s="141">
        <f>-SUMIF(CajaAcc!F:F,A2452,CajaAcc!E:E)+G2452</f>
        <v>0</v>
      </c>
      <c r="G2452" s="332">
        <v>0</v>
      </c>
    </row>
    <row r="2453" spans="1:7" ht="15">
      <c r="A2453" s="341" t="s">
        <v>3751</v>
      </c>
      <c r="B2453" s="381" t="s">
        <v>3048</v>
      </c>
      <c r="C2453" s="382" t="s">
        <v>3752</v>
      </c>
      <c r="D2453" s="383">
        <v>559</v>
      </c>
      <c r="E2453" s="384">
        <v>500</v>
      </c>
      <c r="F2453" s="141">
        <f>-SUMIF(CajaAcc!F:F,A2453,CajaAcc!E:E)+G2453</f>
        <v>0</v>
      </c>
      <c r="G2453" s="332">
        <v>0</v>
      </c>
    </row>
    <row r="2454" spans="1:7" ht="15">
      <c r="A2454" s="341" t="s">
        <v>3753</v>
      </c>
      <c r="B2454" s="381" t="s">
        <v>3048</v>
      </c>
      <c r="C2454" s="382" t="s">
        <v>3754</v>
      </c>
      <c r="D2454" s="383">
        <v>559</v>
      </c>
      <c r="E2454" s="384">
        <v>500</v>
      </c>
      <c r="F2454" s="141">
        <f>-SUMIF(CajaAcc!F:F,A2454,CajaAcc!E:E)+G2454</f>
        <v>0</v>
      </c>
      <c r="G2454" s="332">
        <v>0</v>
      </c>
    </row>
    <row r="2455" spans="1:7" ht="15">
      <c r="A2455" s="341" t="s">
        <v>3755</v>
      </c>
      <c r="B2455" s="381" t="s">
        <v>3048</v>
      </c>
      <c r="C2455" s="382" t="s">
        <v>3756</v>
      </c>
      <c r="D2455" s="383">
        <v>559</v>
      </c>
      <c r="E2455" s="384">
        <v>500</v>
      </c>
      <c r="F2455" s="141">
        <f>-SUMIF(CajaAcc!F:F,A2455,CajaAcc!E:E)+G2455</f>
        <v>0</v>
      </c>
      <c r="G2455" s="332">
        <v>0</v>
      </c>
    </row>
    <row r="2456" spans="1:7" ht="15">
      <c r="A2456" s="341" t="s">
        <v>3757</v>
      </c>
      <c r="B2456" s="381" t="s">
        <v>3048</v>
      </c>
      <c r="C2456" s="382" t="s">
        <v>3758</v>
      </c>
      <c r="D2456" s="383">
        <v>559</v>
      </c>
      <c r="E2456" s="384">
        <v>500</v>
      </c>
      <c r="F2456" s="141">
        <f>-SUMIF(CajaAcc!F:F,A2456,CajaAcc!E:E)+G2456</f>
        <v>0</v>
      </c>
      <c r="G2456" s="332">
        <v>0</v>
      </c>
    </row>
    <row r="2457" spans="1:7" ht="15">
      <c r="A2457" s="341" t="s">
        <v>3759</v>
      </c>
      <c r="B2457" s="381" t="s">
        <v>3048</v>
      </c>
      <c r="C2457" s="382" t="s">
        <v>3758</v>
      </c>
      <c r="D2457" s="383">
        <v>559</v>
      </c>
      <c r="E2457" s="384">
        <v>500</v>
      </c>
      <c r="F2457" s="141">
        <f>-SUMIF(CajaAcc!F:F,A2457,CajaAcc!E:E)+G2457</f>
        <v>0</v>
      </c>
      <c r="G2457" s="332">
        <v>0</v>
      </c>
    </row>
    <row r="2458" spans="1:7" ht="15">
      <c r="A2458" s="341" t="s">
        <v>3760</v>
      </c>
      <c r="B2458" s="381" t="s">
        <v>3048</v>
      </c>
      <c r="C2458" s="382" t="s">
        <v>3758</v>
      </c>
      <c r="D2458" s="383">
        <v>559</v>
      </c>
      <c r="E2458" s="384">
        <v>500</v>
      </c>
      <c r="F2458" s="141">
        <f>-SUMIF(CajaAcc!F:F,A2458,CajaAcc!E:E)+G2458</f>
        <v>0</v>
      </c>
      <c r="G2458" s="332">
        <v>0</v>
      </c>
    </row>
    <row r="2459" spans="1:7" ht="15">
      <c r="A2459" s="341" t="s">
        <v>3761</v>
      </c>
      <c r="B2459" s="381" t="s">
        <v>3048</v>
      </c>
      <c r="C2459" s="382" t="s">
        <v>3758</v>
      </c>
      <c r="D2459" s="383">
        <v>559</v>
      </c>
      <c r="E2459" s="384">
        <v>500</v>
      </c>
      <c r="F2459" s="141">
        <f>-SUMIF(CajaAcc!F:F,A2459,CajaAcc!E:E)+G2459</f>
        <v>0</v>
      </c>
      <c r="G2459" s="332">
        <v>0</v>
      </c>
    </row>
    <row r="2460" spans="1:7" ht="15">
      <c r="A2460" s="341" t="s">
        <v>3762</v>
      </c>
      <c r="B2460" s="381" t="s">
        <v>3048</v>
      </c>
      <c r="C2460" s="382" t="s">
        <v>3763</v>
      </c>
      <c r="D2460" s="383">
        <v>559</v>
      </c>
      <c r="E2460" s="384">
        <v>500</v>
      </c>
      <c r="F2460" s="141">
        <f>-SUMIF(CajaAcc!F:F,A2460,CajaAcc!E:E)+G2460</f>
        <v>0</v>
      </c>
      <c r="G2460" s="332">
        <v>0</v>
      </c>
    </row>
    <row r="2461" spans="1:7" ht="15">
      <c r="A2461" s="341" t="s">
        <v>3764</v>
      </c>
      <c r="B2461" s="381" t="s">
        <v>3048</v>
      </c>
      <c r="C2461" s="382" t="s">
        <v>3765</v>
      </c>
      <c r="D2461" s="383">
        <v>559</v>
      </c>
      <c r="E2461" s="384">
        <v>500</v>
      </c>
      <c r="F2461" s="141">
        <f>-SUMIF(CajaAcc!F:F,A2461,CajaAcc!E:E)+G2461</f>
        <v>0</v>
      </c>
      <c r="G2461" s="332">
        <v>0</v>
      </c>
    </row>
    <row r="2462" spans="1:7" ht="15">
      <c r="A2462" s="341" t="s">
        <v>3766</v>
      </c>
      <c r="B2462" s="381" t="s">
        <v>3048</v>
      </c>
      <c r="C2462" s="382" t="s">
        <v>3767</v>
      </c>
      <c r="D2462" s="383">
        <v>559</v>
      </c>
      <c r="E2462" s="384">
        <v>500</v>
      </c>
      <c r="F2462" s="141">
        <f>-SUMIF(CajaAcc!F:F,A2462,CajaAcc!E:E)+G2462</f>
        <v>0</v>
      </c>
      <c r="G2462" s="332">
        <v>0</v>
      </c>
    </row>
    <row r="2463" spans="1:7" ht="15">
      <c r="A2463" s="341" t="s">
        <v>3768</v>
      </c>
      <c r="B2463" s="381" t="s">
        <v>3048</v>
      </c>
      <c r="C2463" s="382" t="s">
        <v>3769</v>
      </c>
      <c r="D2463" s="383">
        <v>559</v>
      </c>
      <c r="E2463" s="384">
        <v>500</v>
      </c>
      <c r="F2463" s="141">
        <f>-SUMIF(CajaAcc!F:F,A2463,CajaAcc!E:E)+G2463</f>
        <v>0</v>
      </c>
      <c r="G2463" s="332">
        <v>0</v>
      </c>
    </row>
    <row r="2464" spans="1:7" ht="15">
      <c r="A2464" s="341" t="s">
        <v>3770</v>
      </c>
      <c r="B2464" s="381" t="s">
        <v>3048</v>
      </c>
      <c r="C2464" s="382" t="s">
        <v>3771</v>
      </c>
      <c r="D2464" s="383">
        <v>559</v>
      </c>
      <c r="E2464" s="384">
        <v>500</v>
      </c>
      <c r="F2464" s="141">
        <f>-SUMIF(CajaAcc!F:F,A2464,CajaAcc!E:E)+G2464</f>
        <v>0</v>
      </c>
      <c r="G2464" s="332">
        <v>0</v>
      </c>
    </row>
    <row r="2465" spans="1:7" ht="15">
      <c r="A2465" s="341" t="s">
        <v>3772</v>
      </c>
      <c r="B2465" s="381" t="s">
        <v>3048</v>
      </c>
      <c r="C2465" s="382" t="s">
        <v>3773</v>
      </c>
      <c r="D2465" s="383">
        <v>559</v>
      </c>
      <c r="E2465" s="384">
        <v>500</v>
      </c>
      <c r="F2465" s="141">
        <f>-SUMIF(CajaAcc!F:F,A2465,CajaAcc!E:E)+G2465</f>
        <v>0</v>
      </c>
      <c r="G2465" s="332">
        <v>0</v>
      </c>
    </row>
    <row r="2466" spans="1:7" ht="15">
      <c r="A2466" s="341" t="s">
        <v>3774</v>
      </c>
      <c r="B2466" s="381" t="s">
        <v>3048</v>
      </c>
      <c r="C2466" s="382" t="s">
        <v>3775</v>
      </c>
      <c r="D2466" s="383">
        <v>559</v>
      </c>
      <c r="E2466" s="384">
        <v>500</v>
      </c>
      <c r="F2466" s="141">
        <f>-SUMIF(CajaAcc!F:F,A2466,CajaAcc!E:E)+G2466</f>
        <v>0</v>
      </c>
      <c r="G2466" s="332">
        <v>0</v>
      </c>
    </row>
    <row r="2467" spans="1:7" ht="15">
      <c r="A2467" s="341" t="s">
        <v>3776</v>
      </c>
      <c r="B2467" s="381" t="s">
        <v>3048</v>
      </c>
      <c r="C2467" s="382" t="s">
        <v>3777</v>
      </c>
      <c r="D2467" s="383">
        <v>559</v>
      </c>
      <c r="E2467" s="384">
        <v>500</v>
      </c>
      <c r="F2467" s="141">
        <f>-SUMIF(CajaAcc!F:F,A2467,CajaAcc!E:E)+G2467</f>
        <v>0</v>
      </c>
      <c r="G2467" s="332">
        <v>0</v>
      </c>
    </row>
    <row r="2468" spans="1:7" ht="15">
      <c r="A2468" s="341" t="s">
        <v>3778</v>
      </c>
      <c r="B2468" s="381" t="s">
        <v>3048</v>
      </c>
      <c r="C2468" s="382" t="s">
        <v>3779</v>
      </c>
      <c r="D2468" s="383">
        <v>559</v>
      </c>
      <c r="E2468" s="384">
        <v>500</v>
      </c>
      <c r="F2468" s="141">
        <f>-SUMIF(CajaAcc!F:F,A2468,CajaAcc!E:E)+G2468</f>
        <v>0</v>
      </c>
      <c r="G2468" s="332">
        <v>0</v>
      </c>
    </row>
    <row r="2469" spans="1:7" ht="15">
      <c r="A2469" s="341" t="s">
        <v>3780</v>
      </c>
      <c r="B2469" s="381" t="s">
        <v>3048</v>
      </c>
      <c r="C2469" s="382" t="s">
        <v>3781</v>
      </c>
      <c r="D2469" s="383">
        <v>1891</v>
      </c>
      <c r="E2469" s="384">
        <v>2500</v>
      </c>
      <c r="F2469" s="141">
        <f>-SUMIF(CajaAcc!F:F,A2469,CajaAcc!E:E)+G2469</f>
        <v>0</v>
      </c>
      <c r="G2469" s="332">
        <v>0</v>
      </c>
    </row>
    <row r="2470" spans="1:7" ht="15">
      <c r="A2470" s="341" t="s">
        <v>3782</v>
      </c>
      <c r="B2470" s="381" t="s">
        <v>3048</v>
      </c>
      <c r="C2470" s="382" t="s">
        <v>3783</v>
      </c>
      <c r="D2470" s="383">
        <v>559</v>
      </c>
      <c r="E2470" s="384">
        <v>500</v>
      </c>
      <c r="F2470" s="141">
        <f>-SUMIF(CajaAcc!F:F,A2470,CajaAcc!E:E)+G2470</f>
        <v>0</v>
      </c>
      <c r="G2470" s="332">
        <v>0</v>
      </c>
    </row>
    <row r="2471" spans="1:7" ht="15">
      <c r="A2471" s="341" t="s">
        <v>3784</v>
      </c>
      <c r="B2471" s="381" t="s">
        <v>3048</v>
      </c>
      <c r="C2471" s="382" t="s">
        <v>3785</v>
      </c>
      <c r="D2471" s="383">
        <v>559</v>
      </c>
      <c r="E2471" s="384">
        <v>500</v>
      </c>
      <c r="F2471" s="141">
        <f>-SUMIF(CajaAcc!F:F,A2471,CajaAcc!E:E)+G2471</f>
        <v>0</v>
      </c>
      <c r="G2471" s="332">
        <v>0</v>
      </c>
    </row>
    <row r="2472" spans="1:7" ht="15">
      <c r="A2472" s="341" t="s">
        <v>3786</v>
      </c>
      <c r="B2472" s="381" t="s">
        <v>3048</v>
      </c>
      <c r="C2472" s="382" t="s">
        <v>3787</v>
      </c>
      <c r="D2472" s="383">
        <v>559</v>
      </c>
      <c r="E2472" s="384">
        <v>500</v>
      </c>
      <c r="F2472" s="141">
        <f>-SUMIF(CajaAcc!F:F,A2472,CajaAcc!E:E)+G2472</f>
        <v>0</v>
      </c>
      <c r="G2472" s="332">
        <v>0</v>
      </c>
    </row>
    <row r="2473" spans="1:7" ht="15">
      <c r="A2473" s="341" t="s">
        <v>3788</v>
      </c>
      <c r="B2473" s="381" t="s">
        <v>3048</v>
      </c>
      <c r="C2473" s="382" t="s">
        <v>3789</v>
      </c>
      <c r="D2473" s="383">
        <v>559</v>
      </c>
      <c r="E2473" s="384">
        <v>500</v>
      </c>
      <c r="F2473" s="141">
        <f>-SUMIF(CajaAcc!F:F,A2473,CajaAcc!E:E)+G2473</f>
        <v>0</v>
      </c>
      <c r="G2473" s="332">
        <v>0</v>
      </c>
    </row>
    <row r="2474" spans="1:7" ht="15">
      <c r="A2474" s="341" t="s">
        <v>3790</v>
      </c>
      <c r="B2474" s="381" t="s">
        <v>3048</v>
      </c>
      <c r="C2474" s="382" t="s">
        <v>3791</v>
      </c>
      <c r="D2474" s="383">
        <v>559</v>
      </c>
      <c r="E2474" s="384">
        <v>500</v>
      </c>
      <c r="F2474" s="141">
        <f>-SUMIF(CajaAcc!F:F,A2474,CajaAcc!E:E)+G2474</f>
        <v>0</v>
      </c>
      <c r="G2474" s="332">
        <v>0</v>
      </c>
    </row>
    <row r="2475" spans="1:7" ht="15">
      <c r="A2475" s="341" t="s">
        <v>3792</v>
      </c>
      <c r="B2475" s="381" t="s">
        <v>3048</v>
      </c>
      <c r="C2475" s="382" t="s">
        <v>3793</v>
      </c>
      <c r="D2475" s="383">
        <v>559</v>
      </c>
      <c r="E2475" s="384">
        <v>500</v>
      </c>
      <c r="F2475" s="141">
        <f>-SUMIF(CajaAcc!F:F,A2475,CajaAcc!E:E)+G2475</f>
        <v>0</v>
      </c>
      <c r="G2475" s="332">
        <v>0</v>
      </c>
    </row>
    <row r="2476" spans="1:7" ht="15">
      <c r="A2476" s="341" t="s">
        <v>3794</v>
      </c>
      <c r="B2476" s="381" t="s">
        <v>3048</v>
      </c>
      <c r="C2476" s="382" t="s">
        <v>3795</v>
      </c>
      <c r="D2476" s="383">
        <v>559</v>
      </c>
      <c r="E2476" s="384">
        <v>500</v>
      </c>
      <c r="F2476" s="141">
        <f>-SUMIF(CajaAcc!F:F,A2476,CajaAcc!E:E)+G2476</f>
        <v>0</v>
      </c>
      <c r="G2476" s="332">
        <v>0</v>
      </c>
    </row>
    <row r="2477" spans="1:7" ht="15">
      <c r="A2477" s="341" t="s">
        <v>3796</v>
      </c>
      <c r="B2477" s="381" t="s">
        <v>3048</v>
      </c>
      <c r="C2477" s="382" t="s">
        <v>3797</v>
      </c>
      <c r="D2477" s="383">
        <v>559</v>
      </c>
      <c r="E2477" s="384">
        <v>500</v>
      </c>
      <c r="F2477" s="141">
        <f>-SUMIF(CajaAcc!F:F,A2477,CajaAcc!E:E)+G2477</f>
        <v>0</v>
      </c>
      <c r="G2477" s="332">
        <v>0</v>
      </c>
    </row>
    <row r="2478" spans="1:7" ht="15">
      <c r="A2478" s="341" t="s">
        <v>3798</v>
      </c>
      <c r="B2478" s="381" t="s">
        <v>3048</v>
      </c>
      <c r="C2478" s="382" t="s">
        <v>3799</v>
      </c>
      <c r="D2478" s="383">
        <v>559</v>
      </c>
      <c r="E2478" s="384">
        <v>500</v>
      </c>
      <c r="F2478" s="141">
        <f>-SUMIF(CajaAcc!F:F,A2478,CajaAcc!E:E)+G2478</f>
        <v>0</v>
      </c>
      <c r="G2478" s="332">
        <v>0</v>
      </c>
    </row>
    <row r="2479" spans="1:7" ht="15">
      <c r="A2479" s="341" t="s">
        <v>3800</v>
      </c>
      <c r="B2479" s="381" t="s">
        <v>3048</v>
      </c>
      <c r="C2479" s="382" t="s">
        <v>3801</v>
      </c>
      <c r="D2479" s="383">
        <v>559</v>
      </c>
      <c r="E2479" s="384">
        <v>500</v>
      </c>
      <c r="F2479" s="141">
        <f>-SUMIF(CajaAcc!F:F,A2479,CajaAcc!E:E)+G2479</f>
        <v>0</v>
      </c>
      <c r="G2479" s="332">
        <v>0</v>
      </c>
    </row>
    <row r="2480" spans="1:7" ht="15">
      <c r="A2480" s="341" t="s">
        <v>3802</v>
      </c>
      <c r="B2480" s="381" t="s">
        <v>3048</v>
      </c>
      <c r="C2480" s="382" t="s">
        <v>3803</v>
      </c>
      <c r="D2480" s="383">
        <v>559</v>
      </c>
      <c r="E2480" s="384">
        <v>500</v>
      </c>
      <c r="F2480" s="141">
        <f>-SUMIF(CajaAcc!F:F,A2480,CajaAcc!E:E)+G2480</f>
        <v>0</v>
      </c>
      <c r="G2480" s="332">
        <v>0</v>
      </c>
    </row>
    <row r="2481" spans="1:7" ht="15">
      <c r="A2481" s="341" t="s">
        <v>3804</v>
      </c>
      <c r="B2481" s="381" t="s">
        <v>3048</v>
      </c>
      <c r="C2481" s="382" t="s">
        <v>3805</v>
      </c>
      <c r="D2481" s="383">
        <v>896</v>
      </c>
      <c r="E2481" s="384">
        <v>1000</v>
      </c>
      <c r="F2481" s="141">
        <f>-SUMIF(CajaAcc!F:F,A2481,CajaAcc!E:E)+G2481</f>
        <v>0</v>
      </c>
      <c r="G2481" s="332">
        <v>0</v>
      </c>
    </row>
    <row r="2482" spans="1:7" ht="15">
      <c r="A2482" s="341" t="s">
        <v>3806</v>
      </c>
      <c r="B2482" s="381" t="s">
        <v>3048</v>
      </c>
      <c r="C2482" s="382" t="s">
        <v>3805</v>
      </c>
      <c r="D2482" s="383">
        <v>896</v>
      </c>
      <c r="E2482" s="384">
        <v>1000</v>
      </c>
      <c r="F2482" s="141">
        <f>-SUMIF(CajaAcc!F:F,A2482,CajaAcc!E:E)+G2482</f>
        <v>0</v>
      </c>
      <c r="G2482" s="332">
        <v>0</v>
      </c>
    </row>
    <row r="2483" spans="1:7" ht="15">
      <c r="A2483" s="341" t="s">
        <v>3807</v>
      </c>
      <c r="B2483" s="381" t="s">
        <v>3048</v>
      </c>
      <c r="C2483" s="382" t="s">
        <v>3808</v>
      </c>
      <c r="D2483" s="383">
        <v>896</v>
      </c>
      <c r="E2483" s="384">
        <v>1000</v>
      </c>
      <c r="F2483" s="141">
        <f>-SUMIF(CajaAcc!F:F,A2483,CajaAcc!E:E)+G2483</f>
        <v>0</v>
      </c>
      <c r="G2483" s="332">
        <v>0</v>
      </c>
    </row>
    <row r="2484" spans="1:7" ht="15">
      <c r="A2484" s="341" t="s">
        <v>3809</v>
      </c>
      <c r="B2484" s="381" t="s">
        <v>3048</v>
      </c>
      <c r="C2484" s="382" t="s">
        <v>3810</v>
      </c>
      <c r="D2484" s="383">
        <v>896</v>
      </c>
      <c r="E2484" s="384">
        <v>1000</v>
      </c>
      <c r="F2484" s="141">
        <f>-SUMIF(CajaAcc!F:F,A2484,CajaAcc!E:E)+G2484</f>
        <v>0</v>
      </c>
      <c r="G2484" s="332">
        <v>0</v>
      </c>
    </row>
    <row r="2485" spans="1:7" ht="15">
      <c r="A2485" s="341" t="s">
        <v>3811</v>
      </c>
      <c r="B2485" s="381" t="s">
        <v>3048</v>
      </c>
      <c r="C2485" s="382" t="s">
        <v>3810</v>
      </c>
      <c r="D2485" s="383">
        <v>896</v>
      </c>
      <c r="E2485" s="384">
        <v>1000</v>
      </c>
      <c r="F2485" s="141">
        <f>-SUMIF(CajaAcc!F:F,A2485,CajaAcc!E:E)+G2485</f>
        <v>0</v>
      </c>
      <c r="G2485" s="332">
        <v>0</v>
      </c>
    </row>
    <row r="2486" spans="1:7" ht="15">
      <c r="A2486" s="341" t="s">
        <v>3812</v>
      </c>
      <c r="B2486" s="381" t="s">
        <v>3048</v>
      </c>
      <c r="C2486" s="382" t="s">
        <v>3813</v>
      </c>
      <c r="D2486" s="383">
        <v>896</v>
      </c>
      <c r="E2486" s="384">
        <v>1000</v>
      </c>
      <c r="F2486" s="141">
        <f>-SUMIF(CajaAcc!F:F,A2486,CajaAcc!E:E)+G2486</f>
        <v>0</v>
      </c>
      <c r="G2486" s="332">
        <v>0</v>
      </c>
    </row>
    <row r="2487" spans="1:7" ht="15">
      <c r="A2487" s="341" t="s">
        <v>3814</v>
      </c>
      <c r="B2487" s="381" t="s">
        <v>3048</v>
      </c>
      <c r="C2487" s="382" t="s">
        <v>3815</v>
      </c>
      <c r="D2487" s="383">
        <v>896</v>
      </c>
      <c r="E2487" s="384">
        <v>1000</v>
      </c>
      <c r="F2487" s="141">
        <f>-SUMIF(CajaAcc!F:F,A2487,CajaAcc!E:E)+G2487</f>
        <v>0</v>
      </c>
      <c r="G2487" s="332">
        <v>0</v>
      </c>
    </row>
    <row r="2488" spans="1:7" ht="15">
      <c r="A2488" s="341" t="s">
        <v>3816</v>
      </c>
      <c r="B2488" s="381" t="s">
        <v>3048</v>
      </c>
      <c r="C2488" s="382" t="s">
        <v>3817</v>
      </c>
      <c r="D2488" s="383">
        <v>896</v>
      </c>
      <c r="E2488" s="384">
        <v>1000</v>
      </c>
      <c r="F2488" s="141">
        <f>-SUMIF(CajaAcc!F:F,A2488,CajaAcc!E:E)+G2488</f>
        <v>0</v>
      </c>
      <c r="G2488" s="332">
        <v>0</v>
      </c>
    </row>
    <row r="2489" spans="1:7" ht="15">
      <c r="A2489" s="341" t="s">
        <v>3818</v>
      </c>
      <c r="B2489" s="381" t="s">
        <v>3048</v>
      </c>
      <c r="C2489" s="382" t="s">
        <v>3819</v>
      </c>
      <c r="D2489" s="383">
        <v>818</v>
      </c>
      <c r="E2489" s="384">
        <v>1000</v>
      </c>
      <c r="F2489" s="141">
        <f>-SUMIF(CajaAcc!F:F,A2489,CajaAcc!E:E)+G2489</f>
        <v>0</v>
      </c>
      <c r="G2489" s="332">
        <v>0</v>
      </c>
    </row>
    <row r="2490" spans="1:7" ht="15">
      <c r="A2490" s="341" t="s">
        <v>3820</v>
      </c>
      <c r="B2490" s="381" t="s">
        <v>3048</v>
      </c>
      <c r="C2490" s="382" t="s">
        <v>3821</v>
      </c>
      <c r="D2490" s="383">
        <v>896</v>
      </c>
      <c r="E2490" s="384">
        <v>1000</v>
      </c>
      <c r="F2490" s="141">
        <f>-SUMIF(CajaAcc!F:F,A2490,CajaAcc!E:E)+G2490</f>
        <v>0</v>
      </c>
      <c r="G2490" s="332">
        <v>0</v>
      </c>
    </row>
    <row r="2491" spans="1:7" ht="15">
      <c r="A2491" s="341" t="s">
        <v>3822</v>
      </c>
      <c r="B2491" s="381" t="s">
        <v>3048</v>
      </c>
      <c r="C2491" s="382" t="s">
        <v>3823</v>
      </c>
      <c r="D2491" s="383">
        <v>896</v>
      </c>
      <c r="E2491" s="384">
        <v>1000</v>
      </c>
      <c r="F2491" s="141">
        <f>-SUMIF(CajaAcc!F:F,A2491,CajaAcc!E:E)+G2491</f>
        <v>0</v>
      </c>
      <c r="G2491" s="332">
        <v>0</v>
      </c>
    </row>
    <row r="2492" spans="1:7" ht="15">
      <c r="A2492" s="341" t="s">
        <v>3824</v>
      </c>
      <c r="B2492" s="381" t="s">
        <v>3048</v>
      </c>
      <c r="C2492" s="382" t="s">
        <v>3823</v>
      </c>
      <c r="D2492" s="383">
        <v>896</v>
      </c>
      <c r="E2492" s="384">
        <v>1000</v>
      </c>
      <c r="F2492" s="141">
        <f>-SUMIF(CajaAcc!F:F,A2492,CajaAcc!E:E)+G2492</f>
        <v>0</v>
      </c>
      <c r="G2492" s="332">
        <v>0</v>
      </c>
    </row>
    <row r="2493" spans="1:7" ht="15">
      <c r="A2493" s="341" t="s">
        <v>3825</v>
      </c>
      <c r="B2493" s="381" t="s">
        <v>3048</v>
      </c>
      <c r="C2493" s="382" t="s">
        <v>3823</v>
      </c>
      <c r="D2493" s="383">
        <v>896</v>
      </c>
      <c r="E2493" s="384">
        <v>1000</v>
      </c>
      <c r="F2493" s="141">
        <f>-SUMIF(CajaAcc!F:F,A2493,CajaAcc!E:E)+G2493</f>
        <v>0</v>
      </c>
      <c r="G2493" s="332">
        <v>0</v>
      </c>
    </row>
    <row r="2494" spans="1:7" ht="15">
      <c r="A2494" s="341" t="s">
        <v>3826</v>
      </c>
      <c r="B2494" s="381" t="s">
        <v>3048</v>
      </c>
      <c r="C2494" s="382" t="s">
        <v>3827</v>
      </c>
      <c r="D2494" s="383">
        <v>896</v>
      </c>
      <c r="E2494" s="384">
        <v>1000</v>
      </c>
      <c r="F2494" s="141">
        <f>-SUMIF(CajaAcc!F:F,A2494,CajaAcc!E:E)+G2494</f>
        <v>0</v>
      </c>
      <c r="G2494" s="332">
        <v>0</v>
      </c>
    </row>
    <row r="2495" spans="1:7" ht="15">
      <c r="A2495" s="341" t="s">
        <v>3828</v>
      </c>
      <c r="B2495" s="381" t="s">
        <v>3048</v>
      </c>
      <c r="C2495" s="382" t="s">
        <v>3829</v>
      </c>
      <c r="D2495" s="383">
        <v>896</v>
      </c>
      <c r="E2495" s="384">
        <v>1000</v>
      </c>
      <c r="F2495" s="141">
        <f>-SUMIF(CajaAcc!F:F,A2495,CajaAcc!E:E)+G2495</f>
        <v>0</v>
      </c>
      <c r="G2495" s="332">
        <v>0</v>
      </c>
    </row>
    <row r="2496" spans="1:7" ht="15">
      <c r="A2496" s="341" t="s">
        <v>3830</v>
      </c>
      <c r="B2496" s="381" t="s">
        <v>3048</v>
      </c>
      <c r="C2496" s="382" t="s">
        <v>3831</v>
      </c>
      <c r="D2496" s="383">
        <v>896</v>
      </c>
      <c r="E2496" s="384">
        <v>1000</v>
      </c>
      <c r="F2496" s="141">
        <f>-SUMIF(CajaAcc!F:F,A2496,CajaAcc!E:E)+G2496</f>
        <v>0</v>
      </c>
      <c r="G2496" s="332">
        <v>0</v>
      </c>
    </row>
    <row r="2497" spans="1:7" ht="15">
      <c r="A2497" s="341" t="s">
        <v>3832</v>
      </c>
      <c r="B2497" s="381" t="s">
        <v>3048</v>
      </c>
      <c r="C2497" s="382" t="s">
        <v>3833</v>
      </c>
      <c r="D2497" s="383">
        <v>896</v>
      </c>
      <c r="E2497" s="384">
        <v>1000</v>
      </c>
      <c r="F2497" s="141">
        <f>-SUMIF(CajaAcc!F:F,A2497,CajaAcc!E:E)+G2497</f>
        <v>0</v>
      </c>
      <c r="G2497" s="332">
        <v>0</v>
      </c>
    </row>
    <row r="2498" spans="1:7" ht="15">
      <c r="A2498" s="341" t="s">
        <v>3834</v>
      </c>
      <c r="B2498" s="381" t="s">
        <v>3048</v>
      </c>
      <c r="C2498" s="382" t="s">
        <v>3835</v>
      </c>
      <c r="D2498" s="383">
        <v>896</v>
      </c>
      <c r="E2498" s="384">
        <v>1000</v>
      </c>
      <c r="F2498" s="141">
        <f>-SUMIF(CajaAcc!F:F,A2498,CajaAcc!E:E)+G2498</f>
        <v>0</v>
      </c>
      <c r="G2498" s="332">
        <v>0</v>
      </c>
    </row>
    <row r="2499" spans="1:7" ht="15">
      <c r="A2499" s="341" t="s">
        <v>3836</v>
      </c>
      <c r="B2499" s="381" t="s">
        <v>3048</v>
      </c>
      <c r="C2499" s="382" t="s">
        <v>3837</v>
      </c>
      <c r="D2499" s="383">
        <v>896</v>
      </c>
      <c r="E2499" s="384">
        <v>1000</v>
      </c>
      <c r="F2499" s="141">
        <f>-SUMIF(CajaAcc!F:F,A2499,CajaAcc!E:E)+G2499</f>
        <v>0</v>
      </c>
      <c r="G2499" s="332">
        <v>0</v>
      </c>
    </row>
    <row r="2500" spans="1:7" ht="15">
      <c r="A2500" s="341" t="s">
        <v>3838</v>
      </c>
      <c r="B2500" s="381" t="s">
        <v>3048</v>
      </c>
      <c r="C2500" s="382" t="s">
        <v>3839</v>
      </c>
      <c r="D2500" s="383">
        <v>896</v>
      </c>
      <c r="E2500" s="384">
        <v>1000</v>
      </c>
      <c r="F2500" s="141">
        <f>-SUMIF(CajaAcc!F:F,A2500,CajaAcc!E:E)+G2500</f>
        <v>0</v>
      </c>
      <c r="G2500" s="332">
        <v>0</v>
      </c>
    </row>
    <row r="2501" spans="1:7" ht="15">
      <c r="A2501" s="341" t="s">
        <v>3840</v>
      </c>
      <c r="B2501" s="381" t="s">
        <v>3048</v>
      </c>
      <c r="C2501" s="382" t="s">
        <v>3841</v>
      </c>
      <c r="D2501" s="383">
        <v>896</v>
      </c>
      <c r="E2501" s="384">
        <v>1000</v>
      </c>
      <c r="F2501" s="141">
        <f>-SUMIF(CajaAcc!F:F,A2501,CajaAcc!E:E)+G2501</f>
        <v>0</v>
      </c>
      <c r="G2501" s="332">
        <v>0</v>
      </c>
    </row>
    <row r="2502" spans="1:7" ht="15">
      <c r="A2502" s="341" t="s">
        <v>3842</v>
      </c>
      <c r="B2502" s="381" t="s">
        <v>3048</v>
      </c>
      <c r="C2502" s="382" t="s">
        <v>3841</v>
      </c>
      <c r="D2502" s="383">
        <v>896</v>
      </c>
      <c r="E2502" s="384">
        <v>1000</v>
      </c>
      <c r="F2502" s="141">
        <f>-SUMIF(CajaAcc!F:F,A2502,CajaAcc!E:E)+G2502</f>
        <v>0</v>
      </c>
      <c r="G2502" s="332">
        <v>0</v>
      </c>
    </row>
    <row r="2503" spans="1:7" ht="15">
      <c r="A2503" s="341" t="s">
        <v>3843</v>
      </c>
      <c r="B2503" s="381" t="s">
        <v>3048</v>
      </c>
      <c r="C2503" s="382" t="s">
        <v>3844</v>
      </c>
      <c r="D2503" s="383">
        <v>896</v>
      </c>
      <c r="E2503" s="384">
        <v>1000</v>
      </c>
      <c r="F2503" s="141">
        <f>-SUMIF(CajaAcc!F:F,A2503,CajaAcc!E:E)+G2503</f>
        <v>0</v>
      </c>
      <c r="G2503" s="332">
        <v>0</v>
      </c>
    </row>
    <row r="2504" spans="1:7" ht="15">
      <c r="A2504" s="341" t="s">
        <v>3845</v>
      </c>
      <c r="B2504" s="381" t="s">
        <v>3048</v>
      </c>
      <c r="C2504" s="382" t="s">
        <v>3844</v>
      </c>
      <c r="D2504" s="383">
        <v>896</v>
      </c>
      <c r="E2504" s="384">
        <v>1000</v>
      </c>
      <c r="F2504" s="141">
        <f>-SUMIF(CajaAcc!F:F,A2504,CajaAcc!E:E)+G2504</f>
        <v>0</v>
      </c>
      <c r="G2504" s="332">
        <v>0</v>
      </c>
    </row>
    <row r="2505" spans="1:7" ht="15">
      <c r="A2505" s="341" t="s">
        <v>3846</v>
      </c>
      <c r="B2505" s="381" t="s">
        <v>3048</v>
      </c>
      <c r="C2505" s="382" t="s">
        <v>3847</v>
      </c>
      <c r="D2505" s="383">
        <v>896</v>
      </c>
      <c r="E2505" s="384">
        <v>1000</v>
      </c>
      <c r="F2505" s="141">
        <f>-SUMIF(CajaAcc!F:F,A2505,CajaAcc!E:E)+G2505</f>
        <v>0</v>
      </c>
      <c r="G2505" s="332">
        <v>0</v>
      </c>
    </row>
    <row r="2506" spans="1:7" ht="15">
      <c r="A2506" s="341" t="s">
        <v>3848</v>
      </c>
      <c r="B2506" s="381" t="s">
        <v>3048</v>
      </c>
      <c r="C2506" s="382" t="s">
        <v>3847</v>
      </c>
      <c r="D2506" s="383">
        <v>896</v>
      </c>
      <c r="E2506" s="384">
        <v>1000</v>
      </c>
      <c r="F2506" s="141">
        <f>-SUMIF(CajaAcc!F:F,A2506,CajaAcc!E:E)+G2506</f>
        <v>0</v>
      </c>
      <c r="G2506" s="332">
        <v>0</v>
      </c>
    </row>
    <row r="2507" spans="1:7" ht="15">
      <c r="A2507" s="341" t="s">
        <v>3849</v>
      </c>
      <c r="B2507" s="381" t="s">
        <v>3048</v>
      </c>
      <c r="C2507" s="382" t="s">
        <v>3847</v>
      </c>
      <c r="D2507" s="383">
        <v>896</v>
      </c>
      <c r="E2507" s="384">
        <v>1000</v>
      </c>
      <c r="F2507" s="141">
        <f>-SUMIF(CajaAcc!F:F,A2507,CajaAcc!E:E)+G2507</f>
        <v>0</v>
      </c>
      <c r="G2507" s="332">
        <v>0</v>
      </c>
    </row>
    <row r="2508" spans="1:7" ht="15">
      <c r="A2508" s="341" t="s">
        <v>3850</v>
      </c>
      <c r="B2508" s="381" t="s">
        <v>3048</v>
      </c>
      <c r="C2508" s="382" t="s">
        <v>3847</v>
      </c>
      <c r="D2508" s="383">
        <v>896</v>
      </c>
      <c r="E2508" s="384">
        <v>1000</v>
      </c>
      <c r="F2508" s="141">
        <f>-SUMIF(CajaAcc!F:F,A2508,CajaAcc!E:E)+G2508</f>
        <v>0</v>
      </c>
      <c r="G2508" s="332">
        <v>0</v>
      </c>
    </row>
    <row r="2509" spans="1:7" ht="15">
      <c r="A2509" s="341" t="s">
        <v>3851</v>
      </c>
      <c r="B2509" s="381" t="s">
        <v>3048</v>
      </c>
      <c r="C2509" s="382" t="s">
        <v>3847</v>
      </c>
      <c r="D2509" s="383">
        <v>896</v>
      </c>
      <c r="E2509" s="384">
        <v>1000</v>
      </c>
      <c r="F2509" s="141">
        <f>-SUMIF(CajaAcc!F:F,A2509,CajaAcc!E:E)+G2509</f>
        <v>0</v>
      </c>
      <c r="G2509" s="332">
        <v>0</v>
      </c>
    </row>
    <row r="2510" spans="1:7" ht="15">
      <c r="A2510" s="341" t="s">
        <v>3852</v>
      </c>
      <c r="B2510" s="381" t="s">
        <v>3048</v>
      </c>
      <c r="C2510" s="382" t="s">
        <v>3853</v>
      </c>
      <c r="D2510" s="383">
        <v>610</v>
      </c>
      <c r="E2510" s="384">
        <v>1000</v>
      </c>
      <c r="F2510" s="141">
        <f>-SUMIF(CajaAcc!F:F,A2510,CajaAcc!E:E)+G2510</f>
        <v>0</v>
      </c>
      <c r="G2510" s="332">
        <v>0</v>
      </c>
    </row>
    <row r="2511" spans="1:7" ht="15">
      <c r="A2511" s="341" t="s">
        <v>3854</v>
      </c>
      <c r="B2511" s="381" t="s">
        <v>3048</v>
      </c>
      <c r="C2511" s="382" t="s">
        <v>3855</v>
      </c>
      <c r="D2511" s="383">
        <v>610</v>
      </c>
      <c r="E2511" s="384">
        <v>1000</v>
      </c>
      <c r="F2511" s="141">
        <f>-SUMIF(CajaAcc!F:F,A2511,CajaAcc!E:E)+G2511</f>
        <v>0</v>
      </c>
      <c r="G2511" s="332">
        <v>0</v>
      </c>
    </row>
    <row r="2512" spans="1:7" ht="15">
      <c r="A2512" s="341" t="s">
        <v>3856</v>
      </c>
      <c r="B2512" s="381" t="s">
        <v>3048</v>
      </c>
      <c r="C2512" s="382" t="s">
        <v>3855</v>
      </c>
      <c r="D2512" s="383">
        <v>610</v>
      </c>
      <c r="E2512" s="384">
        <v>1000</v>
      </c>
      <c r="F2512" s="141">
        <f>-SUMIF(CajaAcc!F:F,A2512,CajaAcc!E:E)+G2512</f>
        <v>0</v>
      </c>
      <c r="G2512" s="332">
        <v>0</v>
      </c>
    </row>
    <row r="2513" spans="1:7" ht="15">
      <c r="A2513" s="341" t="s">
        <v>3857</v>
      </c>
      <c r="B2513" s="381" t="s">
        <v>3048</v>
      </c>
      <c r="C2513" s="382" t="s">
        <v>3858</v>
      </c>
      <c r="D2513" s="383">
        <v>610</v>
      </c>
      <c r="E2513" s="384">
        <v>1000</v>
      </c>
      <c r="F2513" s="141">
        <f>-SUMIF(CajaAcc!F:F,A2513,CajaAcc!E:E)+G2513</f>
        <v>0</v>
      </c>
      <c r="G2513" s="332">
        <v>0</v>
      </c>
    </row>
    <row r="2514" spans="1:7" ht="15">
      <c r="A2514" s="341" t="s">
        <v>3859</v>
      </c>
      <c r="B2514" s="381" t="s">
        <v>3048</v>
      </c>
      <c r="C2514" s="382" t="s">
        <v>3860</v>
      </c>
      <c r="D2514" s="383">
        <v>610</v>
      </c>
      <c r="E2514" s="384">
        <v>1000</v>
      </c>
      <c r="F2514" s="141">
        <f>-SUMIF(CajaAcc!F:F,A2514,CajaAcc!E:E)+G2514</f>
        <v>0</v>
      </c>
      <c r="G2514" s="332">
        <v>0</v>
      </c>
    </row>
    <row r="2515" spans="1:7" ht="15">
      <c r="A2515" s="341" t="s">
        <v>3861</v>
      </c>
      <c r="B2515" s="381" t="s">
        <v>3048</v>
      </c>
      <c r="C2515" s="382" t="s">
        <v>3862</v>
      </c>
      <c r="D2515" s="383">
        <v>610</v>
      </c>
      <c r="E2515" s="384">
        <v>1000</v>
      </c>
      <c r="F2515" s="141">
        <f>-SUMIF(CajaAcc!F:F,A2515,CajaAcc!E:E)+G2515</f>
        <v>0</v>
      </c>
      <c r="G2515" s="332">
        <v>0</v>
      </c>
    </row>
    <row r="2516" spans="1:7" ht="15">
      <c r="A2516" s="341" t="s">
        <v>3863</v>
      </c>
      <c r="B2516" s="381" t="s">
        <v>3048</v>
      </c>
      <c r="C2516" s="382" t="s">
        <v>3864</v>
      </c>
      <c r="D2516" s="383">
        <v>559</v>
      </c>
      <c r="E2516" s="384">
        <v>500</v>
      </c>
      <c r="F2516" s="141">
        <f>-SUMIF(CajaAcc!F:F,A2516,CajaAcc!E:E)+G2516</f>
        <v>0</v>
      </c>
      <c r="G2516" s="332">
        <v>0</v>
      </c>
    </row>
    <row r="2517" spans="1:7" ht="15">
      <c r="A2517" s="341" t="s">
        <v>3865</v>
      </c>
      <c r="B2517" s="381" t="s">
        <v>3048</v>
      </c>
      <c r="C2517" s="382" t="s">
        <v>3866</v>
      </c>
      <c r="D2517" s="383">
        <v>610</v>
      </c>
      <c r="E2517" s="384">
        <v>1000</v>
      </c>
      <c r="F2517" s="141">
        <f>-SUMIF(CajaAcc!F:F,A2517,CajaAcc!E:E)+G2517</f>
        <v>0</v>
      </c>
      <c r="G2517" s="332">
        <v>0</v>
      </c>
    </row>
    <row r="2518" spans="1:7" ht="15">
      <c r="A2518" s="341" t="s">
        <v>3867</v>
      </c>
      <c r="B2518" s="381" t="s">
        <v>3048</v>
      </c>
      <c r="C2518" s="382" t="s">
        <v>3868</v>
      </c>
      <c r="D2518" s="383">
        <v>896</v>
      </c>
      <c r="E2518" s="384">
        <v>1000</v>
      </c>
      <c r="F2518" s="141">
        <f>-SUMIF(CajaAcc!F:F,A2518,CajaAcc!E:E)+G2518</f>
        <v>0</v>
      </c>
      <c r="G2518" s="332">
        <v>0</v>
      </c>
    </row>
    <row r="2519" spans="1:7" ht="15">
      <c r="A2519" s="341" t="s">
        <v>3869</v>
      </c>
      <c r="B2519" s="381" t="s">
        <v>3048</v>
      </c>
      <c r="C2519" s="382" t="s">
        <v>3870</v>
      </c>
      <c r="D2519" s="383">
        <v>896</v>
      </c>
      <c r="E2519" s="384">
        <v>1000</v>
      </c>
      <c r="F2519" s="141">
        <f>-SUMIF(CajaAcc!F:F,A2519,CajaAcc!E:E)+G2519</f>
        <v>0</v>
      </c>
      <c r="G2519" s="332">
        <v>0</v>
      </c>
    </row>
    <row r="2520" spans="1:7" ht="15">
      <c r="A2520" s="341" t="s">
        <v>3871</v>
      </c>
      <c r="B2520" s="381" t="s">
        <v>3048</v>
      </c>
      <c r="C2520" s="382" t="s">
        <v>3870</v>
      </c>
      <c r="D2520" s="383">
        <v>896</v>
      </c>
      <c r="E2520" s="384">
        <v>1000</v>
      </c>
      <c r="F2520" s="141">
        <f>-SUMIF(CajaAcc!F:F,A2520,CajaAcc!E:E)+G2520</f>
        <v>0</v>
      </c>
      <c r="G2520" s="332">
        <v>0</v>
      </c>
    </row>
    <row r="2521" spans="1:7" ht="15">
      <c r="A2521" s="341" t="s">
        <v>3872</v>
      </c>
      <c r="B2521" s="381" t="s">
        <v>3048</v>
      </c>
      <c r="C2521" s="382" t="s">
        <v>3873</v>
      </c>
      <c r="D2521" s="383">
        <v>610</v>
      </c>
      <c r="E2521" s="384">
        <v>1000</v>
      </c>
      <c r="F2521" s="141">
        <f>-SUMIF(CajaAcc!F:F,A2521,CajaAcc!E:E)+G2521</f>
        <v>0</v>
      </c>
      <c r="G2521" s="332">
        <v>0</v>
      </c>
    </row>
    <row r="2522" spans="1:7" ht="15">
      <c r="A2522" s="341" t="s">
        <v>3874</v>
      </c>
      <c r="B2522" s="381" t="s">
        <v>3048</v>
      </c>
      <c r="C2522" s="382" t="s">
        <v>3875</v>
      </c>
      <c r="D2522" s="383">
        <v>1110</v>
      </c>
      <c r="E2522" s="384">
        <v>1500</v>
      </c>
      <c r="F2522" s="141">
        <f>-SUMIF(CajaAcc!F:F,A2522,CajaAcc!E:E)+G2522</f>
        <v>0</v>
      </c>
      <c r="G2522" s="332">
        <v>0</v>
      </c>
    </row>
    <row r="2523" spans="1:7" ht="15">
      <c r="A2523" s="341" t="s">
        <v>3876</v>
      </c>
      <c r="B2523" s="381" t="s">
        <v>3048</v>
      </c>
      <c r="C2523" s="382" t="s">
        <v>3877</v>
      </c>
      <c r="D2523" s="383">
        <v>356</v>
      </c>
      <c r="E2523" s="384">
        <v>500</v>
      </c>
      <c r="F2523" s="141">
        <f>-SUMIF(CajaAcc!F:F,A2523,CajaAcc!E:E)+G2523</f>
        <v>0</v>
      </c>
      <c r="G2523" s="332">
        <v>0</v>
      </c>
    </row>
    <row r="2524" spans="1:7" ht="15">
      <c r="A2524" s="341" t="s">
        <v>3878</v>
      </c>
      <c r="B2524" s="381" t="s">
        <v>3048</v>
      </c>
      <c r="C2524" s="382" t="s">
        <v>3879</v>
      </c>
      <c r="D2524" s="383">
        <v>356</v>
      </c>
      <c r="E2524" s="384">
        <v>500</v>
      </c>
      <c r="F2524" s="141">
        <f>-SUMIF(CajaAcc!F:F,A2524,CajaAcc!E:E)+G2524</f>
        <v>0</v>
      </c>
      <c r="G2524" s="332">
        <v>0</v>
      </c>
    </row>
    <row r="2525" spans="1:7" ht="15">
      <c r="A2525" s="341" t="s">
        <v>3880</v>
      </c>
      <c r="B2525" s="381" t="s">
        <v>3048</v>
      </c>
      <c r="C2525" s="382" t="s">
        <v>3879</v>
      </c>
      <c r="D2525" s="383">
        <v>356</v>
      </c>
      <c r="E2525" s="384">
        <v>500</v>
      </c>
      <c r="F2525" s="141">
        <f>-SUMIF(CajaAcc!F:F,A2525,CajaAcc!E:E)+G2525</f>
        <v>0</v>
      </c>
      <c r="G2525" s="332">
        <v>0</v>
      </c>
    </row>
    <row r="2526" spans="1:7" ht="15">
      <c r="A2526" s="341" t="s">
        <v>3881</v>
      </c>
      <c r="B2526" s="381" t="s">
        <v>3048</v>
      </c>
      <c r="C2526" s="382" t="s">
        <v>3882</v>
      </c>
      <c r="D2526" s="383">
        <v>1915</v>
      </c>
      <c r="E2526" s="384">
        <v>6000</v>
      </c>
      <c r="F2526" s="141">
        <f>-SUMIF(CajaAcc!F:F,A2526,CajaAcc!E:E)+G2526</f>
        <v>2</v>
      </c>
      <c r="G2526" s="332">
        <v>2</v>
      </c>
    </row>
    <row r="2527" spans="1:7" ht="15">
      <c r="A2527" s="341" t="s">
        <v>3883</v>
      </c>
      <c r="B2527" s="381" t="s">
        <v>3048</v>
      </c>
      <c r="C2527" s="382" t="s">
        <v>3884</v>
      </c>
      <c r="D2527" s="383">
        <v>3147</v>
      </c>
      <c r="E2527" s="384">
        <v>9500</v>
      </c>
      <c r="F2527" s="141">
        <f>-SUMIF(CajaAcc!F:F,A2527,CajaAcc!E:E)+G2527</f>
        <v>1</v>
      </c>
      <c r="G2527" s="332">
        <v>1</v>
      </c>
    </row>
    <row r="2528" spans="1:7" ht="15">
      <c r="A2528" s="341" t="s">
        <v>3885</v>
      </c>
      <c r="B2528" s="381" t="s">
        <v>3048</v>
      </c>
      <c r="C2528" s="382" t="s">
        <v>3886</v>
      </c>
      <c r="D2528" s="383">
        <v>3147</v>
      </c>
      <c r="E2528" s="384">
        <v>9500</v>
      </c>
      <c r="F2528" s="141">
        <f>-SUMIF(CajaAcc!F:F,A2528,CajaAcc!E:E)+G2528</f>
        <v>0</v>
      </c>
      <c r="G2528" s="332">
        <v>0</v>
      </c>
    </row>
    <row r="2529" spans="1:7" ht="15">
      <c r="A2529" s="341" t="s">
        <v>3887</v>
      </c>
      <c r="B2529" s="381" t="s">
        <v>3048</v>
      </c>
      <c r="C2529" s="382" t="s">
        <v>3888</v>
      </c>
      <c r="D2529" s="383">
        <v>1496</v>
      </c>
      <c r="E2529" s="384">
        <v>4500</v>
      </c>
      <c r="F2529" s="141">
        <f>-SUMIF(CajaAcc!F:F,A2529,CajaAcc!E:E)+G2529</f>
        <v>1</v>
      </c>
      <c r="G2529" s="332">
        <v>2</v>
      </c>
    </row>
    <row r="2530" spans="1:7" ht="15">
      <c r="A2530" s="341" t="s">
        <v>3889</v>
      </c>
      <c r="B2530" s="381" t="s">
        <v>3048</v>
      </c>
      <c r="C2530" s="382" t="s">
        <v>3890</v>
      </c>
      <c r="D2530" s="383">
        <v>1496</v>
      </c>
      <c r="E2530" s="384">
        <v>4500</v>
      </c>
      <c r="F2530" s="141">
        <f>-SUMIF(CajaAcc!F:F,A2530,CajaAcc!E:E)+G2530</f>
        <v>1</v>
      </c>
      <c r="G2530" s="332">
        <v>0</v>
      </c>
    </row>
    <row r="2531" spans="1:7" ht="15">
      <c r="A2531" s="341" t="s">
        <v>3891</v>
      </c>
      <c r="B2531" s="381" t="s">
        <v>3048</v>
      </c>
      <c r="C2531" s="382" t="s">
        <v>3892</v>
      </c>
      <c r="D2531" s="383">
        <v>1525</v>
      </c>
      <c r="E2531" s="384">
        <v>4500</v>
      </c>
      <c r="F2531" s="141">
        <f>-SUMIF(CajaAcc!F:F,A2531,CajaAcc!E:E)+G2531</f>
        <v>1</v>
      </c>
      <c r="G2531" s="332">
        <v>1</v>
      </c>
    </row>
    <row r="2532" spans="1:7" ht="15">
      <c r="A2532" s="341" t="s">
        <v>3893</v>
      </c>
      <c r="B2532" s="381" t="s">
        <v>3048</v>
      </c>
      <c r="C2532" s="382" t="s">
        <v>3894</v>
      </c>
      <c r="D2532" s="383">
        <v>5249</v>
      </c>
      <c r="E2532" s="384">
        <v>16000</v>
      </c>
      <c r="F2532" s="141">
        <f>-SUMIF(CajaAcc!F:F,A2532,CajaAcc!E:E)+G2532</f>
        <v>0</v>
      </c>
      <c r="G2532" s="332">
        <v>0</v>
      </c>
    </row>
    <row r="2533" spans="1:7" ht="15">
      <c r="A2533" s="341" t="s">
        <v>3895</v>
      </c>
      <c r="B2533" s="381" t="s">
        <v>3048</v>
      </c>
      <c r="C2533" s="382" t="s">
        <v>3896</v>
      </c>
      <c r="D2533" s="383">
        <v>2215</v>
      </c>
      <c r="E2533" s="384">
        <v>7000</v>
      </c>
      <c r="F2533" s="141">
        <f>-SUMIF(CajaAcc!F:F,A2533,CajaAcc!E:E)+G2533</f>
        <v>1</v>
      </c>
      <c r="G2533" s="332">
        <v>1</v>
      </c>
    </row>
    <row r="2534" spans="1:7" ht="15">
      <c r="A2534" s="341" t="s">
        <v>3897</v>
      </c>
      <c r="B2534" s="381" t="s">
        <v>3048</v>
      </c>
      <c r="C2534" s="382" t="s">
        <v>3898</v>
      </c>
      <c r="D2534" s="383">
        <v>2748</v>
      </c>
      <c r="E2534" s="384">
        <v>8500</v>
      </c>
      <c r="F2534" s="141">
        <f>-SUMIF(CajaAcc!F:F,A2534,CajaAcc!E:E)+G2534</f>
        <v>1</v>
      </c>
      <c r="G2534" s="332">
        <v>1</v>
      </c>
    </row>
    <row r="2535" spans="1:7" ht="15">
      <c r="A2535" s="341" t="s">
        <v>6105</v>
      </c>
      <c r="B2535" s="381" t="s">
        <v>3048</v>
      </c>
      <c r="C2535" s="382" t="s">
        <v>6106</v>
      </c>
      <c r="D2535" s="383">
        <v>3524</v>
      </c>
      <c r="E2535" s="384">
        <v>11000</v>
      </c>
      <c r="F2535" s="141">
        <f>-SUMIF(CajaAcc!F:F,A2535,CajaAcc!E:E)+G2535</f>
        <v>0</v>
      </c>
      <c r="G2535" s="332">
        <v>0</v>
      </c>
    </row>
    <row r="2536" spans="1:7" ht="15">
      <c r="A2536" s="341" t="s">
        <v>3899</v>
      </c>
      <c r="B2536" s="381" t="s">
        <v>3048</v>
      </c>
      <c r="C2536" s="382" t="s">
        <v>3900</v>
      </c>
      <c r="D2536" s="383">
        <v>4517</v>
      </c>
      <c r="E2536" s="384">
        <v>14000</v>
      </c>
      <c r="F2536" s="141">
        <f>-SUMIF(CajaAcc!F:F,A2536,CajaAcc!E:E)+G2536</f>
        <v>0</v>
      </c>
      <c r="G2536" s="332">
        <v>0</v>
      </c>
    </row>
    <row r="2537" spans="1:7" ht="15">
      <c r="A2537" s="341" t="s">
        <v>3901</v>
      </c>
      <c r="B2537" s="381" t="s">
        <v>3048</v>
      </c>
      <c r="C2537" s="382" t="s">
        <v>3902</v>
      </c>
      <c r="D2537" s="383">
        <v>3051</v>
      </c>
      <c r="E2537" s="384">
        <v>9500</v>
      </c>
      <c r="F2537" s="141">
        <f>-SUMIF(CajaAcc!F:F,A2537,CajaAcc!E:E)+G2537</f>
        <v>0</v>
      </c>
      <c r="G2537" s="332">
        <v>0</v>
      </c>
    </row>
    <row r="2538" spans="1:7" ht="15">
      <c r="A2538" s="341" t="s">
        <v>3904</v>
      </c>
      <c r="B2538" s="381" t="s">
        <v>3048</v>
      </c>
      <c r="C2538" s="382" t="s">
        <v>7055</v>
      </c>
      <c r="D2538" s="383">
        <v>1370</v>
      </c>
      <c r="E2538" s="384">
        <v>4000</v>
      </c>
      <c r="F2538" s="141">
        <f>-SUMIF(CajaAcc!F:F,A2538,CajaAcc!E:E)+G2538</f>
        <v>3</v>
      </c>
      <c r="G2538" s="332">
        <v>3</v>
      </c>
    </row>
    <row r="2539" spans="1:7" ht="15">
      <c r="A2539" s="341" t="s">
        <v>3905</v>
      </c>
      <c r="B2539" s="381" t="s">
        <v>3048</v>
      </c>
      <c r="C2539" s="382" t="s">
        <v>7056</v>
      </c>
      <c r="D2539" s="383">
        <v>2122</v>
      </c>
      <c r="E2539" s="384">
        <v>6500</v>
      </c>
      <c r="F2539" s="141">
        <f>-SUMIF(CajaAcc!F:F,A2539,CajaAcc!E:E)+G2539</f>
        <v>3</v>
      </c>
      <c r="G2539" s="332">
        <v>3</v>
      </c>
    </row>
    <row r="2540" spans="1:7" ht="15">
      <c r="A2540" s="341" t="s">
        <v>3903</v>
      </c>
      <c r="B2540" s="381" t="s">
        <v>3048</v>
      </c>
      <c r="C2540" s="382" t="s">
        <v>7057</v>
      </c>
      <c r="D2540" s="383">
        <v>1370</v>
      </c>
      <c r="E2540" s="384">
        <v>4000</v>
      </c>
      <c r="F2540" s="141">
        <f>-SUMIF(CajaAcc!F:F,A2540,CajaAcc!E:E)+G2540</f>
        <v>1</v>
      </c>
      <c r="G2540" s="332">
        <v>1</v>
      </c>
    </row>
    <row r="2541" spans="1:7" ht="15">
      <c r="A2541" s="341" t="s">
        <v>3906</v>
      </c>
      <c r="B2541" s="381" t="s">
        <v>3048</v>
      </c>
      <c r="C2541" s="382" t="s">
        <v>3907</v>
      </c>
      <c r="D2541" s="383">
        <v>1700</v>
      </c>
      <c r="E2541" s="384">
        <v>5000</v>
      </c>
      <c r="F2541" s="141">
        <f>-SUMIF(CajaAcc!F:F,A2541,CajaAcc!E:E)+G2541</f>
        <v>3</v>
      </c>
      <c r="G2541" s="332">
        <v>3</v>
      </c>
    </row>
    <row r="2542" spans="1:7" ht="15">
      <c r="A2542" s="341" t="s">
        <v>6182</v>
      </c>
      <c r="B2542" s="381" t="s">
        <v>3048</v>
      </c>
      <c r="C2542" s="382" t="s">
        <v>3907</v>
      </c>
      <c r="D2542" s="383">
        <v>1700</v>
      </c>
      <c r="E2542" s="384">
        <v>5000</v>
      </c>
      <c r="F2542" s="141">
        <f>-SUMIF(CajaAcc!F:F,A2542,CajaAcc!E:E)+G2542</f>
        <v>0</v>
      </c>
      <c r="G2542" s="332">
        <v>0</v>
      </c>
    </row>
    <row r="2543" spans="1:7" ht="15">
      <c r="A2543" s="341" t="s">
        <v>3908</v>
      </c>
      <c r="B2543" s="381" t="s">
        <v>3048</v>
      </c>
      <c r="C2543" s="382" t="s">
        <v>7713</v>
      </c>
      <c r="D2543" s="383">
        <v>3751</v>
      </c>
      <c r="E2543" s="384">
        <v>11500</v>
      </c>
      <c r="F2543" s="141">
        <f>-SUMIF(CajaAcc!F:F,A2543,CajaAcc!E:E)+G2543</f>
        <v>0</v>
      </c>
      <c r="G2543" s="332">
        <v>0</v>
      </c>
    </row>
    <row r="2544" spans="1:7" ht="15">
      <c r="A2544" s="341" t="s">
        <v>3909</v>
      </c>
      <c r="B2544" s="381" t="s">
        <v>3048</v>
      </c>
      <c r="C2544" s="382" t="s">
        <v>7713</v>
      </c>
      <c r="D2544" s="383">
        <v>3751</v>
      </c>
      <c r="E2544" s="384">
        <v>11500</v>
      </c>
      <c r="F2544" s="141">
        <f>-SUMIF(CajaAcc!F:F,A2544,CajaAcc!E:E)+G2544</f>
        <v>0</v>
      </c>
      <c r="G2544" s="332">
        <v>0</v>
      </c>
    </row>
    <row r="2545" spans="1:7" ht="15">
      <c r="A2545" s="341" t="s">
        <v>3910</v>
      </c>
      <c r="B2545" s="381" t="s">
        <v>3048</v>
      </c>
      <c r="C2545" s="382" t="s">
        <v>7713</v>
      </c>
      <c r="D2545" s="383">
        <v>3751</v>
      </c>
      <c r="E2545" s="384">
        <v>11500</v>
      </c>
      <c r="F2545" s="141">
        <f>-SUMIF(CajaAcc!F:F,A2545,CajaAcc!E:E)+G2545</f>
        <v>0</v>
      </c>
      <c r="G2545" s="332">
        <v>0</v>
      </c>
    </row>
    <row r="2546" spans="1:7" ht="15">
      <c r="A2546" s="341" t="s">
        <v>6384</v>
      </c>
      <c r="B2546" s="381" t="s">
        <v>3048</v>
      </c>
      <c r="C2546" s="382" t="s">
        <v>7714</v>
      </c>
      <c r="D2546" s="383">
        <v>2240</v>
      </c>
      <c r="E2546" s="384">
        <v>7000</v>
      </c>
      <c r="F2546" s="141">
        <f>-SUMIF(CajaAcc!F:F,A2546,CajaAcc!E:E)+G2546</f>
        <v>2</v>
      </c>
      <c r="G2546" s="332">
        <v>2</v>
      </c>
    </row>
    <row r="2547" spans="1:7" ht="15">
      <c r="A2547" s="341" t="s">
        <v>6416</v>
      </c>
      <c r="B2547" s="381" t="s">
        <v>3048</v>
      </c>
      <c r="C2547" s="382" t="s">
        <v>6931</v>
      </c>
      <c r="D2547" s="383">
        <v>1915</v>
      </c>
      <c r="E2547" s="384">
        <v>6000</v>
      </c>
      <c r="F2547" s="141">
        <f>-SUMIF(CajaAcc!F:F,A2547,CajaAcc!E:E)+G2547</f>
        <v>1</v>
      </c>
      <c r="G2547" s="332">
        <v>1</v>
      </c>
    </row>
    <row r="2548" spans="1:7" ht="15">
      <c r="A2548" s="341" t="s">
        <v>6438</v>
      </c>
      <c r="B2548" s="381" t="s">
        <v>3048</v>
      </c>
      <c r="C2548" s="382" t="s">
        <v>6932</v>
      </c>
      <c r="D2548" s="383">
        <v>4547</v>
      </c>
      <c r="E2548" s="384">
        <v>14000</v>
      </c>
      <c r="F2548" s="141">
        <f>-SUMIF(CajaAcc!F:F,A2548,CajaAcc!E:E)+G2548</f>
        <v>1</v>
      </c>
      <c r="G2548" s="332">
        <v>1</v>
      </c>
    </row>
    <row r="2549" spans="1:7" ht="15">
      <c r="A2549" s="341" t="s">
        <v>6420</v>
      </c>
      <c r="B2549" s="381" t="s">
        <v>3048</v>
      </c>
      <c r="C2549" s="382" t="s">
        <v>6933</v>
      </c>
      <c r="D2549" s="383">
        <v>1836</v>
      </c>
      <c r="E2549" s="384">
        <v>5500</v>
      </c>
      <c r="F2549" s="141">
        <f>-SUMIF(CajaAcc!F:F,A2549,CajaAcc!E:E)+G2549</f>
        <v>0</v>
      </c>
      <c r="G2549" s="332">
        <v>0</v>
      </c>
    </row>
    <row r="2550" spans="1:7" ht="15">
      <c r="A2550" s="341" t="s">
        <v>6421</v>
      </c>
      <c r="B2550" s="381" t="s">
        <v>3048</v>
      </c>
      <c r="C2550" s="382" t="s">
        <v>6933</v>
      </c>
      <c r="D2550" s="383">
        <v>1836</v>
      </c>
      <c r="E2550" s="384">
        <v>5500</v>
      </c>
      <c r="F2550" s="141">
        <f>-SUMIF(CajaAcc!F:F,A2550,CajaAcc!E:E)+G2550</f>
        <v>0</v>
      </c>
      <c r="G2550" s="332">
        <v>0</v>
      </c>
    </row>
    <row r="2551" spans="1:7" ht="15">
      <c r="A2551" s="341" t="s">
        <v>6422</v>
      </c>
      <c r="B2551" s="381" t="s">
        <v>3048</v>
      </c>
      <c r="C2551" s="382" t="s">
        <v>6933</v>
      </c>
      <c r="D2551" s="383">
        <v>1836</v>
      </c>
      <c r="E2551" s="384">
        <v>5500</v>
      </c>
      <c r="F2551" s="141">
        <f>-SUMIF(CajaAcc!F:F,A2551,CajaAcc!E:E)+G2551</f>
        <v>1</v>
      </c>
      <c r="G2551" s="332">
        <v>1</v>
      </c>
    </row>
    <row r="2552" spans="1:7" ht="15">
      <c r="A2552" s="341" t="s">
        <v>6423</v>
      </c>
      <c r="B2552" s="381" t="s">
        <v>3048</v>
      </c>
      <c r="C2552" s="382" t="s">
        <v>6933</v>
      </c>
      <c r="D2552" s="383">
        <v>1836</v>
      </c>
      <c r="E2552" s="384">
        <v>5500</v>
      </c>
      <c r="F2552" s="141">
        <f>-SUMIF(CajaAcc!F:F,A2552,CajaAcc!E:E)+G2552</f>
        <v>0</v>
      </c>
      <c r="G2552" s="332">
        <v>0</v>
      </c>
    </row>
    <row r="2553" spans="1:7" ht="15">
      <c r="A2553" s="341" t="s">
        <v>6642</v>
      </c>
      <c r="B2553" s="381" t="s">
        <v>3048</v>
      </c>
      <c r="C2553" s="382" t="s">
        <v>6934</v>
      </c>
      <c r="D2553" s="383">
        <v>2811</v>
      </c>
      <c r="E2553" s="384">
        <v>8500</v>
      </c>
      <c r="F2553" s="141">
        <f>-SUMIF(CajaAcc!F:F,A2553,CajaAcc!E:E)+G2553</f>
        <v>1</v>
      </c>
      <c r="G2553" s="332">
        <v>1</v>
      </c>
    </row>
    <row r="2554" spans="1:7" ht="15">
      <c r="A2554" s="341" t="s">
        <v>6405</v>
      </c>
      <c r="B2554" s="381" t="s">
        <v>3048</v>
      </c>
      <c r="C2554" s="382" t="s">
        <v>7058</v>
      </c>
      <c r="D2554" s="383">
        <v>4540</v>
      </c>
      <c r="E2554" s="384">
        <v>14000</v>
      </c>
      <c r="F2554" s="141">
        <f>-SUMIF(CajaAcc!F:F,A2554,CajaAcc!E:E)+G2554</f>
        <v>0</v>
      </c>
      <c r="G2554" s="332">
        <v>0</v>
      </c>
    </row>
    <row r="2555" spans="1:7" ht="15">
      <c r="A2555" s="341" t="s">
        <v>6935</v>
      </c>
      <c r="B2555" s="381" t="s">
        <v>3048</v>
      </c>
      <c r="C2555" s="382" t="s">
        <v>7058</v>
      </c>
      <c r="D2555" s="383">
        <v>4540</v>
      </c>
      <c r="E2555" s="384">
        <v>14000</v>
      </c>
      <c r="F2555" s="141">
        <f>-SUMIF(CajaAcc!F:F,A2555,CajaAcc!E:E)+G2555</f>
        <v>0</v>
      </c>
      <c r="G2555" s="332">
        <v>0</v>
      </c>
    </row>
    <row r="2556" spans="1:7" ht="15">
      <c r="A2556" s="341" t="s">
        <v>7351</v>
      </c>
      <c r="B2556" s="381" t="s">
        <v>3048</v>
      </c>
      <c r="C2556" s="382" t="s">
        <v>7058</v>
      </c>
      <c r="D2556" s="383">
        <v>4540</v>
      </c>
      <c r="E2556" s="384">
        <v>14000</v>
      </c>
      <c r="F2556" s="141">
        <f>-SUMIF(CajaAcc!F:F,A2556,CajaAcc!E:E)+G2556</f>
        <v>1</v>
      </c>
      <c r="G2556" s="332">
        <v>1</v>
      </c>
    </row>
    <row r="2557" spans="1:7" ht="15">
      <c r="A2557" s="341" t="s">
        <v>6436</v>
      </c>
      <c r="B2557" s="381" t="s">
        <v>3048</v>
      </c>
      <c r="C2557" s="382" t="s">
        <v>7059</v>
      </c>
      <c r="D2557" s="383">
        <v>2404</v>
      </c>
      <c r="E2557" s="384">
        <v>7500</v>
      </c>
      <c r="F2557" s="141">
        <f>-SUMIF(CajaAcc!F:F,A2557,CajaAcc!E:E)+G2557</f>
        <v>0</v>
      </c>
      <c r="G2557" s="332">
        <v>0</v>
      </c>
    </row>
    <row r="2558" spans="1:7" ht="15">
      <c r="A2558" s="341" t="s">
        <v>6936</v>
      </c>
      <c r="B2558" s="381" t="s">
        <v>3048</v>
      </c>
      <c r="C2558" s="382" t="s">
        <v>7060</v>
      </c>
      <c r="D2558" s="383">
        <v>3285</v>
      </c>
      <c r="E2558" s="384">
        <v>10000</v>
      </c>
      <c r="F2558" s="141">
        <f>-SUMIF(CajaAcc!F:F,A2558,CajaAcc!E:E)+G2558</f>
        <v>2</v>
      </c>
      <c r="G2558" s="332">
        <v>2</v>
      </c>
    </row>
    <row r="2559" spans="1:7" ht="15">
      <c r="A2559" s="341" t="s">
        <v>6937</v>
      </c>
      <c r="B2559" s="381" t="s">
        <v>3048</v>
      </c>
      <c r="C2559" s="382" t="s">
        <v>7061</v>
      </c>
      <c r="D2559" s="383">
        <v>2404</v>
      </c>
      <c r="E2559" s="384">
        <v>7500</v>
      </c>
      <c r="F2559" s="141">
        <f>-SUMIF(CajaAcc!F:F,A2559,CajaAcc!E:E)+G2559</f>
        <v>0</v>
      </c>
      <c r="G2559" s="332">
        <v>1</v>
      </c>
    </row>
    <row r="2560" spans="1:7" ht="15">
      <c r="A2560" s="341" t="s">
        <v>6561</v>
      </c>
      <c r="B2560" s="381" t="s">
        <v>3048</v>
      </c>
      <c r="C2560" s="382" t="s">
        <v>6938</v>
      </c>
      <c r="D2560" s="383">
        <v>1700</v>
      </c>
      <c r="E2560" s="384">
        <v>5000</v>
      </c>
      <c r="F2560" s="141">
        <f>-SUMIF(CajaAcc!F:F,A2560,CajaAcc!E:E)+G2560</f>
        <v>0</v>
      </c>
      <c r="G2560" s="332">
        <v>0</v>
      </c>
    </row>
    <row r="2561" spans="1:7" ht="15">
      <c r="A2561" s="341" t="s">
        <v>6940</v>
      </c>
      <c r="B2561" s="381" t="s">
        <v>3048</v>
      </c>
      <c r="C2561" s="382" t="s">
        <v>6938</v>
      </c>
      <c r="D2561" s="383">
        <v>2156</v>
      </c>
      <c r="E2561" s="384">
        <v>6500</v>
      </c>
      <c r="F2561" s="141">
        <f>-SUMIF(CajaAcc!F:F,A2561,CajaAcc!E:E)+G2561</f>
        <v>0</v>
      </c>
      <c r="G2561" s="332">
        <v>0</v>
      </c>
    </row>
    <row r="2562" spans="1:7" ht="15">
      <c r="A2562" s="341" t="s">
        <v>6941</v>
      </c>
      <c r="B2562" s="381" t="s">
        <v>3048</v>
      </c>
      <c r="C2562" s="382" t="s">
        <v>6938</v>
      </c>
      <c r="D2562" s="383">
        <v>2156</v>
      </c>
      <c r="E2562" s="384">
        <v>6500</v>
      </c>
      <c r="F2562" s="141">
        <f>-SUMIF(CajaAcc!F:F,A2562,CajaAcc!E:E)+G2562</f>
        <v>1</v>
      </c>
      <c r="G2562" s="332">
        <v>1</v>
      </c>
    </row>
    <row r="2563" spans="1:7" ht="15">
      <c r="A2563" s="341" t="s">
        <v>6939</v>
      </c>
      <c r="B2563" s="381" t="s">
        <v>3048</v>
      </c>
      <c r="C2563" s="382" t="s">
        <v>6938</v>
      </c>
      <c r="D2563" s="383">
        <v>2156</v>
      </c>
      <c r="E2563" s="384">
        <v>6500</v>
      </c>
      <c r="F2563" s="141">
        <f>-SUMIF(CajaAcc!F:F,A2563,CajaAcc!E:E)+G2563</f>
        <v>2</v>
      </c>
      <c r="G2563" s="332">
        <v>2</v>
      </c>
    </row>
    <row r="2564" spans="1:7" ht="15">
      <c r="A2564" s="341" t="s">
        <v>7715</v>
      </c>
      <c r="B2564" s="381" t="s">
        <v>3048</v>
      </c>
      <c r="C2564" s="382" t="s">
        <v>7716</v>
      </c>
      <c r="D2564" s="383">
        <v>1755</v>
      </c>
      <c r="E2564" s="384">
        <v>5500</v>
      </c>
      <c r="F2564" s="141">
        <f>-SUMIF(CajaAcc!F:F,A2564,CajaAcc!E:E)+G2564</f>
        <v>0</v>
      </c>
      <c r="G2564" s="332">
        <v>0</v>
      </c>
    </row>
    <row r="2565" spans="1:7" ht="15">
      <c r="A2565" s="341" t="s">
        <v>6643</v>
      </c>
      <c r="B2565" s="381" t="s">
        <v>3048</v>
      </c>
      <c r="C2565" s="382" t="s">
        <v>6942</v>
      </c>
      <c r="D2565" s="383">
        <v>4517</v>
      </c>
      <c r="E2565" s="384">
        <v>14000</v>
      </c>
      <c r="F2565" s="141">
        <f>-SUMIF(CajaAcc!F:F,A2565,CajaAcc!E:E)+G2565</f>
        <v>1</v>
      </c>
      <c r="G2565" s="332">
        <v>1</v>
      </c>
    </row>
    <row r="2566" spans="1:7" ht="15">
      <c r="A2566" s="341" t="s">
        <v>6943</v>
      </c>
      <c r="B2566" s="381" t="s">
        <v>3048</v>
      </c>
      <c r="C2566" s="382" t="s">
        <v>6944</v>
      </c>
      <c r="D2566" s="383">
        <v>2539</v>
      </c>
      <c r="E2566" s="384">
        <v>8000</v>
      </c>
      <c r="F2566" s="141">
        <f>-SUMIF(CajaAcc!F:F,A2566,CajaAcc!E:E)+G2566</f>
        <v>0</v>
      </c>
      <c r="G2566" s="332">
        <v>0</v>
      </c>
    </row>
    <row r="2567" spans="1:7" ht="15">
      <c r="A2567" s="341" t="s">
        <v>6424</v>
      </c>
      <c r="B2567" s="381" t="s">
        <v>3048</v>
      </c>
      <c r="C2567" s="382" t="s">
        <v>6945</v>
      </c>
      <c r="D2567" s="383">
        <v>2445</v>
      </c>
      <c r="E2567" s="384">
        <v>7500</v>
      </c>
      <c r="F2567" s="141">
        <f>-SUMIF(CajaAcc!F:F,A2567,CajaAcc!E:E)+G2567</f>
        <v>1</v>
      </c>
      <c r="G2567" s="332">
        <v>1</v>
      </c>
    </row>
    <row r="2568" spans="1:7" ht="15">
      <c r="A2568" s="341" t="s">
        <v>6425</v>
      </c>
      <c r="B2568" s="381" t="s">
        <v>3048</v>
      </c>
      <c r="C2568" s="382" t="s">
        <v>6945</v>
      </c>
      <c r="D2568" s="383">
        <v>2445</v>
      </c>
      <c r="E2568" s="384">
        <v>7500</v>
      </c>
      <c r="F2568" s="141">
        <f>-SUMIF(CajaAcc!F:F,A2568,CajaAcc!E:E)+G2568</f>
        <v>1</v>
      </c>
      <c r="G2568" s="332">
        <v>1</v>
      </c>
    </row>
    <row r="2569" spans="1:7" ht="15">
      <c r="A2569" s="341" t="s">
        <v>6426</v>
      </c>
      <c r="B2569" s="381" t="s">
        <v>3048</v>
      </c>
      <c r="C2569" s="382" t="s">
        <v>6945</v>
      </c>
      <c r="D2569" s="383">
        <v>2445</v>
      </c>
      <c r="E2569" s="384">
        <v>7500</v>
      </c>
      <c r="F2569" s="141">
        <f>-SUMIF(CajaAcc!F:F,A2569,CajaAcc!E:E)+G2569</f>
        <v>0</v>
      </c>
      <c r="G2569" s="332">
        <v>0</v>
      </c>
    </row>
    <row r="2570" spans="1:7" ht="15">
      <c r="A2570" s="341" t="s">
        <v>3911</v>
      </c>
      <c r="B2570" s="381" t="s">
        <v>3048</v>
      </c>
      <c r="C2570" s="382" t="s">
        <v>3912</v>
      </c>
      <c r="D2570" s="383">
        <v>356</v>
      </c>
      <c r="E2570" s="384">
        <v>500</v>
      </c>
      <c r="F2570" s="141">
        <f>-SUMIF(CajaAcc!F:F,A2570,CajaAcc!E:E)+G2570</f>
        <v>0</v>
      </c>
      <c r="G2570" s="332">
        <v>0</v>
      </c>
    </row>
    <row r="2571" spans="1:7" ht="15">
      <c r="A2571" s="341" t="s">
        <v>3913</v>
      </c>
      <c r="B2571" s="381" t="s">
        <v>3048</v>
      </c>
      <c r="C2571" s="382" t="s">
        <v>3914</v>
      </c>
      <c r="D2571" s="383">
        <v>356</v>
      </c>
      <c r="E2571" s="384">
        <v>500</v>
      </c>
      <c r="F2571" s="141">
        <f>-SUMIF(CajaAcc!F:F,A2571,CajaAcc!E:E)+G2571</f>
        <v>0</v>
      </c>
      <c r="G2571" s="332">
        <v>0</v>
      </c>
    </row>
    <row r="2572" spans="1:7" ht="15">
      <c r="A2572" s="341" t="s">
        <v>3915</v>
      </c>
      <c r="B2572" s="381" t="s">
        <v>3048</v>
      </c>
      <c r="C2572" s="382" t="s">
        <v>3916</v>
      </c>
      <c r="D2572" s="383">
        <v>2710</v>
      </c>
      <c r="E2572" s="384">
        <v>8500</v>
      </c>
      <c r="F2572" s="141">
        <f>-SUMIF(CajaAcc!F:F,A2572,CajaAcc!E:E)+G2572</f>
        <v>0</v>
      </c>
      <c r="G2572" s="332">
        <v>0</v>
      </c>
    </row>
    <row r="2573" spans="1:7" ht="15">
      <c r="A2573" s="341" t="s">
        <v>3917</v>
      </c>
      <c r="B2573" s="381" t="s">
        <v>3048</v>
      </c>
      <c r="C2573" s="382" t="s">
        <v>3916</v>
      </c>
      <c r="D2573" s="383">
        <v>2710</v>
      </c>
      <c r="E2573" s="384">
        <v>8500</v>
      </c>
      <c r="F2573" s="141">
        <f>-SUMIF(CajaAcc!F:F,A2573,CajaAcc!E:E)+G2573</f>
        <v>0</v>
      </c>
      <c r="G2573" s="332">
        <v>0</v>
      </c>
    </row>
    <row r="2574" spans="1:7" ht="15">
      <c r="A2574" s="341" t="s">
        <v>3918</v>
      </c>
      <c r="B2574" s="381" t="s">
        <v>3048</v>
      </c>
      <c r="C2574" s="382" t="s">
        <v>3916</v>
      </c>
      <c r="D2574" s="383">
        <v>2710</v>
      </c>
      <c r="E2574" s="384">
        <v>8500</v>
      </c>
      <c r="F2574" s="141">
        <f>-SUMIF(CajaAcc!F:F,A2574,CajaAcc!E:E)+G2574</f>
        <v>0</v>
      </c>
      <c r="G2574" s="332">
        <v>0</v>
      </c>
    </row>
    <row r="2575" spans="1:7" ht="15">
      <c r="A2575" s="341" t="s">
        <v>3919</v>
      </c>
      <c r="B2575" s="381" t="s">
        <v>3048</v>
      </c>
      <c r="C2575" s="382" t="s">
        <v>3916</v>
      </c>
      <c r="D2575" s="383">
        <v>2710</v>
      </c>
      <c r="E2575" s="384">
        <v>8500</v>
      </c>
      <c r="F2575" s="141">
        <f>-SUMIF(CajaAcc!F:F,A2575,CajaAcc!E:E)+G2575</f>
        <v>0</v>
      </c>
      <c r="G2575" s="332">
        <v>0</v>
      </c>
    </row>
    <row r="2576" spans="1:7" ht="15">
      <c r="A2576" s="341" t="s">
        <v>3920</v>
      </c>
      <c r="B2576" s="381" t="s">
        <v>3048</v>
      </c>
      <c r="C2576" s="382" t="s">
        <v>3916</v>
      </c>
      <c r="D2576" s="383">
        <v>2710</v>
      </c>
      <c r="E2576" s="384">
        <v>8500</v>
      </c>
      <c r="F2576" s="141">
        <f>-SUMIF(CajaAcc!F:F,A2576,CajaAcc!E:E)+G2576</f>
        <v>0</v>
      </c>
      <c r="G2576" s="332">
        <v>0</v>
      </c>
    </row>
    <row r="2577" spans="1:7" ht="15">
      <c r="A2577" s="341" t="s">
        <v>3921</v>
      </c>
      <c r="B2577" s="381" t="s">
        <v>3048</v>
      </c>
      <c r="C2577" s="382" t="s">
        <v>3916</v>
      </c>
      <c r="D2577" s="383">
        <v>2710</v>
      </c>
      <c r="E2577" s="384">
        <v>8500</v>
      </c>
      <c r="F2577" s="141">
        <f>-SUMIF(CajaAcc!F:F,A2577,CajaAcc!E:E)+G2577</f>
        <v>0</v>
      </c>
      <c r="G2577" s="332">
        <v>0</v>
      </c>
    </row>
    <row r="2578" spans="1:7" ht="15">
      <c r="A2578" s="341" t="s">
        <v>3922</v>
      </c>
      <c r="B2578" s="381" t="s">
        <v>3048</v>
      </c>
      <c r="C2578" s="382" t="s">
        <v>3923</v>
      </c>
      <c r="D2578" s="383">
        <v>1514</v>
      </c>
      <c r="E2578" s="384">
        <v>4500</v>
      </c>
      <c r="F2578" s="141">
        <f>-SUMIF(CajaAcc!F:F,A2578,CajaAcc!E:E)+G2578</f>
        <v>0</v>
      </c>
      <c r="G2578" s="332">
        <v>0</v>
      </c>
    </row>
    <row r="2579" spans="1:7" ht="15">
      <c r="A2579" s="341" t="s">
        <v>3924</v>
      </c>
      <c r="B2579" s="381" t="s">
        <v>3048</v>
      </c>
      <c r="C2579" s="382" t="s">
        <v>3923</v>
      </c>
      <c r="D2579" s="383">
        <v>1514</v>
      </c>
      <c r="E2579" s="384">
        <v>4500</v>
      </c>
      <c r="F2579" s="141">
        <f>-SUMIF(CajaAcc!F:F,A2579,CajaAcc!E:E)+G2579</f>
        <v>0</v>
      </c>
      <c r="G2579" s="332">
        <v>0</v>
      </c>
    </row>
    <row r="2580" spans="1:7" ht="15">
      <c r="A2580" s="341" t="s">
        <v>3925</v>
      </c>
      <c r="B2580" s="381" t="s">
        <v>3048</v>
      </c>
      <c r="C2580" s="382" t="s">
        <v>3926</v>
      </c>
      <c r="D2580" s="383">
        <v>4426</v>
      </c>
      <c r="E2580" s="384">
        <v>13500</v>
      </c>
      <c r="F2580" s="141">
        <f>-SUMIF(CajaAcc!F:F,A2580,CajaAcc!E:E)+G2580</f>
        <v>0</v>
      </c>
      <c r="G2580" s="332">
        <v>0</v>
      </c>
    </row>
    <row r="2581" spans="1:7" ht="15">
      <c r="A2581" s="341" t="s">
        <v>3927</v>
      </c>
      <c r="B2581" s="381" t="s">
        <v>3048</v>
      </c>
      <c r="C2581" s="382" t="s">
        <v>3928</v>
      </c>
      <c r="D2581" s="383">
        <v>3147</v>
      </c>
      <c r="E2581" s="384">
        <v>9500</v>
      </c>
      <c r="F2581" s="141">
        <f>-SUMIF(CajaAcc!F:F,A2581,CajaAcc!E:E)+G2581</f>
        <v>0</v>
      </c>
      <c r="G2581" s="332">
        <v>0</v>
      </c>
    </row>
    <row r="2582" spans="1:7" ht="15">
      <c r="A2582" s="341" t="s">
        <v>3929</v>
      </c>
      <c r="B2582" s="381" t="s">
        <v>3048</v>
      </c>
      <c r="C2582" s="382" t="s">
        <v>3930</v>
      </c>
      <c r="D2582" s="383">
        <v>1514</v>
      </c>
      <c r="E2582" s="384">
        <v>4500</v>
      </c>
      <c r="F2582" s="141">
        <f>-SUMIF(CajaAcc!F:F,A2582,CajaAcc!E:E)+G2582</f>
        <v>0</v>
      </c>
      <c r="G2582" s="332">
        <v>0</v>
      </c>
    </row>
    <row r="2583" spans="1:7" ht="15">
      <c r="A2583" s="341" t="s">
        <v>3931</v>
      </c>
      <c r="B2583" s="381" t="s">
        <v>3048</v>
      </c>
      <c r="C2583" s="382" t="s">
        <v>3932</v>
      </c>
      <c r="D2583" s="383">
        <v>3051</v>
      </c>
      <c r="E2583" s="384">
        <v>9500</v>
      </c>
      <c r="F2583" s="141">
        <f>-SUMIF(CajaAcc!F:F,A2583,CajaAcc!E:E)+G2583</f>
        <v>0</v>
      </c>
      <c r="G2583" s="332">
        <v>0</v>
      </c>
    </row>
    <row r="2584" spans="1:7" ht="15">
      <c r="A2584" s="341" t="s">
        <v>3933</v>
      </c>
      <c r="B2584" s="381" t="s">
        <v>3048</v>
      </c>
      <c r="C2584" s="382" t="s">
        <v>3932</v>
      </c>
      <c r="D2584" s="383">
        <v>3051</v>
      </c>
      <c r="E2584" s="384">
        <v>9500</v>
      </c>
      <c r="F2584" s="141">
        <f>-SUMIF(CajaAcc!F:F,A2584,CajaAcc!E:E)+G2584</f>
        <v>0</v>
      </c>
      <c r="G2584" s="332">
        <v>0</v>
      </c>
    </row>
    <row r="2585" spans="1:7" ht="15">
      <c r="A2585" s="341" t="s">
        <v>3934</v>
      </c>
      <c r="B2585" s="381" t="s">
        <v>3048</v>
      </c>
      <c r="C2585" s="382" t="s">
        <v>3932</v>
      </c>
      <c r="D2585" s="383">
        <v>3051</v>
      </c>
      <c r="E2585" s="384">
        <v>9500</v>
      </c>
      <c r="F2585" s="141">
        <f>-SUMIF(CajaAcc!F:F,A2585,CajaAcc!E:E)+G2585</f>
        <v>0</v>
      </c>
      <c r="G2585" s="332">
        <v>0</v>
      </c>
    </row>
    <row r="2586" spans="1:7" ht="15">
      <c r="A2586" s="341" t="s">
        <v>3935</v>
      </c>
      <c r="B2586" s="381" t="s">
        <v>3048</v>
      </c>
      <c r="C2586" s="382" t="s">
        <v>3932</v>
      </c>
      <c r="D2586" s="383">
        <v>3051</v>
      </c>
      <c r="E2586" s="384">
        <v>9500</v>
      </c>
      <c r="F2586" s="141">
        <f>-SUMIF(CajaAcc!F:F,A2586,CajaAcc!E:E)+G2586</f>
        <v>0</v>
      </c>
      <c r="G2586" s="332">
        <v>0</v>
      </c>
    </row>
    <row r="2587" spans="1:7" ht="15">
      <c r="A2587" s="341" t="s">
        <v>3936</v>
      </c>
      <c r="B2587" s="381" t="s">
        <v>3048</v>
      </c>
      <c r="C2587" s="382" t="s">
        <v>3937</v>
      </c>
      <c r="D2587" s="383">
        <v>2876</v>
      </c>
      <c r="E2587" s="384">
        <v>9000</v>
      </c>
      <c r="F2587" s="141">
        <f>-SUMIF(CajaAcc!F:F,A2587,CajaAcc!E:E)+G2587</f>
        <v>0</v>
      </c>
      <c r="G2587" s="332">
        <v>0</v>
      </c>
    </row>
    <row r="2588" spans="1:7" ht="15">
      <c r="A2588" s="341" t="s">
        <v>3938</v>
      </c>
      <c r="B2588" s="381" t="s">
        <v>3048</v>
      </c>
      <c r="C2588" s="382" t="s">
        <v>3937</v>
      </c>
      <c r="D2588" s="383">
        <v>2876</v>
      </c>
      <c r="E2588" s="384">
        <v>9000</v>
      </c>
      <c r="F2588" s="141">
        <f>-SUMIF(CajaAcc!F:F,A2588,CajaAcc!E:E)+G2588</f>
        <v>1</v>
      </c>
      <c r="G2588" s="332">
        <v>1</v>
      </c>
    </row>
    <row r="2589" spans="1:7" ht="15">
      <c r="A2589" s="341" t="s">
        <v>3939</v>
      </c>
      <c r="B2589" s="381" t="s">
        <v>3048</v>
      </c>
      <c r="C2589" s="382" t="s">
        <v>3940</v>
      </c>
      <c r="D2589" s="383">
        <v>3051</v>
      </c>
      <c r="E2589" s="384">
        <v>9500</v>
      </c>
      <c r="F2589" s="141">
        <f>-SUMIF(CajaAcc!F:F,A2589,CajaAcc!E:E)+G2589</f>
        <v>0</v>
      </c>
      <c r="G2589" s="332">
        <v>0</v>
      </c>
    </row>
    <row r="2590" spans="1:7" ht="15">
      <c r="A2590" s="341" t="s">
        <v>3943</v>
      </c>
      <c r="B2590" s="381" t="s">
        <v>3048</v>
      </c>
      <c r="C2590" s="382" t="s">
        <v>7062</v>
      </c>
      <c r="D2590" s="383">
        <v>4540</v>
      </c>
      <c r="E2590" s="384">
        <v>14000</v>
      </c>
      <c r="F2590" s="141">
        <f>-SUMIF(CajaAcc!F:F,A2590,CajaAcc!E:E)+G2590</f>
        <v>0</v>
      </c>
      <c r="G2590" s="332">
        <v>0</v>
      </c>
    </row>
    <row r="2591" spans="1:7" ht="15">
      <c r="A2591" s="341" t="s">
        <v>3944</v>
      </c>
      <c r="B2591" s="381" t="s">
        <v>3048</v>
      </c>
      <c r="C2591" s="382" t="s">
        <v>7062</v>
      </c>
      <c r="D2591" s="383">
        <v>4540</v>
      </c>
      <c r="E2591" s="384">
        <v>14000</v>
      </c>
      <c r="F2591" s="141">
        <f>-SUMIF(CajaAcc!F:F,A2591,CajaAcc!E:E)+G2591</f>
        <v>0</v>
      </c>
      <c r="G2591" s="332">
        <v>0</v>
      </c>
    </row>
    <row r="2592" spans="1:7" ht="15">
      <c r="A2592" s="341" t="s">
        <v>3945</v>
      </c>
      <c r="B2592" s="381" t="s">
        <v>3048</v>
      </c>
      <c r="C2592" s="382" t="s">
        <v>7063</v>
      </c>
      <c r="D2592" s="383">
        <v>2035</v>
      </c>
      <c r="E2592" s="384">
        <v>6500</v>
      </c>
      <c r="F2592" s="141">
        <f>-SUMIF(CajaAcc!F:F,A2592,CajaAcc!E:E)+G2592</f>
        <v>0</v>
      </c>
      <c r="G2592" s="332">
        <v>0</v>
      </c>
    </row>
    <row r="2593" spans="1:7" ht="15">
      <c r="A2593" s="341" t="s">
        <v>3946</v>
      </c>
      <c r="B2593" s="381" t="s">
        <v>3048</v>
      </c>
      <c r="C2593" s="382" t="s">
        <v>7063</v>
      </c>
      <c r="D2593" s="383">
        <v>2035</v>
      </c>
      <c r="E2593" s="384">
        <v>6500</v>
      </c>
      <c r="F2593" s="141">
        <f>-SUMIF(CajaAcc!F:F,A2593,CajaAcc!E:E)+G2593</f>
        <v>0</v>
      </c>
      <c r="G2593" s="332">
        <v>0</v>
      </c>
    </row>
    <row r="2594" spans="1:7" ht="15">
      <c r="A2594" s="341" t="s">
        <v>3947</v>
      </c>
      <c r="B2594" s="381" t="s">
        <v>3048</v>
      </c>
      <c r="C2594" s="382" t="s">
        <v>7064</v>
      </c>
      <c r="D2594" s="383">
        <v>1370</v>
      </c>
      <c r="E2594" s="384">
        <v>4000</v>
      </c>
      <c r="F2594" s="141">
        <f>-SUMIF(CajaAcc!F:F,A2594,CajaAcc!E:E)+G2594</f>
        <v>0</v>
      </c>
      <c r="G2594" s="332">
        <v>0</v>
      </c>
    </row>
    <row r="2595" spans="1:7" ht="15">
      <c r="A2595" s="341" t="s">
        <v>3948</v>
      </c>
      <c r="B2595" s="381" t="s">
        <v>3048</v>
      </c>
      <c r="C2595" s="382" t="s">
        <v>7064</v>
      </c>
      <c r="D2595" s="383">
        <v>1370</v>
      </c>
      <c r="E2595" s="384">
        <v>4000</v>
      </c>
      <c r="F2595" s="141">
        <f>-SUMIF(CajaAcc!F:F,A2595,CajaAcc!E:E)+G2595</f>
        <v>0</v>
      </c>
      <c r="G2595" s="332">
        <v>0</v>
      </c>
    </row>
    <row r="2596" spans="1:7" ht="15">
      <c r="A2596" s="341" t="s">
        <v>3949</v>
      </c>
      <c r="B2596" s="381" t="s">
        <v>3048</v>
      </c>
      <c r="C2596" s="382" t="s">
        <v>7065</v>
      </c>
      <c r="D2596" s="383">
        <v>2389</v>
      </c>
      <c r="E2596" s="384">
        <v>7500</v>
      </c>
      <c r="F2596" s="141">
        <f>-SUMIF(CajaAcc!F:F,A2596,CajaAcc!E:E)+G2596</f>
        <v>1</v>
      </c>
      <c r="G2596" s="332">
        <v>1</v>
      </c>
    </row>
    <row r="2597" spans="1:7" ht="15">
      <c r="A2597" s="341" t="s">
        <v>3941</v>
      </c>
      <c r="B2597" s="381" t="s">
        <v>3048</v>
      </c>
      <c r="C2597" s="382" t="s">
        <v>7066</v>
      </c>
      <c r="D2597" s="383">
        <v>1370</v>
      </c>
      <c r="E2597" s="384">
        <v>4000</v>
      </c>
      <c r="F2597" s="141">
        <f>-SUMIF(CajaAcc!F:F,A2597,CajaAcc!E:E)+G2597</f>
        <v>1</v>
      </c>
      <c r="G2597" s="332">
        <v>1</v>
      </c>
    </row>
    <row r="2598" spans="1:7" ht="15">
      <c r="A2598" s="341" t="s">
        <v>3942</v>
      </c>
      <c r="B2598" s="381" t="s">
        <v>3048</v>
      </c>
      <c r="C2598" s="382" t="s">
        <v>7066</v>
      </c>
      <c r="D2598" s="383">
        <v>1370</v>
      </c>
      <c r="E2598" s="384">
        <v>4000</v>
      </c>
      <c r="F2598" s="141">
        <f>-SUMIF(CajaAcc!F:F,A2598,CajaAcc!E:E)+G2598</f>
        <v>1</v>
      </c>
      <c r="G2598" s="332">
        <v>1</v>
      </c>
    </row>
    <row r="2599" spans="1:7" ht="15">
      <c r="A2599" s="341" t="s">
        <v>3950</v>
      </c>
      <c r="B2599" s="381" t="s">
        <v>3048</v>
      </c>
      <c r="C2599" s="382" t="s">
        <v>3951</v>
      </c>
      <c r="D2599" s="383">
        <v>1700</v>
      </c>
      <c r="E2599" s="384">
        <v>5000</v>
      </c>
      <c r="F2599" s="141">
        <f>-SUMIF(CajaAcc!F:F,A2599,CajaAcc!E:E)+G2599</f>
        <v>3</v>
      </c>
      <c r="G2599" s="332">
        <v>3</v>
      </c>
    </row>
    <row r="2600" spans="1:7" ht="15">
      <c r="A2600" s="341" t="s">
        <v>3952</v>
      </c>
      <c r="B2600" s="381" t="s">
        <v>3048</v>
      </c>
      <c r="C2600" s="382" t="s">
        <v>3951</v>
      </c>
      <c r="D2600" s="383">
        <v>1700</v>
      </c>
      <c r="E2600" s="384">
        <v>5000</v>
      </c>
      <c r="F2600" s="141">
        <f>-SUMIF(CajaAcc!F:F,A2600,CajaAcc!E:E)+G2600</f>
        <v>0</v>
      </c>
      <c r="G2600" s="332">
        <v>0</v>
      </c>
    </row>
    <row r="2601" spans="1:7" ht="15">
      <c r="A2601" s="341" t="s">
        <v>3953</v>
      </c>
      <c r="B2601" s="381" t="s">
        <v>3048</v>
      </c>
      <c r="C2601" s="382" t="s">
        <v>7717</v>
      </c>
      <c r="D2601" s="383">
        <v>3751</v>
      </c>
      <c r="E2601" s="384">
        <v>11500</v>
      </c>
      <c r="F2601" s="141">
        <f>-SUMIF(CajaAcc!F:F,A2601,CajaAcc!E:E)+G2601</f>
        <v>0</v>
      </c>
      <c r="G2601" s="332">
        <v>0</v>
      </c>
    </row>
    <row r="2602" spans="1:7" ht="15">
      <c r="A2602" s="341" t="s">
        <v>3954</v>
      </c>
      <c r="B2602" s="381" t="s">
        <v>3048</v>
      </c>
      <c r="C2602" s="382" t="s">
        <v>3955</v>
      </c>
      <c r="D2602" s="383">
        <v>3147</v>
      </c>
      <c r="E2602" s="384">
        <v>9500</v>
      </c>
      <c r="F2602" s="141">
        <f>-SUMIF(CajaAcc!F:F,A2602,CajaAcc!E:E)+G2602</f>
        <v>0</v>
      </c>
      <c r="G2602" s="332">
        <v>0</v>
      </c>
    </row>
    <row r="2603" spans="1:7" ht="15">
      <c r="A2603" s="341" t="s">
        <v>3956</v>
      </c>
      <c r="B2603" s="381" t="s">
        <v>3048</v>
      </c>
      <c r="C2603" s="382" t="s">
        <v>3957</v>
      </c>
      <c r="D2603" s="383">
        <v>1496</v>
      </c>
      <c r="E2603" s="384">
        <v>4500</v>
      </c>
      <c r="F2603" s="141">
        <f>-SUMIF(CajaAcc!F:F,A2603,CajaAcc!E:E)+G2603</f>
        <v>0</v>
      </c>
      <c r="G2603" s="332">
        <v>0</v>
      </c>
    </row>
    <row r="2604" spans="1:7" ht="15">
      <c r="A2604" s="341" t="s">
        <v>3958</v>
      </c>
      <c r="B2604" s="381" t="s">
        <v>3048</v>
      </c>
      <c r="C2604" s="382" t="s">
        <v>3959</v>
      </c>
      <c r="D2604" s="383">
        <v>1496</v>
      </c>
      <c r="E2604" s="384">
        <v>4500</v>
      </c>
      <c r="F2604" s="141">
        <f>-SUMIF(CajaAcc!F:F,A2604,CajaAcc!E:E)+G2604</f>
        <v>0</v>
      </c>
      <c r="G2604" s="332">
        <v>0</v>
      </c>
    </row>
    <row r="2605" spans="1:7" ht="15">
      <c r="A2605" s="341" t="s">
        <v>3960</v>
      </c>
      <c r="B2605" s="381" t="s">
        <v>3048</v>
      </c>
      <c r="C2605" s="382" t="s">
        <v>3961</v>
      </c>
      <c r="D2605" s="383">
        <v>1525</v>
      </c>
      <c r="E2605" s="384">
        <v>4500</v>
      </c>
      <c r="F2605" s="141">
        <f>-SUMIF(CajaAcc!F:F,A2605,CajaAcc!E:E)+G2605</f>
        <v>0</v>
      </c>
      <c r="G2605" s="332">
        <v>0</v>
      </c>
    </row>
    <row r="2606" spans="1:7" ht="15">
      <c r="A2606" s="341" t="s">
        <v>3962</v>
      </c>
      <c r="B2606" s="381" t="s">
        <v>3048</v>
      </c>
      <c r="C2606" s="382" t="s">
        <v>3963</v>
      </c>
      <c r="D2606" s="383">
        <v>3051</v>
      </c>
      <c r="E2606" s="384">
        <v>9500</v>
      </c>
      <c r="F2606" s="141">
        <f>-SUMIF(CajaAcc!F:F,A2606,CajaAcc!E:E)+G2606</f>
        <v>0</v>
      </c>
      <c r="G2606" s="332">
        <v>0</v>
      </c>
    </row>
    <row r="2607" spans="1:7" ht="15">
      <c r="A2607" s="341" t="s">
        <v>3964</v>
      </c>
      <c r="B2607" s="381" t="s">
        <v>3048</v>
      </c>
      <c r="C2607" s="382" t="s">
        <v>3965</v>
      </c>
      <c r="D2607" s="383">
        <v>2811</v>
      </c>
      <c r="E2607" s="384">
        <v>8500</v>
      </c>
      <c r="F2607" s="141">
        <f>-SUMIF(CajaAcc!F:F,A2607,CajaAcc!E:E)+G2607</f>
        <v>1</v>
      </c>
      <c r="G2607" s="332">
        <v>1</v>
      </c>
    </row>
    <row r="2608" spans="1:7" ht="15">
      <c r="A2608" s="341" t="s">
        <v>3967</v>
      </c>
      <c r="B2608" s="381" t="s">
        <v>3048</v>
      </c>
      <c r="C2608" s="382" t="s">
        <v>7067</v>
      </c>
      <c r="D2608" s="383">
        <v>1370</v>
      </c>
      <c r="E2608" s="384">
        <v>4000</v>
      </c>
      <c r="F2608" s="141">
        <f>-SUMIF(CajaAcc!F:F,A2608,CajaAcc!E:E)+G2608</f>
        <v>0</v>
      </c>
      <c r="G2608" s="332">
        <v>0</v>
      </c>
    </row>
    <row r="2609" spans="1:7" ht="15">
      <c r="A2609" s="341" t="s">
        <v>3968</v>
      </c>
      <c r="B2609" s="381" t="s">
        <v>3048</v>
      </c>
      <c r="C2609" s="382" t="s">
        <v>7068</v>
      </c>
      <c r="D2609" s="383">
        <v>2389</v>
      </c>
      <c r="E2609" s="384">
        <v>7500</v>
      </c>
      <c r="F2609" s="141">
        <f>-SUMIF(CajaAcc!F:F,A2609,CajaAcc!E:E)+G2609</f>
        <v>0</v>
      </c>
      <c r="G2609" s="332">
        <v>0</v>
      </c>
    </row>
    <row r="2610" spans="1:7" ht="15">
      <c r="A2610" s="341" t="s">
        <v>3969</v>
      </c>
      <c r="B2610" s="381" t="s">
        <v>3048</v>
      </c>
      <c r="C2610" s="382" t="s">
        <v>7068</v>
      </c>
      <c r="D2610" s="383">
        <v>1845</v>
      </c>
      <c r="E2610" s="384">
        <v>5500</v>
      </c>
      <c r="F2610" s="141">
        <f>-SUMIF(CajaAcc!F:F,A2610,CajaAcc!E:E)+G2610</f>
        <v>0</v>
      </c>
      <c r="G2610" s="332">
        <v>0</v>
      </c>
    </row>
    <row r="2611" spans="1:7" ht="15">
      <c r="A2611" s="341" t="s">
        <v>3970</v>
      </c>
      <c r="B2611" s="381" t="s">
        <v>3048</v>
      </c>
      <c r="C2611" s="382" t="s">
        <v>7068</v>
      </c>
      <c r="D2611" s="383">
        <v>1845</v>
      </c>
      <c r="E2611" s="384">
        <v>5500</v>
      </c>
      <c r="F2611" s="141">
        <f>-SUMIF(CajaAcc!F:F,A2611,CajaAcc!E:E)+G2611</f>
        <v>0</v>
      </c>
      <c r="G2611" s="332">
        <v>0</v>
      </c>
    </row>
    <row r="2612" spans="1:7" ht="15">
      <c r="A2612" s="341" t="s">
        <v>3971</v>
      </c>
      <c r="B2612" s="381" t="s">
        <v>3048</v>
      </c>
      <c r="C2612" s="382" t="s">
        <v>7068</v>
      </c>
      <c r="D2612" s="383">
        <v>1845</v>
      </c>
      <c r="E2612" s="384">
        <v>5500</v>
      </c>
      <c r="F2612" s="141">
        <f>-SUMIF(CajaAcc!F:F,A2612,CajaAcc!E:E)+G2612</f>
        <v>0</v>
      </c>
      <c r="G2612" s="332">
        <v>0</v>
      </c>
    </row>
    <row r="2613" spans="1:7" ht="15">
      <c r="A2613" s="341" t="s">
        <v>3972</v>
      </c>
      <c r="B2613" s="381" t="s">
        <v>3048</v>
      </c>
      <c r="C2613" s="382" t="s">
        <v>7068</v>
      </c>
      <c r="D2613" s="383">
        <v>1845</v>
      </c>
      <c r="E2613" s="384">
        <v>5500</v>
      </c>
      <c r="F2613" s="141">
        <f>-SUMIF(CajaAcc!F:F,A2613,CajaAcc!E:E)+G2613</f>
        <v>0</v>
      </c>
      <c r="G2613" s="332">
        <v>0</v>
      </c>
    </row>
    <row r="2614" spans="1:7" ht="15">
      <c r="A2614" s="341" t="s">
        <v>3966</v>
      </c>
      <c r="B2614" s="381" t="s">
        <v>3048</v>
      </c>
      <c r="C2614" s="382" t="s">
        <v>7069</v>
      </c>
      <c r="D2614" s="383">
        <v>1370</v>
      </c>
      <c r="E2614" s="384">
        <v>4000</v>
      </c>
      <c r="F2614" s="141">
        <f>-SUMIF(CajaAcc!F:F,A2614,CajaAcc!E:E)+G2614</f>
        <v>0</v>
      </c>
      <c r="G2614" s="332">
        <v>0</v>
      </c>
    </row>
    <row r="2615" spans="1:7" ht="15">
      <c r="A2615" s="341" t="s">
        <v>3973</v>
      </c>
      <c r="B2615" s="381" t="s">
        <v>3048</v>
      </c>
      <c r="C2615" s="382" t="s">
        <v>3974</v>
      </c>
      <c r="D2615" s="383">
        <v>1700</v>
      </c>
      <c r="E2615" s="384">
        <v>5000</v>
      </c>
      <c r="F2615" s="141">
        <f>-SUMIF(CajaAcc!F:F,A2615,CajaAcc!E:E)+G2615</f>
        <v>0</v>
      </c>
      <c r="G2615" s="332">
        <v>0</v>
      </c>
    </row>
    <row r="2616" spans="1:7" ht="15">
      <c r="A2616" s="341" t="s">
        <v>3975</v>
      </c>
      <c r="B2616" s="381" t="s">
        <v>3048</v>
      </c>
      <c r="C2616" s="382" t="s">
        <v>3974</v>
      </c>
      <c r="D2616" s="383">
        <v>1700</v>
      </c>
      <c r="E2616" s="384">
        <v>5000</v>
      </c>
      <c r="F2616" s="141">
        <f>-SUMIF(CajaAcc!F:F,A2616,CajaAcc!E:E)+G2616</f>
        <v>0</v>
      </c>
      <c r="G2616" s="332">
        <v>0</v>
      </c>
    </row>
    <row r="2617" spans="1:7" ht="15">
      <c r="A2617" s="341" t="s">
        <v>3976</v>
      </c>
      <c r="B2617" s="381" t="s">
        <v>3048</v>
      </c>
      <c r="C2617" s="382" t="s">
        <v>3977</v>
      </c>
      <c r="D2617" s="383">
        <v>896</v>
      </c>
      <c r="E2617" s="384">
        <v>1500</v>
      </c>
      <c r="F2617" s="141">
        <f>-SUMIF(CajaAcc!F:F,A2617,CajaAcc!E:E)+G2617</f>
        <v>0</v>
      </c>
      <c r="G2617" s="332">
        <v>0</v>
      </c>
    </row>
    <row r="2618" spans="1:7" ht="15">
      <c r="A2618" s="341" t="s">
        <v>3978</v>
      </c>
      <c r="B2618" s="381" t="s">
        <v>3048</v>
      </c>
      <c r="C2618" s="382" t="s">
        <v>3979</v>
      </c>
      <c r="D2618" s="383">
        <v>896</v>
      </c>
      <c r="E2618" s="384">
        <v>1500</v>
      </c>
      <c r="F2618" s="141">
        <f>-SUMIF(CajaAcc!F:F,A2618,CajaAcc!E:E)+G2618</f>
        <v>0</v>
      </c>
      <c r="G2618" s="332">
        <v>0</v>
      </c>
    </row>
    <row r="2619" spans="1:7" ht="15">
      <c r="A2619" s="341" t="s">
        <v>3980</v>
      </c>
      <c r="B2619" s="381" t="s">
        <v>3048</v>
      </c>
      <c r="C2619" s="382" t="s">
        <v>3981</v>
      </c>
      <c r="D2619" s="383">
        <v>610</v>
      </c>
      <c r="E2619" s="384">
        <v>1000</v>
      </c>
      <c r="F2619" s="141">
        <f>-SUMIF(CajaAcc!F:F,A2619,CajaAcc!E:E)+G2619</f>
        <v>0</v>
      </c>
      <c r="G2619" s="332">
        <v>0</v>
      </c>
    </row>
    <row r="2620" spans="1:7" ht="15">
      <c r="A2620" s="341" t="s">
        <v>3982</v>
      </c>
      <c r="B2620" s="381" t="s">
        <v>3048</v>
      </c>
      <c r="C2620" s="382" t="s">
        <v>3983</v>
      </c>
      <c r="D2620" s="383">
        <v>896</v>
      </c>
      <c r="E2620" s="384">
        <v>1500</v>
      </c>
      <c r="F2620" s="141">
        <f>-SUMIF(CajaAcc!F:F,A2620,CajaAcc!E:E)+G2620</f>
        <v>0</v>
      </c>
      <c r="G2620" s="332">
        <v>0</v>
      </c>
    </row>
    <row r="2621" spans="1:7" ht="15">
      <c r="A2621" s="341" t="s">
        <v>3984</v>
      </c>
      <c r="B2621" s="381" t="s">
        <v>3048</v>
      </c>
      <c r="C2621" s="382" t="s">
        <v>3985</v>
      </c>
      <c r="D2621" s="383">
        <v>896</v>
      </c>
      <c r="E2621" s="384">
        <v>1500</v>
      </c>
      <c r="F2621" s="141">
        <f>-SUMIF(CajaAcc!F:F,A2621,CajaAcc!E:E)+G2621</f>
        <v>0</v>
      </c>
      <c r="G2621" s="332">
        <v>0</v>
      </c>
    </row>
    <row r="2622" spans="1:7" ht="15">
      <c r="A2622" s="341" t="s">
        <v>3986</v>
      </c>
      <c r="B2622" s="381" t="s">
        <v>3048</v>
      </c>
      <c r="C2622" s="382" t="s">
        <v>3987</v>
      </c>
      <c r="D2622" s="383">
        <v>896</v>
      </c>
      <c r="E2622" s="384">
        <v>1500</v>
      </c>
      <c r="F2622" s="141">
        <f>-SUMIF(CajaAcc!F:F,A2622,CajaAcc!E:E)+G2622</f>
        <v>0</v>
      </c>
      <c r="G2622" s="332">
        <v>0</v>
      </c>
    </row>
    <row r="2623" spans="1:7" ht="15">
      <c r="A2623" s="341" t="s">
        <v>3988</v>
      </c>
      <c r="B2623" s="381" t="s">
        <v>3048</v>
      </c>
      <c r="C2623" s="382" t="s">
        <v>3989</v>
      </c>
      <c r="D2623" s="383">
        <v>896</v>
      </c>
      <c r="E2623" s="384">
        <v>1500</v>
      </c>
      <c r="F2623" s="141">
        <f>-SUMIF(CajaAcc!F:F,A2623,CajaAcc!E:E)+G2623</f>
        <v>0</v>
      </c>
      <c r="G2623" s="332">
        <v>0</v>
      </c>
    </row>
    <row r="2624" spans="1:7" ht="15">
      <c r="A2624" s="341" t="s">
        <v>3990</v>
      </c>
      <c r="B2624" s="381" t="s">
        <v>3048</v>
      </c>
      <c r="C2624" s="382" t="s">
        <v>3991</v>
      </c>
      <c r="D2624" s="383">
        <v>1665</v>
      </c>
      <c r="E2624" s="384">
        <v>3000</v>
      </c>
      <c r="F2624" s="141">
        <f>-SUMIF(CajaAcc!F:F,A2624,CajaAcc!E:E)+G2624</f>
        <v>0</v>
      </c>
      <c r="G2624" s="332">
        <v>0</v>
      </c>
    </row>
    <row r="2625" spans="1:7" ht="15">
      <c r="A2625" s="341" t="s">
        <v>3992</v>
      </c>
      <c r="B2625" s="381" t="s">
        <v>3048</v>
      </c>
      <c r="C2625" s="382" t="s">
        <v>3991</v>
      </c>
      <c r="D2625" s="383">
        <v>1665</v>
      </c>
      <c r="E2625" s="384">
        <v>3000</v>
      </c>
      <c r="F2625" s="141">
        <f>-SUMIF(CajaAcc!F:F,A2625,CajaAcc!E:E)+G2625</f>
        <v>0</v>
      </c>
      <c r="G2625" s="332">
        <v>0</v>
      </c>
    </row>
    <row r="2626" spans="1:7" ht="15">
      <c r="A2626" s="341" t="s">
        <v>3993</v>
      </c>
      <c r="B2626" s="381" t="s">
        <v>3048</v>
      </c>
      <c r="C2626" s="382" t="s">
        <v>3994</v>
      </c>
      <c r="D2626" s="383">
        <v>2035</v>
      </c>
      <c r="E2626" s="384">
        <v>4000</v>
      </c>
      <c r="F2626" s="141">
        <f>-SUMIF(CajaAcc!F:F,A2626,CajaAcc!E:E)+G2626</f>
        <v>0</v>
      </c>
      <c r="G2626" s="332">
        <v>0</v>
      </c>
    </row>
    <row r="2627" spans="1:7" ht="15">
      <c r="A2627" s="341" t="s">
        <v>3995</v>
      </c>
      <c r="B2627" s="381" t="s">
        <v>3048</v>
      </c>
      <c r="C2627" s="382" t="s">
        <v>3996</v>
      </c>
      <c r="D2627" s="383">
        <v>1665</v>
      </c>
      <c r="E2627" s="384">
        <v>3000</v>
      </c>
      <c r="F2627" s="141">
        <f>-SUMIF(CajaAcc!F:F,A2627,CajaAcc!E:E)+G2627</f>
        <v>0</v>
      </c>
      <c r="G2627" s="332">
        <v>0</v>
      </c>
    </row>
    <row r="2628" spans="1:7" ht="15">
      <c r="A2628" s="341" t="s">
        <v>3997</v>
      </c>
      <c r="B2628" s="381" t="s">
        <v>3048</v>
      </c>
      <c r="C2628" s="382" t="s">
        <v>3998</v>
      </c>
      <c r="D2628" s="383">
        <v>795</v>
      </c>
      <c r="E2628" s="384">
        <v>1500</v>
      </c>
      <c r="F2628" s="141">
        <f>-SUMIF(CajaAcc!F:F,A2628,CajaAcc!E:E)+G2628</f>
        <v>0</v>
      </c>
      <c r="G2628" s="332">
        <v>0</v>
      </c>
    </row>
    <row r="2629" spans="1:7" ht="15">
      <c r="A2629" s="341" t="s">
        <v>3999</v>
      </c>
      <c r="B2629" s="381" t="s">
        <v>3048</v>
      </c>
      <c r="C2629" s="382" t="s">
        <v>4000</v>
      </c>
      <c r="D2629" s="383">
        <v>1891</v>
      </c>
      <c r="E2629" s="384">
        <v>3500</v>
      </c>
      <c r="F2629" s="141">
        <f>-SUMIF(CajaAcc!F:F,A2629,CajaAcc!E:E)+G2629</f>
        <v>0</v>
      </c>
      <c r="G2629" s="332">
        <v>0</v>
      </c>
    </row>
    <row r="2630" spans="1:7" ht="15">
      <c r="A2630" s="341" t="s">
        <v>4001</v>
      </c>
      <c r="B2630" s="381" t="s">
        <v>3048</v>
      </c>
      <c r="C2630" s="382" t="s">
        <v>4000</v>
      </c>
      <c r="D2630" s="383">
        <v>1891</v>
      </c>
      <c r="E2630" s="384">
        <v>3500</v>
      </c>
      <c r="F2630" s="141">
        <f>-SUMIF(CajaAcc!F:F,A2630,CajaAcc!E:E)+G2630</f>
        <v>0</v>
      </c>
      <c r="G2630" s="332">
        <v>0</v>
      </c>
    </row>
    <row r="2631" spans="1:7" ht="15">
      <c r="A2631" s="341" t="s">
        <v>4002</v>
      </c>
      <c r="B2631" s="381" t="s">
        <v>3048</v>
      </c>
      <c r="C2631" s="382" t="s">
        <v>4003</v>
      </c>
      <c r="D2631" s="383">
        <v>1145</v>
      </c>
      <c r="E2631" s="384">
        <v>2000</v>
      </c>
      <c r="F2631" s="141">
        <f>-SUMIF(CajaAcc!F:F,A2631,CajaAcc!E:E)+G2631</f>
        <v>0</v>
      </c>
      <c r="G2631" s="332">
        <v>0</v>
      </c>
    </row>
    <row r="2632" spans="1:7" ht="15">
      <c r="A2632" s="341" t="s">
        <v>4004</v>
      </c>
      <c r="B2632" s="381" t="s">
        <v>3048</v>
      </c>
      <c r="C2632" s="382" t="s">
        <v>4005</v>
      </c>
      <c r="D2632" s="383">
        <v>1145</v>
      </c>
      <c r="E2632" s="384">
        <v>2000</v>
      </c>
      <c r="F2632" s="141">
        <f>-SUMIF(CajaAcc!F:F,A2632,CajaAcc!E:E)+G2632</f>
        <v>0</v>
      </c>
      <c r="G2632" s="332">
        <v>0</v>
      </c>
    </row>
    <row r="2633" spans="1:7" ht="15">
      <c r="A2633" s="341" t="s">
        <v>4006</v>
      </c>
      <c r="B2633" s="381" t="s">
        <v>3048</v>
      </c>
      <c r="C2633" s="382" t="s">
        <v>4007</v>
      </c>
      <c r="D2633" s="383">
        <v>1145</v>
      </c>
      <c r="E2633" s="384">
        <v>2000</v>
      </c>
      <c r="F2633" s="141">
        <f>-SUMIF(CajaAcc!F:F,A2633,CajaAcc!E:E)+G2633</f>
        <v>0</v>
      </c>
      <c r="G2633" s="332">
        <v>0</v>
      </c>
    </row>
    <row r="2634" spans="1:7" ht="15">
      <c r="A2634" s="341" t="s">
        <v>4008</v>
      </c>
      <c r="B2634" s="381" t="s">
        <v>3048</v>
      </c>
      <c r="C2634" s="382" t="s">
        <v>4009</v>
      </c>
      <c r="D2634" s="383">
        <v>2597</v>
      </c>
      <c r="E2634" s="384">
        <v>5000</v>
      </c>
      <c r="F2634" s="141">
        <f>-SUMIF(CajaAcc!F:F,A2634,CajaAcc!E:E)+G2634</f>
        <v>0</v>
      </c>
      <c r="G2634" s="332">
        <v>0</v>
      </c>
    </row>
    <row r="2635" spans="1:7" ht="15">
      <c r="A2635" s="341" t="s">
        <v>4010</v>
      </c>
      <c r="B2635" s="381" t="s">
        <v>3048</v>
      </c>
      <c r="C2635" s="382" t="s">
        <v>4011</v>
      </c>
      <c r="D2635" s="383">
        <v>3145</v>
      </c>
      <c r="E2635" s="384">
        <v>6000</v>
      </c>
      <c r="F2635" s="141">
        <f>-SUMIF(CajaAcc!F:F,A2635,CajaAcc!E:E)+G2635</f>
        <v>0</v>
      </c>
      <c r="G2635" s="332">
        <v>0</v>
      </c>
    </row>
    <row r="2636" spans="1:7" ht="15">
      <c r="A2636" s="341" t="s">
        <v>4012</v>
      </c>
      <c r="B2636" s="381" t="s">
        <v>3048</v>
      </c>
      <c r="C2636" s="382" t="s">
        <v>4013</v>
      </c>
      <c r="D2636" s="383">
        <v>2035</v>
      </c>
      <c r="E2636" s="384">
        <v>4000</v>
      </c>
      <c r="F2636" s="141">
        <f>-SUMIF(CajaAcc!F:F,A2636,CajaAcc!E:E)+G2636</f>
        <v>0</v>
      </c>
      <c r="G2636" s="332">
        <v>0</v>
      </c>
    </row>
    <row r="2637" spans="1:7" ht="15">
      <c r="A2637" s="341" t="s">
        <v>4014</v>
      </c>
      <c r="B2637" s="381" t="s">
        <v>3048</v>
      </c>
      <c r="C2637" s="382" t="s">
        <v>4015</v>
      </c>
      <c r="D2637" s="383">
        <v>1665</v>
      </c>
      <c r="E2637" s="384">
        <v>3000</v>
      </c>
      <c r="F2637" s="141">
        <f>-SUMIF(CajaAcc!F:F,A2637,CajaAcc!E:E)+G2637</f>
        <v>0</v>
      </c>
      <c r="G2637" s="332">
        <v>0</v>
      </c>
    </row>
    <row r="2638" spans="1:7" ht="15">
      <c r="A2638" s="341" t="s">
        <v>4016</v>
      </c>
      <c r="B2638" s="381" t="s">
        <v>3048</v>
      </c>
      <c r="C2638" s="382" t="s">
        <v>4015</v>
      </c>
      <c r="D2638" s="383">
        <v>1665</v>
      </c>
      <c r="E2638" s="384">
        <v>3000</v>
      </c>
      <c r="F2638" s="141">
        <f>-SUMIF(CajaAcc!F:F,A2638,CajaAcc!E:E)+G2638</f>
        <v>0</v>
      </c>
      <c r="G2638" s="332">
        <v>0</v>
      </c>
    </row>
    <row r="2639" spans="1:7" ht="15">
      <c r="A2639" s="341" t="s">
        <v>4017</v>
      </c>
      <c r="B2639" s="381" t="s">
        <v>3048</v>
      </c>
      <c r="C2639" s="382" t="s">
        <v>4015</v>
      </c>
      <c r="D2639" s="383">
        <v>1665</v>
      </c>
      <c r="E2639" s="384">
        <v>3000</v>
      </c>
      <c r="F2639" s="141">
        <f>-SUMIF(CajaAcc!F:F,A2639,CajaAcc!E:E)+G2639</f>
        <v>0</v>
      </c>
      <c r="G2639" s="332">
        <v>0</v>
      </c>
    </row>
    <row r="2640" spans="1:7" ht="15">
      <c r="A2640" s="341" t="s">
        <v>4018</v>
      </c>
      <c r="B2640" s="381" t="s">
        <v>3048</v>
      </c>
      <c r="C2640" s="382" t="s">
        <v>4019</v>
      </c>
      <c r="D2640" s="383">
        <v>795</v>
      </c>
      <c r="E2640" s="384">
        <v>1500</v>
      </c>
      <c r="F2640" s="141">
        <f>-SUMIF(CajaAcc!F:F,A2640,CajaAcc!E:E)+G2640</f>
        <v>0</v>
      </c>
      <c r="G2640" s="332">
        <v>0</v>
      </c>
    </row>
    <row r="2641" spans="1:7" ht="15">
      <c r="A2641" s="341" t="s">
        <v>4020</v>
      </c>
      <c r="B2641" s="381" t="s">
        <v>3048</v>
      </c>
      <c r="C2641" s="382" t="s">
        <v>7070</v>
      </c>
      <c r="D2641" s="383">
        <v>2416</v>
      </c>
      <c r="E2641" s="384">
        <v>4500</v>
      </c>
      <c r="F2641" s="141">
        <f>-SUMIF(CajaAcc!F:F,A2641,CajaAcc!E:E)+G2641</f>
        <v>0</v>
      </c>
      <c r="G2641" s="332">
        <v>0</v>
      </c>
    </row>
    <row r="2642" spans="1:7" ht="15">
      <c r="A2642" s="341" t="s">
        <v>4021</v>
      </c>
      <c r="B2642" s="381" t="s">
        <v>3048</v>
      </c>
      <c r="C2642" s="382" t="s">
        <v>4022</v>
      </c>
      <c r="D2642" s="383">
        <v>1145</v>
      </c>
      <c r="E2642" s="384">
        <v>2000</v>
      </c>
      <c r="F2642" s="141">
        <f>-SUMIF(CajaAcc!F:F,A2642,CajaAcc!E:E)+G2642</f>
        <v>0</v>
      </c>
      <c r="G2642" s="332">
        <v>0</v>
      </c>
    </row>
    <row r="2643" spans="1:7" ht="15">
      <c r="A2643" s="341" t="s">
        <v>4023</v>
      </c>
      <c r="B2643" s="381" t="s">
        <v>3048</v>
      </c>
      <c r="C2643" s="382" t="s">
        <v>4024</v>
      </c>
      <c r="D2643" s="383">
        <v>795</v>
      </c>
      <c r="E2643" s="384">
        <v>1500</v>
      </c>
      <c r="F2643" s="141">
        <f>-SUMIF(CajaAcc!F:F,A2643,CajaAcc!E:E)+G2643</f>
        <v>1</v>
      </c>
      <c r="G2643" s="332">
        <v>1</v>
      </c>
    </row>
    <row r="2644" spans="1:7" ht="15">
      <c r="A2644" s="341" t="s">
        <v>4025</v>
      </c>
      <c r="B2644" s="381" t="s">
        <v>3048</v>
      </c>
      <c r="C2644" s="382" t="s">
        <v>4026</v>
      </c>
      <c r="D2644" s="383">
        <v>1891</v>
      </c>
      <c r="E2644" s="384">
        <v>3500</v>
      </c>
      <c r="F2644" s="141">
        <f>-SUMIF(CajaAcc!F:F,A2644,CajaAcc!E:E)+G2644</f>
        <v>0</v>
      </c>
      <c r="G2644" s="332">
        <v>0</v>
      </c>
    </row>
    <row r="2645" spans="1:7" ht="15">
      <c r="A2645" s="341" t="s">
        <v>4027</v>
      </c>
      <c r="B2645" s="381" t="s">
        <v>3048</v>
      </c>
      <c r="C2645" s="382" t="s">
        <v>4026</v>
      </c>
      <c r="D2645" s="383">
        <v>1891</v>
      </c>
      <c r="E2645" s="384">
        <v>3500</v>
      </c>
      <c r="F2645" s="141">
        <f>-SUMIF(CajaAcc!F:F,A2645,CajaAcc!E:E)+G2645</f>
        <v>0</v>
      </c>
      <c r="G2645" s="332">
        <v>0</v>
      </c>
    </row>
    <row r="2646" spans="1:7" ht="15">
      <c r="A2646" s="341" t="s">
        <v>4028</v>
      </c>
      <c r="B2646" s="381" t="s">
        <v>3048</v>
      </c>
      <c r="C2646" s="382" t="s">
        <v>4026</v>
      </c>
      <c r="D2646" s="383">
        <v>1891</v>
      </c>
      <c r="E2646" s="384">
        <v>3500</v>
      </c>
      <c r="F2646" s="141">
        <f>-SUMIF(CajaAcc!F:F,A2646,CajaAcc!E:E)+G2646</f>
        <v>0</v>
      </c>
      <c r="G2646" s="332">
        <v>0</v>
      </c>
    </row>
    <row r="2647" spans="1:7" ht="15">
      <c r="A2647" s="341" t="s">
        <v>4029</v>
      </c>
      <c r="B2647" s="381" t="s">
        <v>3048</v>
      </c>
      <c r="C2647" s="382" t="s">
        <v>4030</v>
      </c>
      <c r="D2647" s="383">
        <v>2476</v>
      </c>
      <c r="E2647" s="384">
        <v>5000</v>
      </c>
      <c r="F2647" s="141">
        <f>-SUMIF(CajaAcc!F:F,A2647,CajaAcc!E:E)+G2647</f>
        <v>0</v>
      </c>
      <c r="G2647" s="332">
        <v>0</v>
      </c>
    </row>
    <row r="2648" spans="1:7" ht="15">
      <c r="A2648" s="341" t="s">
        <v>4031</v>
      </c>
      <c r="B2648" s="381" t="s">
        <v>3048</v>
      </c>
      <c r="C2648" s="382" t="s">
        <v>4032</v>
      </c>
      <c r="D2648" s="383">
        <v>2432</v>
      </c>
      <c r="E2648" s="384">
        <v>4500</v>
      </c>
      <c r="F2648" s="141">
        <f>-SUMIF(CajaAcc!F:F,A2648,CajaAcc!E:E)+G2648</f>
        <v>0</v>
      </c>
      <c r="G2648" s="332">
        <v>0</v>
      </c>
    </row>
    <row r="2649" spans="1:7" ht="15">
      <c r="A2649" s="341" t="s">
        <v>4033</v>
      </c>
      <c r="B2649" s="381" t="s">
        <v>3048</v>
      </c>
      <c r="C2649" s="382" t="s">
        <v>7071</v>
      </c>
      <c r="D2649" s="383">
        <v>2416</v>
      </c>
      <c r="E2649" s="384">
        <v>4500</v>
      </c>
      <c r="F2649" s="141">
        <f>-SUMIF(CajaAcc!F:F,A2649,CajaAcc!E:E)+G2649</f>
        <v>0</v>
      </c>
      <c r="G2649" s="332">
        <v>0</v>
      </c>
    </row>
    <row r="2650" spans="1:7" ht="15">
      <c r="A2650" s="341" t="s">
        <v>4034</v>
      </c>
      <c r="B2650" s="381" t="s">
        <v>3048</v>
      </c>
      <c r="C2650" s="382" t="s">
        <v>4035</v>
      </c>
      <c r="D2650" s="383">
        <v>2261</v>
      </c>
      <c r="E2650" s="384">
        <v>4500</v>
      </c>
      <c r="F2650" s="141">
        <f>-SUMIF(CajaAcc!F:F,A2650,CajaAcc!E:E)+G2650</f>
        <v>1</v>
      </c>
      <c r="G2650" s="332">
        <v>1</v>
      </c>
    </row>
    <row r="2651" spans="1:7" ht="15">
      <c r="A2651" s="341" t="s">
        <v>4036</v>
      </c>
      <c r="B2651" s="381" t="s">
        <v>3048</v>
      </c>
      <c r="C2651" s="382" t="s">
        <v>4035</v>
      </c>
      <c r="D2651" s="383">
        <v>2261</v>
      </c>
      <c r="E2651" s="384">
        <v>4500</v>
      </c>
      <c r="F2651" s="141">
        <f>-SUMIF(CajaAcc!F:F,A2651,CajaAcc!E:E)+G2651</f>
        <v>1</v>
      </c>
      <c r="G2651" s="332">
        <v>1</v>
      </c>
    </row>
    <row r="2652" spans="1:7" ht="15">
      <c r="A2652" s="341" t="s">
        <v>4037</v>
      </c>
      <c r="B2652" s="381" t="s">
        <v>3048</v>
      </c>
      <c r="C2652" s="382" t="s">
        <v>4035</v>
      </c>
      <c r="D2652" s="383">
        <v>2261</v>
      </c>
      <c r="E2652" s="384">
        <v>4500</v>
      </c>
      <c r="F2652" s="141">
        <f>-SUMIF(CajaAcc!F:F,A2652,CajaAcc!E:E)+G2652</f>
        <v>0</v>
      </c>
      <c r="G2652" s="332">
        <v>0</v>
      </c>
    </row>
    <row r="2653" spans="1:7" ht="15">
      <c r="A2653" s="341" t="s">
        <v>4038</v>
      </c>
      <c r="B2653" s="381" t="s">
        <v>3048</v>
      </c>
      <c r="C2653" s="382" t="s">
        <v>4039</v>
      </c>
      <c r="D2653" s="383">
        <v>2175</v>
      </c>
      <c r="E2653" s="384">
        <v>4000</v>
      </c>
      <c r="F2653" s="141">
        <f>-SUMIF(CajaAcc!F:F,A2653,CajaAcc!E:E)+G2653</f>
        <v>0</v>
      </c>
      <c r="G2653" s="332">
        <v>0</v>
      </c>
    </row>
    <row r="2654" spans="1:7" ht="15">
      <c r="A2654" s="341" t="s">
        <v>4040</v>
      </c>
      <c r="B2654" s="381" t="s">
        <v>3048</v>
      </c>
      <c r="C2654" s="382" t="s">
        <v>4039</v>
      </c>
      <c r="D2654" s="383">
        <v>2175</v>
      </c>
      <c r="E2654" s="384">
        <v>4000</v>
      </c>
      <c r="F2654" s="141">
        <f>-SUMIF(CajaAcc!F:F,A2654,CajaAcc!E:E)+G2654</f>
        <v>0</v>
      </c>
      <c r="G2654" s="332">
        <v>0</v>
      </c>
    </row>
    <row r="2655" spans="1:7" ht="15">
      <c r="A2655" s="341" t="s">
        <v>4041</v>
      </c>
      <c r="B2655" s="381" t="s">
        <v>3048</v>
      </c>
      <c r="C2655" s="382" t="s">
        <v>4039</v>
      </c>
      <c r="D2655" s="383">
        <v>2175</v>
      </c>
      <c r="E2655" s="384">
        <v>4000</v>
      </c>
      <c r="F2655" s="141">
        <f>-SUMIF(CajaAcc!F:F,A2655,CajaAcc!E:E)+G2655</f>
        <v>0</v>
      </c>
      <c r="G2655" s="332">
        <v>0</v>
      </c>
    </row>
    <row r="2656" spans="1:7" ht="15">
      <c r="A2656" s="341" t="s">
        <v>4042</v>
      </c>
      <c r="B2656" s="381" t="s">
        <v>3048</v>
      </c>
      <c r="C2656" s="382" t="s">
        <v>4043</v>
      </c>
      <c r="D2656" s="383">
        <v>2476</v>
      </c>
      <c r="E2656" s="384">
        <v>5000</v>
      </c>
      <c r="F2656" s="141">
        <f>-SUMIF(CajaAcc!F:F,A2656,CajaAcc!E:E)+G2656</f>
        <v>0</v>
      </c>
      <c r="G2656" s="332">
        <v>0</v>
      </c>
    </row>
    <row r="2657" spans="1:7" ht="15">
      <c r="A2657" s="341" t="s">
        <v>4044</v>
      </c>
      <c r="B2657" s="381" t="s">
        <v>3048</v>
      </c>
      <c r="C2657" s="382" t="s">
        <v>4043</v>
      </c>
      <c r="D2657" s="383">
        <v>2266</v>
      </c>
      <c r="E2657" s="384">
        <v>4500</v>
      </c>
      <c r="F2657" s="141">
        <f>-SUMIF(CajaAcc!F:F,A2657,CajaAcc!E:E)+G2657</f>
        <v>0</v>
      </c>
      <c r="G2657" s="332">
        <v>0</v>
      </c>
    </row>
    <row r="2658" spans="1:7" ht="15">
      <c r="A2658" s="341" t="s">
        <v>4045</v>
      </c>
      <c r="B2658" s="381" t="s">
        <v>3048</v>
      </c>
      <c r="C2658" s="382" t="s">
        <v>4043</v>
      </c>
      <c r="D2658" s="383">
        <v>2266</v>
      </c>
      <c r="E2658" s="384">
        <v>4500</v>
      </c>
      <c r="F2658" s="141">
        <f>-SUMIF(CajaAcc!F:F,A2658,CajaAcc!E:E)+G2658</f>
        <v>0</v>
      </c>
      <c r="G2658" s="332">
        <v>0</v>
      </c>
    </row>
    <row r="2659" spans="1:7" ht="15">
      <c r="A2659" s="341" t="s">
        <v>4046</v>
      </c>
      <c r="B2659" s="381" t="s">
        <v>3048</v>
      </c>
      <c r="C2659" s="382" t="s">
        <v>4043</v>
      </c>
      <c r="D2659" s="383">
        <v>2266</v>
      </c>
      <c r="E2659" s="384">
        <v>4500</v>
      </c>
      <c r="F2659" s="141">
        <f>-SUMIF(CajaAcc!F:F,A2659,CajaAcc!E:E)+G2659</f>
        <v>0</v>
      </c>
      <c r="G2659" s="332">
        <v>0</v>
      </c>
    </row>
    <row r="2660" spans="1:7" ht="15">
      <c r="A2660" s="341" t="s">
        <v>4047</v>
      </c>
      <c r="B2660" s="381" t="s">
        <v>3048</v>
      </c>
      <c r="C2660" s="382" t="s">
        <v>4043</v>
      </c>
      <c r="D2660" s="383">
        <v>2266</v>
      </c>
      <c r="E2660" s="384">
        <v>4500</v>
      </c>
      <c r="F2660" s="141">
        <f>-SUMIF(CajaAcc!F:F,A2660,CajaAcc!E:E)+G2660</f>
        <v>0</v>
      </c>
      <c r="G2660" s="332">
        <v>0</v>
      </c>
    </row>
    <row r="2661" spans="1:7" ht="15">
      <c r="A2661" s="341" t="s">
        <v>4048</v>
      </c>
      <c r="B2661" s="381" t="s">
        <v>3048</v>
      </c>
      <c r="C2661" s="382" t="s">
        <v>4049</v>
      </c>
      <c r="D2661" s="383">
        <v>2432</v>
      </c>
      <c r="E2661" s="384">
        <v>4500</v>
      </c>
      <c r="F2661" s="141">
        <f>-SUMIF(CajaAcc!F:F,A2661,CajaAcc!E:E)+G2661</f>
        <v>0</v>
      </c>
      <c r="G2661" s="332">
        <v>0</v>
      </c>
    </row>
    <row r="2662" spans="1:7" ht="15">
      <c r="A2662" s="341" t="s">
        <v>4050</v>
      </c>
      <c r="B2662" s="381" t="s">
        <v>3048</v>
      </c>
      <c r="C2662" s="382" t="s">
        <v>7072</v>
      </c>
      <c r="D2662" s="383">
        <v>2416</v>
      </c>
      <c r="E2662" s="384">
        <v>4500</v>
      </c>
      <c r="F2662" s="141">
        <f>-SUMIF(CajaAcc!F:F,A2662,CajaAcc!E:E)+G2662</f>
        <v>0</v>
      </c>
      <c r="G2662" s="332">
        <v>0</v>
      </c>
    </row>
    <row r="2663" spans="1:7" ht="15">
      <c r="A2663" s="341" t="s">
        <v>4051</v>
      </c>
      <c r="B2663" s="381" t="s">
        <v>3048</v>
      </c>
      <c r="C2663" s="382" t="s">
        <v>7718</v>
      </c>
      <c r="D2663" s="383">
        <v>1653</v>
      </c>
      <c r="E2663" s="384">
        <v>3000</v>
      </c>
      <c r="F2663" s="141">
        <f>-SUMIF(CajaAcc!F:F,A2663,CajaAcc!E:E)+G2663</f>
        <v>0</v>
      </c>
      <c r="G2663" s="332">
        <v>0</v>
      </c>
    </row>
    <row r="2664" spans="1:7" ht="15">
      <c r="A2664" s="341" t="s">
        <v>4052</v>
      </c>
      <c r="B2664" s="381" t="s">
        <v>3048</v>
      </c>
      <c r="C2664" s="382" t="s">
        <v>4053</v>
      </c>
      <c r="D2664" s="383">
        <v>2485</v>
      </c>
      <c r="E2664" s="384">
        <v>5000</v>
      </c>
      <c r="F2664" s="141">
        <f>-SUMIF(CajaAcc!F:F,A2664,CajaAcc!E:E)+G2664</f>
        <v>0</v>
      </c>
      <c r="G2664" s="332">
        <v>0</v>
      </c>
    </row>
    <row r="2665" spans="1:7" ht="15">
      <c r="A2665" s="341" t="s">
        <v>4054</v>
      </c>
      <c r="B2665" s="381" t="s">
        <v>3048</v>
      </c>
      <c r="C2665" s="382" t="s">
        <v>4053</v>
      </c>
      <c r="D2665" s="383">
        <v>2485</v>
      </c>
      <c r="E2665" s="384">
        <v>5000</v>
      </c>
      <c r="F2665" s="141">
        <f>-SUMIF(CajaAcc!F:F,A2665,CajaAcc!E:E)+G2665</f>
        <v>0</v>
      </c>
      <c r="G2665" s="332">
        <v>0</v>
      </c>
    </row>
    <row r="2666" spans="1:7" ht="15">
      <c r="A2666" s="341" t="s">
        <v>4055</v>
      </c>
      <c r="B2666" s="381" t="s">
        <v>3048</v>
      </c>
      <c r="C2666" s="382" t="s">
        <v>4053</v>
      </c>
      <c r="D2666" s="383">
        <v>2485</v>
      </c>
      <c r="E2666" s="384">
        <v>5000</v>
      </c>
      <c r="F2666" s="141">
        <f>-SUMIF(CajaAcc!F:F,A2666,CajaAcc!E:E)+G2666</f>
        <v>0</v>
      </c>
      <c r="G2666" s="332">
        <v>0</v>
      </c>
    </row>
    <row r="2667" spans="1:7" ht="15">
      <c r="A2667" s="341" t="s">
        <v>4056</v>
      </c>
      <c r="B2667" s="381" t="s">
        <v>3048</v>
      </c>
      <c r="C2667" s="382" t="s">
        <v>4053</v>
      </c>
      <c r="D2667" s="383">
        <v>2485</v>
      </c>
      <c r="E2667" s="384">
        <v>5000</v>
      </c>
      <c r="F2667" s="141">
        <f>-SUMIF(CajaAcc!F:F,A2667,CajaAcc!E:E)+G2667</f>
        <v>0</v>
      </c>
      <c r="G2667" s="332">
        <v>0</v>
      </c>
    </row>
    <row r="2668" spans="1:7" ht="15">
      <c r="A2668" s="341" t="s">
        <v>4057</v>
      </c>
      <c r="B2668" s="381" t="s">
        <v>3048</v>
      </c>
      <c r="C2668" s="382" t="s">
        <v>4053</v>
      </c>
      <c r="D2668" s="383">
        <v>2485</v>
      </c>
      <c r="E2668" s="384">
        <v>5000</v>
      </c>
      <c r="F2668" s="141">
        <f>-SUMIF(CajaAcc!F:F,A2668,CajaAcc!E:E)+G2668</f>
        <v>0</v>
      </c>
      <c r="G2668" s="332">
        <v>0</v>
      </c>
    </row>
    <row r="2669" spans="1:7" ht="15">
      <c r="A2669" s="341" t="s">
        <v>4058</v>
      </c>
      <c r="B2669" s="381" t="s">
        <v>3048</v>
      </c>
      <c r="C2669" s="382" t="s">
        <v>4053</v>
      </c>
      <c r="D2669" s="383">
        <v>2485</v>
      </c>
      <c r="E2669" s="384">
        <v>5000</v>
      </c>
      <c r="F2669" s="141">
        <f>-SUMIF(CajaAcc!F:F,A2669,CajaAcc!E:E)+G2669</f>
        <v>0</v>
      </c>
      <c r="G2669" s="332">
        <v>0</v>
      </c>
    </row>
    <row r="2670" spans="1:7" ht="15">
      <c r="A2670" s="341" t="s">
        <v>4059</v>
      </c>
      <c r="B2670" s="381" t="s">
        <v>3048</v>
      </c>
      <c r="C2670" s="382" t="s">
        <v>4060</v>
      </c>
      <c r="D2670" s="383">
        <v>2432</v>
      </c>
      <c r="E2670" s="384">
        <v>4500</v>
      </c>
      <c r="F2670" s="141">
        <f>-SUMIF(CajaAcc!F:F,A2670,CajaAcc!E:E)+G2670</f>
        <v>1</v>
      </c>
      <c r="G2670" s="332">
        <v>1</v>
      </c>
    </row>
    <row r="2671" spans="1:7" ht="15">
      <c r="A2671" s="341" t="s">
        <v>4061</v>
      </c>
      <c r="B2671" s="381" t="s">
        <v>3048</v>
      </c>
      <c r="C2671" s="382" t="s">
        <v>7073</v>
      </c>
      <c r="D2671" s="383">
        <v>2416</v>
      </c>
      <c r="E2671" s="384">
        <v>4500</v>
      </c>
      <c r="F2671" s="141">
        <f>-SUMIF(CajaAcc!F:F,A2671,CajaAcc!E:E)+G2671</f>
        <v>0</v>
      </c>
      <c r="G2671" s="332">
        <v>0</v>
      </c>
    </row>
    <row r="2672" spans="1:7" ht="15">
      <c r="A2672" s="341" t="s">
        <v>4062</v>
      </c>
      <c r="B2672" s="381" t="s">
        <v>3048</v>
      </c>
      <c r="C2672" s="382" t="s">
        <v>4063</v>
      </c>
      <c r="D2672" s="383">
        <v>1653</v>
      </c>
      <c r="E2672" s="384">
        <v>3000</v>
      </c>
      <c r="F2672" s="141">
        <f>-SUMIF(CajaAcc!F:F,A2672,CajaAcc!E:E)+G2672</f>
        <v>0</v>
      </c>
      <c r="G2672" s="332">
        <v>0</v>
      </c>
    </row>
    <row r="2673" spans="1:7" ht="15">
      <c r="A2673" s="341" t="s">
        <v>4064</v>
      </c>
      <c r="B2673" s="381" t="s">
        <v>3048</v>
      </c>
      <c r="C2673" s="382" t="s">
        <v>4065</v>
      </c>
      <c r="D2673" s="383">
        <v>1514</v>
      </c>
      <c r="E2673" s="384">
        <v>3000</v>
      </c>
      <c r="F2673" s="141">
        <f>-SUMIF(CajaAcc!F:F,A2673,CajaAcc!E:E)+G2673</f>
        <v>0</v>
      </c>
      <c r="G2673" s="332">
        <v>0</v>
      </c>
    </row>
    <row r="2674" spans="1:7" ht="15">
      <c r="A2674" s="341" t="s">
        <v>4066</v>
      </c>
      <c r="B2674" s="381" t="s">
        <v>3048</v>
      </c>
      <c r="C2674" s="382" t="s">
        <v>4067</v>
      </c>
      <c r="D2674" s="383">
        <v>1514</v>
      </c>
      <c r="E2674" s="384">
        <v>3000</v>
      </c>
      <c r="F2674" s="141">
        <f>-SUMIF(CajaAcc!F:F,A2674,CajaAcc!E:E)+G2674</f>
        <v>0</v>
      </c>
      <c r="G2674" s="332">
        <v>0</v>
      </c>
    </row>
    <row r="2675" spans="1:7" ht="15">
      <c r="A2675" s="341" t="s">
        <v>4068</v>
      </c>
      <c r="B2675" s="381" t="s">
        <v>3048</v>
      </c>
      <c r="C2675" s="382" t="s">
        <v>4069</v>
      </c>
      <c r="D2675" s="383">
        <v>2175</v>
      </c>
      <c r="E2675" s="384">
        <v>4000</v>
      </c>
      <c r="F2675" s="141">
        <f>-SUMIF(CajaAcc!F:F,A2675,CajaAcc!E:E)+G2675</f>
        <v>0</v>
      </c>
      <c r="G2675" s="332">
        <v>0</v>
      </c>
    </row>
    <row r="2676" spans="1:7" ht="15">
      <c r="A2676" s="341" t="s">
        <v>4070</v>
      </c>
      <c r="B2676" s="381" t="s">
        <v>3048</v>
      </c>
      <c r="C2676" s="382" t="s">
        <v>4069</v>
      </c>
      <c r="D2676" s="383">
        <v>2175</v>
      </c>
      <c r="E2676" s="384">
        <v>4000</v>
      </c>
      <c r="F2676" s="141">
        <f>-SUMIF(CajaAcc!F:F,A2676,CajaAcc!E:E)+G2676</f>
        <v>0</v>
      </c>
      <c r="G2676" s="332">
        <v>0</v>
      </c>
    </row>
    <row r="2677" spans="1:7" ht="15">
      <c r="A2677" s="341" t="s">
        <v>4071</v>
      </c>
      <c r="B2677" s="381" t="s">
        <v>3048</v>
      </c>
      <c r="C2677" s="382" t="s">
        <v>4069</v>
      </c>
      <c r="D2677" s="383">
        <v>2175</v>
      </c>
      <c r="E2677" s="384">
        <v>4000</v>
      </c>
      <c r="F2677" s="141">
        <f>-SUMIF(CajaAcc!F:F,A2677,CajaAcc!E:E)+G2677</f>
        <v>0</v>
      </c>
      <c r="G2677" s="332">
        <v>0</v>
      </c>
    </row>
    <row r="2678" spans="1:7" ht="15">
      <c r="A2678" s="341" t="s">
        <v>4072</v>
      </c>
      <c r="B2678" s="381" t="s">
        <v>3048</v>
      </c>
      <c r="C2678" s="382" t="s">
        <v>4073</v>
      </c>
      <c r="D2678" s="383">
        <v>1514</v>
      </c>
      <c r="E2678" s="384">
        <v>4500</v>
      </c>
      <c r="F2678" s="141">
        <f>-SUMIF(CajaAcc!F:F,A2678,CajaAcc!E:E)+G2678</f>
        <v>0</v>
      </c>
      <c r="G2678" s="332">
        <v>0</v>
      </c>
    </row>
    <row r="2679" spans="1:7" ht="15">
      <c r="A2679" s="341" t="s">
        <v>4074</v>
      </c>
      <c r="B2679" s="381" t="s">
        <v>3048</v>
      </c>
      <c r="C2679" s="382" t="s">
        <v>4075</v>
      </c>
      <c r="D2679" s="383">
        <v>1514</v>
      </c>
      <c r="E2679" s="384">
        <v>4500</v>
      </c>
      <c r="F2679" s="141">
        <f>-SUMIF(CajaAcc!F:F,A2679,CajaAcc!E:E)+G2679</f>
        <v>0</v>
      </c>
      <c r="G2679" s="332">
        <v>0</v>
      </c>
    </row>
    <row r="2680" spans="1:7" ht="15">
      <c r="A2680" s="341" t="s">
        <v>4076</v>
      </c>
      <c r="B2680" s="381" t="s">
        <v>3048</v>
      </c>
      <c r="C2680" s="382" t="s">
        <v>4077</v>
      </c>
      <c r="D2680" s="383">
        <v>2261</v>
      </c>
      <c r="E2680" s="384">
        <v>7000</v>
      </c>
      <c r="F2680" s="141">
        <f>-SUMIF(CajaAcc!F:F,A2680,CajaAcc!E:E)+G2680</f>
        <v>0</v>
      </c>
      <c r="G2680" s="332">
        <v>0</v>
      </c>
    </row>
    <row r="2681" spans="1:7" ht="15">
      <c r="A2681" s="341" t="s">
        <v>4078</v>
      </c>
      <c r="B2681" s="381" t="s">
        <v>3048</v>
      </c>
      <c r="C2681" s="382" t="s">
        <v>4079</v>
      </c>
      <c r="D2681" s="383">
        <v>1514</v>
      </c>
      <c r="E2681" s="384">
        <v>4500</v>
      </c>
      <c r="F2681" s="141">
        <f>-SUMIF(CajaAcc!F:F,A2681,CajaAcc!E:E)+G2681</f>
        <v>0</v>
      </c>
      <c r="G2681" s="332">
        <v>0</v>
      </c>
    </row>
    <row r="2682" spans="1:7" ht="15">
      <c r="A2682" s="341" t="s">
        <v>4080</v>
      </c>
      <c r="B2682" s="381" t="s">
        <v>3048</v>
      </c>
      <c r="C2682" s="382" t="s">
        <v>4081</v>
      </c>
      <c r="D2682" s="383">
        <v>2175</v>
      </c>
      <c r="E2682" s="384">
        <v>6500</v>
      </c>
      <c r="F2682" s="141">
        <f>-SUMIF(CajaAcc!F:F,A2682,CajaAcc!E:E)+G2682</f>
        <v>0</v>
      </c>
      <c r="G2682" s="332">
        <v>0</v>
      </c>
    </row>
    <row r="2683" spans="1:7" ht="15">
      <c r="A2683" s="341" t="s">
        <v>4082</v>
      </c>
      <c r="B2683" s="381" t="s">
        <v>3048</v>
      </c>
      <c r="C2683" s="382" t="s">
        <v>4081</v>
      </c>
      <c r="D2683" s="383">
        <v>2175</v>
      </c>
      <c r="E2683" s="384">
        <v>6500</v>
      </c>
      <c r="F2683" s="141">
        <f>-SUMIF(CajaAcc!F:F,A2683,CajaAcc!E:E)+G2683</f>
        <v>0</v>
      </c>
      <c r="G2683" s="332">
        <v>0</v>
      </c>
    </row>
    <row r="2684" spans="1:7" ht="15">
      <c r="A2684" s="341" t="s">
        <v>4083</v>
      </c>
      <c r="B2684" s="381" t="s">
        <v>3048</v>
      </c>
      <c r="C2684" s="382" t="s">
        <v>4084</v>
      </c>
      <c r="D2684" s="383">
        <v>2293</v>
      </c>
      <c r="E2684" s="384">
        <v>7000</v>
      </c>
      <c r="F2684" s="141">
        <f>-SUMIF(CajaAcc!F:F,A2684,CajaAcc!E:E)+G2684</f>
        <v>0</v>
      </c>
      <c r="G2684" s="332">
        <v>0</v>
      </c>
    </row>
    <row r="2685" spans="1:7" ht="15">
      <c r="A2685" s="341" t="s">
        <v>4085</v>
      </c>
      <c r="B2685" s="381" t="s">
        <v>3048</v>
      </c>
      <c r="C2685" s="382" t="s">
        <v>4086</v>
      </c>
      <c r="D2685" s="383">
        <v>1653</v>
      </c>
      <c r="E2685" s="384">
        <v>5000</v>
      </c>
      <c r="F2685" s="141">
        <f>-SUMIF(CajaAcc!F:F,A2685,CajaAcc!E:E)+G2685</f>
        <v>0</v>
      </c>
      <c r="G2685" s="332">
        <v>0</v>
      </c>
    </row>
    <row r="2686" spans="1:7" ht="15">
      <c r="A2686" s="341" t="s">
        <v>4087</v>
      </c>
      <c r="B2686" s="381" t="s">
        <v>3048</v>
      </c>
      <c r="C2686" s="382" t="s">
        <v>4088</v>
      </c>
      <c r="D2686" s="383">
        <v>2459</v>
      </c>
      <c r="E2686" s="384">
        <v>7500</v>
      </c>
      <c r="F2686" s="141">
        <f>-SUMIF(CajaAcc!F:F,A2686,CajaAcc!E:E)+G2686</f>
        <v>0</v>
      </c>
      <c r="G2686" s="332">
        <v>0</v>
      </c>
    </row>
    <row r="2687" spans="1:7" ht="15">
      <c r="A2687" s="341" t="s">
        <v>4089</v>
      </c>
      <c r="B2687" s="381" t="s">
        <v>3048</v>
      </c>
      <c r="C2687" s="382" t="s">
        <v>4090</v>
      </c>
      <c r="D2687" s="383">
        <v>1653</v>
      </c>
      <c r="E2687" s="384">
        <v>5000</v>
      </c>
      <c r="F2687" s="141">
        <f>-SUMIF(CajaAcc!F:F,A2687,CajaAcc!E:E)+G2687</f>
        <v>0</v>
      </c>
      <c r="G2687" s="332">
        <v>0</v>
      </c>
    </row>
    <row r="2688" spans="1:7" ht="15">
      <c r="A2688" s="341" t="s">
        <v>4091</v>
      </c>
      <c r="B2688" s="381" t="s">
        <v>3048</v>
      </c>
      <c r="C2688" s="382" t="s">
        <v>4092</v>
      </c>
      <c r="D2688" s="383">
        <v>1514</v>
      </c>
      <c r="E2688" s="384">
        <v>4500</v>
      </c>
      <c r="F2688" s="141">
        <f>-SUMIF(CajaAcc!F:F,A2688,CajaAcc!E:E)+G2688</f>
        <v>0</v>
      </c>
      <c r="G2688" s="332">
        <v>0</v>
      </c>
    </row>
    <row r="2689" spans="1:7" ht="15">
      <c r="A2689" s="341" t="s">
        <v>4093</v>
      </c>
      <c r="B2689" s="381" t="s">
        <v>3048</v>
      </c>
      <c r="C2689" s="382" t="s">
        <v>4094</v>
      </c>
      <c r="D2689" s="383">
        <v>1514</v>
      </c>
      <c r="E2689" s="384">
        <v>4500</v>
      </c>
      <c r="F2689" s="141">
        <f>-SUMIF(CajaAcc!F:F,A2689,CajaAcc!E:E)+G2689</f>
        <v>0</v>
      </c>
      <c r="G2689" s="332">
        <v>0</v>
      </c>
    </row>
    <row r="2690" spans="1:7" ht="15">
      <c r="A2690" s="341" t="s">
        <v>4095</v>
      </c>
      <c r="B2690" s="381" t="s">
        <v>3048</v>
      </c>
      <c r="C2690" s="382" t="s">
        <v>4096</v>
      </c>
      <c r="D2690" s="383">
        <v>1514</v>
      </c>
      <c r="E2690" s="384">
        <v>4500</v>
      </c>
      <c r="F2690" s="141">
        <f>-SUMIF(CajaAcc!F:F,A2690,CajaAcc!E:E)+G2690</f>
        <v>0</v>
      </c>
      <c r="G2690" s="332">
        <v>0</v>
      </c>
    </row>
    <row r="2691" spans="1:7" ht="15">
      <c r="A2691" s="341" t="s">
        <v>4097</v>
      </c>
      <c r="B2691" s="381" t="s">
        <v>3048</v>
      </c>
      <c r="C2691" s="382" t="s">
        <v>4098</v>
      </c>
      <c r="D2691" s="383">
        <v>2442</v>
      </c>
      <c r="E2691" s="384">
        <v>7500</v>
      </c>
      <c r="F2691" s="141">
        <f>-SUMIF(CajaAcc!F:F,A2691,CajaAcc!E:E)+G2691</f>
        <v>0</v>
      </c>
      <c r="G2691" s="332">
        <v>0</v>
      </c>
    </row>
    <row r="2692" spans="1:7" ht="15">
      <c r="A2692" s="341" t="s">
        <v>4099</v>
      </c>
      <c r="B2692" s="381" t="s">
        <v>3048</v>
      </c>
      <c r="C2692" s="382" t="s">
        <v>4100</v>
      </c>
      <c r="D2692" s="383">
        <v>2459</v>
      </c>
      <c r="E2692" s="384">
        <v>7500</v>
      </c>
      <c r="F2692" s="141">
        <f>-SUMIF(CajaAcc!F:F,A2692,CajaAcc!E:E)+G2692</f>
        <v>0</v>
      </c>
      <c r="G2692" s="332">
        <v>0</v>
      </c>
    </row>
    <row r="2693" spans="1:7" ht="15">
      <c r="A2693" s="341" t="s">
        <v>4101</v>
      </c>
      <c r="B2693" s="381" t="s">
        <v>3048</v>
      </c>
      <c r="C2693" s="382" t="s">
        <v>4102</v>
      </c>
      <c r="D2693" s="383">
        <v>2876</v>
      </c>
      <c r="E2693" s="384">
        <v>9000</v>
      </c>
      <c r="F2693" s="141">
        <f>-SUMIF(CajaAcc!F:F,A2693,CajaAcc!E:E)+G2693</f>
        <v>2</v>
      </c>
      <c r="G2693" s="332">
        <v>2</v>
      </c>
    </row>
    <row r="2694" spans="1:7" ht="15">
      <c r="A2694" s="341" t="s">
        <v>4104</v>
      </c>
      <c r="B2694" s="381" t="s">
        <v>3048</v>
      </c>
      <c r="C2694" s="382" t="s">
        <v>7074</v>
      </c>
      <c r="D2694" s="383">
        <v>1370</v>
      </c>
      <c r="E2694" s="384">
        <v>4000</v>
      </c>
      <c r="F2694" s="141">
        <f>-SUMIF(CajaAcc!F:F,A2694,CajaAcc!E:E)+G2694</f>
        <v>0</v>
      </c>
      <c r="G2694" s="332">
        <v>0</v>
      </c>
    </row>
    <row r="2695" spans="1:7" ht="15">
      <c r="A2695" s="341" t="s">
        <v>4103</v>
      </c>
      <c r="B2695" s="381" t="s">
        <v>3048</v>
      </c>
      <c r="C2695" s="382" t="s">
        <v>7075</v>
      </c>
      <c r="D2695" s="383">
        <v>1370</v>
      </c>
      <c r="E2695" s="384">
        <v>4000</v>
      </c>
      <c r="F2695" s="141">
        <f>-SUMIF(CajaAcc!F:F,A2695,CajaAcc!E:E)+G2695</f>
        <v>2</v>
      </c>
      <c r="G2695" s="332">
        <v>2</v>
      </c>
    </row>
    <row r="2696" spans="1:7" ht="15">
      <c r="A2696" s="341" t="s">
        <v>4105</v>
      </c>
      <c r="B2696" s="381" t="s">
        <v>3048</v>
      </c>
      <c r="C2696" s="382" t="s">
        <v>4106</v>
      </c>
      <c r="D2696" s="383">
        <v>3771</v>
      </c>
      <c r="E2696" s="384">
        <v>11500</v>
      </c>
      <c r="F2696" s="141">
        <f>-SUMIF(CajaAcc!F:F,A2696,CajaAcc!E:E)+G2696</f>
        <v>0</v>
      </c>
      <c r="G2696" s="332">
        <v>0</v>
      </c>
    </row>
    <row r="2697" spans="1:7" ht="15">
      <c r="A2697" s="341" t="s">
        <v>4107</v>
      </c>
      <c r="B2697" s="381" t="s">
        <v>3048</v>
      </c>
      <c r="C2697" s="382" t="s">
        <v>4108</v>
      </c>
      <c r="D2697" s="383">
        <v>3771</v>
      </c>
      <c r="E2697" s="384">
        <v>11500</v>
      </c>
      <c r="F2697" s="141">
        <f>-SUMIF(CajaAcc!F:F,A2697,CajaAcc!E:E)+G2697</f>
        <v>0</v>
      </c>
      <c r="G2697" s="332">
        <v>0</v>
      </c>
    </row>
    <row r="2698" spans="1:7" ht="15">
      <c r="A2698" s="341" t="s">
        <v>4109</v>
      </c>
      <c r="B2698" s="381" t="s">
        <v>3048</v>
      </c>
      <c r="C2698" s="382" t="s">
        <v>4110</v>
      </c>
      <c r="D2698" s="383">
        <v>3771</v>
      </c>
      <c r="E2698" s="384">
        <v>11500</v>
      </c>
      <c r="F2698" s="141">
        <f>-SUMIF(CajaAcc!F:F,A2698,CajaAcc!E:E)+G2698</f>
        <v>0</v>
      </c>
      <c r="G2698" s="332">
        <v>0</v>
      </c>
    </row>
    <row r="2699" spans="1:7" ht="15">
      <c r="A2699" s="341" t="s">
        <v>4111</v>
      </c>
      <c r="B2699" s="381" t="s">
        <v>3048</v>
      </c>
      <c r="C2699" s="382" t="s">
        <v>4112</v>
      </c>
      <c r="D2699" s="383">
        <v>3771</v>
      </c>
      <c r="E2699" s="384">
        <v>11500</v>
      </c>
      <c r="F2699" s="141">
        <f>-SUMIF(CajaAcc!F:F,A2699,CajaAcc!E:E)+G2699</f>
        <v>0</v>
      </c>
      <c r="G2699" s="332">
        <v>0</v>
      </c>
    </row>
    <row r="2700" spans="1:7" ht="15">
      <c r="A2700" s="341" t="s">
        <v>4113</v>
      </c>
      <c r="B2700" s="381" t="s">
        <v>3048</v>
      </c>
      <c r="C2700" s="382" t="s">
        <v>4114</v>
      </c>
      <c r="D2700" s="383">
        <v>3771</v>
      </c>
      <c r="E2700" s="384">
        <v>11500</v>
      </c>
      <c r="F2700" s="141">
        <f>-SUMIF(CajaAcc!F:F,A2700,CajaAcc!E:E)+G2700</f>
        <v>0</v>
      </c>
      <c r="G2700" s="332">
        <v>0</v>
      </c>
    </row>
    <row r="2701" spans="1:7" ht="15">
      <c r="A2701" s="341" t="s">
        <v>4115</v>
      </c>
      <c r="B2701" s="381" t="s">
        <v>3048</v>
      </c>
      <c r="C2701" s="382" t="s">
        <v>4116</v>
      </c>
      <c r="D2701" s="383">
        <v>3771</v>
      </c>
      <c r="E2701" s="384">
        <v>11500</v>
      </c>
      <c r="F2701" s="141">
        <f>-SUMIF(CajaAcc!F:F,A2701,CajaAcc!E:E)+G2701</f>
        <v>0</v>
      </c>
      <c r="G2701" s="332">
        <v>0</v>
      </c>
    </row>
    <row r="2702" spans="1:7" ht="15">
      <c r="A2702" s="341" t="s">
        <v>4117</v>
      </c>
      <c r="B2702" s="381" t="s">
        <v>3048</v>
      </c>
      <c r="C2702" s="382" t="s">
        <v>4118</v>
      </c>
      <c r="D2702" s="383">
        <v>3771</v>
      </c>
      <c r="E2702" s="384">
        <v>11500</v>
      </c>
      <c r="F2702" s="141">
        <f>-SUMIF(CajaAcc!F:F,A2702,CajaAcc!E:E)+G2702</f>
        <v>0</v>
      </c>
      <c r="G2702" s="332">
        <v>0</v>
      </c>
    </row>
    <row r="2703" spans="1:7" ht="15">
      <c r="A2703" s="341" t="s">
        <v>4119</v>
      </c>
      <c r="B2703" s="381" t="s">
        <v>3048</v>
      </c>
      <c r="C2703" s="382" t="s">
        <v>4120</v>
      </c>
      <c r="D2703" s="383">
        <v>1653</v>
      </c>
      <c r="E2703" s="384">
        <v>5000</v>
      </c>
      <c r="F2703" s="141">
        <f>-SUMIF(CajaAcc!F:F,A2703,CajaAcc!E:E)+G2703</f>
        <v>0</v>
      </c>
      <c r="G2703" s="332">
        <v>0</v>
      </c>
    </row>
    <row r="2704" spans="1:7" ht="15">
      <c r="A2704" s="341" t="s">
        <v>4121</v>
      </c>
      <c r="B2704" s="381" t="s">
        <v>3048</v>
      </c>
      <c r="C2704" s="382" t="s">
        <v>4122</v>
      </c>
      <c r="D2704" s="383">
        <v>3051</v>
      </c>
      <c r="E2704" s="384">
        <v>9500</v>
      </c>
      <c r="F2704" s="141">
        <f>-SUMIF(CajaAcc!F:F,A2704,CajaAcc!E:E)+G2704</f>
        <v>0</v>
      </c>
      <c r="G2704" s="332">
        <v>0</v>
      </c>
    </row>
    <row r="2705" spans="1:7" ht="15">
      <c r="A2705" s="341" t="s">
        <v>4123</v>
      </c>
      <c r="B2705" s="381" t="s">
        <v>3048</v>
      </c>
      <c r="C2705" s="382" t="s">
        <v>4124</v>
      </c>
      <c r="D2705" s="383">
        <v>3771</v>
      </c>
      <c r="E2705" s="384">
        <v>11500</v>
      </c>
      <c r="F2705" s="141">
        <f>-SUMIF(CajaAcc!F:F,A2705,CajaAcc!E:E)+G2705</f>
        <v>0</v>
      </c>
      <c r="G2705" s="332">
        <v>0</v>
      </c>
    </row>
    <row r="2706" spans="1:7" ht="15">
      <c r="A2706" s="341" t="s">
        <v>4125</v>
      </c>
      <c r="B2706" s="381" t="s">
        <v>3048</v>
      </c>
      <c r="C2706" s="382" t="s">
        <v>4126</v>
      </c>
      <c r="D2706" s="383">
        <v>3771</v>
      </c>
      <c r="E2706" s="384">
        <v>11500</v>
      </c>
      <c r="F2706" s="141">
        <f>-SUMIF(CajaAcc!F:F,A2706,CajaAcc!E:E)+G2706</f>
        <v>0</v>
      </c>
      <c r="G2706" s="332">
        <v>0</v>
      </c>
    </row>
    <row r="2707" spans="1:7" ht="15">
      <c r="A2707" s="341" t="s">
        <v>4127</v>
      </c>
      <c r="B2707" s="381" t="s">
        <v>3048</v>
      </c>
      <c r="C2707" s="382" t="s">
        <v>4128</v>
      </c>
      <c r="D2707" s="383">
        <v>3771</v>
      </c>
      <c r="E2707" s="384">
        <v>11500</v>
      </c>
      <c r="F2707" s="141">
        <f>-SUMIF(CajaAcc!F:F,A2707,CajaAcc!E:E)+G2707</f>
        <v>0</v>
      </c>
      <c r="G2707" s="332">
        <v>0</v>
      </c>
    </row>
    <row r="2708" spans="1:7" ht="15">
      <c r="A2708" s="341" t="s">
        <v>4129</v>
      </c>
      <c r="B2708" s="381" t="s">
        <v>3048</v>
      </c>
      <c r="C2708" s="382" t="s">
        <v>4130</v>
      </c>
      <c r="D2708" s="383">
        <v>3771</v>
      </c>
      <c r="E2708" s="384">
        <v>11500</v>
      </c>
      <c r="F2708" s="141">
        <f>-SUMIF(CajaAcc!F:F,A2708,CajaAcc!E:E)+G2708</f>
        <v>0</v>
      </c>
      <c r="G2708" s="332">
        <v>0</v>
      </c>
    </row>
    <row r="2709" spans="1:7" ht="15">
      <c r="A2709" s="341" t="s">
        <v>4131</v>
      </c>
      <c r="B2709" s="381" t="s">
        <v>3048</v>
      </c>
      <c r="C2709" s="382" t="s">
        <v>4132</v>
      </c>
      <c r="D2709" s="383">
        <v>3771</v>
      </c>
      <c r="E2709" s="384">
        <v>11500</v>
      </c>
      <c r="F2709" s="141">
        <f>-SUMIF(CajaAcc!F:F,A2709,CajaAcc!E:E)+G2709</f>
        <v>0</v>
      </c>
      <c r="G2709" s="332">
        <v>0</v>
      </c>
    </row>
    <row r="2710" spans="1:7" ht="15">
      <c r="A2710" s="341" t="s">
        <v>4133</v>
      </c>
      <c r="B2710" s="381" t="s">
        <v>3048</v>
      </c>
      <c r="C2710" s="382" t="s">
        <v>4134</v>
      </c>
      <c r="D2710" s="383">
        <v>3771</v>
      </c>
      <c r="E2710" s="384">
        <v>11500</v>
      </c>
      <c r="F2710" s="141">
        <f>-SUMIF(CajaAcc!F:F,A2710,CajaAcc!E:E)+G2710</f>
        <v>0</v>
      </c>
      <c r="G2710" s="332">
        <v>0</v>
      </c>
    </row>
    <row r="2711" spans="1:7" ht="15">
      <c r="A2711" s="341" t="s">
        <v>4135</v>
      </c>
      <c r="B2711" s="381" t="s">
        <v>3048</v>
      </c>
      <c r="C2711" s="382" t="s">
        <v>4136</v>
      </c>
      <c r="D2711" s="383">
        <v>3051</v>
      </c>
      <c r="E2711" s="384">
        <v>9500</v>
      </c>
      <c r="F2711" s="141">
        <f>-SUMIF(CajaAcc!F:F,A2711,CajaAcc!E:E)+G2711</f>
        <v>0</v>
      </c>
      <c r="G2711" s="332">
        <v>0</v>
      </c>
    </row>
    <row r="2712" spans="1:7" ht="15">
      <c r="A2712" s="341" t="s">
        <v>7076</v>
      </c>
      <c r="B2712" s="381" t="s">
        <v>3048</v>
      </c>
      <c r="C2712" s="382" t="s">
        <v>7077</v>
      </c>
      <c r="D2712" s="383">
        <v>1845</v>
      </c>
      <c r="E2712" s="384">
        <v>5500</v>
      </c>
      <c r="F2712" s="141">
        <f>-SUMIF(CajaAcc!F:F,A2712,CajaAcc!E:E)+G2712</f>
        <v>0</v>
      </c>
      <c r="G2712" s="332">
        <v>0</v>
      </c>
    </row>
    <row r="2713" spans="1:7" ht="15">
      <c r="A2713" s="341" t="s">
        <v>4137</v>
      </c>
      <c r="B2713" s="381" t="s">
        <v>3048</v>
      </c>
      <c r="C2713" s="382" t="s">
        <v>4138</v>
      </c>
      <c r="D2713" s="383">
        <v>3051</v>
      </c>
      <c r="E2713" s="384">
        <v>9500</v>
      </c>
      <c r="F2713" s="141">
        <f>-SUMIF(CajaAcc!F:F,A2713,CajaAcc!E:E)+G2713</f>
        <v>0</v>
      </c>
      <c r="G2713" s="332">
        <v>0</v>
      </c>
    </row>
    <row r="2714" spans="1:7" ht="15">
      <c r="A2714" s="341" t="s">
        <v>4139</v>
      </c>
      <c r="B2714" s="381" t="s">
        <v>3048</v>
      </c>
      <c r="C2714" s="382" t="s">
        <v>7078</v>
      </c>
      <c r="D2714" s="383">
        <v>1845</v>
      </c>
      <c r="E2714" s="384">
        <v>5500</v>
      </c>
      <c r="F2714" s="141">
        <f>-SUMIF(CajaAcc!F:F,A2714,CajaAcc!E:E)+G2714</f>
        <v>0</v>
      </c>
      <c r="G2714" s="332">
        <v>0</v>
      </c>
    </row>
    <row r="2715" spans="1:7" ht="15">
      <c r="A2715" s="341" t="s">
        <v>4140</v>
      </c>
      <c r="B2715" s="381" t="s">
        <v>3048</v>
      </c>
      <c r="C2715" s="382" t="s">
        <v>4141</v>
      </c>
      <c r="D2715" s="383">
        <v>3051</v>
      </c>
      <c r="E2715" s="384">
        <v>9500</v>
      </c>
      <c r="F2715" s="141">
        <f>-SUMIF(CajaAcc!F:F,A2715,CajaAcc!E:E)+G2715</f>
        <v>0</v>
      </c>
      <c r="G2715" s="332">
        <v>0</v>
      </c>
    </row>
    <row r="2716" spans="1:7" ht="15">
      <c r="A2716" s="341" t="s">
        <v>6756</v>
      </c>
      <c r="B2716" s="381" t="s">
        <v>3048</v>
      </c>
      <c r="C2716" s="382" t="s">
        <v>7079</v>
      </c>
      <c r="D2716" s="383">
        <v>4540</v>
      </c>
      <c r="E2716" s="384">
        <v>14000</v>
      </c>
      <c r="F2716" s="141">
        <f>-SUMIF(CajaAcc!F:F,A2716,CajaAcc!E:E)+G2716</f>
        <v>0</v>
      </c>
      <c r="G2716" s="332">
        <v>0</v>
      </c>
    </row>
    <row r="2717" spans="1:7" ht="15">
      <c r="A2717" s="341" t="s">
        <v>6946</v>
      </c>
      <c r="B2717" s="381" t="s">
        <v>3048</v>
      </c>
      <c r="C2717" s="382" t="s">
        <v>6947</v>
      </c>
      <c r="D2717" s="383">
        <v>1700</v>
      </c>
      <c r="E2717" s="384">
        <v>5000</v>
      </c>
      <c r="F2717" s="141">
        <f>-SUMIF(CajaAcc!F:F,A2717,CajaAcc!E:E)+G2717</f>
        <v>0</v>
      </c>
      <c r="G2717" s="332">
        <v>0</v>
      </c>
    </row>
    <row r="2718" spans="1:7" ht="15">
      <c r="A2718" s="341" t="s">
        <v>6757</v>
      </c>
      <c r="B2718" s="381" t="s">
        <v>3048</v>
      </c>
      <c r="C2718" s="382" t="s">
        <v>7080</v>
      </c>
      <c r="D2718" s="383">
        <v>4540</v>
      </c>
      <c r="E2718" s="384">
        <v>14000</v>
      </c>
      <c r="F2718" s="141">
        <f>-SUMIF(CajaAcc!F:F,A2718,CajaAcc!E:E)+G2718</f>
        <v>0</v>
      </c>
      <c r="G2718" s="332">
        <v>0</v>
      </c>
    </row>
    <row r="2719" spans="1:7" ht="15">
      <c r="A2719" s="341" t="s">
        <v>6948</v>
      </c>
      <c r="B2719" s="381" t="s">
        <v>3048</v>
      </c>
      <c r="C2719" s="382" t="s">
        <v>6949</v>
      </c>
      <c r="D2719" s="383">
        <v>1700</v>
      </c>
      <c r="E2719" s="384">
        <v>5000</v>
      </c>
      <c r="F2719" s="141">
        <f>-SUMIF(CajaAcc!F:F,A2719,CajaAcc!E:E)+G2719</f>
        <v>0</v>
      </c>
      <c r="G2719" s="332">
        <v>0</v>
      </c>
    </row>
    <row r="2720" spans="1:7" ht="15">
      <c r="A2720" s="341" t="s">
        <v>6950</v>
      </c>
      <c r="B2720" s="381" t="s">
        <v>3048</v>
      </c>
      <c r="C2720" s="382" t="s">
        <v>7081</v>
      </c>
      <c r="D2720" s="383">
        <v>4540</v>
      </c>
      <c r="E2720" s="384">
        <v>14000</v>
      </c>
      <c r="F2720" s="141">
        <f>-SUMIF(CajaAcc!F:F,A2720,CajaAcc!E:E)+G2720</f>
        <v>0</v>
      </c>
      <c r="G2720" s="332">
        <v>0</v>
      </c>
    </row>
    <row r="2721" spans="1:7" ht="15">
      <c r="A2721" s="341" t="s">
        <v>6412</v>
      </c>
      <c r="B2721" s="381" t="s">
        <v>3048</v>
      </c>
      <c r="C2721" s="382" t="s">
        <v>7082</v>
      </c>
      <c r="D2721" s="383">
        <v>2404</v>
      </c>
      <c r="E2721" s="384">
        <v>7500</v>
      </c>
      <c r="F2721" s="141">
        <f>-SUMIF(CajaAcc!F:F,A2721,CajaAcc!E:E)+G2721</f>
        <v>1</v>
      </c>
      <c r="G2721" s="332">
        <v>1</v>
      </c>
    </row>
    <row r="2722" spans="1:7" ht="15">
      <c r="A2722" s="341" t="s">
        <v>6951</v>
      </c>
      <c r="B2722" s="381" t="s">
        <v>3048</v>
      </c>
      <c r="C2722" s="382" t="s">
        <v>6952</v>
      </c>
      <c r="D2722" s="383">
        <v>1700</v>
      </c>
      <c r="E2722" s="384">
        <v>5000</v>
      </c>
      <c r="F2722" s="141">
        <f>-SUMIF(CajaAcc!F:F,A2722,CajaAcc!E:E)+G2722</f>
        <v>0</v>
      </c>
      <c r="G2722" s="332">
        <v>0</v>
      </c>
    </row>
    <row r="2723" spans="1:7" ht="15">
      <c r="A2723" s="341" t="s">
        <v>6953</v>
      </c>
      <c r="B2723" s="381" t="s">
        <v>3048</v>
      </c>
      <c r="C2723" s="382" t="s">
        <v>7083</v>
      </c>
      <c r="D2723" s="383">
        <v>1700</v>
      </c>
      <c r="E2723" s="384">
        <v>5000</v>
      </c>
      <c r="F2723" s="141">
        <f>-SUMIF(CajaAcc!F:F,A2723,CajaAcc!E:E)+G2723</f>
        <v>1</v>
      </c>
      <c r="G2723" s="332">
        <v>1</v>
      </c>
    </row>
    <row r="2724" spans="1:7" ht="15">
      <c r="A2724" s="341" t="s">
        <v>6954</v>
      </c>
      <c r="B2724" s="381" t="s">
        <v>3048</v>
      </c>
      <c r="C2724" s="382" t="s">
        <v>6955</v>
      </c>
      <c r="D2724" s="383">
        <v>1700</v>
      </c>
      <c r="E2724" s="384">
        <v>5000</v>
      </c>
      <c r="F2724" s="141">
        <f>-SUMIF(CajaAcc!F:F,A2724,CajaAcc!E:E)+G2724</f>
        <v>0</v>
      </c>
      <c r="G2724" s="332">
        <v>0</v>
      </c>
    </row>
    <row r="2725" spans="1:7" ht="15">
      <c r="A2725" s="341" t="s">
        <v>6956</v>
      </c>
      <c r="B2725" s="381" t="s">
        <v>3048</v>
      </c>
      <c r="C2725" s="382" t="s">
        <v>7084</v>
      </c>
      <c r="D2725" s="383">
        <v>3285</v>
      </c>
      <c r="E2725" s="384">
        <v>10000</v>
      </c>
      <c r="F2725" s="141">
        <f>-SUMIF(CajaAcc!F:F,A2725,CajaAcc!E:E)+G2725</f>
        <v>0</v>
      </c>
      <c r="G2725" s="332">
        <v>0</v>
      </c>
    </row>
    <row r="2726" spans="1:7" ht="15">
      <c r="A2726" s="341" t="s">
        <v>6957</v>
      </c>
      <c r="B2726" s="381" t="s">
        <v>3048</v>
      </c>
      <c r="C2726" s="382" t="s">
        <v>6958</v>
      </c>
      <c r="D2726" s="383">
        <v>1700</v>
      </c>
      <c r="E2726" s="384">
        <v>5000</v>
      </c>
      <c r="F2726" s="141">
        <f>-SUMIF(CajaAcc!F:F,A2726,CajaAcc!E:E)+G2726</f>
        <v>0</v>
      </c>
      <c r="G2726" s="332">
        <v>0</v>
      </c>
    </row>
    <row r="2727" spans="1:7" ht="15">
      <c r="A2727" s="341" t="s">
        <v>7352</v>
      </c>
      <c r="B2727" s="381" t="s">
        <v>3048</v>
      </c>
      <c r="C2727" s="382" t="s">
        <v>7719</v>
      </c>
      <c r="D2727" s="383">
        <v>3149</v>
      </c>
      <c r="E2727" s="384">
        <v>9500</v>
      </c>
      <c r="F2727" s="141">
        <f>-SUMIF(CajaAcc!F:F,A2727,CajaAcc!E:E)+G2727</f>
        <v>3</v>
      </c>
      <c r="G2727" s="332">
        <v>4</v>
      </c>
    </row>
    <row r="2728" spans="1:7" ht="15">
      <c r="A2728" s="341" t="s">
        <v>7720</v>
      </c>
      <c r="B2728" s="381" t="s">
        <v>3048</v>
      </c>
      <c r="C2728" s="382" t="s">
        <v>7721</v>
      </c>
      <c r="D2728" s="383">
        <v>3435</v>
      </c>
      <c r="E2728" s="384">
        <v>10500</v>
      </c>
      <c r="F2728" s="141">
        <f>-SUMIF(CajaAcc!F:F,A2728,CajaAcc!E:E)+G2728</f>
        <v>1</v>
      </c>
      <c r="G2728" s="332">
        <v>2</v>
      </c>
    </row>
    <row r="2729" spans="1:7" ht="15">
      <c r="A2729" s="341" t="s">
        <v>7722</v>
      </c>
      <c r="B2729" s="381" t="s">
        <v>3048</v>
      </c>
      <c r="C2729" s="382" t="s">
        <v>7723</v>
      </c>
      <c r="D2729" s="383">
        <v>1700</v>
      </c>
      <c r="E2729" s="384">
        <v>5000</v>
      </c>
      <c r="F2729" s="141">
        <f>-SUMIF(CajaAcc!F:F,A2729,CajaAcc!E:E)+G2729</f>
        <v>2</v>
      </c>
      <c r="G2729" s="332">
        <v>4</v>
      </c>
    </row>
    <row r="2730" spans="1:7" ht="15">
      <c r="A2730" s="341" t="s">
        <v>4142</v>
      </c>
      <c r="B2730" s="381" t="s">
        <v>3048</v>
      </c>
      <c r="C2730" s="382" t="s">
        <v>4143</v>
      </c>
      <c r="D2730" s="383">
        <v>1700</v>
      </c>
      <c r="E2730" s="384">
        <v>5000</v>
      </c>
      <c r="F2730" s="141">
        <f>-SUMIF(CajaAcc!F:F,A2730,CajaAcc!E:E)+G2730</f>
        <v>0</v>
      </c>
      <c r="G2730" s="332">
        <v>0</v>
      </c>
    </row>
    <row r="2731" spans="1:7" ht="15">
      <c r="A2731" s="341" t="s">
        <v>4144</v>
      </c>
      <c r="B2731" s="381" t="s">
        <v>3048</v>
      </c>
      <c r="C2731" s="382" t="s">
        <v>4145</v>
      </c>
      <c r="D2731" s="383">
        <v>1514</v>
      </c>
      <c r="E2731" s="384">
        <v>4500</v>
      </c>
      <c r="F2731" s="141">
        <f>-SUMIF(CajaAcc!F:F,A2731,CajaAcc!E:E)+G2731</f>
        <v>0</v>
      </c>
      <c r="G2731" s="332">
        <v>0</v>
      </c>
    </row>
    <row r="2732" spans="1:7" ht="15">
      <c r="A2732" s="341" t="s">
        <v>4146</v>
      </c>
      <c r="B2732" s="381" t="s">
        <v>3048</v>
      </c>
      <c r="C2732" s="382" t="s">
        <v>4145</v>
      </c>
      <c r="D2732" s="383">
        <v>1514</v>
      </c>
      <c r="E2732" s="384">
        <v>4500</v>
      </c>
      <c r="F2732" s="141">
        <f>-SUMIF(CajaAcc!F:F,A2732,CajaAcc!E:E)+G2732</f>
        <v>0</v>
      </c>
      <c r="G2732" s="332">
        <v>0</v>
      </c>
    </row>
    <row r="2733" spans="1:7" ht="15">
      <c r="A2733" s="341" t="s">
        <v>4147</v>
      </c>
      <c r="B2733" s="381" t="s">
        <v>3048</v>
      </c>
      <c r="C2733" s="382" t="s">
        <v>4148</v>
      </c>
      <c r="D2733" s="383">
        <v>1514</v>
      </c>
      <c r="E2733" s="384">
        <v>4500</v>
      </c>
      <c r="F2733" s="141">
        <f>-SUMIF(CajaAcc!F:F,A2733,CajaAcc!E:E)+G2733</f>
        <v>0</v>
      </c>
      <c r="G2733" s="332">
        <v>0</v>
      </c>
    </row>
    <row r="2734" spans="1:7" ht="15">
      <c r="A2734" s="341" t="s">
        <v>4149</v>
      </c>
      <c r="B2734" s="381" t="s">
        <v>3048</v>
      </c>
      <c r="C2734" s="382" t="s">
        <v>4148</v>
      </c>
      <c r="D2734" s="383">
        <v>1514</v>
      </c>
      <c r="E2734" s="384">
        <v>4500</v>
      </c>
      <c r="F2734" s="141">
        <f>-SUMIF(CajaAcc!F:F,A2734,CajaAcc!E:E)+G2734</f>
        <v>0</v>
      </c>
      <c r="G2734" s="332">
        <v>0</v>
      </c>
    </row>
    <row r="2735" spans="1:7" ht="15">
      <c r="A2735" s="341" t="s">
        <v>4150</v>
      </c>
      <c r="B2735" s="381" t="s">
        <v>3048</v>
      </c>
      <c r="C2735" s="382" t="s">
        <v>4151</v>
      </c>
      <c r="D2735" s="383">
        <v>3060</v>
      </c>
      <c r="E2735" s="384">
        <v>9500</v>
      </c>
      <c r="F2735" s="141">
        <f>-SUMIF(CajaAcc!F:F,A2735,CajaAcc!E:E)+G2735</f>
        <v>0</v>
      </c>
      <c r="G2735" s="332">
        <v>0</v>
      </c>
    </row>
    <row r="2736" spans="1:7" ht="15">
      <c r="A2736" s="341" t="s">
        <v>4152</v>
      </c>
      <c r="B2736" s="381" t="s">
        <v>3048</v>
      </c>
      <c r="C2736" s="382" t="s">
        <v>4151</v>
      </c>
      <c r="D2736" s="383">
        <v>3060</v>
      </c>
      <c r="E2736" s="384">
        <v>9500</v>
      </c>
      <c r="F2736" s="141">
        <f>-SUMIF(CajaAcc!F:F,A2736,CajaAcc!E:E)+G2736</f>
        <v>0</v>
      </c>
      <c r="G2736" s="332">
        <v>0</v>
      </c>
    </row>
    <row r="2737" spans="1:7" ht="15">
      <c r="A2737" s="341" t="s">
        <v>4153</v>
      </c>
      <c r="B2737" s="381" t="s">
        <v>3048</v>
      </c>
      <c r="C2737" s="382" t="s">
        <v>4151</v>
      </c>
      <c r="D2737" s="383">
        <v>3060</v>
      </c>
      <c r="E2737" s="384">
        <v>9500</v>
      </c>
      <c r="F2737" s="141">
        <f>-SUMIF(CajaAcc!F:F,A2737,CajaAcc!E:E)+G2737</f>
        <v>0</v>
      </c>
      <c r="G2737" s="332">
        <v>0</v>
      </c>
    </row>
    <row r="2738" spans="1:7" ht="15">
      <c r="A2738" s="341" t="s">
        <v>4154</v>
      </c>
      <c r="B2738" s="381" t="s">
        <v>3048</v>
      </c>
      <c r="C2738" s="382" t="s">
        <v>4151</v>
      </c>
      <c r="D2738" s="383">
        <v>3060</v>
      </c>
      <c r="E2738" s="384">
        <v>9500</v>
      </c>
      <c r="F2738" s="141">
        <f>-SUMIF(CajaAcc!F:F,A2738,CajaAcc!E:E)+G2738</f>
        <v>0</v>
      </c>
      <c r="G2738" s="332">
        <v>0</v>
      </c>
    </row>
    <row r="2739" spans="1:7" ht="15">
      <c r="A2739" s="341" t="s">
        <v>4155</v>
      </c>
      <c r="B2739" s="381" t="s">
        <v>3048</v>
      </c>
      <c r="C2739" s="382" t="s">
        <v>4151</v>
      </c>
      <c r="D2739" s="383">
        <v>3060</v>
      </c>
      <c r="E2739" s="384">
        <v>9500</v>
      </c>
      <c r="F2739" s="141">
        <f>-SUMIF(CajaAcc!F:F,A2739,CajaAcc!E:E)+G2739</f>
        <v>0</v>
      </c>
      <c r="G2739" s="332">
        <v>0</v>
      </c>
    </row>
    <row r="2740" spans="1:7" ht="15">
      <c r="A2740" s="341" t="s">
        <v>4156</v>
      </c>
      <c r="B2740" s="381" t="s">
        <v>3048</v>
      </c>
      <c r="C2740" s="382" t="s">
        <v>4151</v>
      </c>
      <c r="D2740" s="383">
        <v>3060</v>
      </c>
      <c r="E2740" s="384">
        <v>9500</v>
      </c>
      <c r="F2740" s="141">
        <f>-SUMIF(CajaAcc!F:F,A2740,CajaAcc!E:E)+G2740</f>
        <v>0</v>
      </c>
      <c r="G2740" s="332">
        <v>0</v>
      </c>
    </row>
    <row r="2741" spans="1:7" ht="15">
      <c r="A2741" s="341" t="s">
        <v>4157</v>
      </c>
      <c r="B2741" s="381" t="s">
        <v>3048</v>
      </c>
      <c r="C2741" s="382" t="s">
        <v>4151</v>
      </c>
      <c r="D2741" s="383">
        <v>3060</v>
      </c>
      <c r="E2741" s="384">
        <v>9500</v>
      </c>
      <c r="F2741" s="141">
        <f>-SUMIF(CajaAcc!F:F,A2741,CajaAcc!E:E)+G2741</f>
        <v>0</v>
      </c>
      <c r="G2741" s="332">
        <v>0</v>
      </c>
    </row>
    <row r="2742" spans="1:7" ht="15">
      <c r="A2742" s="341" t="s">
        <v>7353</v>
      </c>
      <c r="B2742" s="381" t="s">
        <v>3048</v>
      </c>
      <c r="C2742" s="382" t="s">
        <v>7354</v>
      </c>
      <c r="D2742" s="383">
        <v>1860</v>
      </c>
      <c r="E2742" s="384">
        <v>5500</v>
      </c>
      <c r="F2742" s="141">
        <f>-SUMIF(CajaAcc!F:F,A2742,CajaAcc!E:E)+G2742</f>
        <v>0</v>
      </c>
      <c r="G2742" s="332">
        <v>0</v>
      </c>
    </row>
    <row r="2743" spans="1:7" ht="15">
      <c r="A2743" s="341" t="s">
        <v>4158</v>
      </c>
      <c r="B2743" s="381" t="s">
        <v>3048</v>
      </c>
      <c r="C2743" s="382" t="s">
        <v>4159</v>
      </c>
      <c r="D2743" s="383">
        <v>3051</v>
      </c>
      <c r="E2743" s="384">
        <v>9500</v>
      </c>
      <c r="F2743" s="141">
        <f>-SUMIF(CajaAcc!F:F,A2743,CajaAcc!E:E)+G2743</f>
        <v>0</v>
      </c>
      <c r="G2743" s="332">
        <v>0</v>
      </c>
    </row>
    <row r="2744" spans="1:7" ht="15">
      <c r="A2744" s="341" t="s">
        <v>4161</v>
      </c>
      <c r="B2744" s="381" t="s">
        <v>3048</v>
      </c>
      <c r="C2744" s="382" t="s">
        <v>7085</v>
      </c>
      <c r="D2744" s="383">
        <v>1370</v>
      </c>
      <c r="E2744" s="384">
        <v>4000</v>
      </c>
      <c r="F2744" s="141">
        <f>-SUMIF(CajaAcc!F:F,A2744,CajaAcc!E:E)+G2744</f>
        <v>0</v>
      </c>
      <c r="G2744" s="332">
        <v>0</v>
      </c>
    </row>
    <row r="2745" spans="1:7" ht="15">
      <c r="A2745" s="341" t="s">
        <v>7301</v>
      </c>
      <c r="B2745" s="381" t="s">
        <v>3048</v>
      </c>
      <c r="C2745" s="382" t="s">
        <v>7302</v>
      </c>
      <c r="D2745" s="383">
        <v>2196</v>
      </c>
      <c r="E2745" s="384">
        <v>7000</v>
      </c>
      <c r="F2745" s="141">
        <f>-SUMIF(CajaAcc!F:F,A2745,CajaAcc!E:E)+G2745</f>
        <v>0</v>
      </c>
      <c r="G2745" s="332">
        <v>0</v>
      </c>
    </row>
    <row r="2746" spans="1:7" ht="15">
      <c r="A2746" s="341" t="s">
        <v>4160</v>
      </c>
      <c r="B2746" s="381" t="s">
        <v>3048</v>
      </c>
      <c r="C2746" s="382" t="s">
        <v>7086</v>
      </c>
      <c r="D2746" s="383">
        <v>1370</v>
      </c>
      <c r="E2746" s="384">
        <v>4000</v>
      </c>
      <c r="F2746" s="141">
        <f>-SUMIF(CajaAcc!F:F,A2746,CajaAcc!E:E)+G2746</f>
        <v>0</v>
      </c>
      <c r="G2746" s="332">
        <v>0</v>
      </c>
    </row>
    <row r="2747" spans="1:7" ht="15">
      <c r="A2747" s="341" t="s">
        <v>4162</v>
      </c>
      <c r="B2747" s="381" t="s">
        <v>3048</v>
      </c>
      <c r="C2747" s="382" t="s">
        <v>4163</v>
      </c>
      <c r="D2747" s="383">
        <v>3771</v>
      </c>
      <c r="E2747" s="384">
        <v>11500</v>
      </c>
      <c r="F2747" s="141">
        <f>-SUMIF(CajaAcc!F:F,A2747,CajaAcc!E:E)+G2747</f>
        <v>0</v>
      </c>
      <c r="G2747" s="332">
        <v>0</v>
      </c>
    </row>
    <row r="2748" spans="1:7" ht="15">
      <c r="A2748" s="341" t="s">
        <v>4164</v>
      </c>
      <c r="B2748" s="381" t="s">
        <v>3048</v>
      </c>
      <c r="C2748" s="382" t="s">
        <v>4165</v>
      </c>
      <c r="D2748" s="383">
        <v>3771</v>
      </c>
      <c r="E2748" s="384">
        <v>11500</v>
      </c>
      <c r="F2748" s="141">
        <f>-SUMIF(CajaAcc!F:F,A2748,CajaAcc!E:E)+G2748</f>
        <v>0</v>
      </c>
      <c r="G2748" s="332">
        <v>0</v>
      </c>
    </row>
    <row r="2749" spans="1:7" ht="15">
      <c r="A2749" s="341" t="s">
        <v>4166</v>
      </c>
      <c r="B2749" s="381" t="s">
        <v>3048</v>
      </c>
      <c r="C2749" s="382" t="s">
        <v>4167</v>
      </c>
      <c r="D2749" s="383">
        <v>3771</v>
      </c>
      <c r="E2749" s="384">
        <v>11500</v>
      </c>
      <c r="F2749" s="141">
        <f>-SUMIF(CajaAcc!F:F,A2749,CajaAcc!E:E)+G2749</f>
        <v>1</v>
      </c>
      <c r="G2749" s="332">
        <v>1</v>
      </c>
    </row>
    <row r="2750" spans="1:7" ht="15">
      <c r="A2750" s="341" t="s">
        <v>4168</v>
      </c>
      <c r="B2750" s="381" t="s">
        <v>3048</v>
      </c>
      <c r="C2750" s="382" t="s">
        <v>4169</v>
      </c>
      <c r="D2750" s="383">
        <v>3771</v>
      </c>
      <c r="E2750" s="384">
        <v>11500</v>
      </c>
      <c r="F2750" s="141">
        <f>-SUMIF(CajaAcc!F:F,A2750,CajaAcc!E:E)+G2750</f>
        <v>0</v>
      </c>
      <c r="G2750" s="332">
        <v>0</v>
      </c>
    </row>
    <row r="2751" spans="1:7" ht="15">
      <c r="A2751" s="341" t="s">
        <v>4170</v>
      </c>
      <c r="B2751" s="381" t="s">
        <v>3048</v>
      </c>
      <c r="C2751" s="382" t="s">
        <v>4171</v>
      </c>
      <c r="D2751" s="383">
        <v>3771</v>
      </c>
      <c r="E2751" s="384">
        <v>11500</v>
      </c>
      <c r="F2751" s="141">
        <f>-SUMIF(CajaAcc!F:F,A2751,CajaAcc!E:E)+G2751</f>
        <v>0</v>
      </c>
      <c r="G2751" s="332">
        <v>0</v>
      </c>
    </row>
    <row r="2752" spans="1:7" ht="15">
      <c r="A2752" s="341" t="s">
        <v>4172</v>
      </c>
      <c r="B2752" s="381" t="s">
        <v>3048</v>
      </c>
      <c r="C2752" s="382" t="s">
        <v>4173</v>
      </c>
      <c r="D2752" s="383">
        <v>3771</v>
      </c>
      <c r="E2752" s="384">
        <v>11500</v>
      </c>
      <c r="F2752" s="141">
        <f>-SUMIF(CajaAcc!F:F,A2752,CajaAcc!E:E)+G2752</f>
        <v>0</v>
      </c>
      <c r="G2752" s="332">
        <v>0</v>
      </c>
    </row>
    <row r="2753" spans="1:7" ht="15">
      <c r="A2753" s="341" t="s">
        <v>4174</v>
      </c>
      <c r="B2753" s="381" t="s">
        <v>3048</v>
      </c>
      <c r="C2753" s="382" t="s">
        <v>4175</v>
      </c>
      <c r="D2753" s="383">
        <v>3771</v>
      </c>
      <c r="E2753" s="384">
        <v>11500</v>
      </c>
      <c r="F2753" s="141">
        <f>-SUMIF(CajaAcc!F:F,A2753,CajaAcc!E:E)+G2753</f>
        <v>0</v>
      </c>
      <c r="G2753" s="332">
        <v>0</v>
      </c>
    </row>
    <row r="2754" spans="1:7" ht="15">
      <c r="A2754" s="341" t="s">
        <v>4176</v>
      </c>
      <c r="B2754" s="381" t="s">
        <v>3048</v>
      </c>
      <c r="C2754" s="382" t="s">
        <v>7087</v>
      </c>
      <c r="D2754" s="383">
        <v>1370</v>
      </c>
      <c r="E2754" s="384">
        <v>4000</v>
      </c>
      <c r="F2754" s="141">
        <f>-SUMIF(CajaAcc!F:F,A2754,CajaAcc!E:E)+G2754</f>
        <v>1</v>
      </c>
      <c r="G2754" s="332">
        <v>1</v>
      </c>
    </row>
    <row r="2755" spans="1:7" ht="15">
      <c r="A2755" s="341" t="s">
        <v>4177</v>
      </c>
      <c r="B2755" s="381" t="s">
        <v>3048</v>
      </c>
      <c r="C2755" s="382" t="s">
        <v>7087</v>
      </c>
      <c r="D2755" s="383">
        <v>1370</v>
      </c>
      <c r="E2755" s="384">
        <v>4000</v>
      </c>
      <c r="F2755" s="141">
        <f>-SUMIF(CajaAcc!F:F,A2755,CajaAcc!E:E)+G2755</f>
        <v>0</v>
      </c>
      <c r="G2755" s="332">
        <v>0</v>
      </c>
    </row>
    <row r="2756" spans="1:7" ht="15">
      <c r="A2756" s="341" t="s">
        <v>4178</v>
      </c>
      <c r="B2756" s="381" t="s">
        <v>3048</v>
      </c>
      <c r="C2756" s="382" t="s">
        <v>4179</v>
      </c>
      <c r="D2756" s="383">
        <v>2015</v>
      </c>
      <c r="E2756" s="384">
        <v>6000</v>
      </c>
      <c r="F2756" s="141">
        <f>-SUMIF(CajaAcc!F:F,A2756,CajaAcc!E:E)+G2756</f>
        <v>2</v>
      </c>
      <c r="G2756" s="332">
        <v>2</v>
      </c>
    </row>
    <row r="2757" spans="1:7" ht="15">
      <c r="A2757" s="341" t="s">
        <v>4180</v>
      </c>
      <c r="B2757" s="381" t="s">
        <v>3048</v>
      </c>
      <c r="C2757" s="382" t="s">
        <v>4181</v>
      </c>
      <c r="D2757" s="383">
        <v>1915</v>
      </c>
      <c r="E2757" s="384">
        <v>6000</v>
      </c>
      <c r="F2757" s="141">
        <f>-SUMIF(CajaAcc!F:F,A2757,CajaAcc!E:E)+G2757</f>
        <v>1</v>
      </c>
      <c r="G2757" s="332">
        <v>1</v>
      </c>
    </row>
    <row r="2758" spans="1:7" ht="15">
      <c r="A2758" s="341" t="s">
        <v>4182</v>
      </c>
      <c r="B2758" s="381" t="s">
        <v>3048</v>
      </c>
      <c r="C2758" s="382" t="s">
        <v>4183</v>
      </c>
      <c r="D2758" s="383">
        <v>1496</v>
      </c>
      <c r="E2758" s="384">
        <v>4500</v>
      </c>
      <c r="F2758" s="141">
        <f>-SUMIF(CajaAcc!F:F,A2758,CajaAcc!E:E)+G2758</f>
        <v>1</v>
      </c>
      <c r="G2758" s="332">
        <v>1</v>
      </c>
    </row>
    <row r="2759" spans="1:7" ht="15">
      <c r="A2759" s="341" t="s">
        <v>4184</v>
      </c>
      <c r="B2759" s="381" t="s">
        <v>3048</v>
      </c>
      <c r="C2759" s="382" t="s">
        <v>4183</v>
      </c>
      <c r="D2759" s="383">
        <v>1496</v>
      </c>
      <c r="E2759" s="384">
        <v>4500</v>
      </c>
      <c r="F2759" s="141">
        <f>-SUMIF(CajaAcc!F:F,A2759,CajaAcc!E:E)+G2759</f>
        <v>0</v>
      </c>
      <c r="G2759" s="332">
        <v>0</v>
      </c>
    </row>
    <row r="2760" spans="1:7" ht="15">
      <c r="A2760" s="341" t="s">
        <v>7724</v>
      </c>
      <c r="B2760" s="381" t="s">
        <v>3048</v>
      </c>
      <c r="C2760" s="382" t="s">
        <v>7725</v>
      </c>
      <c r="D2760" s="383">
        <v>1875</v>
      </c>
      <c r="E2760" s="384">
        <v>6000</v>
      </c>
      <c r="F2760" s="141">
        <f>-SUMIF(CajaAcc!F:F,A2760,CajaAcc!E:E)+G2760</f>
        <v>0</v>
      </c>
      <c r="G2760" s="332">
        <v>1</v>
      </c>
    </row>
    <row r="2761" spans="1:7" ht="15">
      <c r="A2761" s="341" t="s">
        <v>6107</v>
      </c>
      <c r="B2761" s="381" t="s">
        <v>3048</v>
      </c>
      <c r="C2761" s="382" t="s">
        <v>6108</v>
      </c>
      <c r="D2761" s="383">
        <v>3524</v>
      </c>
      <c r="E2761" s="384">
        <v>11000</v>
      </c>
      <c r="F2761" s="141">
        <f>-SUMIF(CajaAcc!F:F,A2761,CajaAcc!E:E)+G2761</f>
        <v>1</v>
      </c>
      <c r="G2761" s="332">
        <v>1</v>
      </c>
    </row>
    <row r="2762" spans="1:7" ht="15">
      <c r="A2762" s="341" t="s">
        <v>4185</v>
      </c>
      <c r="B2762" s="381" t="s">
        <v>3048</v>
      </c>
      <c r="C2762" s="382" t="s">
        <v>4186</v>
      </c>
      <c r="D2762" s="383">
        <v>3051</v>
      </c>
      <c r="E2762" s="384">
        <v>9500</v>
      </c>
      <c r="F2762" s="141">
        <f>-SUMIF(CajaAcc!F:F,A2762,CajaAcc!E:E)+G2762</f>
        <v>0</v>
      </c>
      <c r="G2762" s="332">
        <v>0</v>
      </c>
    </row>
    <row r="2763" spans="1:7" ht="15">
      <c r="A2763" s="341" t="s">
        <v>4188</v>
      </c>
      <c r="B2763" s="381" t="s">
        <v>3048</v>
      </c>
      <c r="C2763" s="382" t="s">
        <v>7088</v>
      </c>
      <c r="D2763" s="383">
        <v>1845</v>
      </c>
      <c r="E2763" s="384">
        <v>5500</v>
      </c>
      <c r="F2763" s="141">
        <f>-SUMIF(CajaAcc!F:F,A2763,CajaAcc!E:E)+G2763</f>
        <v>1</v>
      </c>
      <c r="G2763" s="332">
        <v>1</v>
      </c>
    </row>
    <row r="2764" spans="1:7" ht="15">
      <c r="A2764" s="341" t="s">
        <v>4187</v>
      </c>
      <c r="B2764" s="381" t="s">
        <v>3048</v>
      </c>
      <c r="C2764" s="382" t="s">
        <v>7089</v>
      </c>
      <c r="D2764" s="383">
        <v>1370</v>
      </c>
      <c r="E2764" s="384">
        <v>4000</v>
      </c>
      <c r="F2764" s="141">
        <f>-SUMIF(CajaAcc!F:F,A2764,CajaAcc!E:E)+G2764</f>
        <v>0</v>
      </c>
      <c r="G2764" s="332">
        <v>0</v>
      </c>
    </row>
    <row r="2765" spans="1:7" ht="15">
      <c r="A2765" s="341" t="s">
        <v>4189</v>
      </c>
      <c r="B2765" s="381" t="s">
        <v>3048</v>
      </c>
      <c r="C2765" s="382" t="s">
        <v>4190</v>
      </c>
      <c r="D2765" s="383">
        <v>1700</v>
      </c>
      <c r="E2765" s="384">
        <v>5000</v>
      </c>
      <c r="F2765" s="141">
        <f>-SUMIF(CajaAcc!F:F,A2765,CajaAcc!E:E)+G2765</f>
        <v>3</v>
      </c>
      <c r="G2765" s="332">
        <v>3</v>
      </c>
    </row>
    <row r="2766" spans="1:7" ht="15">
      <c r="A2766" s="341" t="s">
        <v>4191</v>
      </c>
      <c r="B2766" s="381" t="s">
        <v>3048</v>
      </c>
      <c r="C2766" s="382" t="s">
        <v>4192</v>
      </c>
      <c r="D2766" s="383">
        <v>2543</v>
      </c>
      <c r="E2766" s="384">
        <v>8000</v>
      </c>
      <c r="F2766" s="141">
        <f>-SUMIF(CajaAcc!F:F,A2766,CajaAcc!E:E)+G2766</f>
        <v>0</v>
      </c>
      <c r="G2766" s="332">
        <v>0</v>
      </c>
    </row>
    <row r="2767" spans="1:7" ht="15">
      <c r="A2767" s="341" t="s">
        <v>4193</v>
      </c>
      <c r="B2767" s="381" t="s">
        <v>3048</v>
      </c>
      <c r="C2767" s="382" t="s">
        <v>4194</v>
      </c>
      <c r="D2767" s="383">
        <v>1915</v>
      </c>
      <c r="E2767" s="384">
        <v>6000</v>
      </c>
      <c r="F2767" s="141">
        <f>-SUMIF(CajaAcc!F:F,A2767,CajaAcc!E:E)+G2767</f>
        <v>2</v>
      </c>
      <c r="G2767" s="332">
        <v>2</v>
      </c>
    </row>
    <row r="2768" spans="1:7" ht="15">
      <c r="A2768" s="341" t="s">
        <v>4195</v>
      </c>
      <c r="B2768" s="381" t="s">
        <v>3048</v>
      </c>
      <c r="C2768" s="382" t="s">
        <v>4196</v>
      </c>
      <c r="D2768" s="383">
        <v>4547</v>
      </c>
      <c r="E2768" s="384">
        <v>14000</v>
      </c>
      <c r="F2768" s="141">
        <f>-SUMIF(CajaAcc!F:F,A2768,CajaAcc!E:E)+G2768</f>
        <v>3</v>
      </c>
      <c r="G2768" s="332">
        <v>3</v>
      </c>
    </row>
    <row r="2769" spans="1:7" ht="15">
      <c r="A2769" s="341" t="s">
        <v>6109</v>
      </c>
      <c r="B2769" s="381" t="s">
        <v>3048</v>
      </c>
      <c r="C2769" s="382" t="s">
        <v>6110</v>
      </c>
      <c r="D2769" s="383">
        <v>1162</v>
      </c>
      <c r="E2769" s="384">
        <v>3500</v>
      </c>
      <c r="F2769" s="141">
        <f>-SUMIF(CajaAcc!F:F,A2769,CajaAcc!E:E)+G2769</f>
        <v>1</v>
      </c>
      <c r="G2769" s="332">
        <v>1</v>
      </c>
    </row>
    <row r="2770" spans="1:7" ht="15">
      <c r="A2770" s="341" t="s">
        <v>6644</v>
      </c>
      <c r="B2770" s="381" t="s">
        <v>3048</v>
      </c>
      <c r="C2770" s="382" t="s">
        <v>6645</v>
      </c>
      <c r="D2770" s="383">
        <v>2811</v>
      </c>
      <c r="E2770" s="384">
        <v>8500</v>
      </c>
      <c r="F2770" s="141">
        <f>-SUMIF(CajaAcc!F:F,A2770,CajaAcc!E:E)+G2770</f>
        <v>1</v>
      </c>
      <c r="G2770" s="332">
        <v>1</v>
      </c>
    </row>
    <row r="2771" spans="1:7" ht="15">
      <c r="A2771" s="341" t="s">
        <v>6183</v>
      </c>
      <c r="B2771" s="381" t="s">
        <v>3048</v>
      </c>
      <c r="C2771" s="382" t="s">
        <v>7090</v>
      </c>
      <c r="D2771" s="383">
        <v>4540</v>
      </c>
      <c r="E2771" s="384">
        <v>14000</v>
      </c>
      <c r="F2771" s="141">
        <f>-SUMIF(CajaAcc!F:F,A2771,CajaAcc!E:E)+G2771</f>
        <v>1</v>
      </c>
      <c r="G2771" s="332">
        <v>1</v>
      </c>
    </row>
    <row r="2772" spans="1:7" ht="15">
      <c r="A2772" s="341" t="s">
        <v>4197</v>
      </c>
      <c r="B2772" s="381" t="s">
        <v>3048</v>
      </c>
      <c r="C2772" s="382" t="s">
        <v>7091</v>
      </c>
      <c r="D2772" s="383">
        <v>2404</v>
      </c>
      <c r="E2772" s="384">
        <v>7500</v>
      </c>
      <c r="F2772" s="141">
        <f>-SUMIF(CajaAcc!F:F,A2772,CajaAcc!E:E)+G2772</f>
        <v>5</v>
      </c>
      <c r="G2772" s="332">
        <v>5</v>
      </c>
    </row>
    <row r="2773" spans="1:7" ht="15">
      <c r="A2773" s="341" t="s">
        <v>4198</v>
      </c>
      <c r="B2773" s="381" t="s">
        <v>3048</v>
      </c>
      <c r="C2773" s="382" t="s">
        <v>4199</v>
      </c>
      <c r="D2773" s="383">
        <v>1700</v>
      </c>
      <c r="E2773" s="384">
        <v>5000</v>
      </c>
      <c r="F2773" s="141">
        <f>-SUMIF(CajaAcc!F:F,A2773,CajaAcc!E:E)+G2773</f>
        <v>0</v>
      </c>
      <c r="G2773" s="332">
        <v>0</v>
      </c>
    </row>
    <row r="2774" spans="1:7" ht="15">
      <c r="A2774" s="341" t="s">
        <v>6111</v>
      </c>
      <c r="B2774" s="381" t="s">
        <v>3048</v>
      </c>
      <c r="C2774" s="382" t="s">
        <v>4199</v>
      </c>
      <c r="D2774" s="383">
        <v>1444</v>
      </c>
      <c r="E2774" s="384">
        <v>4500</v>
      </c>
      <c r="F2774" s="141">
        <f>-SUMIF(CajaAcc!F:F,A2774,CajaAcc!E:E)+G2774</f>
        <v>2</v>
      </c>
      <c r="G2774" s="332">
        <v>2</v>
      </c>
    </row>
    <row r="2775" spans="1:7" ht="15">
      <c r="A2775" s="341" t="s">
        <v>6646</v>
      </c>
      <c r="B2775" s="381" t="s">
        <v>3048</v>
      </c>
      <c r="C2775" s="382" t="s">
        <v>7726</v>
      </c>
      <c r="D2775" s="383">
        <v>3745</v>
      </c>
      <c r="E2775" s="384">
        <v>11500</v>
      </c>
      <c r="F2775" s="141">
        <f>-SUMIF(CajaAcc!F:F,A2775,CajaAcc!E:E)+G2775</f>
        <v>1</v>
      </c>
      <c r="G2775" s="332">
        <v>1</v>
      </c>
    </row>
    <row r="2776" spans="1:7" ht="15">
      <c r="A2776" s="341" t="s">
        <v>6385</v>
      </c>
      <c r="B2776" s="381" t="s">
        <v>3048</v>
      </c>
      <c r="C2776" s="382" t="s">
        <v>7727</v>
      </c>
      <c r="D2776" s="383">
        <v>2240</v>
      </c>
      <c r="E2776" s="384">
        <v>7000</v>
      </c>
      <c r="F2776" s="141">
        <f>-SUMIF(CajaAcc!F:F,A2776,CajaAcc!E:E)+G2776</f>
        <v>0</v>
      </c>
      <c r="G2776" s="332">
        <v>0</v>
      </c>
    </row>
    <row r="2777" spans="1:7" ht="15">
      <c r="A2777" s="341" t="s">
        <v>7728</v>
      </c>
      <c r="B2777" s="381" t="s">
        <v>3048</v>
      </c>
      <c r="C2777" s="382" t="s">
        <v>7729</v>
      </c>
      <c r="D2777" s="383">
        <v>3149</v>
      </c>
      <c r="E2777" s="384">
        <v>9500</v>
      </c>
      <c r="F2777" s="141">
        <f>-SUMIF(CajaAcc!F:F,A2777,CajaAcc!E:E)+G2777</f>
        <v>4</v>
      </c>
      <c r="G2777" s="332">
        <v>2</v>
      </c>
    </row>
    <row r="2778" spans="1:7" ht="15">
      <c r="A2778" s="341" t="s">
        <v>7730</v>
      </c>
      <c r="B2778" s="381" t="s">
        <v>3048</v>
      </c>
      <c r="C2778" s="382" t="s">
        <v>7731</v>
      </c>
      <c r="D2778" s="383">
        <v>1700</v>
      </c>
      <c r="E2778" s="384">
        <v>5000</v>
      </c>
      <c r="F2778" s="141">
        <f>-SUMIF(CajaAcc!F:F,A2778,CajaAcc!E:E)+G2778</f>
        <v>2</v>
      </c>
      <c r="G2778" s="332">
        <v>2</v>
      </c>
    </row>
    <row r="2779" spans="1:7" ht="15">
      <c r="A2779" s="341" t="s">
        <v>4200</v>
      </c>
      <c r="B2779" s="381" t="s">
        <v>3048</v>
      </c>
      <c r="C2779" s="382" t="s">
        <v>4201</v>
      </c>
      <c r="D2779" s="383">
        <v>559</v>
      </c>
      <c r="E2779" s="384">
        <v>500</v>
      </c>
      <c r="F2779" s="141">
        <f>-SUMIF(CajaAcc!F:F,A2779,CajaAcc!E:E)+G2779</f>
        <v>0</v>
      </c>
      <c r="G2779" s="332">
        <v>0</v>
      </c>
    </row>
    <row r="2780" spans="1:7" ht="15">
      <c r="A2780" s="341" t="s">
        <v>4202</v>
      </c>
      <c r="B2780" s="381" t="s">
        <v>3048</v>
      </c>
      <c r="C2780" s="382" t="s">
        <v>4203</v>
      </c>
      <c r="D2780" s="383">
        <v>559</v>
      </c>
      <c r="E2780" s="384">
        <v>500</v>
      </c>
      <c r="F2780" s="141">
        <f>-SUMIF(CajaAcc!F:F,A2780,CajaAcc!E:E)+G2780</f>
        <v>0</v>
      </c>
      <c r="G2780" s="332">
        <v>0</v>
      </c>
    </row>
    <row r="2781" spans="1:7" ht="15">
      <c r="A2781" s="341" t="s">
        <v>4204</v>
      </c>
      <c r="B2781" s="381" t="s">
        <v>3048</v>
      </c>
      <c r="C2781" s="382" t="s">
        <v>4205</v>
      </c>
      <c r="D2781" s="383">
        <v>3051</v>
      </c>
      <c r="E2781" s="384">
        <v>9500</v>
      </c>
      <c r="F2781" s="141">
        <f>-SUMIF(CajaAcc!F:F,A2781,CajaAcc!E:E)+G2781</f>
        <v>0</v>
      </c>
      <c r="G2781" s="332">
        <v>0</v>
      </c>
    </row>
    <row r="2782" spans="1:7" ht="15">
      <c r="A2782" s="341" t="s">
        <v>4206</v>
      </c>
      <c r="B2782" s="381" t="s">
        <v>3048</v>
      </c>
      <c r="C2782" s="382" t="s">
        <v>7092</v>
      </c>
      <c r="D2782" s="383">
        <v>1370</v>
      </c>
      <c r="E2782" s="384">
        <v>4000</v>
      </c>
      <c r="F2782" s="141">
        <f>-SUMIF(CajaAcc!F:F,A2782,CajaAcc!E:E)+G2782</f>
        <v>0</v>
      </c>
      <c r="G2782" s="332">
        <v>0</v>
      </c>
    </row>
    <row r="2783" spans="1:7" ht="15">
      <c r="A2783" s="341" t="s">
        <v>4207</v>
      </c>
      <c r="B2783" s="381" t="s">
        <v>3048</v>
      </c>
      <c r="C2783" s="382" t="s">
        <v>4208</v>
      </c>
      <c r="D2783" s="383">
        <v>1700</v>
      </c>
      <c r="E2783" s="384">
        <v>5000</v>
      </c>
      <c r="F2783" s="141">
        <f>-SUMIF(CajaAcc!F:F,A2783,CajaAcc!E:E)+G2783</f>
        <v>0</v>
      </c>
      <c r="G2783" s="332">
        <v>0</v>
      </c>
    </row>
    <row r="2784" spans="1:7" ht="15">
      <c r="A2784" s="341" t="s">
        <v>4209</v>
      </c>
      <c r="B2784" s="381" t="s">
        <v>3048</v>
      </c>
      <c r="C2784" s="382" t="s">
        <v>4210</v>
      </c>
      <c r="D2784" s="383">
        <v>1514</v>
      </c>
      <c r="E2784" s="384">
        <v>4500</v>
      </c>
      <c r="F2784" s="141">
        <f>-SUMIF(CajaAcc!F:F,A2784,CajaAcc!E:E)+G2784</f>
        <v>0</v>
      </c>
      <c r="G2784" s="332">
        <v>0</v>
      </c>
    </row>
    <row r="2785" spans="1:7" ht="15">
      <c r="A2785" s="341" t="s">
        <v>4211</v>
      </c>
      <c r="B2785" s="381" t="s">
        <v>3048</v>
      </c>
      <c r="C2785" s="382" t="s">
        <v>4210</v>
      </c>
      <c r="D2785" s="383">
        <v>1514</v>
      </c>
      <c r="E2785" s="384">
        <v>4500</v>
      </c>
      <c r="F2785" s="141">
        <f>-SUMIF(CajaAcc!F:F,A2785,CajaAcc!E:E)+G2785</f>
        <v>1</v>
      </c>
      <c r="G2785" s="332">
        <v>1</v>
      </c>
    </row>
    <row r="2786" spans="1:7" ht="15">
      <c r="A2786" s="341" t="s">
        <v>4212</v>
      </c>
      <c r="B2786" s="381" t="s">
        <v>3048</v>
      </c>
      <c r="C2786" s="382" t="s">
        <v>4213</v>
      </c>
      <c r="D2786" s="383">
        <v>3147</v>
      </c>
      <c r="E2786" s="384">
        <v>9500</v>
      </c>
      <c r="F2786" s="141">
        <f>-SUMIF(CajaAcc!F:F,A2786,CajaAcc!E:E)+G2786</f>
        <v>0</v>
      </c>
      <c r="G2786" s="332">
        <v>0</v>
      </c>
    </row>
    <row r="2787" spans="1:7" ht="15">
      <c r="A2787" s="341" t="s">
        <v>4214</v>
      </c>
      <c r="B2787" s="381" t="s">
        <v>3048</v>
      </c>
      <c r="C2787" s="382" t="s">
        <v>4215</v>
      </c>
      <c r="D2787" s="383">
        <v>1514</v>
      </c>
      <c r="E2787" s="384">
        <v>4500</v>
      </c>
      <c r="F2787" s="141">
        <f>-SUMIF(CajaAcc!F:F,A2787,CajaAcc!E:E)+G2787</f>
        <v>0</v>
      </c>
      <c r="G2787" s="332">
        <v>0</v>
      </c>
    </row>
    <row r="2788" spans="1:7" ht="15">
      <c r="A2788" s="341" t="s">
        <v>4216</v>
      </c>
      <c r="B2788" s="381" t="s">
        <v>3048</v>
      </c>
      <c r="C2788" s="382" t="s">
        <v>4217</v>
      </c>
      <c r="D2788" s="383">
        <v>1514</v>
      </c>
      <c r="E2788" s="384">
        <v>4500</v>
      </c>
      <c r="F2788" s="141">
        <f>-SUMIF(CajaAcc!F:F,A2788,CajaAcc!E:E)+G2788</f>
        <v>1</v>
      </c>
      <c r="G2788" s="332">
        <v>2</v>
      </c>
    </row>
    <row r="2789" spans="1:7" ht="15">
      <c r="A2789" s="341" t="s">
        <v>4218</v>
      </c>
      <c r="B2789" s="381" t="s">
        <v>3048</v>
      </c>
      <c r="C2789" s="382" t="s">
        <v>4217</v>
      </c>
      <c r="D2789" s="383">
        <v>1514</v>
      </c>
      <c r="E2789" s="384">
        <v>4500</v>
      </c>
      <c r="F2789" s="141">
        <f>-SUMIF(CajaAcc!F:F,A2789,CajaAcc!E:E)+G2789</f>
        <v>3</v>
      </c>
      <c r="G2789" s="332">
        <v>3</v>
      </c>
    </row>
    <row r="2790" spans="1:7" ht="15">
      <c r="A2790" s="341" t="s">
        <v>4219</v>
      </c>
      <c r="B2790" s="381" t="s">
        <v>3048</v>
      </c>
      <c r="C2790" s="382" t="s">
        <v>4220</v>
      </c>
      <c r="D2790" s="383">
        <v>1514</v>
      </c>
      <c r="E2790" s="384">
        <v>4500</v>
      </c>
      <c r="F2790" s="141">
        <f>-SUMIF(CajaAcc!F:F,A2790,CajaAcc!E:E)+G2790</f>
        <v>2</v>
      </c>
      <c r="G2790" s="332">
        <v>2</v>
      </c>
    </row>
    <row r="2791" spans="1:7" ht="15">
      <c r="A2791" s="326" t="s">
        <v>4221</v>
      </c>
      <c r="B2791" s="381" t="s">
        <v>3048</v>
      </c>
      <c r="C2791" s="382" t="s">
        <v>4220</v>
      </c>
      <c r="D2791" s="383">
        <v>1514</v>
      </c>
      <c r="E2791" s="384">
        <v>4500</v>
      </c>
      <c r="F2791" s="141">
        <f>-SUMIF(CajaAcc!F:F,A2791,CajaAcc!E:E)+G2791</f>
        <v>4</v>
      </c>
      <c r="G2791" s="332">
        <v>4</v>
      </c>
    </row>
    <row r="2792" spans="1:7" ht="15">
      <c r="A2792" s="341" t="s">
        <v>4222</v>
      </c>
      <c r="B2792" s="381" t="s">
        <v>3048</v>
      </c>
      <c r="C2792" s="382" t="s">
        <v>4223</v>
      </c>
      <c r="D2792" s="383">
        <v>1496</v>
      </c>
      <c r="E2792" s="384">
        <v>4500</v>
      </c>
      <c r="F2792" s="141">
        <f>-SUMIF(CajaAcc!F:F,A2792,CajaAcc!E:E)+G2792</f>
        <v>0</v>
      </c>
      <c r="G2792" s="332">
        <v>0</v>
      </c>
    </row>
    <row r="2793" spans="1:7" ht="15">
      <c r="A2793" s="341" t="s">
        <v>4224</v>
      </c>
      <c r="B2793" s="381" t="s">
        <v>3048</v>
      </c>
      <c r="C2793" s="382" t="s">
        <v>4223</v>
      </c>
      <c r="D2793" s="383">
        <v>1496</v>
      </c>
      <c r="E2793" s="384">
        <v>4500</v>
      </c>
      <c r="F2793" s="141">
        <f>-SUMIF(CajaAcc!F:F,A2793,CajaAcc!E:E)+G2793</f>
        <v>2</v>
      </c>
      <c r="G2793" s="332">
        <v>2</v>
      </c>
    </row>
    <row r="2794" spans="1:7" ht="15">
      <c r="A2794" s="341" t="s">
        <v>4225</v>
      </c>
      <c r="B2794" s="381" t="s">
        <v>3048</v>
      </c>
      <c r="C2794" s="382" t="s">
        <v>4226</v>
      </c>
      <c r="D2794" s="383">
        <v>1525</v>
      </c>
      <c r="E2794" s="384">
        <v>4500</v>
      </c>
      <c r="F2794" s="141">
        <f>-SUMIF(CajaAcc!F:F,A2794,CajaAcc!E:E)+G2794</f>
        <v>0</v>
      </c>
      <c r="G2794" s="332">
        <v>0</v>
      </c>
    </row>
    <row r="2795" spans="1:7" ht="15">
      <c r="A2795" s="341" t="s">
        <v>4227</v>
      </c>
      <c r="B2795" s="381" t="s">
        <v>3048</v>
      </c>
      <c r="C2795" s="382" t="s">
        <v>4228</v>
      </c>
      <c r="D2795" s="383">
        <v>3060</v>
      </c>
      <c r="E2795" s="384">
        <v>9500</v>
      </c>
      <c r="F2795" s="141">
        <f>-SUMIF(CajaAcc!F:F,A2795,CajaAcc!E:E)+G2795</f>
        <v>18</v>
      </c>
      <c r="G2795" s="332">
        <v>18</v>
      </c>
    </row>
    <row r="2796" spans="1:7" ht="15">
      <c r="A2796" s="341" t="s">
        <v>4229</v>
      </c>
      <c r="B2796" s="381" t="s">
        <v>3048</v>
      </c>
      <c r="C2796" s="382" t="s">
        <v>4230</v>
      </c>
      <c r="D2796" s="383">
        <v>3051</v>
      </c>
      <c r="E2796" s="384">
        <v>9500</v>
      </c>
      <c r="F2796" s="141">
        <f>-SUMIF(CajaAcc!F:F,A2796,CajaAcc!E:E)+G2796</f>
        <v>3</v>
      </c>
      <c r="G2796" s="332">
        <v>4</v>
      </c>
    </row>
    <row r="2797" spans="1:7" ht="15">
      <c r="A2797" s="341" t="s">
        <v>4232</v>
      </c>
      <c r="B2797" s="381" t="s">
        <v>3048</v>
      </c>
      <c r="C2797" s="382" t="s">
        <v>7093</v>
      </c>
      <c r="D2797" s="383">
        <v>1845</v>
      </c>
      <c r="E2797" s="384">
        <v>5500</v>
      </c>
      <c r="F2797" s="141">
        <f>-SUMIF(CajaAcc!F:F,A2797,CajaAcc!E:E)+G2797</f>
        <v>2</v>
      </c>
      <c r="G2797" s="332">
        <v>2</v>
      </c>
    </row>
    <row r="2798" spans="1:7" ht="15">
      <c r="A2798" s="341" t="s">
        <v>4231</v>
      </c>
      <c r="B2798" s="381" t="s">
        <v>3048</v>
      </c>
      <c r="C2798" s="382" t="s">
        <v>7094</v>
      </c>
      <c r="D2798" s="383">
        <v>1370</v>
      </c>
      <c r="E2798" s="384">
        <v>4000</v>
      </c>
      <c r="F2798" s="141">
        <f>-SUMIF(CajaAcc!F:F,A2798,CajaAcc!E:E)+G2798</f>
        <v>4</v>
      </c>
      <c r="G2798" s="332">
        <v>4</v>
      </c>
    </row>
    <row r="2799" spans="1:7" ht="15">
      <c r="A2799" s="341" t="s">
        <v>4233</v>
      </c>
      <c r="B2799" s="381" t="s">
        <v>3048</v>
      </c>
      <c r="C2799" s="382" t="s">
        <v>4234</v>
      </c>
      <c r="D2799" s="383">
        <v>1700</v>
      </c>
      <c r="E2799" s="384">
        <v>5000</v>
      </c>
      <c r="F2799" s="141">
        <f>-SUMIF(CajaAcc!F:F,A2799,CajaAcc!E:E)+G2799</f>
        <v>1</v>
      </c>
      <c r="G2799" s="332">
        <v>1</v>
      </c>
    </row>
    <row r="2800" spans="1:7" ht="15">
      <c r="A2800" s="341" t="s">
        <v>4235</v>
      </c>
      <c r="B2800" s="381" t="s">
        <v>3048</v>
      </c>
      <c r="C2800" s="382" t="s">
        <v>4234</v>
      </c>
      <c r="D2800" s="383">
        <v>1700</v>
      </c>
      <c r="E2800" s="384">
        <v>5000</v>
      </c>
      <c r="F2800" s="141">
        <f>-SUMIF(CajaAcc!F:F,A2800,CajaAcc!E:E)+G2800</f>
        <v>0</v>
      </c>
      <c r="G2800" s="332">
        <v>0</v>
      </c>
    </row>
    <row r="2801" spans="1:7" ht="15">
      <c r="A2801" s="341" t="s">
        <v>4236</v>
      </c>
      <c r="B2801" s="381" t="s">
        <v>3048</v>
      </c>
      <c r="C2801" s="382" t="s">
        <v>4237</v>
      </c>
      <c r="D2801" s="383">
        <v>559</v>
      </c>
      <c r="E2801" s="384">
        <v>500</v>
      </c>
      <c r="F2801" s="141">
        <f>-SUMIF(CajaAcc!F:F,A2801,CajaAcc!E:E)+G2801</f>
        <v>0</v>
      </c>
      <c r="G2801" s="332">
        <v>0</v>
      </c>
    </row>
    <row r="2802" spans="1:7" ht="15">
      <c r="A2802" s="341" t="s">
        <v>4238</v>
      </c>
      <c r="B2802" s="381" t="s">
        <v>3048</v>
      </c>
      <c r="C2802" s="382" t="s">
        <v>4237</v>
      </c>
      <c r="D2802" s="383">
        <v>559</v>
      </c>
      <c r="E2802" s="384">
        <v>500</v>
      </c>
      <c r="F2802" s="141">
        <f>-SUMIF(CajaAcc!F:F,A2802,CajaAcc!E:E)+G2802</f>
        <v>0</v>
      </c>
      <c r="G2802" s="332">
        <v>0</v>
      </c>
    </row>
    <row r="2803" spans="1:7" ht="15">
      <c r="A2803" s="341" t="s">
        <v>4239</v>
      </c>
      <c r="B2803" s="381" t="s">
        <v>3048</v>
      </c>
      <c r="C2803" s="382" t="s">
        <v>4240</v>
      </c>
      <c r="D2803" s="383">
        <v>559</v>
      </c>
      <c r="E2803" s="384">
        <v>500</v>
      </c>
      <c r="F2803" s="141">
        <f>-SUMIF(CajaAcc!F:F,A2803,CajaAcc!E:E)+G2803</f>
        <v>0</v>
      </c>
      <c r="G2803" s="332">
        <v>0</v>
      </c>
    </row>
    <row r="2804" spans="1:7" ht="15">
      <c r="A2804" s="341" t="s">
        <v>4241</v>
      </c>
      <c r="B2804" s="381" t="s">
        <v>3048</v>
      </c>
      <c r="C2804" s="382" t="s">
        <v>4242</v>
      </c>
      <c r="D2804" s="383">
        <v>559</v>
      </c>
      <c r="E2804" s="384">
        <v>500</v>
      </c>
      <c r="F2804" s="141">
        <f>-SUMIF(CajaAcc!F:F,A2804,CajaAcc!E:E)+G2804</f>
        <v>0</v>
      </c>
      <c r="G2804" s="332">
        <v>0</v>
      </c>
    </row>
    <row r="2805" spans="1:7" ht="15">
      <c r="A2805" s="341" t="s">
        <v>4243</v>
      </c>
      <c r="B2805" s="381" t="s">
        <v>3048</v>
      </c>
      <c r="C2805" s="382" t="s">
        <v>4244</v>
      </c>
      <c r="D2805" s="383">
        <v>559</v>
      </c>
      <c r="E2805" s="384">
        <v>500</v>
      </c>
      <c r="F2805" s="141">
        <f>-SUMIF(CajaAcc!F:F,A2805,CajaAcc!E:E)+G2805</f>
        <v>0</v>
      </c>
      <c r="G2805" s="332">
        <v>0</v>
      </c>
    </row>
    <row r="2806" spans="1:7" ht="15">
      <c r="A2806" s="341" t="s">
        <v>4245</v>
      </c>
      <c r="B2806" s="381" t="s">
        <v>3048</v>
      </c>
      <c r="C2806" s="382" t="s">
        <v>4246</v>
      </c>
      <c r="D2806" s="383">
        <v>559</v>
      </c>
      <c r="E2806" s="384">
        <v>500</v>
      </c>
      <c r="F2806" s="141">
        <f>-SUMIF(CajaAcc!F:F,A2806,CajaAcc!E:E)+G2806</f>
        <v>0</v>
      </c>
      <c r="G2806" s="332">
        <v>0</v>
      </c>
    </row>
    <row r="2807" spans="1:7" ht="15">
      <c r="A2807" s="341" t="s">
        <v>4247</v>
      </c>
      <c r="B2807" s="381" t="s">
        <v>3048</v>
      </c>
      <c r="C2807" s="382" t="s">
        <v>4248</v>
      </c>
      <c r="D2807" s="383">
        <v>559</v>
      </c>
      <c r="E2807" s="384">
        <v>500</v>
      </c>
      <c r="F2807" s="141">
        <f>-SUMIF(CajaAcc!F:F,A2807,CajaAcc!E:E)+G2807</f>
        <v>0</v>
      </c>
      <c r="G2807" s="332">
        <v>0</v>
      </c>
    </row>
    <row r="2808" spans="1:7" ht="15">
      <c r="A2808" s="341" t="s">
        <v>4249</v>
      </c>
      <c r="B2808" s="381" t="s">
        <v>3048</v>
      </c>
      <c r="C2808" s="382" t="s">
        <v>4250</v>
      </c>
      <c r="D2808" s="383">
        <v>1514</v>
      </c>
      <c r="E2808" s="384">
        <v>4500</v>
      </c>
      <c r="F2808" s="141">
        <f>-SUMIF(CajaAcc!F:F,A2808,CajaAcc!E:E)+G2808</f>
        <v>1</v>
      </c>
      <c r="G2808" s="332">
        <v>1</v>
      </c>
    </row>
    <row r="2809" spans="1:7" ht="15">
      <c r="A2809" s="341" t="s">
        <v>4251</v>
      </c>
      <c r="B2809" s="381" t="s">
        <v>3048</v>
      </c>
      <c r="C2809" s="382" t="s">
        <v>4250</v>
      </c>
      <c r="D2809" s="383">
        <v>1514</v>
      </c>
      <c r="E2809" s="384">
        <v>4500</v>
      </c>
      <c r="F2809" s="141">
        <f>-SUMIF(CajaAcc!F:F,A2809,CajaAcc!E:E)+G2809</f>
        <v>3</v>
      </c>
      <c r="G2809" s="332">
        <v>3</v>
      </c>
    </row>
    <row r="2810" spans="1:7" ht="15">
      <c r="A2810" s="341" t="s">
        <v>4252</v>
      </c>
      <c r="B2810" s="381" t="s">
        <v>3048</v>
      </c>
      <c r="C2810" s="382" t="s">
        <v>4253</v>
      </c>
      <c r="D2810" s="383">
        <v>1514</v>
      </c>
      <c r="E2810" s="384">
        <v>4500</v>
      </c>
      <c r="F2810" s="141">
        <f>-SUMIF(CajaAcc!F:F,A2810,CajaAcc!E:E)+G2810</f>
        <v>2</v>
      </c>
      <c r="G2810" s="332">
        <v>2</v>
      </c>
    </row>
    <row r="2811" spans="1:7" ht="15">
      <c r="A2811" s="341" t="s">
        <v>4255</v>
      </c>
      <c r="B2811" s="381" t="s">
        <v>3048</v>
      </c>
      <c r="C2811" s="382" t="s">
        <v>7095</v>
      </c>
      <c r="D2811" s="383">
        <v>1370</v>
      </c>
      <c r="E2811" s="384">
        <v>4000</v>
      </c>
      <c r="F2811" s="141">
        <f>-SUMIF(CajaAcc!F:F,A2811,CajaAcc!E:E)+G2811</f>
        <v>1</v>
      </c>
      <c r="G2811" s="332">
        <v>1</v>
      </c>
    </row>
    <row r="2812" spans="1:7" ht="15">
      <c r="A2812" s="341" t="s">
        <v>4254</v>
      </c>
      <c r="B2812" s="381" t="s">
        <v>3048</v>
      </c>
      <c r="C2812" s="382" t="s">
        <v>7096</v>
      </c>
      <c r="D2812" s="383">
        <v>1370</v>
      </c>
      <c r="E2812" s="384">
        <v>4000</v>
      </c>
      <c r="F2812" s="141">
        <f>-SUMIF(CajaAcc!F:F,A2812,CajaAcc!E:E)+G2812</f>
        <v>6</v>
      </c>
      <c r="G2812" s="332">
        <v>6</v>
      </c>
    </row>
    <row r="2813" spans="1:7" ht="15">
      <c r="A2813" s="341" t="s">
        <v>4256</v>
      </c>
      <c r="B2813" s="381" t="s">
        <v>3048</v>
      </c>
      <c r="C2813" s="382" t="s">
        <v>4257</v>
      </c>
      <c r="D2813" s="383">
        <v>1700</v>
      </c>
      <c r="E2813" s="384">
        <v>5000</v>
      </c>
      <c r="F2813" s="141">
        <f>-SUMIF(CajaAcc!F:F,A2813,CajaAcc!E:E)+G2813</f>
        <v>0</v>
      </c>
      <c r="G2813" s="332">
        <v>0</v>
      </c>
    </row>
    <row r="2814" spans="1:7" ht="15">
      <c r="A2814" s="341" t="s">
        <v>4258</v>
      </c>
      <c r="B2814" s="381" t="s">
        <v>3048</v>
      </c>
      <c r="C2814" s="382" t="s">
        <v>4259</v>
      </c>
      <c r="D2814" s="383">
        <v>1496</v>
      </c>
      <c r="E2814" s="384">
        <v>4500</v>
      </c>
      <c r="F2814" s="141">
        <f>-SUMIF(CajaAcc!F:F,A2814,CajaAcc!E:E)+G2814</f>
        <v>1</v>
      </c>
      <c r="G2814" s="332">
        <v>1</v>
      </c>
    </row>
    <row r="2815" spans="1:7" ht="15">
      <c r="A2815" s="341" t="s">
        <v>4260</v>
      </c>
      <c r="B2815" s="381" t="s">
        <v>3048</v>
      </c>
      <c r="C2815" s="382" t="s">
        <v>4261</v>
      </c>
      <c r="D2815" s="383">
        <v>3051</v>
      </c>
      <c r="E2815" s="384">
        <v>9500</v>
      </c>
      <c r="F2815" s="141">
        <f>-SUMIF(CajaAcc!F:F,A2815,CajaAcc!E:E)+G2815</f>
        <v>0</v>
      </c>
      <c r="G2815" s="332">
        <v>0</v>
      </c>
    </row>
    <row r="2816" spans="1:7" ht="15">
      <c r="A2816" s="341" t="s">
        <v>4262</v>
      </c>
      <c r="B2816" s="381" t="s">
        <v>3048</v>
      </c>
      <c r="C2816" s="382" t="s">
        <v>7097</v>
      </c>
      <c r="D2816" s="383">
        <v>4540</v>
      </c>
      <c r="E2816" s="384">
        <v>14000</v>
      </c>
      <c r="F2816" s="141">
        <f>-SUMIF(CajaAcc!F:F,A2816,CajaAcc!E:E)+G2816</f>
        <v>2</v>
      </c>
      <c r="G2816" s="332">
        <v>2</v>
      </c>
    </row>
    <row r="2817" spans="1:8" ht="15">
      <c r="A2817" s="341" t="s">
        <v>4263</v>
      </c>
      <c r="B2817" s="381" t="s">
        <v>3048</v>
      </c>
      <c r="C2817" s="382" t="s">
        <v>7098</v>
      </c>
      <c r="D2817" s="383">
        <v>1845</v>
      </c>
      <c r="E2817" s="384">
        <v>5500</v>
      </c>
      <c r="F2817" s="141">
        <f>-SUMIF(CajaAcc!F:F,A2817,CajaAcc!E:E)+G2817</f>
        <v>0</v>
      </c>
      <c r="G2817" s="332">
        <v>0</v>
      </c>
    </row>
    <row r="2818" spans="1:8" ht="15">
      <c r="A2818" s="341" t="s">
        <v>4264</v>
      </c>
      <c r="B2818" s="381" t="s">
        <v>3048</v>
      </c>
      <c r="C2818" s="382" t="s">
        <v>4265</v>
      </c>
      <c r="D2818" s="383">
        <v>1700</v>
      </c>
      <c r="E2818" s="384">
        <v>5000</v>
      </c>
      <c r="F2818" s="141">
        <f>-SUMIF(CajaAcc!F:F,A2818,CajaAcc!E:E)+G2818</f>
        <v>0</v>
      </c>
      <c r="G2818" s="332">
        <v>0</v>
      </c>
    </row>
    <row r="2819" spans="1:8" ht="15">
      <c r="A2819" s="341" t="s">
        <v>7303</v>
      </c>
      <c r="B2819" s="381" t="s">
        <v>3048</v>
      </c>
      <c r="C2819" s="382" t="s">
        <v>7304</v>
      </c>
      <c r="D2819" s="383">
        <v>1915</v>
      </c>
      <c r="E2819" s="384">
        <v>6000</v>
      </c>
      <c r="F2819" s="141">
        <f>-SUMIF(CajaAcc!F:F,A2819,CajaAcc!E:E)+G2819</f>
        <v>1</v>
      </c>
      <c r="G2819" s="332">
        <v>1</v>
      </c>
    </row>
    <row r="2820" spans="1:8" ht="15">
      <c r="A2820" s="341" t="s">
        <v>7355</v>
      </c>
      <c r="B2820" s="381" t="s">
        <v>3048</v>
      </c>
      <c r="C2820" s="382" t="s">
        <v>7356</v>
      </c>
      <c r="D2820" s="383">
        <v>1525</v>
      </c>
      <c r="E2820" s="384">
        <v>4500</v>
      </c>
      <c r="F2820" s="141">
        <f>-SUMIF(CajaAcc!F:F,A2820,CajaAcc!E:E)+G2820</f>
        <v>0</v>
      </c>
      <c r="G2820" s="332">
        <v>0</v>
      </c>
    </row>
    <row r="2821" spans="1:8" ht="15">
      <c r="A2821" s="341" t="s">
        <v>6959</v>
      </c>
      <c r="B2821" s="381" t="s">
        <v>3048</v>
      </c>
      <c r="C2821" s="382" t="s">
        <v>7099</v>
      </c>
      <c r="D2821" s="383">
        <v>3285</v>
      </c>
      <c r="E2821" s="384">
        <v>10000</v>
      </c>
      <c r="F2821" s="141">
        <f>-SUMIF(CajaAcc!F:F,A2821,CajaAcc!E:E)+G2821</f>
        <v>2</v>
      </c>
      <c r="G2821" s="332">
        <v>2</v>
      </c>
    </row>
    <row r="2822" spans="1:8" ht="15">
      <c r="A2822" s="341" t="s">
        <v>7732</v>
      </c>
      <c r="B2822" s="381" t="s">
        <v>3048</v>
      </c>
      <c r="C2822" s="382" t="s">
        <v>7733</v>
      </c>
      <c r="D2822" s="383">
        <v>1915</v>
      </c>
      <c r="E2822" s="384">
        <v>6000</v>
      </c>
      <c r="F2822" s="141">
        <f>-SUMIF(CajaAcc!F:F,A2822,CajaAcc!E:E)+G2822</f>
        <v>1</v>
      </c>
      <c r="G2822" s="332">
        <v>1</v>
      </c>
    </row>
    <row r="2823" spans="1:8" ht="15">
      <c r="A2823" s="341" t="s">
        <v>7734</v>
      </c>
      <c r="B2823" s="381" t="s">
        <v>3048</v>
      </c>
      <c r="C2823" s="382" t="s">
        <v>7735</v>
      </c>
      <c r="D2823" s="383">
        <v>3149</v>
      </c>
      <c r="E2823" s="384">
        <v>9500</v>
      </c>
      <c r="F2823" s="141">
        <f>-SUMIF(CajaAcc!F:F,A2823,CajaAcc!E:E)+G2823</f>
        <v>1</v>
      </c>
      <c r="G2823" s="332">
        <v>1</v>
      </c>
    </row>
    <row r="2824" spans="1:8" ht="15">
      <c r="A2824" s="341" t="s">
        <v>7736</v>
      </c>
      <c r="B2824" s="381" t="s">
        <v>3048</v>
      </c>
      <c r="C2824" s="382" t="s">
        <v>7737</v>
      </c>
      <c r="D2824" s="383">
        <v>1700</v>
      </c>
      <c r="E2824" s="384">
        <v>5000</v>
      </c>
      <c r="F2824" s="141">
        <f>-SUMIF(CajaAcc!F:F,A2824,CajaAcc!E:E)+G2824</f>
        <v>1</v>
      </c>
      <c r="G2824" s="332">
        <v>1</v>
      </c>
    </row>
    <row r="2825" spans="1:8" ht="15">
      <c r="A2825" s="341" t="s">
        <v>4266</v>
      </c>
      <c r="B2825" s="381" t="s">
        <v>3048</v>
      </c>
      <c r="C2825" s="382" t="s">
        <v>4267</v>
      </c>
      <c r="D2825" s="383">
        <v>896</v>
      </c>
      <c r="E2825" s="384">
        <v>1000</v>
      </c>
      <c r="F2825" s="141">
        <f>-SUMIF(CajaAcc!F:F,A2825,CajaAcc!E:E)+G2825</f>
        <v>0</v>
      </c>
      <c r="G2825" s="332">
        <v>0</v>
      </c>
    </row>
    <row r="2826" spans="1:8" ht="15">
      <c r="A2826" s="341" t="s">
        <v>4268</v>
      </c>
      <c r="B2826" s="381" t="s">
        <v>3048</v>
      </c>
      <c r="C2826" s="382" t="s">
        <v>4269</v>
      </c>
      <c r="D2826" s="383">
        <v>896</v>
      </c>
      <c r="E2826" s="384">
        <v>1000</v>
      </c>
      <c r="F2826" s="141">
        <f>-SUMIF(CajaAcc!F:F,A2826,CajaAcc!E:E)+G2826</f>
        <v>0</v>
      </c>
      <c r="G2826" s="332">
        <v>0</v>
      </c>
    </row>
    <row r="2827" spans="1:8" ht="15">
      <c r="A2827" s="341" t="s">
        <v>4270</v>
      </c>
      <c r="B2827" s="381" t="s">
        <v>3048</v>
      </c>
      <c r="C2827" s="382" t="s">
        <v>4271</v>
      </c>
      <c r="D2827" s="383">
        <v>896</v>
      </c>
      <c r="E2827" s="384">
        <v>1000</v>
      </c>
      <c r="F2827" s="141">
        <f>-SUMIF(CajaAcc!F:F,A2827,CajaAcc!E:E)+G2827</f>
        <v>0</v>
      </c>
      <c r="G2827" s="332">
        <v>0</v>
      </c>
      <c r="H2827" s="233">
        <v>15600</v>
      </c>
    </row>
    <row r="2828" spans="1:8" ht="15">
      <c r="A2828" s="341" t="s">
        <v>4272</v>
      </c>
      <c r="B2828" s="381" t="s">
        <v>3048</v>
      </c>
      <c r="C2828" s="382" t="s">
        <v>4273</v>
      </c>
      <c r="D2828" s="383">
        <v>896</v>
      </c>
      <c r="E2828" s="384">
        <v>1000</v>
      </c>
      <c r="F2828" s="141">
        <f>-SUMIF(CajaAcc!F:F,A2828,CajaAcc!E:E)+G2828</f>
        <v>0</v>
      </c>
      <c r="G2828" s="332">
        <v>0</v>
      </c>
    </row>
    <row r="2829" spans="1:8" ht="15">
      <c r="A2829" s="341" t="s">
        <v>4274</v>
      </c>
      <c r="B2829" s="381" t="s">
        <v>3048</v>
      </c>
      <c r="C2829" s="382" t="s">
        <v>4275</v>
      </c>
      <c r="D2829" s="383">
        <v>896</v>
      </c>
      <c r="E2829" s="384">
        <v>1000</v>
      </c>
      <c r="F2829" s="141">
        <f>-SUMIF(CajaAcc!F:F,A2829,CajaAcc!E:E)+G2829</f>
        <v>0</v>
      </c>
      <c r="G2829" s="332">
        <v>0</v>
      </c>
    </row>
    <row r="2830" spans="1:8" ht="15">
      <c r="A2830" s="341" t="s">
        <v>4276</v>
      </c>
      <c r="B2830" s="381" t="s">
        <v>3048</v>
      </c>
      <c r="C2830" s="382" t="s">
        <v>4275</v>
      </c>
      <c r="D2830" s="383">
        <v>896</v>
      </c>
      <c r="E2830" s="384">
        <v>1000</v>
      </c>
      <c r="F2830" s="141">
        <f>-SUMIF(CajaAcc!F:F,A2830,CajaAcc!E:E)+G2830</f>
        <v>0</v>
      </c>
      <c r="G2830" s="332">
        <v>0</v>
      </c>
    </row>
    <row r="2831" spans="1:8" ht="15">
      <c r="A2831" s="341" t="s">
        <v>4277</v>
      </c>
      <c r="B2831" s="381" t="s">
        <v>3048</v>
      </c>
      <c r="C2831" s="382" t="s">
        <v>4278</v>
      </c>
      <c r="D2831" s="383">
        <v>896</v>
      </c>
      <c r="E2831" s="384">
        <v>1000</v>
      </c>
      <c r="F2831" s="141">
        <f>-SUMIF(CajaAcc!F:F,A2831,CajaAcc!E:E)+G2831</f>
        <v>0</v>
      </c>
      <c r="G2831" s="332">
        <v>0</v>
      </c>
    </row>
    <row r="2832" spans="1:8" ht="15">
      <c r="A2832" s="341" t="s">
        <v>4279</v>
      </c>
      <c r="B2832" s="381" t="s">
        <v>3048</v>
      </c>
      <c r="C2832" s="382" t="s">
        <v>4280</v>
      </c>
      <c r="D2832" s="383">
        <v>896</v>
      </c>
      <c r="E2832" s="384">
        <v>1000</v>
      </c>
      <c r="F2832" s="141">
        <f>-SUMIF(CajaAcc!F:F,A2832,CajaAcc!E:E)+G2832</f>
        <v>0</v>
      </c>
      <c r="G2832" s="332">
        <v>0</v>
      </c>
    </row>
    <row r="2833" spans="1:7" ht="15">
      <c r="A2833" s="341" t="s">
        <v>4281</v>
      </c>
      <c r="B2833" s="381" t="s">
        <v>3048</v>
      </c>
      <c r="C2833" s="382" t="s">
        <v>4282</v>
      </c>
      <c r="D2833" s="383">
        <v>896</v>
      </c>
      <c r="E2833" s="384">
        <v>1000</v>
      </c>
      <c r="F2833" s="141">
        <f>-SUMIF(CajaAcc!F:F,A2833,CajaAcc!E:E)+G2833</f>
        <v>0</v>
      </c>
      <c r="G2833" s="332">
        <v>0</v>
      </c>
    </row>
    <row r="2834" spans="1:7" ht="15">
      <c r="A2834" s="341" t="s">
        <v>4283</v>
      </c>
      <c r="B2834" s="381" t="s">
        <v>3048</v>
      </c>
      <c r="C2834" s="382" t="s">
        <v>4284</v>
      </c>
      <c r="D2834" s="383">
        <v>896</v>
      </c>
      <c r="E2834" s="384">
        <v>1000</v>
      </c>
      <c r="F2834" s="141">
        <f>-SUMIF(CajaAcc!F:F,A2834,CajaAcc!E:E)+G2834</f>
        <v>0</v>
      </c>
      <c r="G2834" s="332">
        <v>0</v>
      </c>
    </row>
    <row r="2835" spans="1:7" ht="15">
      <c r="A2835" s="341" t="s">
        <v>4285</v>
      </c>
      <c r="B2835" s="381" t="s">
        <v>3048</v>
      </c>
      <c r="C2835" s="382" t="s">
        <v>4286</v>
      </c>
      <c r="D2835" s="383">
        <v>896</v>
      </c>
      <c r="E2835" s="384">
        <v>1000</v>
      </c>
      <c r="F2835" s="141">
        <f>-SUMIF(CajaAcc!F:F,A2835,CajaAcc!E:E)+G2835</f>
        <v>0</v>
      </c>
      <c r="G2835" s="332">
        <v>0</v>
      </c>
    </row>
    <row r="2836" spans="1:7" ht="15">
      <c r="A2836" s="341" t="s">
        <v>4287</v>
      </c>
      <c r="B2836" s="381" t="s">
        <v>3048</v>
      </c>
      <c r="C2836" s="382" t="s">
        <v>4286</v>
      </c>
      <c r="D2836" s="383">
        <v>896</v>
      </c>
      <c r="E2836" s="384">
        <v>1000</v>
      </c>
      <c r="F2836" s="141">
        <f>-SUMIF(CajaAcc!F:F,A2836,CajaAcc!E:E)+G2836</f>
        <v>0</v>
      </c>
      <c r="G2836" s="332">
        <v>0</v>
      </c>
    </row>
    <row r="2837" spans="1:7" ht="15">
      <c r="A2837" s="341" t="s">
        <v>4288</v>
      </c>
      <c r="B2837" s="381" t="s">
        <v>3048</v>
      </c>
      <c r="C2837" s="382" t="s">
        <v>4289</v>
      </c>
      <c r="D2837" s="383">
        <v>896</v>
      </c>
      <c r="E2837" s="384">
        <v>1000</v>
      </c>
      <c r="F2837" s="141">
        <f>-SUMIF(CajaAcc!F:F,A2837,CajaAcc!E:E)+G2837</f>
        <v>0</v>
      </c>
      <c r="G2837" s="332">
        <v>0</v>
      </c>
    </row>
    <row r="2838" spans="1:7" ht="15">
      <c r="A2838" s="341" t="s">
        <v>4290</v>
      </c>
      <c r="B2838" s="381" t="s">
        <v>3048</v>
      </c>
      <c r="C2838" s="382" t="s">
        <v>4291</v>
      </c>
      <c r="D2838" s="383">
        <v>896</v>
      </c>
      <c r="E2838" s="384">
        <v>1000</v>
      </c>
      <c r="F2838" s="141">
        <f>-SUMIF(CajaAcc!F:F,A2838,CajaAcc!E:E)+G2838</f>
        <v>0</v>
      </c>
      <c r="G2838" s="332">
        <v>0</v>
      </c>
    </row>
    <row r="2839" spans="1:7" ht="15">
      <c r="A2839" s="341" t="s">
        <v>4292</v>
      </c>
      <c r="B2839" s="381" t="s">
        <v>3048</v>
      </c>
      <c r="C2839" s="382" t="s">
        <v>4293</v>
      </c>
      <c r="D2839" s="383">
        <v>896</v>
      </c>
      <c r="E2839" s="384">
        <v>1000</v>
      </c>
      <c r="F2839" s="141">
        <f>-SUMIF(CajaAcc!F:F,A2839,CajaAcc!E:E)+G2839</f>
        <v>0</v>
      </c>
      <c r="G2839" s="332">
        <v>0</v>
      </c>
    </row>
    <row r="2840" spans="1:7" ht="15">
      <c r="A2840" s="341" t="s">
        <v>4294</v>
      </c>
      <c r="B2840" s="381" t="s">
        <v>3048</v>
      </c>
      <c r="C2840" s="382" t="s">
        <v>4293</v>
      </c>
      <c r="D2840" s="383">
        <v>896</v>
      </c>
      <c r="E2840" s="384">
        <v>1000</v>
      </c>
      <c r="F2840" s="141">
        <f>-SUMIF(CajaAcc!F:F,A2840,CajaAcc!E:E)+G2840</f>
        <v>0</v>
      </c>
      <c r="G2840" s="332">
        <v>0</v>
      </c>
    </row>
    <row r="2841" spans="1:7" ht="15">
      <c r="A2841" s="341" t="s">
        <v>4295</v>
      </c>
      <c r="B2841" s="381" t="s">
        <v>3048</v>
      </c>
      <c r="C2841" s="382" t="s">
        <v>4296</v>
      </c>
      <c r="D2841" s="383">
        <v>896</v>
      </c>
      <c r="E2841" s="384">
        <v>1000</v>
      </c>
      <c r="F2841" s="141">
        <f>-SUMIF(CajaAcc!F:F,A2841,CajaAcc!E:E)+G2841</f>
        <v>0</v>
      </c>
      <c r="G2841" s="332">
        <v>0</v>
      </c>
    </row>
    <row r="2842" spans="1:7" ht="15">
      <c r="A2842" s="341" t="s">
        <v>4297</v>
      </c>
      <c r="B2842" s="381" t="s">
        <v>3048</v>
      </c>
      <c r="C2842" s="382" t="s">
        <v>4298</v>
      </c>
      <c r="D2842" s="383">
        <v>3060</v>
      </c>
      <c r="E2842" s="384">
        <v>9500</v>
      </c>
      <c r="F2842" s="141">
        <f>-SUMIF(CajaAcc!F:F,A2842,CajaAcc!E:E)+G2842</f>
        <v>0</v>
      </c>
      <c r="G2842" s="332">
        <v>0</v>
      </c>
    </row>
    <row r="2843" spans="1:7" ht="15">
      <c r="A2843" s="341" t="s">
        <v>4299</v>
      </c>
      <c r="B2843" s="381" t="s">
        <v>3048</v>
      </c>
      <c r="C2843" s="382" t="s">
        <v>4300</v>
      </c>
      <c r="D2843" s="383">
        <v>3051</v>
      </c>
      <c r="E2843" s="384">
        <v>9500</v>
      </c>
      <c r="F2843" s="141">
        <f>-SUMIF(CajaAcc!F:F,A2843,CajaAcc!E:E)+G2843</f>
        <v>0</v>
      </c>
      <c r="G2843" s="332">
        <v>0</v>
      </c>
    </row>
    <row r="2844" spans="1:7" ht="15">
      <c r="A2844" s="341" t="s">
        <v>4301</v>
      </c>
      <c r="B2844" s="381" t="s">
        <v>3048</v>
      </c>
      <c r="C2844" s="382" t="s">
        <v>4300</v>
      </c>
      <c r="D2844" s="383">
        <v>3051</v>
      </c>
      <c r="E2844" s="384">
        <v>9500</v>
      </c>
      <c r="F2844" s="141">
        <f>-SUMIF(CajaAcc!F:F,A2844,CajaAcc!E:E)+G2844</f>
        <v>1</v>
      </c>
      <c r="G2844" s="332">
        <v>1</v>
      </c>
    </row>
    <row r="2845" spans="1:7" ht="15">
      <c r="A2845" s="341" t="s">
        <v>4303</v>
      </c>
      <c r="B2845" s="381" t="s">
        <v>3048</v>
      </c>
      <c r="C2845" s="382" t="s">
        <v>7100</v>
      </c>
      <c r="D2845" s="383">
        <v>1370</v>
      </c>
      <c r="E2845" s="384">
        <v>4000</v>
      </c>
      <c r="F2845" s="141">
        <f>-SUMIF(CajaAcc!F:F,A2845,CajaAcc!E:E)+G2845</f>
        <v>0</v>
      </c>
      <c r="G2845" s="332">
        <v>0</v>
      </c>
    </row>
    <row r="2846" spans="1:7" ht="15">
      <c r="A2846" s="341" t="s">
        <v>4302</v>
      </c>
      <c r="B2846" s="381" t="s">
        <v>3048</v>
      </c>
      <c r="C2846" s="382" t="s">
        <v>7101</v>
      </c>
      <c r="D2846" s="383">
        <v>1370</v>
      </c>
      <c r="E2846" s="384">
        <v>4000</v>
      </c>
      <c r="F2846" s="141">
        <f>-SUMIF(CajaAcc!F:F,A2846,CajaAcc!E:E)+G2846</f>
        <v>1</v>
      </c>
      <c r="G2846" s="332">
        <v>1</v>
      </c>
    </row>
    <row r="2847" spans="1:7" ht="15">
      <c r="A2847" s="341" t="s">
        <v>4304</v>
      </c>
      <c r="B2847" s="381" t="s">
        <v>3048</v>
      </c>
      <c r="C2847" s="382" t="s">
        <v>4305</v>
      </c>
      <c r="D2847" s="383">
        <v>1700</v>
      </c>
      <c r="E2847" s="384">
        <v>5000</v>
      </c>
      <c r="F2847" s="141">
        <f>-SUMIF(CajaAcc!F:F,A2847,CajaAcc!E:E)+G2847</f>
        <v>5</v>
      </c>
      <c r="G2847" s="332">
        <v>5</v>
      </c>
    </row>
    <row r="2848" spans="1:7" ht="15">
      <c r="A2848" s="341" t="s">
        <v>6647</v>
      </c>
      <c r="B2848" s="381" t="s">
        <v>3048</v>
      </c>
      <c r="C2848" s="382" t="s">
        <v>6648</v>
      </c>
      <c r="D2848" s="383">
        <v>2437</v>
      </c>
      <c r="E2848" s="384">
        <v>7500</v>
      </c>
      <c r="F2848" s="141">
        <f>-SUMIF(CajaAcc!F:F,A2848,CajaAcc!E:E)+G2848</f>
        <v>0</v>
      </c>
      <c r="G2848" s="332">
        <v>0</v>
      </c>
    </row>
    <row r="2849" spans="1:7" ht="15">
      <c r="A2849" s="341" t="s">
        <v>4306</v>
      </c>
      <c r="B2849" s="381" t="s">
        <v>3048</v>
      </c>
      <c r="C2849" s="382" t="s">
        <v>4307</v>
      </c>
      <c r="D2849" s="383">
        <v>3147</v>
      </c>
      <c r="E2849" s="384">
        <v>9500</v>
      </c>
      <c r="F2849" s="141">
        <f>-SUMIF(CajaAcc!F:F,A2849,CajaAcc!E:E)+G2849</f>
        <v>0</v>
      </c>
      <c r="G2849" s="332">
        <v>0</v>
      </c>
    </row>
    <row r="2850" spans="1:7" ht="15">
      <c r="A2850" s="341" t="s">
        <v>4308</v>
      </c>
      <c r="B2850" s="381" t="s">
        <v>3048</v>
      </c>
      <c r="C2850" s="382" t="s">
        <v>4309</v>
      </c>
      <c r="D2850" s="383">
        <v>1496</v>
      </c>
      <c r="E2850" s="384">
        <v>4500</v>
      </c>
      <c r="F2850" s="141">
        <f>-SUMIF(CajaAcc!F:F,A2850,CajaAcc!E:E)+G2850</f>
        <v>1</v>
      </c>
      <c r="G2850" s="332">
        <v>1</v>
      </c>
    </row>
    <row r="2851" spans="1:7" ht="15">
      <c r="A2851" s="341" t="s">
        <v>4310</v>
      </c>
      <c r="B2851" s="381" t="s">
        <v>3048</v>
      </c>
      <c r="C2851" s="382" t="s">
        <v>4311</v>
      </c>
      <c r="D2851" s="383">
        <v>3051</v>
      </c>
      <c r="E2851" s="384">
        <v>9500</v>
      </c>
      <c r="F2851" s="141">
        <f>-SUMIF(CajaAcc!F:F,A2851,CajaAcc!E:E)+G2851</f>
        <v>1</v>
      </c>
      <c r="G2851" s="332">
        <v>1</v>
      </c>
    </row>
    <row r="2852" spans="1:7" ht="15">
      <c r="A2852" s="341" t="s">
        <v>4312</v>
      </c>
      <c r="B2852" s="381" t="s">
        <v>3048</v>
      </c>
      <c r="C2852" s="382" t="s">
        <v>7102</v>
      </c>
      <c r="D2852" s="383">
        <v>4540</v>
      </c>
      <c r="E2852" s="384">
        <v>14000</v>
      </c>
      <c r="F2852" s="141">
        <f>-SUMIF(CajaAcc!F:F,A2852,CajaAcc!E:E)+G2852</f>
        <v>0</v>
      </c>
      <c r="G2852" s="332">
        <v>0</v>
      </c>
    </row>
    <row r="2853" spans="1:7" ht="15">
      <c r="A2853" s="341" t="s">
        <v>4313</v>
      </c>
      <c r="B2853" s="381" t="s">
        <v>3048</v>
      </c>
      <c r="C2853" s="382" t="s">
        <v>4314</v>
      </c>
      <c r="D2853" s="383">
        <v>1700</v>
      </c>
      <c r="E2853" s="384">
        <v>5000</v>
      </c>
      <c r="F2853" s="141">
        <f>-SUMIF(CajaAcc!F:F,A2853,CajaAcc!E:E)+G2853</f>
        <v>1</v>
      </c>
      <c r="G2853" s="332">
        <v>1</v>
      </c>
    </row>
    <row r="2854" spans="1:7" ht="15">
      <c r="A2854" s="341" t="s">
        <v>4315</v>
      </c>
      <c r="B2854" s="381" t="s">
        <v>3048</v>
      </c>
      <c r="C2854" s="382" t="s">
        <v>4314</v>
      </c>
      <c r="D2854" s="383">
        <v>1700</v>
      </c>
      <c r="E2854" s="384">
        <v>5000</v>
      </c>
      <c r="F2854" s="141">
        <f>-SUMIF(CajaAcc!F:F,A2854,CajaAcc!E:E)+G2854</f>
        <v>0</v>
      </c>
      <c r="G2854" s="332">
        <v>0</v>
      </c>
    </row>
    <row r="2855" spans="1:7" ht="15">
      <c r="A2855" s="341" t="s">
        <v>4316</v>
      </c>
      <c r="B2855" s="381" t="s">
        <v>3048</v>
      </c>
      <c r="C2855" s="382" t="s">
        <v>4317</v>
      </c>
      <c r="D2855" s="383">
        <v>896</v>
      </c>
      <c r="E2855" s="384">
        <v>1000</v>
      </c>
      <c r="F2855" s="141">
        <f>-SUMIF(CajaAcc!F:F,A2855,CajaAcc!E:E)+G2855</f>
        <v>0</v>
      </c>
      <c r="G2855" s="332">
        <v>0</v>
      </c>
    </row>
    <row r="2856" spans="1:7" ht="15">
      <c r="A2856" s="341" t="s">
        <v>4318</v>
      </c>
      <c r="B2856" s="381" t="s">
        <v>3048</v>
      </c>
      <c r="C2856" s="382" t="s">
        <v>4317</v>
      </c>
      <c r="D2856" s="383">
        <v>896</v>
      </c>
      <c r="E2856" s="384">
        <v>1000</v>
      </c>
      <c r="F2856" s="141">
        <f>-SUMIF(CajaAcc!F:F,A2856,CajaAcc!E:E)+G2856</f>
        <v>0</v>
      </c>
      <c r="G2856" s="332">
        <v>0</v>
      </c>
    </row>
    <row r="2857" spans="1:7" ht="15">
      <c r="A2857" s="341" t="s">
        <v>4319</v>
      </c>
      <c r="B2857" s="381" t="s">
        <v>3048</v>
      </c>
      <c r="C2857" s="382" t="s">
        <v>4317</v>
      </c>
      <c r="D2857" s="383">
        <v>896</v>
      </c>
      <c r="E2857" s="384">
        <v>1000</v>
      </c>
      <c r="F2857" s="141">
        <f>-SUMIF(CajaAcc!F:F,A2857,CajaAcc!E:E)+G2857</f>
        <v>0</v>
      </c>
      <c r="G2857" s="332">
        <v>0</v>
      </c>
    </row>
    <row r="2858" spans="1:7" ht="15">
      <c r="A2858" s="341" t="s">
        <v>4320</v>
      </c>
      <c r="B2858" s="381" t="s">
        <v>3048</v>
      </c>
      <c r="C2858" s="382" t="s">
        <v>4321</v>
      </c>
      <c r="D2858" s="383">
        <v>818</v>
      </c>
      <c r="E2858" s="384">
        <v>1000</v>
      </c>
      <c r="F2858" s="141">
        <f>-SUMIF(CajaAcc!F:F,A2858,CajaAcc!E:E)+G2858</f>
        <v>0</v>
      </c>
      <c r="G2858" s="332">
        <v>0</v>
      </c>
    </row>
    <row r="2859" spans="1:7" ht="15">
      <c r="A2859" s="341" t="s">
        <v>4322</v>
      </c>
      <c r="B2859" s="381" t="s">
        <v>3048</v>
      </c>
      <c r="C2859" s="382" t="s">
        <v>4321</v>
      </c>
      <c r="D2859" s="383">
        <v>818</v>
      </c>
      <c r="E2859" s="384">
        <v>1000</v>
      </c>
      <c r="F2859" s="141">
        <f>-SUMIF(CajaAcc!F:F,A2859,CajaAcc!E:E)+G2859</f>
        <v>0</v>
      </c>
      <c r="G2859" s="332">
        <v>0</v>
      </c>
    </row>
    <row r="2860" spans="1:7" ht="15">
      <c r="A2860" s="341" t="s">
        <v>4323</v>
      </c>
      <c r="B2860" s="381" t="s">
        <v>3048</v>
      </c>
      <c r="C2860" s="382" t="s">
        <v>4321</v>
      </c>
      <c r="D2860" s="383">
        <v>818</v>
      </c>
      <c r="E2860" s="384">
        <v>1000</v>
      </c>
      <c r="F2860" s="141">
        <f>-SUMIF(CajaAcc!F:F,A2860,CajaAcc!E:E)+G2860</f>
        <v>0</v>
      </c>
      <c r="G2860" s="332">
        <v>0</v>
      </c>
    </row>
    <row r="2861" spans="1:7" ht="15">
      <c r="A2861" s="341" t="s">
        <v>4324</v>
      </c>
      <c r="B2861" s="381" t="s">
        <v>3048</v>
      </c>
      <c r="C2861" s="382" t="s">
        <v>4321</v>
      </c>
      <c r="D2861" s="383">
        <v>818</v>
      </c>
      <c r="E2861" s="384">
        <v>1000</v>
      </c>
      <c r="F2861" s="141">
        <f>-SUMIF(CajaAcc!F:F,A2861,CajaAcc!E:E)+G2861</f>
        <v>0</v>
      </c>
      <c r="G2861" s="332">
        <v>0</v>
      </c>
    </row>
    <row r="2862" spans="1:7" ht="15">
      <c r="A2862" s="341" t="s">
        <v>4325</v>
      </c>
      <c r="B2862" s="381" t="s">
        <v>3048</v>
      </c>
      <c r="C2862" s="382" t="s">
        <v>4326</v>
      </c>
      <c r="D2862" s="383">
        <v>896</v>
      </c>
      <c r="E2862" s="384">
        <v>1000</v>
      </c>
      <c r="F2862" s="141">
        <f>-SUMIF(CajaAcc!F:F,A2862,CajaAcc!E:E)+G2862</f>
        <v>0</v>
      </c>
      <c r="G2862" s="332">
        <v>0</v>
      </c>
    </row>
    <row r="2863" spans="1:7" ht="15">
      <c r="A2863" s="341" t="s">
        <v>4327</v>
      </c>
      <c r="B2863" s="381" t="s">
        <v>3048</v>
      </c>
      <c r="C2863" s="382" t="s">
        <v>4328</v>
      </c>
      <c r="D2863" s="383">
        <v>896</v>
      </c>
      <c r="E2863" s="384">
        <v>1000</v>
      </c>
      <c r="F2863" s="141">
        <f>-SUMIF(CajaAcc!F:F,A2863,CajaAcc!E:E)+G2863</f>
        <v>0</v>
      </c>
      <c r="G2863" s="332">
        <v>0</v>
      </c>
    </row>
    <row r="2864" spans="1:7" ht="15">
      <c r="A2864" s="341" t="s">
        <v>4329</v>
      </c>
      <c r="B2864" s="381" t="s">
        <v>3048</v>
      </c>
      <c r="C2864" s="382" t="s">
        <v>4330</v>
      </c>
      <c r="D2864" s="383">
        <v>818</v>
      </c>
      <c r="E2864" s="384">
        <v>1000</v>
      </c>
      <c r="F2864" s="141">
        <f>-SUMIF(CajaAcc!F:F,A2864,CajaAcc!E:E)+G2864</f>
        <v>0</v>
      </c>
      <c r="G2864" s="332">
        <v>0</v>
      </c>
    </row>
    <row r="2865" spans="1:7" ht="15">
      <c r="A2865" s="341" t="s">
        <v>4331</v>
      </c>
      <c r="B2865" s="381" t="s">
        <v>3048</v>
      </c>
      <c r="C2865" s="382" t="s">
        <v>4332</v>
      </c>
      <c r="D2865" s="383">
        <v>896</v>
      </c>
      <c r="E2865" s="384">
        <v>1000</v>
      </c>
      <c r="F2865" s="141">
        <f>-SUMIF(CajaAcc!F:F,A2865,CajaAcc!E:E)+G2865</f>
        <v>0</v>
      </c>
      <c r="G2865" s="332">
        <v>0</v>
      </c>
    </row>
    <row r="2866" spans="1:7" ht="15">
      <c r="A2866" s="341" t="s">
        <v>4333</v>
      </c>
      <c r="B2866" s="381" t="s">
        <v>3048</v>
      </c>
      <c r="C2866" s="382" t="s">
        <v>4334</v>
      </c>
      <c r="D2866" s="383">
        <v>896</v>
      </c>
      <c r="E2866" s="384">
        <v>1000</v>
      </c>
      <c r="F2866" s="141">
        <f>-SUMIF(CajaAcc!F:F,A2866,CajaAcc!E:E)+G2866</f>
        <v>0</v>
      </c>
      <c r="G2866" s="332">
        <v>0</v>
      </c>
    </row>
    <row r="2867" spans="1:7" ht="15">
      <c r="A2867" s="341" t="s">
        <v>4335</v>
      </c>
      <c r="B2867" s="381" t="s">
        <v>3048</v>
      </c>
      <c r="C2867" s="382" t="s">
        <v>4336</v>
      </c>
      <c r="D2867" s="383">
        <v>896</v>
      </c>
      <c r="E2867" s="384">
        <v>1000</v>
      </c>
      <c r="F2867" s="141">
        <f>-SUMIF(CajaAcc!F:F,A2867,CajaAcc!E:E)+G2867</f>
        <v>0</v>
      </c>
      <c r="G2867" s="332">
        <v>0</v>
      </c>
    </row>
    <row r="2868" spans="1:7" ht="15">
      <c r="A2868" s="341" t="s">
        <v>4337</v>
      </c>
      <c r="B2868" s="381" t="s">
        <v>3048</v>
      </c>
      <c r="C2868" s="382" t="s">
        <v>4338</v>
      </c>
      <c r="D2868" s="383">
        <v>896</v>
      </c>
      <c r="E2868" s="384">
        <v>1000</v>
      </c>
      <c r="F2868" s="141">
        <f>-SUMIF(CajaAcc!F:F,A2868,CajaAcc!E:E)+G2868</f>
        <v>0</v>
      </c>
      <c r="G2868" s="332">
        <v>0</v>
      </c>
    </row>
    <row r="2869" spans="1:7" ht="15">
      <c r="A2869" s="341" t="s">
        <v>4339</v>
      </c>
      <c r="B2869" s="381" t="s">
        <v>3048</v>
      </c>
      <c r="C2869" s="382" t="s">
        <v>4340</v>
      </c>
      <c r="D2869" s="383">
        <v>896</v>
      </c>
      <c r="E2869" s="384">
        <v>1000</v>
      </c>
      <c r="F2869" s="141">
        <f>-SUMIF(CajaAcc!F:F,A2869,CajaAcc!E:E)+G2869</f>
        <v>0</v>
      </c>
      <c r="G2869" s="332">
        <v>0</v>
      </c>
    </row>
    <row r="2870" spans="1:7" ht="15">
      <c r="A2870" s="341" t="s">
        <v>4341</v>
      </c>
      <c r="B2870" s="381" t="s">
        <v>3048</v>
      </c>
      <c r="C2870" s="382" t="s">
        <v>4342</v>
      </c>
      <c r="D2870" s="383">
        <v>896</v>
      </c>
      <c r="E2870" s="384">
        <v>1000</v>
      </c>
      <c r="F2870" s="141">
        <f>-SUMIF(CajaAcc!F:F,A2870,CajaAcc!E:E)+G2870</f>
        <v>0</v>
      </c>
      <c r="G2870" s="332">
        <v>0</v>
      </c>
    </row>
    <row r="2871" spans="1:7" ht="15">
      <c r="A2871" s="341" t="s">
        <v>4343</v>
      </c>
      <c r="B2871" s="381" t="s">
        <v>3048</v>
      </c>
      <c r="C2871" s="382" t="s">
        <v>4344</v>
      </c>
      <c r="D2871" s="383">
        <v>896</v>
      </c>
      <c r="E2871" s="384">
        <v>1000</v>
      </c>
      <c r="F2871" s="141">
        <f>-SUMIF(CajaAcc!F:F,A2871,CajaAcc!E:E)+G2871</f>
        <v>0</v>
      </c>
      <c r="G2871" s="332">
        <v>0</v>
      </c>
    </row>
    <row r="2872" spans="1:7" ht="15">
      <c r="A2872" s="341" t="s">
        <v>4345</v>
      </c>
      <c r="B2872" s="381" t="s">
        <v>3048</v>
      </c>
      <c r="C2872" s="382" t="s">
        <v>4344</v>
      </c>
      <c r="D2872" s="383">
        <v>896</v>
      </c>
      <c r="E2872" s="384">
        <v>1000</v>
      </c>
      <c r="F2872" s="141">
        <f>-SUMIF(CajaAcc!F:F,A2872,CajaAcc!E:E)+G2872</f>
        <v>0</v>
      </c>
      <c r="G2872" s="332">
        <v>0</v>
      </c>
    </row>
    <row r="2873" spans="1:7" ht="15">
      <c r="A2873" s="341" t="s">
        <v>4346</v>
      </c>
      <c r="B2873" s="381" t="s">
        <v>3048</v>
      </c>
      <c r="C2873" s="382" t="s">
        <v>4347</v>
      </c>
      <c r="D2873" s="383">
        <v>896</v>
      </c>
      <c r="E2873" s="384">
        <v>1000</v>
      </c>
      <c r="F2873" s="141">
        <f>-SUMIF(CajaAcc!F:F,A2873,CajaAcc!E:E)+G2873</f>
        <v>0</v>
      </c>
      <c r="G2873" s="332">
        <v>0</v>
      </c>
    </row>
    <row r="2874" spans="1:7" ht="15">
      <c r="A2874" s="341" t="s">
        <v>4348</v>
      </c>
      <c r="B2874" s="381" t="s">
        <v>3048</v>
      </c>
      <c r="C2874" s="382" t="s">
        <v>4349</v>
      </c>
      <c r="D2874" s="383">
        <v>896</v>
      </c>
      <c r="E2874" s="384">
        <v>1000</v>
      </c>
      <c r="F2874" s="141">
        <f>-SUMIF(CajaAcc!F:F,A2874,CajaAcc!E:E)+G2874</f>
        <v>0</v>
      </c>
      <c r="G2874" s="332">
        <v>0</v>
      </c>
    </row>
    <row r="2875" spans="1:7" ht="15">
      <c r="A2875" s="341" t="s">
        <v>4350</v>
      </c>
      <c r="B2875" s="381" t="s">
        <v>3048</v>
      </c>
      <c r="C2875" s="382" t="s">
        <v>4351</v>
      </c>
      <c r="D2875" s="383">
        <v>896</v>
      </c>
      <c r="E2875" s="384">
        <v>1000</v>
      </c>
      <c r="F2875" s="141">
        <f>-SUMIF(CajaAcc!F:F,A2875,CajaAcc!E:E)+G2875</f>
        <v>0</v>
      </c>
      <c r="G2875" s="332">
        <v>0</v>
      </c>
    </row>
    <row r="2876" spans="1:7" ht="15">
      <c r="A2876" s="341" t="s">
        <v>4352</v>
      </c>
      <c r="B2876" s="381" t="s">
        <v>3048</v>
      </c>
      <c r="C2876" s="382" t="s">
        <v>4353</v>
      </c>
      <c r="D2876" s="383">
        <v>666</v>
      </c>
      <c r="E2876" s="384">
        <v>1000</v>
      </c>
      <c r="F2876" s="141">
        <f>-SUMIF(CajaAcc!F:F,A2876,CajaAcc!E:E)+G2876</f>
        <v>0</v>
      </c>
      <c r="G2876" s="332">
        <v>0</v>
      </c>
    </row>
    <row r="2877" spans="1:7" ht="15">
      <c r="A2877" s="341" t="s">
        <v>4354</v>
      </c>
      <c r="B2877" s="381" t="s">
        <v>3048</v>
      </c>
      <c r="C2877" s="382" t="s">
        <v>4355</v>
      </c>
      <c r="D2877" s="383">
        <v>666</v>
      </c>
      <c r="E2877" s="384">
        <v>1000</v>
      </c>
      <c r="F2877" s="141">
        <f>-SUMIF(CajaAcc!F:F,A2877,CajaAcc!E:E)+G2877</f>
        <v>0</v>
      </c>
      <c r="G2877" s="332">
        <v>0</v>
      </c>
    </row>
    <row r="2878" spans="1:7" ht="15">
      <c r="A2878" s="341" t="s">
        <v>4356</v>
      </c>
      <c r="B2878" s="381" t="s">
        <v>3048</v>
      </c>
      <c r="C2878" s="382" t="s">
        <v>4355</v>
      </c>
      <c r="D2878" s="383">
        <v>666</v>
      </c>
      <c r="E2878" s="384">
        <v>1000</v>
      </c>
      <c r="F2878" s="141">
        <f>-SUMIF(CajaAcc!F:F,A2878,CajaAcc!E:E)+G2878</f>
        <v>0</v>
      </c>
      <c r="G2878" s="332">
        <v>0</v>
      </c>
    </row>
    <row r="2879" spans="1:7" ht="15">
      <c r="A2879" s="341" t="s">
        <v>4357</v>
      </c>
      <c r="B2879" s="381" t="s">
        <v>3048</v>
      </c>
      <c r="C2879" s="382" t="s">
        <v>4358</v>
      </c>
      <c r="D2879" s="383">
        <v>666</v>
      </c>
      <c r="E2879" s="384">
        <v>1000</v>
      </c>
      <c r="F2879" s="141">
        <f>-SUMIF(CajaAcc!F:F,A2879,CajaAcc!E:E)+G2879</f>
        <v>0</v>
      </c>
      <c r="G2879" s="332">
        <v>0</v>
      </c>
    </row>
    <row r="2880" spans="1:7" ht="15">
      <c r="A2880" s="341" t="s">
        <v>4359</v>
      </c>
      <c r="B2880" s="381" t="s">
        <v>3048</v>
      </c>
      <c r="C2880" s="382" t="s">
        <v>4358</v>
      </c>
      <c r="D2880" s="383">
        <v>666</v>
      </c>
      <c r="E2880" s="384">
        <v>1000</v>
      </c>
      <c r="F2880" s="141">
        <f>-SUMIF(CajaAcc!F:F,A2880,CajaAcc!E:E)+G2880</f>
        <v>0</v>
      </c>
      <c r="G2880" s="332">
        <v>0</v>
      </c>
    </row>
    <row r="2881" spans="1:7" ht="15">
      <c r="A2881" s="341" t="s">
        <v>4360</v>
      </c>
      <c r="B2881" s="381" t="s">
        <v>3048</v>
      </c>
      <c r="C2881" s="382" t="s">
        <v>4358</v>
      </c>
      <c r="D2881" s="383">
        <v>666</v>
      </c>
      <c r="E2881" s="384">
        <v>1000</v>
      </c>
      <c r="F2881" s="141">
        <f>-SUMIF(CajaAcc!F:F,A2881,CajaAcc!E:E)+G2881</f>
        <v>0</v>
      </c>
      <c r="G2881" s="332">
        <v>0</v>
      </c>
    </row>
    <row r="2882" spans="1:7" ht="15">
      <c r="A2882" s="341" t="s">
        <v>4361</v>
      </c>
      <c r="B2882" s="381" t="s">
        <v>3048</v>
      </c>
      <c r="C2882" s="382" t="s">
        <v>4358</v>
      </c>
      <c r="D2882" s="383">
        <v>666</v>
      </c>
      <c r="E2882" s="384">
        <v>1000</v>
      </c>
      <c r="F2882" s="141">
        <f>-SUMIF(CajaAcc!F:F,A2882,CajaAcc!E:E)+G2882</f>
        <v>0</v>
      </c>
      <c r="G2882" s="332">
        <v>0</v>
      </c>
    </row>
    <row r="2883" spans="1:7" ht="15">
      <c r="A2883" s="341" t="s">
        <v>4362</v>
      </c>
      <c r="B2883" s="381" t="s">
        <v>3048</v>
      </c>
      <c r="C2883" s="382" t="s">
        <v>4363</v>
      </c>
      <c r="D2883" s="383">
        <v>666</v>
      </c>
      <c r="E2883" s="384">
        <v>1000</v>
      </c>
      <c r="F2883" s="141">
        <f>-SUMIF(CajaAcc!F:F,A2883,CajaAcc!E:E)+G2883</f>
        <v>0</v>
      </c>
      <c r="G2883" s="332">
        <v>0</v>
      </c>
    </row>
    <row r="2884" spans="1:7" ht="15">
      <c r="A2884" s="341" t="s">
        <v>4364</v>
      </c>
      <c r="B2884" s="381" t="s">
        <v>3048</v>
      </c>
      <c r="C2884" s="382" t="s">
        <v>4363</v>
      </c>
      <c r="D2884" s="383">
        <v>666</v>
      </c>
      <c r="E2884" s="384">
        <v>1000</v>
      </c>
      <c r="F2884" s="141">
        <f>-SUMIF(CajaAcc!F:F,A2884,CajaAcc!E:E)+G2884</f>
        <v>0</v>
      </c>
      <c r="G2884" s="332">
        <v>0</v>
      </c>
    </row>
    <row r="2885" spans="1:7" ht="15">
      <c r="A2885" s="341" t="s">
        <v>4365</v>
      </c>
      <c r="B2885" s="381" t="s">
        <v>3048</v>
      </c>
      <c r="C2885" s="382" t="s">
        <v>4366</v>
      </c>
      <c r="D2885" s="383">
        <v>666</v>
      </c>
      <c r="E2885" s="384">
        <v>1000</v>
      </c>
      <c r="F2885" s="141">
        <f>-SUMIF(CajaAcc!F:F,A2885,CajaAcc!E:E)+G2885</f>
        <v>0</v>
      </c>
      <c r="G2885" s="332">
        <v>0</v>
      </c>
    </row>
    <row r="2886" spans="1:7" ht="15">
      <c r="A2886" s="341" t="s">
        <v>4367</v>
      </c>
      <c r="B2886" s="381" t="s">
        <v>3048</v>
      </c>
      <c r="C2886" s="382" t="s">
        <v>4368</v>
      </c>
      <c r="D2886" s="383">
        <v>666</v>
      </c>
      <c r="E2886" s="384">
        <v>1000</v>
      </c>
      <c r="F2886" s="141">
        <f>-SUMIF(CajaAcc!F:F,A2886,CajaAcc!E:E)+G2886</f>
        <v>0</v>
      </c>
      <c r="G2886" s="332">
        <v>0</v>
      </c>
    </row>
    <row r="2887" spans="1:7" ht="15">
      <c r="A2887" s="341" t="s">
        <v>4369</v>
      </c>
      <c r="B2887" s="381" t="s">
        <v>3048</v>
      </c>
      <c r="C2887" s="382" t="s">
        <v>4370</v>
      </c>
      <c r="D2887" s="383">
        <v>666</v>
      </c>
      <c r="E2887" s="384">
        <v>1000</v>
      </c>
      <c r="F2887" s="141">
        <f>-SUMIF(CajaAcc!F:F,A2887,CajaAcc!E:E)+G2887</f>
        <v>0</v>
      </c>
      <c r="G2887" s="332">
        <v>0</v>
      </c>
    </row>
    <row r="2888" spans="1:7" ht="15">
      <c r="A2888" s="341" t="s">
        <v>4371</v>
      </c>
      <c r="B2888" s="381" t="s">
        <v>3048</v>
      </c>
      <c r="C2888" s="382" t="s">
        <v>4372</v>
      </c>
      <c r="D2888" s="383">
        <v>925</v>
      </c>
      <c r="E2888" s="384">
        <v>1000</v>
      </c>
      <c r="F2888" s="141">
        <f>-SUMIF(CajaAcc!F:F,A2888,CajaAcc!E:E)+G2888</f>
        <v>0</v>
      </c>
      <c r="G2888" s="332">
        <v>0</v>
      </c>
    </row>
    <row r="2889" spans="1:7" ht="15">
      <c r="A2889" s="341" t="s">
        <v>4373</v>
      </c>
      <c r="B2889" s="381" t="s">
        <v>3048</v>
      </c>
      <c r="C2889" s="382" t="s">
        <v>4372</v>
      </c>
      <c r="D2889" s="383">
        <v>925</v>
      </c>
      <c r="E2889" s="384">
        <v>1000</v>
      </c>
      <c r="F2889" s="141">
        <f>-SUMIF(CajaAcc!F:F,A2889,CajaAcc!E:E)+G2889</f>
        <v>0</v>
      </c>
      <c r="G2889" s="332">
        <v>0</v>
      </c>
    </row>
    <row r="2890" spans="1:7" ht="15">
      <c r="A2890" s="341" t="s">
        <v>4374</v>
      </c>
      <c r="B2890" s="381" t="s">
        <v>3048</v>
      </c>
      <c r="C2890" s="382" t="s">
        <v>4375</v>
      </c>
      <c r="D2890" s="383">
        <v>925</v>
      </c>
      <c r="E2890" s="384">
        <v>1000</v>
      </c>
      <c r="F2890" s="141">
        <f>-SUMIF(CajaAcc!F:F,A2890,CajaAcc!E:E)+G2890</f>
        <v>0</v>
      </c>
      <c r="G2890" s="332">
        <v>0</v>
      </c>
    </row>
    <row r="2891" spans="1:7" ht="15">
      <c r="A2891" s="341" t="s">
        <v>4376</v>
      </c>
      <c r="B2891" s="381" t="s">
        <v>3048</v>
      </c>
      <c r="C2891" s="382" t="s">
        <v>4377</v>
      </c>
      <c r="D2891" s="383">
        <v>925</v>
      </c>
      <c r="E2891" s="384">
        <v>1000</v>
      </c>
      <c r="F2891" s="141">
        <f>-SUMIF(CajaAcc!F:F,A2891,CajaAcc!E:E)+G2891</f>
        <v>0</v>
      </c>
      <c r="G2891" s="332">
        <v>0</v>
      </c>
    </row>
    <row r="2892" spans="1:7" ht="15">
      <c r="A2892" s="341" t="s">
        <v>4378</v>
      </c>
      <c r="B2892" s="381" t="s">
        <v>3048</v>
      </c>
      <c r="C2892" s="382" t="s">
        <v>4379</v>
      </c>
      <c r="D2892" s="383">
        <v>925</v>
      </c>
      <c r="E2892" s="384">
        <v>1000</v>
      </c>
      <c r="F2892" s="141">
        <f>-SUMIF(CajaAcc!F:F,A2892,CajaAcc!E:E)+G2892</f>
        <v>0</v>
      </c>
      <c r="G2892" s="332">
        <v>0</v>
      </c>
    </row>
    <row r="2893" spans="1:7" ht="15">
      <c r="A2893" s="341" t="s">
        <v>4380</v>
      </c>
      <c r="B2893" s="381" t="s">
        <v>3048</v>
      </c>
      <c r="C2893" s="382" t="s">
        <v>4381</v>
      </c>
      <c r="D2893" s="383">
        <v>2459</v>
      </c>
      <c r="E2893" s="384">
        <v>7500</v>
      </c>
      <c r="F2893" s="141">
        <f>-SUMIF(CajaAcc!F:F,A2893,CajaAcc!E:E)+G2893</f>
        <v>0</v>
      </c>
      <c r="G2893" s="332">
        <v>0</v>
      </c>
    </row>
    <row r="2894" spans="1:7" ht="15">
      <c r="A2894" s="341" t="s">
        <v>4382</v>
      </c>
      <c r="B2894" s="381" t="s">
        <v>3048</v>
      </c>
      <c r="C2894" s="382" t="s">
        <v>4381</v>
      </c>
      <c r="D2894" s="383">
        <v>2459</v>
      </c>
      <c r="E2894" s="384">
        <v>7500</v>
      </c>
      <c r="F2894" s="141">
        <f>-SUMIF(CajaAcc!F:F,A2894,CajaAcc!E:E)+G2894</f>
        <v>0</v>
      </c>
      <c r="G2894" s="332">
        <v>0</v>
      </c>
    </row>
    <row r="2895" spans="1:7" ht="15">
      <c r="A2895" s="341" t="s">
        <v>4383</v>
      </c>
      <c r="B2895" s="381" t="s">
        <v>3048</v>
      </c>
      <c r="C2895" s="382" t="s">
        <v>4381</v>
      </c>
      <c r="D2895" s="383">
        <v>2459</v>
      </c>
      <c r="E2895" s="384">
        <v>7500</v>
      </c>
      <c r="F2895" s="141">
        <f>-SUMIF(CajaAcc!F:F,A2895,CajaAcc!E:E)+G2895</f>
        <v>0</v>
      </c>
      <c r="G2895" s="332">
        <v>0</v>
      </c>
    </row>
    <row r="2896" spans="1:7" ht="15">
      <c r="A2896" s="341" t="s">
        <v>4384</v>
      </c>
      <c r="B2896" s="381" t="s">
        <v>3048</v>
      </c>
      <c r="C2896" s="382" t="s">
        <v>4385</v>
      </c>
      <c r="D2896" s="383">
        <v>3051</v>
      </c>
      <c r="E2896" s="384">
        <v>9500</v>
      </c>
      <c r="F2896" s="141">
        <f>-SUMIF(CajaAcc!F:F,A2896,CajaAcc!E:E)+G2896</f>
        <v>0</v>
      </c>
      <c r="G2896" s="332">
        <v>0</v>
      </c>
    </row>
    <row r="2897" spans="1:7" ht="15">
      <c r="A2897" s="341" t="s">
        <v>4387</v>
      </c>
      <c r="B2897" s="381" t="s">
        <v>3048</v>
      </c>
      <c r="C2897" s="382" t="s">
        <v>7103</v>
      </c>
      <c r="D2897" s="383">
        <v>1370</v>
      </c>
      <c r="E2897" s="384">
        <v>4000</v>
      </c>
      <c r="F2897" s="141">
        <f>-SUMIF(CajaAcc!F:F,A2897,CajaAcc!E:E)+G2897</f>
        <v>1</v>
      </c>
      <c r="G2897" s="332">
        <v>1</v>
      </c>
    </row>
    <row r="2898" spans="1:7" ht="15">
      <c r="A2898" s="341" t="s">
        <v>4386</v>
      </c>
      <c r="B2898" s="381" t="s">
        <v>3048</v>
      </c>
      <c r="C2898" s="382" t="s">
        <v>7104</v>
      </c>
      <c r="D2898" s="383">
        <v>1370</v>
      </c>
      <c r="E2898" s="384">
        <v>4000</v>
      </c>
      <c r="F2898" s="141">
        <f>-SUMIF(CajaAcc!F:F,A2898,CajaAcc!E:E)+G2898</f>
        <v>1</v>
      </c>
      <c r="G2898" s="332">
        <v>1</v>
      </c>
    </row>
    <row r="2899" spans="1:7" ht="15">
      <c r="A2899" s="341" t="s">
        <v>4388</v>
      </c>
      <c r="B2899" s="381" t="s">
        <v>3048</v>
      </c>
      <c r="C2899" s="382" t="s">
        <v>4389</v>
      </c>
      <c r="D2899" s="383">
        <v>3147</v>
      </c>
      <c r="E2899" s="384">
        <v>9500</v>
      </c>
      <c r="F2899" s="141">
        <f>-SUMIF(CajaAcc!F:F,A2899,CajaAcc!E:E)+G2899</f>
        <v>2</v>
      </c>
      <c r="G2899" s="332">
        <v>2</v>
      </c>
    </row>
    <row r="2900" spans="1:7" ht="15">
      <c r="A2900" s="341" t="s">
        <v>4390</v>
      </c>
      <c r="B2900" s="381" t="s">
        <v>3048</v>
      </c>
      <c r="C2900" s="382" t="s">
        <v>4391</v>
      </c>
      <c r="D2900" s="383">
        <v>1496</v>
      </c>
      <c r="E2900" s="384">
        <v>4500</v>
      </c>
      <c r="F2900" s="141">
        <f>-SUMIF(CajaAcc!F:F,A2900,CajaAcc!E:E)+G2900</f>
        <v>3</v>
      </c>
      <c r="G2900" s="332">
        <v>3</v>
      </c>
    </row>
    <row r="2901" spans="1:7" ht="15">
      <c r="A2901" s="341" t="s">
        <v>4392</v>
      </c>
      <c r="B2901" s="381" t="s">
        <v>3048</v>
      </c>
      <c r="C2901" s="382" t="s">
        <v>4391</v>
      </c>
      <c r="D2901" s="383">
        <v>1496</v>
      </c>
      <c r="E2901" s="384">
        <v>4500</v>
      </c>
      <c r="F2901" s="141">
        <f>-SUMIF(CajaAcc!F:F,A2901,CajaAcc!E:E)+G2901</f>
        <v>0</v>
      </c>
      <c r="G2901" s="332">
        <v>0</v>
      </c>
    </row>
    <row r="2902" spans="1:7" ht="15">
      <c r="A2902" s="341" t="s">
        <v>4393</v>
      </c>
      <c r="B2902" s="381" t="s">
        <v>3048</v>
      </c>
      <c r="C2902" s="382" t="s">
        <v>4394</v>
      </c>
      <c r="D2902" s="383">
        <v>3060</v>
      </c>
      <c r="E2902" s="384">
        <v>9500</v>
      </c>
      <c r="F2902" s="141">
        <f>-SUMIF(CajaAcc!F:F,A2902,CajaAcc!E:E)+G2902</f>
        <v>3</v>
      </c>
      <c r="G2902" s="332">
        <v>3</v>
      </c>
    </row>
    <row r="2903" spans="1:7" ht="15">
      <c r="A2903" s="341" t="s">
        <v>4395</v>
      </c>
      <c r="B2903" s="381" t="s">
        <v>3048</v>
      </c>
      <c r="C2903" s="382" t="s">
        <v>4396</v>
      </c>
      <c r="D2903" s="383">
        <v>3051</v>
      </c>
      <c r="E2903" s="384">
        <v>9500</v>
      </c>
      <c r="F2903" s="141">
        <f>-SUMIF(CajaAcc!F:F,A2903,CajaAcc!E:E)+G2903</f>
        <v>0</v>
      </c>
      <c r="G2903" s="332">
        <v>0</v>
      </c>
    </row>
    <row r="2904" spans="1:7" ht="15">
      <c r="A2904" s="341" t="s">
        <v>4398</v>
      </c>
      <c r="B2904" s="381" t="s">
        <v>3048</v>
      </c>
      <c r="C2904" s="382" t="s">
        <v>7105</v>
      </c>
      <c r="D2904" s="383">
        <v>4540</v>
      </c>
      <c r="E2904" s="384">
        <v>14000</v>
      </c>
      <c r="F2904" s="141">
        <f>-SUMIF(CajaAcc!F:F,A2904,CajaAcc!E:E)+G2904</f>
        <v>0</v>
      </c>
      <c r="G2904" s="332">
        <v>0</v>
      </c>
    </row>
    <row r="2905" spans="1:7" ht="15">
      <c r="A2905" s="341" t="s">
        <v>4397</v>
      </c>
      <c r="B2905" s="381" t="s">
        <v>3048</v>
      </c>
      <c r="C2905" s="382" t="s">
        <v>7106</v>
      </c>
      <c r="D2905" s="383">
        <v>1370</v>
      </c>
      <c r="E2905" s="384">
        <v>4000</v>
      </c>
      <c r="F2905" s="141">
        <f>-SUMIF(CajaAcc!F:F,A2905,CajaAcc!E:E)+G2905</f>
        <v>4</v>
      </c>
      <c r="G2905" s="332">
        <v>4</v>
      </c>
    </row>
    <row r="2906" spans="1:7" ht="15">
      <c r="A2906" s="341" t="s">
        <v>4399</v>
      </c>
      <c r="B2906" s="381" t="s">
        <v>3048</v>
      </c>
      <c r="C2906" s="382" t="s">
        <v>4400</v>
      </c>
      <c r="D2906" s="383">
        <v>1700</v>
      </c>
      <c r="E2906" s="384">
        <v>5000</v>
      </c>
      <c r="F2906" s="141">
        <f>-SUMIF(CajaAcc!F:F,A2906,CajaAcc!E:E)+G2906</f>
        <v>3</v>
      </c>
      <c r="G2906" s="332">
        <v>3</v>
      </c>
    </row>
    <row r="2907" spans="1:7" ht="15">
      <c r="A2907" s="341" t="s">
        <v>4401</v>
      </c>
      <c r="B2907" s="381" t="s">
        <v>3048</v>
      </c>
      <c r="C2907" s="382" t="s">
        <v>4400</v>
      </c>
      <c r="D2907" s="383">
        <v>1700</v>
      </c>
      <c r="E2907" s="384">
        <v>5000</v>
      </c>
      <c r="F2907" s="141">
        <f>-SUMIF(CajaAcc!F:F,A2907,CajaAcc!E:E)+G2907</f>
        <v>2</v>
      </c>
      <c r="G2907" s="332">
        <v>2</v>
      </c>
    </row>
    <row r="2908" spans="1:7" ht="15">
      <c r="A2908" s="341" t="s">
        <v>6112</v>
      </c>
      <c r="B2908" s="381" t="s">
        <v>3048</v>
      </c>
      <c r="C2908" s="382" t="s">
        <v>6113</v>
      </c>
      <c r="D2908" s="383">
        <v>1082</v>
      </c>
      <c r="E2908" s="384">
        <v>3500</v>
      </c>
      <c r="F2908" s="141">
        <f>-SUMIF(CajaAcc!F:F,A2908,CajaAcc!E:E)+G2908</f>
        <v>0</v>
      </c>
      <c r="G2908" s="332">
        <v>0</v>
      </c>
    </row>
    <row r="2909" spans="1:7" ht="15">
      <c r="A2909" s="341" t="s">
        <v>4402</v>
      </c>
      <c r="B2909" s="381" t="s">
        <v>3048</v>
      </c>
      <c r="C2909" s="382" t="s">
        <v>4403</v>
      </c>
      <c r="D2909" s="383">
        <v>1915</v>
      </c>
      <c r="E2909" s="384">
        <v>6000</v>
      </c>
      <c r="F2909" s="141">
        <f>-SUMIF(CajaAcc!F:F,A2909,CajaAcc!E:E)+G2909</f>
        <v>1</v>
      </c>
      <c r="G2909" s="332">
        <v>1</v>
      </c>
    </row>
    <row r="2910" spans="1:7" ht="15">
      <c r="A2910" s="341" t="s">
        <v>4404</v>
      </c>
      <c r="B2910" s="381" t="s">
        <v>3048</v>
      </c>
      <c r="C2910" s="382" t="s">
        <v>4405</v>
      </c>
      <c r="D2910" s="383">
        <v>1915</v>
      </c>
      <c r="E2910" s="384">
        <v>6000</v>
      </c>
      <c r="F2910" s="141">
        <f>-SUMIF(CajaAcc!F:F,A2910,CajaAcc!E:E)+G2910</f>
        <v>1</v>
      </c>
      <c r="G2910" s="332">
        <v>1</v>
      </c>
    </row>
    <row r="2911" spans="1:7" ht="15">
      <c r="A2911" s="341" t="s">
        <v>7357</v>
      </c>
      <c r="B2911" s="381" t="s">
        <v>3048</v>
      </c>
      <c r="C2911" s="382" t="s">
        <v>7358</v>
      </c>
      <c r="D2911" s="383">
        <v>2811</v>
      </c>
      <c r="E2911" s="384">
        <v>8500</v>
      </c>
      <c r="F2911" s="141">
        <f>-SUMIF(CajaAcc!F:F,A2911,CajaAcc!E:E)+G2911</f>
        <v>0</v>
      </c>
      <c r="G2911" s="332">
        <v>0</v>
      </c>
    </row>
    <row r="2912" spans="1:7" ht="15">
      <c r="A2912" s="341" t="s">
        <v>6184</v>
      </c>
      <c r="B2912" s="381" t="s">
        <v>3048</v>
      </c>
      <c r="C2912" s="382" t="s">
        <v>7107</v>
      </c>
      <c r="D2912" s="383">
        <v>4540</v>
      </c>
      <c r="E2912" s="384">
        <v>14000</v>
      </c>
      <c r="F2912" s="141">
        <f>-SUMIF(CajaAcc!F:F,A2912,CajaAcc!E:E)+G2912</f>
        <v>1</v>
      </c>
      <c r="G2912" s="332">
        <v>1</v>
      </c>
    </row>
    <row r="2913" spans="1:7" ht="15">
      <c r="A2913" s="341" t="s">
        <v>7738</v>
      </c>
      <c r="B2913" s="381" t="s">
        <v>3048</v>
      </c>
      <c r="C2913" s="382" t="s">
        <v>7739</v>
      </c>
      <c r="D2913" s="383">
        <v>1915</v>
      </c>
      <c r="E2913" s="384">
        <v>6000</v>
      </c>
      <c r="F2913" s="141">
        <f>-SUMIF(CajaAcc!F:F,A2913,CajaAcc!E:E)+G2913</f>
        <v>1</v>
      </c>
      <c r="G2913" s="332">
        <v>1</v>
      </c>
    </row>
    <row r="2914" spans="1:7" ht="15">
      <c r="A2914" s="341" t="s">
        <v>7359</v>
      </c>
      <c r="B2914" s="381" t="s">
        <v>3048</v>
      </c>
      <c r="C2914" s="382" t="s">
        <v>7360</v>
      </c>
      <c r="D2914" s="383">
        <v>4547</v>
      </c>
      <c r="E2914" s="384">
        <v>14000</v>
      </c>
      <c r="F2914" s="141">
        <f>-SUMIF(CajaAcc!F:F,A2914,CajaAcc!E:E)+G2914</f>
        <v>0</v>
      </c>
      <c r="G2914" s="332">
        <v>0</v>
      </c>
    </row>
    <row r="2915" spans="1:7" ht="15">
      <c r="A2915" s="341" t="s">
        <v>4406</v>
      </c>
      <c r="B2915" s="381" t="s">
        <v>3048</v>
      </c>
      <c r="C2915" s="382" t="s">
        <v>4407</v>
      </c>
      <c r="D2915" s="383">
        <v>1850</v>
      </c>
      <c r="E2915" s="384">
        <v>2500</v>
      </c>
      <c r="F2915" s="141">
        <f>-SUMIF(CajaAcc!F:F,A2915,CajaAcc!E:E)+G2915</f>
        <v>0</v>
      </c>
      <c r="G2915" s="332">
        <v>0</v>
      </c>
    </row>
    <row r="2916" spans="1:7" ht="15">
      <c r="A2916" s="341" t="s">
        <v>4408</v>
      </c>
      <c r="B2916" s="381" t="s">
        <v>3048</v>
      </c>
      <c r="C2916" s="382" t="s">
        <v>4407</v>
      </c>
      <c r="D2916" s="383">
        <v>1850</v>
      </c>
      <c r="E2916" s="384">
        <v>2500</v>
      </c>
      <c r="F2916" s="141">
        <f>-SUMIF(CajaAcc!F:F,A2916,CajaAcc!E:E)+G2916</f>
        <v>0</v>
      </c>
      <c r="G2916" s="332">
        <v>0</v>
      </c>
    </row>
    <row r="2917" spans="1:7" ht="15">
      <c r="A2917" s="341" t="s">
        <v>4409</v>
      </c>
      <c r="B2917" s="381" t="s">
        <v>3048</v>
      </c>
      <c r="C2917" s="382" t="s">
        <v>4410</v>
      </c>
      <c r="D2917" s="383">
        <v>1514</v>
      </c>
      <c r="E2917" s="384">
        <v>2000</v>
      </c>
      <c r="F2917" s="141">
        <f>-SUMIF(CajaAcc!F:F,A2917,CajaAcc!E:E)+G2917</f>
        <v>0</v>
      </c>
      <c r="G2917" s="332">
        <v>0</v>
      </c>
    </row>
    <row r="2918" spans="1:7" ht="15">
      <c r="A2918" s="341" t="s">
        <v>4411</v>
      </c>
      <c r="B2918" s="381" t="s">
        <v>3048</v>
      </c>
      <c r="C2918" s="382" t="s">
        <v>4412</v>
      </c>
      <c r="D2918" s="383">
        <v>1850</v>
      </c>
      <c r="E2918" s="384">
        <v>2500</v>
      </c>
      <c r="F2918" s="141">
        <f>-SUMIF(CajaAcc!F:F,A2918,CajaAcc!E:E)+G2918</f>
        <v>0</v>
      </c>
      <c r="G2918" s="332">
        <v>0</v>
      </c>
    </row>
    <row r="2919" spans="1:7" ht="15">
      <c r="A2919" s="341" t="s">
        <v>4413</v>
      </c>
      <c r="B2919" s="381" t="s">
        <v>3048</v>
      </c>
      <c r="C2919" s="382" t="s">
        <v>4414</v>
      </c>
      <c r="D2919" s="383">
        <v>1850</v>
      </c>
      <c r="E2919" s="384">
        <v>2500</v>
      </c>
      <c r="F2919" s="141">
        <f>-SUMIF(CajaAcc!F:F,A2919,CajaAcc!E:E)+G2919</f>
        <v>0</v>
      </c>
      <c r="G2919" s="332">
        <v>0</v>
      </c>
    </row>
    <row r="2920" spans="1:7" ht="15">
      <c r="A2920" s="341" t="s">
        <v>4415</v>
      </c>
      <c r="B2920" s="381" t="s">
        <v>3048</v>
      </c>
      <c r="C2920" s="382" t="s">
        <v>4416</v>
      </c>
      <c r="D2920" s="383">
        <v>1850</v>
      </c>
      <c r="E2920" s="384">
        <v>2500</v>
      </c>
      <c r="F2920" s="141">
        <f>-SUMIF(CajaAcc!F:F,A2920,CajaAcc!E:E)+G2920</f>
        <v>0</v>
      </c>
      <c r="G2920" s="332">
        <v>0</v>
      </c>
    </row>
    <row r="2921" spans="1:7" ht="15">
      <c r="A2921" s="341" t="s">
        <v>4417</v>
      </c>
      <c r="B2921" s="381" t="s">
        <v>3048</v>
      </c>
      <c r="C2921" s="382" t="s">
        <v>4418</v>
      </c>
      <c r="D2921" s="383">
        <v>1850</v>
      </c>
      <c r="E2921" s="384">
        <v>2500</v>
      </c>
      <c r="F2921" s="141">
        <f>-SUMIF(CajaAcc!F:F,A2921,CajaAcc!E:E)+G2921</f>
        <v>0</v>
      </c>
      <c r="G2921" s="332">
        <v>0</v>
      </c>
    </row>
    <row r="2922" spans="1:7" ht="15">
      <c r="A2922" s="341" t="s">
        <v>4419</v>
      </c>
      <c r="B2922" s="381" t="s">
        <v>3048</v>
      </c>
      <c r="C2922" s="382" t="s">
        <v>4420</v>
      </c>
      <c r="D2922" s="383">
        <v>1850</v>
      </c>
      <c r="E2922" s="384">
        <v>2500</v>
      </c>
      <c r="F2922" s="141">
        <f>-SUMIF(CajaAcc!F:F,A2922,CajaAcc!E:E)+G2922</f>
        <v>0</v>
      </c>
      <c r="G2922" s="332">
        <v>0</v>
      </c>
    </row>
    <row r="2923" spans="1:7" ht="15">
      <c r="A2923" s="341" t="s">
        <v>4421</v>
      </c>
      <c r="B2923" s="381" t="s">
        <v>3048</v>
      </c>
      <c r="C2923" s="382" t="s">
        <v>4420</v>
      </c>
      <c r="D2923" s="383">
        <v>1850</v>
      </c>
      <c r="E2923" s="384">
        <v>2500</v>
      </c>
      <c r="F2923" s="141">
        <f>-SUMIF(CajaAcc!F:F,A2923,CajaAcc!E:E)+G2923</f>
        <v>0</v>
      </c>
      <c r="G2923" s="332">
        <v>0</v>
      </c>
    </row>
    <row r="2924" spans="1:7" ht="15">
      <c r="A2924" s="341" t="s">
        <v>4422</v>
      </c>
      <c r="B2924" s="381" t="s">
        <v>3048</v>
      </c>
      <c r="C2924" s="382" t="s">
        <v>4423</v>
      </c>
      <c r="D2924" s="383">
        <v>1514</v>
      </c>
      <c r="E2924" s="384">
        <v>2000</v>
      </c>
      <c r="F2924" s="141">
        <f>-SUMIF(CajaAcc!F:F,A2924,CajaAcc!E:E)+G2924</f>
        <v>0</v>
      </c>
      <c r="G2924" s="332">
        <v>0</v>
      </c>
    </row>
    <row r="2925" spans="1:7" ht="15">
      <c r="A2925" s="341" t="s">
        <v>4424</v>
      </c>
      <c r="B2925" s="381" t="s">
        <v>3048</v>
      </c>
      <c r="C2925" s="382" t="s">
        <v>4425</v>
      </c>
      <c r="D2925" s="383">
        <v>1850</v>
      </c>
      <c r="E2925" s="384">
        <v>2500</v>
      </c>
      <c r="F2925" s="141">
        <f>-SUMIF(CajaAcc!F:F,A2925,CajaAcc!E:E)+G2925</f>
        <v>0</v>
      </c>
      <c r="G2925" s="332">
        <v>0</v>
      </c>
    </row>
    <row r="2926" spans="1:7" ht="15">
      <c r="A2926" s="341" t="s">
        <v>4426</v>
      </c>
      <c r="B2926" s="381" t="s">
        <v>3048</v>
      </c>
      <c r="C2926" s="382" t="s">
        <v>4427</v>
      </c>
      <c r="D2926" s="383">
        <v>1850</v>
      </c>
      <c r="E2926" s="384">
        <v>2500</v>
      </c>
      <c r="F2926" s="141">
        <f>-SUMIF(CajaAcc!F:F,A2926,CajaAcc!E:E)+G2926</f>
        <v>0</v>
      </c>
      <c r="G2926" s="332">
        <v>0</v>
      </c>
    </row>
    <row r="2927" spans="1:7" ht="15">
      <c r="A2927" s="341" t="s">
        <v>4428</v>
      </c>
      <c r="B2927" s="381" t="s">
        <v>3048</v>
      </c>
      <c r="C2927" s="382" t="s">
        <v>4429</v>
      </c>
      <c r="D2927" s="383">
        <v>1850</v>
      </c>
      <c r="E2927" s="384">
        <v>2500</v>
      </c>
      <c r="F2927" s="141">
        <f>-SUMIF(CajaAcc!F:F,A2927,CajaAcc!E:E)+G2927</f>
        <v>0</v>
      </c>
      <c r="G2927" s="332">
        <v>0</v>
      </c>
    </row>
    <row r="2928" spans="1:7" ht="15">
      <c r="A2928" s="341" t="s">
        <v>4430</v>
      </c>
      <c r="B2928" s="381" t="s">
        <v>3048</v>
      </c>
      <c r="C2928" s="382" t="s">
        <v>4431</v>
      </c>
      <c r="D2928" s="383">
        <v>1850</v>
      </c>
      <c r="E2928" s="384">
        <v>2500</v>
      </c>
      <c r="F2928" s="141">
        <f>-SUMIF(CajaAcc!F:F,A2928,CajaAcc!E:E)+G2928</f>
        <v>0</v>
      </c>
      <c r="G2928" s="332">
        <v>0</v>
      </c>
    </row>
    <row r="2929" spans="1:7" ht="15">
      <c r="A2929" s="341" t="s">
        <v>4432</v>
      </c>
      <c r="B2929" s="381" t="s">
        <v>3048</v>
      </c>
      <c r="C2929" s="382" t="s">
        <v>4433</v>
      </c>
      <c r="D2929" s="383">
        <v>1653</v>
      </c>
      <c r="E2929" s="384">
        <v>2000</v>
      </c>
      <c r="F2929" s="141">
        <f>-SUMIF(CajaAcc!F:F,A2929,CajaAcc!E:E)+G2929</f>
        <v>0</v>
      </c>
      <c r="G2929" s="332">
        <v>0</v>
      </c>
    </row>
    <row r="2930" spans="1:7" ht="15">
      <c r="A2930" s="341" t="s">
        <v>4434</v>
      </c>
      <c r="B2930" s="381" t="s">
        <v>3048</v>
      </c>
      <c r="C2930" s="382" t="s">
        <v>4435</v>
      </c>
      <c r="D2930" s="383">
        <v>1653</v>
      </c>
      <c r="E2930" s="384">
        <v>2000</v>
      </c>
      <c r="F2930" s="141">
        <f>-SUMIF(CajaAcc!F:F,A2930,CajaAcc!E:E)+G2930</f>
        <v>0</v>
      </c>
      <c r="G2930" s="332">
        <v>0</v>
      </c>
    </row>
    <row r="2931" spans="1:7" ht="15">
      <c r="A2931" s="341" t="s">
        <v>4436</v>
      </c>
      <c r="B2931" s="381" t="s">
        <v>3048</v>
      </c>
      <c r="C2931" s="382" t="s">
        <v>4437</v>
      </c>
      <c r="D2931" s="383">
        <v>1850</v>
      </c>
      <c r="E2931" s="384">
        <v>2500</v>
      </c>
      <c r="F2931" s="141">
        <f>-SUMIF(CajaAcc!F:F,A2931,CajaAcc!E:E)+G2931</f>
        <v>0</v>
      </c>
      <c r="G2931" s="332">
        <v>0</v>
      </c>
    </row>
    <row r="2932" spans="1:7" ht="15">
      <c r="A2932" s="341" t="s">
        <v>4438</v>
      </c>
      <c r="B2932" s="381" t="s">
        <v>3048</v>
      </c>
      <c r="C2932" s="382" t="s">
        <v>4439</v>
      </c>
      <c r="D2932" s="383">
        <v>1850</v>
      </c>
      <c r="E2932" s="384">
        <v>2500</v>
      </c>
      <c r="F2932" s="141">
        <f>-SUMIF(CajaAcc!F:F,A2932,CajaAcc!E:E)+G2932</f>
        <v>0</v>
      </c>
      <c r="G2932" s="332">
        <v>0</v>
      </c>
    </row>
    <row r="2933" spans="1:7" ht="15">
      <c r="A2933" s="341" t="s">
        <v>4440</v>
      </c>
      <c r="B2933" s="381" t="s">
        <v>3048</v>
      </c>
      <c r="C2933" s="382" t="s">
        <v>4439</v>
      </c>
      <c r="D2933" s="383">
        <v>1850</v>
      </c>
      <c r="E2933" s="384">
        <v>2500</v>
      </c>
      <c r="F2933" s="141">
        <f>-SUMIF(CajaAcc!F:F,A2933,CajaAcc!E:E)+G2933</f>
        <v>0</v>
      </c>
      <c r="G2933" s="332">
        <v>0</v>
      </c>
    </row>
    <row r="2934" spans="1:7" ht="15">
      <c r="A2934" s="341" t="s">
        <v>4441</v>
      </c>
      <c r="B2934" s="381" t="s">
        <v>3048</v>
      </c>
      <c r="C2934" s="382" t="s">
        <v>4439</v>
      </c>
      <c r="D2934" s="383">
        <v>1850</v>
      </c>
      <c r="E2934" s="384">
        <v>2500</v>
      </c>
      <c r="F2934" s="141">
        <f>-SUMIF(CajaAcc!F:F,A2934,CajaAcc!E:E)+G2934</f>
        <v>0</v>
      </c>
      <c r="G2934" s="332">
        <v>0</v>
      </c>
    </row>
    <row r="2935" spans="1:7" ht="15">
      <c r="A2935" s="341" t="s">
        <v>4442</v>
      </c>
      <c r="B2935" s="381" t="s">
        <v>3048</v>
      </c>
      <c r="C2935" s="382" t="s">
        <v>4443</v>
      </c>
      <c r="D2935" s="383">
        <v>1514</v>
      </c>
      <c r="E2935" s="384">
        <v>2000</v>
      </c>
      <c r="F2935" s="141">
        <f>-SUMIF(CajaAcc!F:F,A2935,CajaAcc!E:E)+G2935</f>
        <v>0</v>
      </c>
      <c r="G2935" s="332">
        <v>0</v>
      </c>
    </row>
    <row r="2936" spans="1:7" ht="15">
      <c r="A2936" s="341" t="s">
        <v>4444</v>
      </c>
      <c r="B2936" s="381" t="s">
        <v>3048</v>
      </c>
      <c r="C2936" s="382" t="s">
        <v>4445</v>
      </c>
      <c r="D2936" s="383">
        <v>1850</v>
      </c>
      <c r="E2936" s="384">
        <v>2500</v>
      </c>
      <c r="F2936" s="141">
        <f>-SUMIF(CajaAcc!F:F,A2936,CajaAcc!E:E)+G2936</f>
        <v>0</v>
      </c>
      <c r="G2936" s="332">
        <v>0</v>
      </c>
    </row>
    <row r="2937" spans="1:7" ht="15">
      <c r="A2937" s="341" t="s">
        <v>4446</v>
      </c>
      <c r="B2937" s="381" t="s">
        <v>3048</v>
      </c>
      <c r="C2937" s="382" t="s">
        <v>4447</v>
      </c>
      <c r="D2937" s="383">
        <v>1850</v>
      </c>
      <c r="E2937" s="384">
        <v>2500</v>
      </c>
      <c r="F2937" s="141">
        <f>-SUMIF(CajaAcc!F:F,A2937,CajaAcc!E:E)+G2937</f>
        <v>0</v>
      </c>
      <c r="G2937" s="332">
        <v>0</v>
      </c>
    </row>
    <row r="2938" spans="1:7" ht="15">
      <c r="A2938" s="341" t="s">
        <v>4448</v>
      </c>
      <c r="B2938" s="381" t="s">
        <v>3048</v>
      </c>
      <c r="C2938" s="382" t="s">
        <v>4449</v>
      </c>
      <c r="D2938" s="383">
        <v>1850</v>
      </c>
      <c r="E2938" s="384">
        <v>2500</v>
      </c>
      <c r="F2938" s="141">
        <f>-SUMIF(CajaAcc!F:F,A2938,CajaAcc!E:E)+G2938</f>
        <v>0</v>
      </c>
      <c r="G2938" s="332">
        <v>0</v>
      </c>
    </row>
    <row r="2939" spans="1:7" ht="15">
      <c r="A2939" s="341" t="s">
        <v>4450</v>
      </c>
      <c r="B2939" s="381" t="s">
        <v>3048</v>
      </c>
      <c r="C2939" s="382" t="s">
        <v>4451</v>
      </c>
      <c r="D2939" s="383">
        <v>1850</v>
      </c>
      <c r="E2939" s="384">
        <v>2500</v>
      </c>
      <c r="F2939" s="141">
        <f>-SUMIF(CajaAcc!F:F,A2939,CajaAcc!E:E)+G2939</f>
        <v>0</v>
      </c>
      <c r="G2939" s="332">
        <v>0</v>
      </c>
    </row>
    <row r="2940" spans="1:7" ht="15">
      <c r="A2940" s="341" t="s">
        <v>4452</v>
      </c>
      <c r="B2940" s="381" t="s">
        <v>3048</v>
      </c>
      <c r="C2940" s="382" t="s">
        <v>4453</v>
      </c>
      <c r="D2940" s="383">
        <v>1653</v>
      </c>
      <c r="E2940" s="384">
        <v>2000</v>
      </c>
      <c r="F2940" s="141">
        <f>-SUMIF(CajaAcc!F:F,A2940,CajaAcc!E:E)+G2940</f>
        <v>0</v>
      </c>
      <c r="G2940" s="332">
        <v>0</v>
      </c>
    </row>
    <row r="2941" spans="1:7" ht="15">
      <c r="A2941" s="341" t="s">
        <v>4454</v>
      </c>
      <c r="B2941" s="381" t="s">
        <v>3048</v>
      </c>
      <c r="C2941" s="382" t="s">
        <v>4455</v>
      </c>
      <c r="D2941" s="383">
        <v>1850</v>
      </c>
      <c r="E2941" s="384">
        <v>2500</v>
      </c>
      <c r="F2941" s="141">
        <f>-SUMIF(CajaAcc!F:F,A2941,CajaAcc!E:E)+G2941</f>
        <v>0</v>
      </c>
      <c r="G2941" s="332">
        <v>0</v>
      </c>
    </row>
    <row r="2942" spans="1:7" ht="15">
      <c r="A2942" s="341" t="s">
        <v>4456</v>
      </c>
      <c r="B2942" s="381" t="s">
        <v>3048</v>
      </c>
      <c r="C2942" s="382" t="s">
        <v>4457</v>
      </c>
      <c r="D2942" s="383">
        <v>1653</v>
      </c>
      <c r="E2942" s="384">
        <v>2000</v>
      </c>
      <c r="F2942" s="141">
        <f>-SUMIF(CajaAcc!F:F,A2942,CajaAcc!E:E)+G2942</f>
        <v>0</v>
      </c>
      <c r="G2942" s="332">
        <v>0</v>
      </c>
    </row>
    <row r="2943" spans="1:7" ht="15">
      <c r="A2943" s="341" t="s">
        <v>4458</v>
      </c>
      <c r="B2943" s="381" t="s">
        <v>3048</v>
      </c>
      <c r="C2943" s="382" t="s">
        <v>4459</v>
      </c>
      <c r="D2943" s="383">
        <v>2502</v>
      </c>
      <c r="E2943" s="384">
        <v>4000</v>
      </c>
      <c r="F2943" s="141">
        <f>-SUMIF(CajaAcc!F:F,A2943,CajaAcc!E:E)+G2943</f>
        <v>0</v>
      </c>
      <c r="G2943" s="332">
        <v>0</v>
      </c>
    </row>
    <row r="2944" spans="1:7" ht="15">
      <c r="A2944" s="341" t="s">
        <v>4460</v>
      </c>
      <c r="B2944" s="381" t="s">
        <v>3048</v>
      </c>
      <c r="C2944" s="382" t="s">
        <v>4461</v>
      </c>
      <c r="D2944" s="383">
        <v>1514</v>
      </c>
      <c r="E2944" s="384">
        <v>2500</v>
      </c>
      <c r="F2944" s="141">
        <f>-SUMIF(CajaAcc!F:F,A2944,CajaAcc!E:E)+G2944</f>
        <v>0</v>
      </c>
      <c r="G2944" s="332">
        <v>0</v>
      </c>
    </row>
    <row r="2945" spans="1:7" ht="15">
      <c r="A2945" s="341" t="s">
        <v>4462</v>
      </c>
      <c r="B2945" s="381" t="s">
        <v>3048</v>
      </c>
      <c r="C2945" s="382" t="s">
        <v>4463</v>
      </c>
      <c r="D2945" s="383">
        <v>2467</v>
      </c>
      <c r="E2945" s="384">
        <v>4000</v>
      </c>
      <c r="F2945" s="141">
        <f>-SUMIF(CajaAcc!F:F,A2945,CajaAcc!E:E)+G2945</f>
        <v>0</v>
      </c>
      <c r="G2945" s="332">
        <v>0</v>
      </c>
    </row>
    <row r="2946" spans="1:7" ht="15">
      <c r="A2946" s="341" t="s">
        <v>4464</v>
      </c>
      <c r="B2946" s="381" t="s">
        <v>3048</v>
      </c>
      <c r="C2946" s="382" t="s">
        <v>4463</v>
      </c>
      <c r="D2946" s="383">
        <v>2467</v>
      </c>
      <c r="E2946" s="384">
        <v>4000</v>
      </c>
      <c r="F2946" s="141">
        <f>-SUMIF(CajaAcc!F:F,A2946,CajaAcc!E:E)+G2946</f>
        <v>0</v>
      </c>
      <c r="G2946" s="332">
        <v>0</v>
      </c>
    </row>
    <row r="2947" spans="1:7" ht="15">
      <c r="A2947" s="341" t="s">
        <v>4467</v>
      </c>
      <c r="B2947" s="381" t="s">
        <v>3048</v>
      </c>
      <c r="C2947" s="382" t="s">
        <v>7108</v>
      </c>
      <c r="D2947" s="383">
        <v>1370</v>
      </c>
      <c r="E2947" s="384">
        <v>4000</v>
      </c>
      <c r="F2947" s="141">
        <f>-SUMIF(CajaAcc!F:F,A2947,CajaAcc!E:E)+G2947</f>
        <v>0</v>
      </c>
      <c r="G2947" s="332">
        <v>0</v>
      </c>
    </row>
    <row r="2948" spans="1:7" ht="15">
      <c r="A2948" s="341" t="s">
        <v>4465</v>
      </c>
      <c r="B2948" s="381" t="s">
        <v>3048</v>
      </c>
      <c r="C2948" s="382" t="s">
        <v>7109</v>
      </c>
      <c r="D2948" s="383">
        <v>1370</v>
      </c>
      <c r="E2948" s="384">
        <v>4000</v>
      </c>
      <c r="F2948" s="141">
        <f>-SUMIF(CajaAcc!F:F,A2948,CajaAcc!E:E)+G2948</f>
        <v>0</v>
      </c>
      <c r="G2948" s="332">
        <v>0</v>
      </c>
    </row>
    <row r="2949" spans="1:7" ht="15">
      <c r="A2949" s="341" t="s">
        <v>4466</v>
      </c>
      <c r="B2949" s="381" t="s">
        <v>3048</v>
      </c>
      <c r="C2949" s="382" t="s">
        <v>7109</v>
      </c>
      <c r="D2949" s="383">
        <v>1370</v>
      </c>
      <c r="E2949" s="384">
        <v>4000</v>
      </c>
      <c r="F2949" s="141">
        <f>-SUMIF(CajaAcc!F:F,A2949,CajaAcc!E:E)+G2949</f>
        <v>0</v>
      </c>
      <c r="G2949" s="332">
        <v>0</v>
      </c>
    </row>
    <row r="2950" spans="1:7" ht="15">
      <c r="A2950" s="341" t="s">
        <v>4468</v>
      </c>
      <c r="B2950" s="381" t="s">
        <v>3048</v>
      </c>
      <c r="C2950" s="382" t="s">
        <v>4469</v>
      </c>
      <c r="D2950" s="383">
        <v>3771</v>
      </c>
      <c r="E2950" s="384">
        <v>6000</v>
      </c>
      <c r="F2950" s="141">
        <f>-SUMIF(CajaAcc!F:F,A2950,CajaAcc!E:E)+G2950</f>
        <v>0</v>
      </c>
      <c r="G2950" s="332">
        <v>0</v>
      </c>
    </row>
    <row r="2951" spans="1:7" ht="15">
      <c r="A2951" s="341" t="s">
        <v>4470</v>
      </c>
      <c r="B2951" s="381" t="s">
        <v>3048</v>
      </c>
      <c r="C2951" s="382" t="s">
        <v>4471</v>
      </c>
      <c r="D2951" s="383">
        <v>3771</v>
      </c>
      <c r="E2951" s="384">
        <v>6000</v>
      </c>
      <c r="F2951" s="141">
        <f>-SUMIF(CajaAcc!F:F,A2951,CajaAcc!E:E)+G2951</f>
        <v>0</v>
      </c>
      <c r="G2951" s="332">
        <v>0</v>
      </c>
    </row>
    <row r="2952" spans="1:7" ht="15">
      <c r="A2952" s="341" t="s">
        <v>4472</v>
      </c>
      <c r="B2952" s="381" t="s">
        <v>3048</v>
      </c>
      <c r="C2952" s="382" t="s">
        <v>4473</v>
      </c>
      <c r="D2952" s="383">
        <v>3771</v>
      </c>
      <c r="E2952" s="384">
        <v>6000</v>
      </c>
      <c r="F2952" s="141">
        <f>-SUMIF(CajaAcc!F:F,A2952,CajaAcc!E:E)+G2952</f>
        <v>0</v>
      </c>
      <c r="G2952" s="332">
        <v>0</v>
      </c>
    </row>
    <row r="2953" spans="1:7" ht="15">
      <c r="A2953" s="341" t="s">
        <v>4474</v>
      </c>
      <c r="B2953" s="381" t="s">
        <v>3048</v>
      </c>
      <c r="C2953" s="382" t="s">
        <v>4475</v>
      </c>
      <c r="D2953" s="383">
        <v>3771</v>
      </c>
      <c r="E2953" s="384">
        <v>6000</v>
      </c>
      <c r="F2953" s="141">
        <f>-SUMIF(CajaAcc!F:F,A2953,CajaAcc!E:E)+G2953</f>
        <v>0</v>
      </c>
      <c r="G2953" s="332">
        <v>0</v>
      </c>
    </row>
    <row r="2954" spans="1:7" ht="15">
      <c r="A2954" s="341" t="s">
        <v>4476</v>
      </c>
      <c r="B2954" s="381" t="s">
        <v>3048</v>
      </c>
      <c r="C2954" s="382" t="s">
        <v>4477</v>
      </c>
      <c r="D2954" s="383">
        <v>3771</v>
      </c>
      <c r="E2954" s="384">
        <v>6000</v>
      </c>
      <c r="F2954" s="141">
        <f>-SUMIF(CajaAcc!F:F,A2954,CajaAcc!E:E)+G2954</f>
        <v>0</v>
      </c>
      <c r="G2954" s="332">
        <v>0</v>
      </c>
    </row>
    <row r="2955" spans="1:7" ht="15">
      <c r="A2955" s="341" t="s">
        <v>4478</v>
      </c>
      <c r="B2955" s="381" t="s">
        <v>3048</v>
      </c>
      <c r="C2955" s="382" t="s">
        <v>4479</v>
      </c>
      <c r="D2955" s="383">
        <v>3771</v>
      </c>
      <c r="E2955" s="384">
        <v>6000</v>
      </c>
      <c r="F2955" s="141">
        <f>-SUMIF(CajaAcc!F:F,A2955,CajaAcc!E:E)+G2955</f>
        <v>0</v>
      </c>
      <c r="G2955" s="332">
        <v>0</v>
      </c>
    </row>
    <row r="2956" spans="1:7" ht="15">
      <c r="A2956" s="341" t="s">
        <v>4480</v>
      </c>
      <c r="B2956" s="381" t="s">
        <v>3048</v>
      </c>
      <c r="C2956" s="382" t="s">
        <v>4481</v>
      </c>
      <c r="D2956" s="383">
        <v>1653</v>
      </c>
      <c r="E2956" s="384">
        <v>2000</v>
      </c>
      <c r="F2956" s="141">
        <f>-SUMIF(CajaAcc!F:F,A2956,CajaAcc!E:E)+G2956</f>
        <v>0</v>
      </c>
      <c r="G2956" s="332">
        <v>0</v>
      </c>
    </row>
    <row r="2957" spans="1:7" ht="15">
      <c r="A2957" s="341" t="s">
        <v>4482</v>
      </c>
      <c r="B2957" s="381" t="s">
        <v>3048</v>
      </c>
      <c r="C2957" s="382" t="s">
        <v>4481</v>
      </c>
      <c r="D2957" s="383">
        <v>1653</v>
      </c>
      <c r="E2957" s="384">
        <v>2000</v>
      </c>
      <c r="F2957" s="141">
        <f>-SUMIF(CajaAcc!F:F,A2957,CajaAcc!E:E)+G2957</f>
        <v>0</v>
      </c>
      <c r="G2957" s="332">
        <v>0</v>
      </c>
    </row>
    <row r="2958" spans="1:7" ht="15">
      <c r="A2958" s="341" t="s">
        <v>4483</v>
      </c>
      <c r="B2958" s="381" t="s">
        <v>3048</v>
      </c>
      <c r="C2958" s="382" t="s">
        <v>4481</v>
      </c>
      <c r="D2958" s="383">
        <v>1653</v>
      </c>
      <c r="E2958" s="384">
        <v>2000</v>
      </c>
      <c r="F2958" s="141">
        <f>-SUMIF(CajaAcc!F:F,A2958,CajaAcc!E:E)+G2958</f>
        <v>0</v>
      </c>
      <c r="G2958" s="332">
        <v>0</v>
      </c>
    </row>
    <row r="2959" spans="1:7" ht="15">
      <c r="A2959" s="341" t="s">
        <v>4484</v>
      </c>
      <c r="B2959" s="381" t="s">
        <v>3048</v>
      </c>
      <c r="C2959" s="382" t="s">
        <v>4481</v>
      </c>
      <c r="D2959" s="383">
        <v>1653</v>
      </c>
      <c r="E2959" s="384">
        <v>2000</v>
      </c>
      <c r="F2959" s="141">
        <f>-SUMIF(CajaAcc!F:F,A2959,CajaAcc!E:E)+G2959</f>
        <v>0</v>
      </c>
      <c r="G2959" s="332">
        <v>0</v>
      </c>
    </row>
    <row r="2960" spans="1:7" ht="15">
      <c r="A2960" s="341" t="s">
        <v>4485</v>
      </c>
      <c r="B2960" s="381" t="s">
        <v>3048</v>
      </c>
      <c r="C2960" s="382" t="s">
        <v>4481</v>
      </c>
      <c r="D2960" s="383">
        <v>1653</v>
      </c>
      <c r="E2960" s="384">
        <v>2000</v>
      </c>
      <c r="F2960" s="141">
        <f>-SUMIF(CajaAcc!F:F,A2960,CajaAcc!E:E)+G2960</f>
        <v>0</v>
      </c>
      <c r="G2960" s="332">
        <v>0</v>
      </c>
    </row>
    <row r="2961" spans="1:7" ht="15">
      <c r="A2961" s="341" t="s">
        <v>4486</v>
      </c>
      <c r="B2961" s="381" t="s">
        <v>3048</v>
      </c>
      <c r="C2961" s="382" t="s">
        <v>4487</v>
      </c>
      <c r="D2961" s="383">
        <v>2261</v>
      </c>
      <c r="E2961" s="384">
        <v>3500</v>
      </c>
      <c r="F2961" s="141">
        <f>-SUMIF(CajaAcc!F:F,A2961,CajaAcc!E:E)+G2961</f>
        <v>0</v>
      </c>
      <c r="G2961" s="332">
        <v>0</v>
      </c>
    </row>
    <row r="2962" spans="1:7" ht="15">
      <c r="A2962" s="341" t="s">
        <v>4488</v>
      </c>
      <c r="B2962" s="381" t="s">
        <v>3048</v>
      </c>
      <c r="C2962" s="382" t="s">
        <v>4487</v>
      </c>
      <c r="D2962" s="383">
        <v>2261</v>
      </c>
      <c r="E2962" s="384">
        <v>3500</v>
      </c>
      <c r="F2962" s="141">
        <f>-SUMIF(CajaAcc!F:F,A2962,CajaAcc!E:E)+G2962</f>
        <v>0</v>
      </c>
      <c r="G2962" s="332">
        <v>0</v>
      </c>
    </row>
    <row r="2963" spans="1:7" ht="15">
      <c r="A2963" s="341" t="s">
        <v>4489</v>
      </c>
      <c r="B2963" s="381" t="s">
        <v>3048</v>
      </c>
      <c r="C2963" s="382" t="s">
        <v>4487</v>
      </c>
      <c r="D2963" s="383">
        <v>2261</v>
      </c>
      <c r="E2963" s="384">
        <v>3500</v>
      </c>
      <c r="F2963" s="141">
        <f>-SUMIF(CajaAcc!F:F,A2963,CajaAcc!E:E)+G2963</f>
        <v>0</v>
      </c>
      <c r="G2963" s="332">
        <v>0</v>
      </c>
    </row>
    <row r="2964" spans="1:7" ht="15">
      <c r="A2964" s="341" t="s">
        <v>4490</v>
      </c>
      <c r="B2964" s="381" t="s">
        <v>3048</v>
      </c>
      <c r="C2964" s="382" t="s">
        <v>4491</v>
      </c>
      <c r="D2964" s="383">
        <v>795</v>
      </c>
      <c r="E2964" s="384">
        <v>1000</v>
      </c>
      <c r="F2964" s="141">
        <f>-SUMIF(CajaAcc!F:F,A2964,CajaAcc!E:E)+G2964</f>
        <v>0</v>
      </c>
      <c r="G2964" s="332">
        <v>0</v>
      </c>
    </row>
    <row r="2965" spans="1:7" ht="15">
      <c r="A2965" s="341" t="s">
        <v>4492</v>
      </c>
      <c r="B2965" s="381" t="s">
        <v>3048</v>
      </c>
      <c r="C2965" s="382" t="s">
        <v>4491</v>
      </c>
      <c r="D2965" s="383">
        <v>795</v>
      </c>
      <c r="E2965" s="384">
        <v>1000</v>
      </c>
      <c r="F2965" s="141">
        <f>-SUMIF(CajaAcc!F:F,A2965,CajaAcc!E:E)+G2965</f>
        <v>0</v>
      </c>
      <c r="G2965" s="332">
        <v>0</v>
      </c>
    </row>
    <row r="2966" spans="1:7" ht="15">
      <c r="A2966" s="341" t="s">
        <v>4493</v>
      </c>
      <c r="B2966" s="381" t="s">
        <v>3048</v>
      </c>
      <c r="C2966" s="382" t="s">
        <v>4494</v>
      </c>
      <c r="D2966" s="383">
        <v>1184</v>
      </c>
      <c r="E2966" s="384">
        <v>2500</v>
      </c>
      <c r="F2966" s="141">
        <f>-SUMIF(CajaAcc!F:F,A2966,CajaAcc!E:E)+G2966</f>
        <v>0</v>
      </c>
      <c r="G2966" s="332">
        <v>0</v>
      </c>
    </row>
    <row r="2967" spans="1:7" ht="15">
      <c r="A2967" s="341" t="s">
        <v>4495</v>
      </c>
      <c r="B2967" s="381" t="s">
        <v>3048</v>
      </c>
      <c r="C2967" s="382" t="s">
        <v>4494</v>
      </c>
      <c r="D2967" s="383">
        <v>1184</v>
      </c>
      <c r="E2967" s="384">
        <v>2500</v>
      </c>
      <c r="F2967" s="141">
        <f>-SUMIF(CajaAcc!F:F,A2967,CajaAcc!E:E)+G2967</f>
        <v>0</v>
      </c>
      <c r="G2967" s="332">
        <v>0</v>
      </c>
    </row>
    <row r="2968" spans="1:7" ht="15">
      <c r="A2968" s="341" t="s">
        <v>4496</v>
      </c>
      <c r="B2968" s="381" t="s">
        <v>3048</v>
      </c>
      <c r="C2968" s="382" t="s">
        <v>4494</v>
      </c>
      <c r="D2968" s="383">
        <v>1184</v>
      </c>
      <c r="E2968" s="384">
        <v>2500</v>
      </c>
      <c r="F2968" s="141">
        <f>-SUMIF(CajaAcc!F:F,A2968,CajaAcc!E:E)+G2968</f>
        <v>0</v>
      </c>
      <c r="G2968" s="332">
        <v>0</v>
      </c>
    </row>
    <row r="2969" spans="1:7" ht="15">
      <c r="A2969" s="341" t="s">
        <v>4497</v>
      </c>
      <c r="B2969" s="381" t="s">
        <v>3048</v>
      </c>
      <c r="C2969" s="382" t="s">
        <v>4498</v>
      </c>
      <c r="D2969" s="383">
        <v>795</v>
      </c>
      <c r="E2969" s="384">
        <v>1000</v>
      </c>
      <c r="F2969" s="141">
        <f>-SUMIF(CajaAcc!F:F,A2969,CajaAcc!E:E)+G2969</f>
        <v>0</v>
      </c>
      <c r="G2969" s="332">
        <v>0</v>
      </c>
    </row>
    <row r="2970" spans="1:7" ht="15">
      <c r="A2970" s="341" t="s">
        <v>4499</v>
      </c>
      <c r="B2970" s="381" t="s">
        <v>3048</v>
      </c>
      <c r="C2970" s="382" t="s">
        <v>4500</v>
      </c>
      <c r="D2970" s="383">
        <v>1202</v>
      </c>
      <c r="E2970" s="384">
        <v>2000</v>
      </c>
      <c r="F2970" s="141">
        <f>-SUMIF(CajaAcc!F:F,A2970,CajaAcc!E:E)+G2970</f>
        <v>1</v>
      </c>
      <c r="G2970" s="332">
        <v>1</v>
      </c>
    </row>
    <row r="2971" spans="1:7" ht="15">
      <c r="A2971" s="341" t="s">
        <v>4501</v>
      </c>
      <c r="B2971" s="381" t="s">
        <v>3048</v>
      </c>
      <c r="C2971" s="382" t="s">
        <v>7110</v>
      </c>
      <c r="D2971" s="383">
        <v>2416</v>
      </c>
      <c r="E2971" s="384">
        <v>3500</v>
      </c>
      <c r="F2971" s="141">
        <f>-SUMIF(CajaAcc!F:F,A2971,CajaAcc!E:E)+G2971</f>
        <v>0</v>
      </c>
      <c r="G2971" s="332">
        <v>0</v>
      </c>
    </row>
    <row r="2972" spans="1:7" ht="15">
      <c r="A2972" s="341" t="s">
        <v>4502</v>
      </c>
      <c r="B2972" s="381" t="s">
        <v>3048</v>
      </c>
      <c r="C2972" s="382" t="s">
        <v>4503</v>
      </c>
      <c r="D2972" s="383">
        <v>1653</v>
      </c>
      <c r="E2972" s="384">
        <v>2000</v>
      </c>
      <c r="F2972" s="141">
        <f>-SUMIF(CajaAcc!F:F,A2972,CajaAcc!E:E)+G2972</f>
        <v>0</v>
      </c>
      <c r="G2972" s="332">
        <v>0</v>
      </c>
    </row>
    <row r="2973" spans="1:7" ht="15">
      <c r="A2973" s="341" t="s">
        <v>4504</v>
      </c>
      <c r="B2973" s="381" t="s">
        <v>3048</v>
      </c>
      <c r="C2973" s="382" t="s">
        <v>4505</v>
      </c>
      <c r="D2973" s="383">
        <v>795</v>
      </c>
      <c r="E2973" s="384">
        <v>1000</v>
      </c>
      <c r="F2973" s="141">
        <f>-SUMIF(CajaAcc!F:F,A2973,CajaAcc!E:E)+G2973</f>
        <v>0</v>
      </c>
      <c r="G2973" s="332">
        <v>0</v>
      </c>
    </row>
    <row r="2974" spans="1:7" ht="15">
      <c r="A2974" s="341" t="s">
        <v>4506</v>
      </c>
      <c r="B2974" s="381" t="s">
        <v>3048</v>
      </c>
      <c r="C2974" s="382" t="s">
        <v>4507</v>
      </c>
      <c r="D2974" s="383">
        <v>1202</v>
      </c>
      <c r="E2974" s="384">
        <v>2000</v>
      </c>
      <c r="F2974" s="141">
        <f>-SUMIF(CajaAcc!F:F,A2974,CajaAcc!E:E)+G2974</f>
        <v>0</v>
      </c>
      <c r="G2974" s="332">
        <v>0</v>
      </c>
    </row>
    <row r="2975" spans="1:7" ht="15">
      <c r="A2975" s="341" t="s">
        <v>4508</v>
      </c>
      <c r="B2975" s="381" t="s">
        <v>3048</v>
      </c>
      <c r="C2975" s="382" t="s">
        <v>7111</v>
      </c>
      <c r="D2975" s="383">
        <v>2416</v>
      </c>
      <c r="E2975" s="384">
        <v>3500</v>
      </c>
      <c r="F2975" s="141">
        <f>-SUMIF(CajaAcc!F:F,A2975,CajaAcc!E:E)+G2975</f>
        <v>0</v>
      </c>
      <c r="G2975" s="332">
        <v>0</v>
      </c>
    </row>
    <row r="2976" spans="1:7" ht="15">
      <c r="A2976" s="341" t="s">
        <v>4509</v>
      </c>
      <c r="B2976" s="381" t="s">
        <v>3048</v>
      </c>
      <c r="C2976" s="382" t="s">
        <v>4510</v>
      </c>
      <c r="D2976" s="383">
        <v>1653</v>
      </c>
      <c r="E2976" s="384">
        <v>2000</v>
      </c>
      <c r="F2976" s="141">
        <f>-SUMIF(CajaAcc!F:F,A2976,CajaAcc!E:E)+G2976</f>
        <v>0</v>
      </c>
      <c r="G2976" s="332">
        <v>0</v>
      </c>
    </row>
    <row r="2977" spans="1:7" ht="15">
      <c r="A2977" s="341" t="s">
        <v>4511</v>
      </c>
      <c r="B2977" s="381" t="s">
        <v>3048</v>
      </c>
      <c r="C2977" s="382" t="s">
        <v>4512</v>
      </c>
      <c r="D2977" s="383">
        <v>2261</v>
      </c>
      <c r="E2977" s="384">
        <v>3500</v>
      </c>
      <c r="F2977" s="141">
        <f>-SUMIF(CajaAcc!F:F,A2977,CajaAcc!E:E)+G2977</f>
        <v>0</v>
      </c>
      <c r="G2977" s="332">
        <v>0</v>
      </c>
    </row>
    <row r="2978" spans="1:7" ht="15">
      <c r="A2978" s="341" t="s">
        <v>4513</v>
      </c>
      <c r="B2978" s="381" t="s">
        <v>3048</v>
      </c>
      <c r="C2978" s="382" t="s">
        <v>4512</v>
      </c>
      <c r="D2978" s="383">
        <v>2261</v>
      </c>
      <c r="E2978" s="384">
        <v>3500</v>
      </c>
      <c r="F2978" s="141">
        <f>-SUMIF(CajaAcc!F:F,A2978,CajaAcc!E:E)+G2978</f>
        <v>0</v>
      </c>
      <c r="G2978" s="332">
        <v>0</v>
      </c>
    </row>
    <row r="2979" spans="1:7" ht="15">
      <c r="A2979" s="341" t="s">
        <v>4514</v>
      </c>
      <c r="B2979" s="381" t="s">
        <v>3048</v>
      </c>
      <c r="C2979" s="382" t="s">
        <v>4512</v>
      </c>
      <c r="D2979" s="383">
        <v>2261</v>
      </c>
      <c r="E2979" s="384">
        <v>3500</v>
      </c>
      <c r="F2979" s="141">
        <f>-SUMIF(CajaAcc!F:F,A2979,CajaAcc!E:E)+G2979</f>
        <v>0</v>
      </c>
      <c r="G2979" s="332">
        <v>0</v>
      </c>
    </row>
    <row r="2980" spans="1:7" ht="15">
      <c r="A2980" s="341" t="s">
        <v>4515</v>
      </c>
      <c r="B2980" s="381" t="s">
        <v>3048</v>
      </c>
      <c r="C2980" s="382" t="s">
        <v>4516</v>
      </c>
      <c r="D2980" s="383">
        <v>795</v>
      </c>
      <c r="E2980" s="384">
        <v>1000</v>
      </c>
      <c r="F2980" s="141">
        <f>-SUMIF(CajaAcc!F:F,A2980,CajaAcc!E:E)+G2980</f>
        <v>1</v>
      </c>
      <c r="G2980" s="332">
        <v>1</v>
      </c>
    </row>
    <row r="2981" spans="1:7" ht="15">
      <c r="A2981" s="341" t="s">
        <v>4517</v>
      </c>
      <c r="B2981" s="381" t="s">
        <v>3048</v>
      </c>
      <c r="C2981" s="382" t="s">
        <v>4516</v>
      </c>
      <c r="D2981" s="383">
        <v>795</v>
      </c>
      <c r="E2981" s="384">
        <v>1000</v>
      </c>
      <c r="F2981" s="141">
        <f>-SUMIF(CajaAcc!F:F,A2981,CajaAcc!E:E)+G2981</f>
        <v>0</v>
      </c>
      <c r="G2981" s="332">
        <v>0</v>
      </c>
    </row>
    <row r="2982" spans="1:7" ht="15">
      <c r="A2982" s="341" t="s">
        <v>4518</v>
      </c>
      <c r="B2982" s="381" t="s">
        <v>3048</v>
      </c>
      <c r="C2982" s="382" t="s">
        <v>4519</v>
      </c>
      <c r="D2982" s="383">
        <v>1202</v>
      </c>
      <c r="E2982" s="384">
        <v>2000</v>
      </c>
      <c r="F2982" s="141">
        <f>-SUMIF(CajaAcc!F:F,A2982,CajaAcc!E:E)+G2982</f>
        <v>0</v>
      </c>
      <c r="G2982" s="332">
        <v>0</v>
      </c>
    </row>
    <row r="2983" spans="1:7" ht="15">
      <c r="A2983" s="341" t="s">
        <v>4521</v>
      </c>
      <c r="B2983" s="381" t="s">
        <v>3048</v>
      </c>
      <c r="C2983" s="382" t="s">
        <v>7112</v>
      </c>
      <c r="D2983" s="383">
        <v>2416</v>
      </c>
      <c r="E2983" s="384">
        <v>3500</v>
      </c>
      <c r="F2983" s="141">
        <f>-SUMIF(CajaAcc!F:F,A2983,CajaAcc!E:E)+G2983</f>
        <v>0</v>
      </c>
      <c r="G2983" s="332">
        <v>0</v>
      </c>
    </row>
    <row r="2984" spans="1:7" ht="15">
      <c r="A2984" s="341" t="s">
        <v>4520</v>
      </c>
      <c r="B2984" s="381" t="s">
        <v>3048</v>
      </c>
      <c r="C2984" s="382" t="s">
        <v>7113</v>
      </c>
      <c r="D2984" s="383">
        <v>2416</v>
      </c>
      <c r="E2984" s="384">
        <v>3500</v>
      </c>
      <c r="F2984" s="141">
        <f>-SUMIF(CajaAcc!F:F,A2984,CajaAcc!E:E)+G2984</f>
        <v>1</v>
      </c>
      <c r="G2984" s="332">
        <v>1</v>
      </c>
    </row>
    <row r="2985" spans="1:7" ht="15">
      <c r="A2985" s="341" t="s">
        <v>4522</v>
      </c>
      <c r="B2985" s="381" t="s">
        <v>3048</v>
      </c>
      <c r="C2985" s="382" t="s">
        <v>4523</v>
      </c>
      <c r="D2985" s="383">
        <v>1653</v>
      </c>
      <c r="E2985" s="384">
        <v>2000</v>
      </c>
      <c r="F2985" s="141">
        <f>-SUMIF(CajaAcc!F:F,A2985,CajaAcc!E:E)+G2985</f>
        <v>1</v>
      </c>
      <c r="G2985" s="332">
        <v>1</v>
      </c>
    </row>
    <row r="2986" spans="1:7" ht="15">
      <c r="A2986" s="341" t="s">
        <v>4524</v>
      </c>
      <c r="B2986" s="381" t="s">
        <v>3048</v>
      </c>
      <c r="C2986" s="382" t="s">
        <v>4525</v>
      </c>
      <c r="D2986" s="383">
        <v>1653</v>
      </c>
      <c r="E2986" s="384">
        <v>2000</v>
      </c>
      <c r="F2986" s="141">
        <f>-SUMIF(CajaAcc!F:F,A2986,CajaAcc!E:E)+G2986</f>
        <v>0</v>
      </c>
      <c r="G2986" s="332">
        <v>0</v>
      </c>
    </row>
    <row r="2987" spans="1:7" ht="15">
      <c r="A2987" s="341" t="s">
        <v>4526</v>
      </c>
      <c r="B2987" s="381" t="s">
        <v>3048</v>
      </c>
      <c r="C2987" s="382" t="s">
        <v>7114</v>
      </c>
      <c r="D2987" s="383">
        <v>2416</v>
      </c>
      <c r="E2987" s="384">
        <v>3500</v>
      </c>
      <c r="F2987" s="141">
        <f>-SUMIF(CajaAcc!F:F,A2987,CajaAcc!E:E)+G2987</f>
        <v>0</v>
      </c>
      <c r="G2987" s="332">
        <v>0</v>
      </c>
    </row>
    <row r="2988" spans="1:7" ht="15">
      <c r="A2988" s="341" t="s">
        <v>4527</v>
      </c>
      <c r="B2988" s="381" t="s">
        <v>3048</v>
      </c>
      <c r="C2988" s="382" t="s">
        <v>4528</v>
      </c>
      <c r="D2988" s="383">
        <v>3051</v>
      </c>
      <c r="E2988" s="384">
        <v>8000</v>
      </c>
      <c r="F2988" s="141">
        <f>-SUMIF(CajaAcc!F:F,A2988,CajaAcc!E:E)+G2988</f>
        <v>0</v>
      </c>
      <c r="G2988" s="332">
        <v>0</v>
      </c>
    </row>
    <row r="2989" spans="1:7" ht="15">
      <c r="A2989" s="341" t="s">
        <v>4529</v>
      </c>
      <c r="B2989" s="381" t="s">
        <v>3048</v>
      </c>
      <c r="C2989" s="382" t="s">
        <v>4530</v>
      </c>
      <c r="D2989" s="383">
        <v>1700</v>
      </c>
      <c r="E2989" s="384">
        <v>4500</v>
      </c>
      <c r="F2989" s="141">
        <f>-SUMIF(CajaAcc!F:F,A2989,CajaAcc!E:E)+G2989</f>
        <v>0</v>
      </c>
      <c r="G2989" s="332">
        <v>0</v>
      </c>
    </row>
    <row r="2990" spans="1:7" ht="15">
      <c r="A2990" s="341" t="s">
        <v>4531</v>
      </c>
      <c r="B2990" s="381" t="s">
        <v>3048</v>
      </c>
      <c r="C2990" s="382" t="s">
        <v>4532</v>
      </c>
      <c r="D2990" s="383">
        <v>1496</v>
      </c>
      <c r="E2990" s="384">
        <v>4500</v>
      </c>
      <c r="F2990" s="141">
        <f>-SUMIF(CajaAcc!F:F,A2990,CajaAcc!E:E)+G2990</f>
        <v>0</v>
      </c>
      <c r="G2990" s="332">
        <v>0</v>
      </c>
    </row>
    <row r="2991" spans="1:7" ht="15">
      <c r="A2991" s="341" t="s">
        <v>4533</v>
      </c>
      <c r="B2991" s="381" t="s">
        <v>3048</v>
      </c>
      <c r="C2991" s="382" t="s">
        <v>4534</v>
      </c>
      <c r="D2991" s="383">
        <v>1496</v>
      </c>
      <c r="E2991" s="384">
        <v>4500</v>
      </c>
      <c r="F2991" s="141">
        <f>-SUMIF(CajaAcc!F:F,A2991,CajaAcc!E:E)+G2991</f>
        <v>0</v>
      </c>
      <c r="G2991" s="332">
        <v>0</v>
      </c>
    </row>
    <row r="2992" spans="1:7" ht="15">
      <c r="A2992" s="341" t="s">
        <v>4535</v>
      </c>
      <c r="B2992" s="381" t="s">
        <v>3048</v>
      </c>
      <c r="C2992" s="382" t="s">
        <v>4536</v>
      </c>
      <c r="D2992" s="383">
        <v>3051</v>
      </c>
      <c r="E2992" s="384">
        <v>9500</v>
      </c>
      <c r="F2992" s="141">
        <f>-SUMIF(CajaAcc!F:F,A2992,CajaAcc!E:E)+G2992</f>
        <v>1</v>
      </c>
      <c r="G2992" s="332">
        <v>1</v>
      </c>
    </row>
    <row r="2993" spans="1:7" ht="15">
      <c r="A2993" s="341" t="s">
        <v>4537</v>
      </c>
      <c r="B2993" s="381" t="s">
        <v>3048</v>
      </c>
      <c r="C2993" s="382" t="s">
        <v>7115</v>
      </c>
      <c r="D2993" s="383">
        <v>1845</v>
      </c>
      <c r="E2993" s="384">
        <v>5500</v>
      </c>
      <c r="F2993" s="141">
        <f>-SUMIF(CajaAcc!F:F,A2993,CajaAcc!E:E)+G2993</f>
        <v>1</v>
      </c>
      <c r="G2993" s="332">
        <v>1</v>
      </c>
    </row>
    <row r="2994" spans="1:7" ht="15">
      <c r="A2994" s="341" t="s">
        <v>4538</v>
      </c>
      <c r="B2994" s="381" t="s">
        <v>3048</v>
      </c>
      <c r="C2994" s="382" t="s">
        <v>4539</v>
      </c>
      <c r="D2994" s="383">
        <v>1700</v>
      </c>
      <c r="E2994" s="384">
        <v>5000</v>
      </c>
      <c r="F2994" s="141">
        <f>-SUMIF(CajaAcc!F:F,A2994,CajaAcc!E:E)+G2994</f>
        <v>1</v>
      </c>
      <c r="G2994" s="332">
        <v>1</v>
      </c>
    </row>
    <row r="2995" spans="1:7" ht="15">
      <c r="A2995" s="341" t="s">
        <v>4540</v>
      </c>
      <c r="B2995" s="381" t="s">
        <v>3048</v>
      </c>
      <c r="C2995" s="382" t="s">
        <v>4541</v>
      </c>
      <c r="D2995" s="383">
        <v>1915</v>
      </c>
      <c r="E2995" s="384">
        <v>6000</v>
      </c>
      <c r="F2995" s="141">
        <f>-SUMIF(CajaAcc!F:F,A2995,CajaAcc!E:E)+G2995</f>
        <v>1</v>
      </c>
      <c r="G2995" s="332">
        <v>1</v>
      </c>
    </row>
    <row r="2996" spans="1:7" ht="15">
      <c r="A2996" s="341" t="s">
        <v>7740</v>
      </c>
      <c r="B2996" s="381" t="s">
        <v>3048</v>
      </c>
      <c r="C2996" s="382" t="s">
        <v>7741</v>
      </c>
      <c r="D2996" s="383">
        <v>1915</v>
      </c>
      <c r="E2996" s="384">
        <v>6000</v>
      </c>
      <c r="F2996" s="141">
        <f>-SUMIF(CajaAcc!F:F,A2996,CajaAcc!E:E)+G2996</f>
        <v>1</v>
      </c>
      <c r="G2996" s="332">
        <v>1</v>
      </c>
    </row>
    <row r="2997" spans="1:7" ht="15">
      <c r="A2997" s="341" t="s">
        <v>7742</v>
      </c>
      <c r="B2997" s="381" t="s">
        <v>3048</v>
      </c>
      <c r="C2997" s="382" t="s">
        <v>7743</v>
      </c>
      <c r="D2997" s="383">
        <v>3149</v>
      </c>
      <c r="E2997" s="384">
        <v>9500</v>
      </c>
      <c r="F2997" s="141">
        <f>-SUMIF(CajaAcc!F:F,A2997,CajaAcc!E:E)+G2997</f>
        <v>0</v>
      </c>
      <c r="G2997" s="332">
        <v>1</v>
      </c>
    </row>
    <row r="2998" spans="1:7" ht="15">
      <c r="A2998" s="341" t="s">
        <v>7744</v>
      </c>
      <c r="B2998" s="381" t="s">
        <v>3048</v>
      </c>
      <c r="C2998" s="382" t="s">
        <v>7745</v>
      </c>
      <c r="D2998" s="383">
        <v>1700</v>
      </c>
      <c r="E2998" s="384">
        <v>5000</v>
      </c>
      <c r="F2998" s="141">
        <f>-SUMIF(CajaAcc!F:F,A2998,CajaAcc!E:E)+G2998</f>
        <v>1</v>
      </c>
      <c r="G2998" s="332">
        <v>1</v>
      </c>
    </row>
    <row r="2999" spans="1:7" ht="15">
      <c r="A2999" s="341" t="s">
        <v>4542</v>
      </c>
      <c r="B2999" s="381" t="s">
        <v>3048</v>
      </c>
      <c r="C2999" s="382" t="s">
        <v>4543</v>
      </c>
      <c r="D2999" s="383">
        <v>1891</v>
      </c>
      <c r="E2999" s="384">
        <v>3500</v>
      </c>
      <c r="F2999" s="141">
        <f>-SUMIF(CajaAcc!F:F,A2999,CajaAcc!E:E)+G2999</f>
        <v>0</v>
      </c>
      <c r="G2999" s="332">
        <v>0</v>
      </c>
    </row>
    <row r="3000" spans="1:7" ht="15">
      <c r="A3000" s="341" t="s">
        <v>4544</v>
      </c>
      <c r="B3000" s="381" t="s">
        <v>3048</v>
      </c>
      <c r="C3000" s="382" t="s">
        <v>4545</v>
      </c>
      <c r="D3000" s="383">
        <v>2432</v>
      </c>
      <c r="E3000" s="384">
        <v>4500</v>
      </c>
      <c r="F3000" s="141">
        <f>-SUMIF(CajaAcc!F:F,A3000,CajaAcc!E:E)+G3000</f>
        <v>0</v>
      </c>
      <c r="G3000" s="332">
        <v>0</v>
      </c>
    </row>
    <row r="3001" spans="1:7" ht="15">
      <c r="A3001" s="341" t="s">
        <v>4546</v>
      </c>
      <c r="B3001" s="381" t="s">
        <v>3048</v>
      </c>
      <c r="C3001" s="382" t="s">
        <v>7116</v>
      </c>
      <c r="D3001" s="383">
        <v>2416</v>
      </c>
      <c r="E3001" s="384">
        <v>4500</v>
      </c>
      <c r="F3001" s="141">
        <f>-SUMIF(CajaAcc!F:F,A3001,CajaAcc!E:E)+G3001</f>
        <v>0</v>
      </c>
      <c r="G3001" s="332">
        <v>0</v>
      </c>
    </row>
    <row r="3002" spans="1:7" ht="15">
      <c r="A3002" s="341" t="s">
        <v>4547</v>
      </c>
      <c r="B3002" s="381" t="s">
        <v>3048</v>
      </c>
      <c r="C3002" s="382" t="s">
        <v>4548</v>
      </c>
      <c r="D3002" s="383">
        <v>1891</v>
      </c>
      <c r="E3002" s="384">
        <v>3500</v>
      </c>
      <c r="F3002" s="141">
        <f>-SUMIF(CajaAcc!F:F,A3002,CajaAcc!E:E)+G3002</f>
        <v>0</v>
      </c>
      <c r="G3002" s="332">
        <v>0</v>
      </c>
    </row>
    <row r="3003" spans="1:7" ht="15">
      <c r="A3003" s="341" t="s">
        <v>4549</v>
      </c>
      <c r="B3003" s="381" t="s">
        <v>3048</v>
      </c>
      <c r="C3003" s="382" t="s">
        <v>4550</v>
      </c>
      <c r="D3003" s="383">
        <v>2432</v>
      </c>
      <c r="E3003" s="384">
        <v>4500</v>
      </c>
      <c r="F3003" s="141">
        <f>-SUMIF(CajaAcc!F:F,A3003,CajaAcc!E:E)+G3003</f>
        <v>0</v>
      </c>
      <c r="G3003" s="332">
        <v>0</v>
      </c>
    </row>
    <row r="3004" spans="1:7" ht="15">
      <c r="A3004" s="341" t="s">
        <v>4551</v>
      </c>
      <c r="B3004" s="381" t="s">
        <v>3048</v>
      </c>
      <c r="C3004" s="382" t="s">
        <v>4552</v>
      </c>
      <c r="D3004" s="383">
        <v>1514</v>
      </c>
      <c r="E3004" s="384">
        <v>3000</v>
      </c>
      <c r="F3004" s="141">
        <f>-SUMIF(CajaAcc!F:F,A3004,CajaAcc!E:E)+G3004</f>
        <v>3</v>
      </c>
      <c r="G3004" s="332">
        <v>3</v>
      </c>
    </row>
    <row r="3005" spans="1:7" ht="15">
      <c r="A3005" s="341" t="s">
        <v>4553</v>
      </c>
      <c r="B3005" s="381" t="s">
        <v>3048</v>
      </c>
      <c r="C3005" s="382" t="s">
        <v>4554</v>
      </c>
      <c r="D3005" s="383">
        <v>1891</v>
      </c>
      <c r="E3005" s="384">
        <v>3500</v>
      </c>
      <c r="F3005" s="141">
        <f>-SUMIF(CajaAcc!F:F,A3005,CajaAcc!E:E)+G3005</f>
        <v>0</v>
      </c>
      <c r="G3005" s="332">
        <v>0</v>
      </c>
    </row>
    <row r="3006" spans="1:7" ht="15">
      <c r="A3006" s="341" t="s">
        <v>4555</v>
      </c>
      <c r="B3006" s="381" t="s">
        <v>3048</v>
      </c>
      <c r="C3006" s="382" t="s">
        <v>4554</v>
      </c>
      <c r="D3006" s="383">
        <v>1891</v>
      </c>
      <c r="E3006" s="384">
        <v>3500</v>
      </c>
      <c r="F3006" s="141">
        <f>-SUMIF(CajaAcc!F:F,A3006,CajaAcc!E:E)+G3006</f>
        <v>0</v>
      </c>
      <c r="G3006" s="332">
        <v>0</v>
      </c>
    </row>
    <row r="3007" spans="1:7" ht="15">
      <c r="A3007" s="341" t="s">
        <v>4556</v>
      </c>
      <c r="B3007" s="381" t="s">
        <v>3048</v>
      </c>
      <c r="C3007" s="382" t="s">
        <v>7117</v>
      </c>
      <c r="D3007" s="383">
        <v>4540</v>
      </c>
      <c r="E3007" s="384">
        <v>8500</v>
      </c>
      <c r="F3007" s="141">
        <f>-SUMIF(CajaAcc!F:F,A3007,CajaAcc!E:E)+G3007</f>
        <v>0</v>
      </c>
      <c r="G3007" s="332">
        <v>0</v>
      </c>
    </row>
    <row r="3008" spans="1:7" ht="15">
      <c r="A3008" s="341" t="s">
        <v>4557</v>
      </c>
      <c r="B3008" s="381" t="s">
        <v>3048</v>
      </c>
      <c r="C3008" s="382" t="s">
        <v>4558</v>
      </c>
      <c r="D3008" s="383">
        <v>1891</v>
      </c>
      <c r="E3008" s="384">
        <v>3500</v>
      </c>
      <c r="F3008" s="141">
        <f>-SUMIF(CajaAcc!F:F,A3008,CajaAcc!E:E)+G3008</f>
        <v>0</v>
      </c>
      <c r="G3008" s="332">
        <v>0</v>
      </c>
    </row>
    <row r="3009" spans="1:7" ht="15">
      <c r="A3009" s="341" t="s">
        <v>4559</v>
      </c>
      <c r="B3009" s="381" t="s">
        <v>3048</v>
      </c>
      <c r="C3009" s="382" t="s">
        <v>4558</v>
      </c>
      <c r="D3009" s="383">
        <v>1891</v>
      </c>
      <c r="E3009" s="384">
        <v>3500</v>
      </c>
      <c r="F3009" s="141">
        <f>-SUMIF(CajaAcc!F:F,A3009,CajaAcc!E:E)+G3009</f>
        <v>0</v>
      </c>
      <c r="G3009" s="332">
        <v>0</v>
      </c>
    </row>
    <row r="3010" spans="1:7" ht="15">
      <c r="A3010" s="341" t="s">
        <v>4560</v>
      </c>
      <c r="B3010" s="381" t="s">
        <v>3048</v>
      </c>
      <c r="C3010" s="382" t="s">
        <v>4558</v>
      </c>
      <c r="D3010" s="383">
        <v>1891</v>
      </c>
      <c r="E3010" s="384">
        <v>3500</v>
      </c>
      <c r="F3010" s="141">
        <f>-SUMIF(CajaAcc!F:F,A3010,CajaAcc!E:E)+G3010</f>
        <v>0</v>
      </c>
      <c r="G3010" s="332">
        <v>0</v>
      </c>
    </row>
    <row r="3011" spans="1:7" ht="15">
      <c r="A3011" s="341" t="s">
        <v>4561</v>
      </c>
      <c r="B3011" s="381" t="s">
        <v>3048</v>
      </c>
      <c r="C3011" s="382" t="s">
        <v>4562</v>
      </c>
      <c r="D3011" s="383">
        <v>1915</v>
      </c>
      <c r="E3011" s="384">
        <v>6000</v>
      </c>
      <c r="F3011" s="141">
        <f>-SUMIF(CajaAcc!F:F,A3011,CajaAcc!E:E)+G3011</f>
        <v>1</v>
      </c>
      <c r="G3011" s="332">
        <v>1</v>
      </c>
    </row>
    <row r="3012" spans="1:7" ht="15">
      <c r="A3012" s="341" t="s">
        <v>6649</v>
      </c>
      <c r="B3012" s="381" t="s">
        <v>3048</v>
      </c>
      <c r="C3012" s="382" t="s">
        <v>6650</v>
      </c>
      <c r="D3012" s="383">
        <v>4547</v>
      </c>
      <c r="E3012" s="384">
        <v>14000</v>
      </c>
      <c r="F3012" s="141">
        <f>-SUMIF(CajaAcc!F:F,A3012,CajaAcc!E:E)+G3012</f>
        <v>0</v>
      </c>
      <c r="G3012" s="332">
        <v>0</v>
      </c>
    </row>
    <row r="3013" spans="1:7" ht="15">
      <c r="A3013" s="341" t="s">
        <v>6413</v>
      </c>
      <c r="B3013" s="381" t="s">
        <v>3048</v>
      </c>
      <c r="C3013" s="382" t="s">
        <v>7118</v>
      </c>
      <c r="D3013" s="383">
        <v>2404</v>
      </c>
      <c r="E3013" s="384">
        <v>7500</v>
      </c>
      <c r="F3013" s="141">
        <f>-SUMIF(CajaAcc!F:F,A3013,CajaAcc!E:E)+G3013</f>
        <v>0</v>
      </c>
      <c r="G3013" s="332">
        <v>0</v>
      </c>
    </row>
    <row r="3014" spans="1:7" ht="15">
      <c r="A3014" s="341" t="s">
        <v>7305</v>
      </c>
      <c r="B3014" s="381" t="s">
        <v>3048</v>
      </c>
      <c r="C3014" s="382" t="s">
        <v>7306</v>
      </c>
      <c r="D3014" s="383">
        <v>1700</v>
      </c>
      <c r="E3014" s="384">
        <v>5000</v>
      </c>
      <c r="F3014" s="141">
        <f>-SUMIF(CajaAcc!F:F,A3014,CajaAcc!E:E)+G3014</f>
        <v>1</v>
      </c>
      <c r="G3014" s="332">
        <v>1</v>
      </c>
    </row>
    <row r="3015" spans="1:7" ht="15">
      <c r="A3015" s="341" t="s">
        <v>7119</v>
      </c>
      <c r="B3015" s="381" t="s">
        <v>3048</v>
      </c>
      <c r="C3015" s="382" t="s">
        <v>7120</v>
      </c>
      <c r="D3015" s="383">
        <v>1915</v>
      </c>
      <c r="E3015" s="384">
        <v>6000</v>
      </c>
      <c r="F3015" s="141">
        <f>-SUMIF(CajaAcc!F:F,A3015,CajaAcc!E:E)+G3015</f>
        <v>0</v>
      </c>
      <c r="G3015" s="332">
        <v>0</v>
      </c>
    </row>
    <row r="3016" spans="1:7" ht="15">
      <c r="A3016" s="341" t="s">
        <v>7307</v>
      </c>
      <c r="B3016" s="381" t="s">
        <v>3048</v>
      </c>
      <c r="C3016" s="382" t="s">
        <v>7308</v>
      </c>
      <c r="D3016" s="383">
        <v>4547</v>
      </c>
      <c r="E3016" s="384">
        <v>14000</v>
      </c>
      <c r="F3016" s="141">
        <f>-SUMIF(CajaAcc!F:F,A3016,CajaAcc!E:E)+G3016</f>
        <v>0</v>
      </c>
      <c r="G3016" s="332">
        <v>0</v>
      </c>
    </row>
    <row r="3017" spans="1:7" ht="15">
      <c r="A3017" s="341" t="s">
        <v>7361</v>
      </c>
      <c r="B3017" s="381" t="s">
        <v>3048</v>
      </c>
      <c r="C3017" s="382" t="s">
        <v>7362</v>
      </c>
      <c r="D3017" s="383">
        <v>2811</v>
      </c>
      <c r="E3017" s="384">
        <v>8500</v>
      </c>
      <c r="F3017" s="141">
        <f>-SUMIF(CajaAcc!F:F,A3017,CajaAcc!E:E)+G3017</f>
        <v>0</v>
      </c>
      <c r="G3017" s="332">
        <v>0</v>
      </c>
    </row>
    <row r="3018" spans="1:7" ht="15">
      <c r="A3018" s="341" t="s">
        <v>6960</v>
      </c>
      <c r="B3018" s="381" t="s">
        <v>3048</v>
      </c>
      <c r="C3018" s="382" t="s">
        <v>7121</v>
      </c>
      <c r="D3018" s="383">
        <v>3285</v>
      </c>
      <c r="E3018" s="384">
        <v>10000</v>
      </c>
      <c r="F3018" s="141">
        <f>-SUMIF(CajaAcc!F:F,A3018,CajaAcc!E:E)+G3018</f>
        <v>0</v>
      </c>
      <c r="G3018" s="332">
        <v>0</v>
      </c>
    </row>
    <row r="3019" spans="1:7" ht="15">
      <c r="A3019" s="341" t="s">
        <v>7363</v>
      </c>
      <c r="B3019" s="381" t="s">
        <v>3048</v>
      </c>
      <c r="C3019" s="382" t="s">
        <v>7364</v>
      </c>
      <c r="D3019" s="383">
        <v>3435</v>
      </c>
      <c r="E3019" s="384">
        <v>10500</v>
      </c>
      <c r="F3019" s="141">
        <f>-SUMIF(CajaAcc!F:F,A3019,CajaAcc!E:E)+G3019</f>
        <v>0</v>
      </c>
      <c r="G3019" s="332">
        <v>0</v>
      </c>
    </row>
    <row r="3020" spans="1:7" ht="15">
      <c r="A3020" s="341" t="s">
        <v>7309</v>
      </c>
      <c r="B3020" s="381" t="s">
        <v>3048</v>
      </c>
      <c r="C3020" s="382" t="s">
        <v>7310</v>
      </c>
      <c r="D3020" s="383">
        <v>1700</v>
      </c>
      <c r="E3020" s="384">
        <v>5000</v>
      </c>
      <c r="F3020" s="141">
        <f>-SUMIF(CajaAcc!F:F,A3020,CajaAcc!E:E)+G3020</f>
        <v>0</v>
      </c>
      <c r="G3020" s="332">
        <v>1</v>
      </c>
    </row>
    <row r="3021" spans="1:7" ht="15">
      <c r="A3021" s="341" t="s">
        <v>7311</v>
      </c>
      <c r="B3021" s="381" t="s">
        <v>3048</v>
      </c>
      <c r="C3021" s="382" t="s">
        <v>7312</v>
      </c>
      <c r="D3021" s="383">
        <v>4517</v>
      </c>
      <c r="E3021" s="384">
        <v>14000</v>
      </c>
      <c r="F3021" s="141">
        <f>-SUMIF(CajaAcc!F:F,A3021,CajaAcc!E:E)+G3021</f>
        <v>1</v>
      </c>
      <c r="G3021" s="332">
        <v>1</v>
      </c>
    </row>
    <row r="3022" spans="1:7" ht="15">
      <c r="A3022" s="341" t="s">
        <v>4563</v>
      </c>
      <c r="B3022" s="381" t="s">
        <v>3048</v>
      </c>
      <c r="C3022" s="382" t="s">
        <v>4564</v>
      </c>
      <c r="D3022" s="383">
        <v>2261</v>
      </c>
      <c r="E3022" s="384">
        <v>3500</v>
      </c>
      <c r="F3022" s="141">
        <f>-SUMIF(CajaAcc!F:F,A3022,CajaAcc!E:E)+G3022</f>
        <v>0</v>
      </c>
      <c r="G3022" s="332">
        <v>0</v>
      </c>
    </row>
    <row r="3023" spans="1:7" ht="15">
      <c r="A3023" s="341" t="s">
        <v>4565</v>
      </c>
      <c r="B3023" s="381" t="s">
        <v>3048</v>
      </c>
      <c r="C3023" s="382" t="s">
        <v>4566</v>
      </c>
      <c r="D3023" s="383">
        <v>2442</v>
      </c>
      <c r="E3023" s="384">
        <v>4000</v>
      </c>
      <c r="F3023" s="141">
        <f>-SUMIF(CajaAcc!F:F,A3023,CajaAcc!E:E)+G3023</f>
        <v>0</v>
      </c>
      <c r="G3023" s="332">
        <v>0</v>
      </c>
    </row>
    <row r="3024" spans="1:7" ht="15">
      <c r="A3024" s="341" t="s">
        <v>4567</v>
      </c>
      <c r="B3024" s="381" t="s">
        <v>3048</v>
      </c>
      <c r="C3024" s="382" t="s">
        <v>4568</v>
      </c>
      <c r="D3024" s="383">
        <v>2261</v>
      </c>
      <c r="E3024" s="384">
        <v>3500</v>
      </c>
      <c r="F3024" s="141">
        <f>-SUMIF(CajaAcc!F:F,A3024,CajaAcc!E:E)+G3024</f>
        <v>0</v>
      </c>
      <c r="G3024" s="332">
        <v>0</v>
      </c>
    </row>
    <row r="3025" spans="1:7" ht="15">
      <c r="A3025" s="341" t="s">
        <v>4569</v>
      </c>
      <c r="B3025" s="381" t="s">
        <v>3048</v>
      </c>
      <c r="C3025" s="382" t="s">
        <v>4570</v>
      </c>
      <c r="D3025" s="383">
        <v>1514</v>
      </c>
      <c r="E3025" s="384">
        <v>2500</v>
      </c>
      <c r="F3025" s="141">
        <f>-SUMIF(CajaAcc!F:F,A3025,CajaAcc!E:E)+G3025</f>
        <v>0</v>
      </c>
      <c r="G3025" s="332">
        <v>0</v>
      </c>
    </row>
    <row r="3026" spans="1:7" ht="15">
      <c r="A3026" s="341" t="s">
        <v>4571</v>
      </c>
      <c r="B3026" s="381" t="s">
        <v>3048</v>
      </c>
      <c r="C3026" s="382" t="s">
        <v>4572</v>
      </c>
      <c r="D3026" s="383">
        <v>2442</v>
      </c>
      <c r="E3026" s="384">
        <v>4000</v>
      </c>
      <c r="F3026" s="141">
        <f>-SUMIF(CajaAcc!F:F,A3026,CajaAcc!E:E)+G3026</f>
        <v>0</v>
      </c>
      <c r="G3026" s="332">
        <v>0</v>
      </c>
    </row>
    <row r="3027" spans="1:7" ht="15">
      <c r="A3027" s="341" t="s">
        <v>4573</v>
      </c>
      <c r="B3027" s="381" t="s">
        <v>3048</v>
      </c>
      <c r="C3027" s="382" t="s">
        <v>4572</v>
      </c>
      <c r="D3027" s="383">
        <v>2442</v>
      </c>
      <c r="E3027" s="384">
        <v>4000</v>
      </c>
      <c r="F3027" s="141">
        <f>-SUMIF(CajaAcc!F:F,A3027,CajaAcc!E:E)+G3027</f>
        <v>0</v>
      </c>
      <c r="G3027" s="332">
        <v>0</v>
      </c>
    </row>
    <row r="3028" spans="1:7" ht="15">
      <c r="A3028" s="341" t="s">
        <v>4574</v>
      </c>
      <c r="B3028" s="381" t="s">
        <v>3048</v>
      </c>
      <c r="C3028" s="382" t="s">
        <v>4575</v>
      </c>
      <c r="D3028" s="383">
        <v>1514</v>
      </c>
      <c r="E3028" s="384">
        <v>2500</v>
      </c>
      <c r="F3028" s="141">
        <f>-SUMIF(CajaAcc!F:F,A3028,CajaAcc!E:E)+G3028</f>
        <v>0</v>
      </c>
      <c r="G3028" s="332">
        <v>0</v>
      </c>
    </row>
    <row r="3029" spans="1:7" ht="15">
      <c r="A3029" s="341" t="s">
        <v>4576</v>
      </c>
      <c r="B3029" s="381" t="s">
        <v>3048</v>
      </c>
      <c r="C3029" s="382" t="s">
        <v>4577</v>
      </c>
      <c r="D3029" s="383">
        <v>2442</v>
      </c>
      <c r="E3029" s="384">
        <v>4000</v>
      </c>
      <c r="F3029" s="141">
        <f>-SUMIF(CajaAcc!F:F,A3029,CajaAcc!E:E)+G3029</f>
        <v>0</v>
      </c>
      <c r="G3029" s="332">
        <v>0</v>
      </c>
    </row>
    <row r="3030" spans="1:7" ht="15">
      <c r="A3030" s="341" t="s">
        <v>4578</v>
      </c>
      <c r="B3030" s="381" t="s">
        <v>3048</v>
      </c>
      <c r="C3030" s="382" t="s">
        <v>4577</v>
      </c>
      <c r="D3030" s="383">
        <v>2442</v>
      </c>
      <c r="E3030" s="384">
        <v>4000</v>
      </c>
      <c r="F3030" s="141">
        <f>-SUMIF(CajaAcc!F:F,A3030,CajaAcc!E:E)+G3030</f>
        <v>0</v>
      </c>
      <c r="G3030" s="332">
        <v>0</v>
      </c>
    </row>
    <row r="3031" spans="1:7" ht="15">
      <c r="A3031" s="341" t="s">
        <v>4579</v>
      </c>
      <c r="B3031" s="381" t="s">
        <v>3048</v>
      </c>
      <c r="C3031" s="382" t="s">
        <v>4577</v>
      </c>
      <c r="D3031" s="383">
        <v>2442</v>
      </c>
      <c r="E3031" s="384">
        <v>4000</v>
      </c>
      <c r="F3031" s="141">
        <f>-SUMIF(CajaAcc!F:F,A3031,CajaAcc!E:E)+G3031</f>
        <v>1</v>
      </c>
      <c r="G3031" s="332">
        <v>1</v>
      </c>
    </row>
    <row r="3032" spans="1:7" ht="15">
      <c r="A3032" s="341" t="s">
        <v>4580</v>
      </c>
      <c r="B3032" s="381" t="s">
        <v>3048</v>
      </c>
      <c r="C3032" s="382" t="s">
        <v>7122</v>
      </c>
      <c r="D3032" s="383">
        <v>4540</v>
      </c>
      <c r="E3032" s="384">
        <v>8500</v>
      </c>
      <c r="F3032" s="141">
        <f>-SUMIF(CajaAcc!F:F,A3032,CajaAcc!E:E)+G3032</f>
        <v>0</v>
      </c>
      <c r="G3032" s="332">
        <v>0</v>
      </c>
    </row>
    <row r="3033" spans="1:7" ht="15">
      <c r="A3033" s="341" t="s">
        <v>4581</v>
      </c>
      <c r="B3033" s="381" t="s">
        <v>3048</v>
      </c>
      <c r="C3033" s="382" t="s">
        <v>4582</v>
      </c>
      <c r="D3033" s="383">
        <v>2432</v>
      </c>
      <c r="E3033" s="384">
        <v>3500</v>
      </c>
      <c r="F3033" s="141">
        <f>-SUMIF(CajaAcc!F:F,A3033,CajaAcc!E:E)+G3033</f>
        <v>1</v>
      </c>
      <c r="G3033" s="332">
        <v>1</v>
      </c>
    </row>
    <row r="3034" spans="1:7" ht="15">
      <c r="A3034" s="341" t="s">
        <v>4583</v>
      </c>
      <c r="B3034" s="381" t="s">
        <v>3048</v>
      </c>
      <c r="C3034" s="382" t="s">
        <v>4584</v>
      </c>
      <c r="D3034" s="383">
        <v>2266</v>
      </c>
      <c r="E3034" s="384">
        <v>3500</v>
      </c>
      <c r="F3034" s="141">
        <f>-SUMIF(CajaAcc!F:F,A3034,CajaAcc!E:E)+G3034</f>
        <v>0</v>
      </c>
      <c r="G3034" s="332">
        <v>0</v>
      </c>
    </row>
    <row r="3035" spans="1:7" ht="15">
      <c r="A3035" s="341" t="s">
        <v>4585</v>
      </c>
      <c r="B3035" s="381" t="s">
        <v>3048</v>
      </c>
      <c r="C3035" s="382" t="s">
        <v>4584</v>
      </c>
      <c r="D3035" s="383">
        <v>2266</v>
      </c>
      <c r="E3035" s="384">
        <v>3500</v>
      </c>
      <c r="F3035" s="141">
        <f>-SUMIF(CajaAcc!F:F,A3035,CajaAcc!E:E)+G3035</f>
        <v>0</v>
      </c>
      <c r="G3035" s="332">
        <v>0</v>
      </c>
    </row>
    <row r="3036" spans="1:7" ht="15">
      <c r="A3036" s="341" t="s">
        <v>4586</v>
      </c>
      <c r="B3036" s="381" t="s">
        <v>3048</v>
      </c>
      <c r="C3036" s="382" t="s">
        <v>4584</v>
      </c>
      <c r="D3036" s="383">
        <v>2266</v>
      </c>
      <c r="E3036" s="384">
        <v>3500</v>
      </c>
      <c r="F3036" s="141">
        <f>-SUMIF(CajaAcc!F:F,A3036,CajaAcc!E:E)+G3036</f>
        <v>0</v>
      </c>
      <c r="G3036" s="332">
        <v>0</v>
      </c>
    </row>
    <row r="3037" spans="1:7" ht="15">
      <c r="A3037" s="341" t="s">
        <v>4587</v>
      </c>
      <c r="B3037" s="381" t="s">
        <v>3048</v>
      </c>
      <c r="C3037" s="382" t="s">
        <v>4584</v>
      </c>
      <c r="D3037" s="383">
        <v>2266</v>
      </c>
      <c r="E3037" s="384">
        <v>3500</v>
      </c>
      <c r="F3037" s="141">
        <f>-SUMIF(CajaAcc!F:F,A3037,CajaAcc!E:E)+G3037</f>
        <v>0</v>
      </c>
      <c r="G3037" s="332">
        <v>0</v>
      </c>
    </row>
    <row r="3038" spans="1:7" ht="15">
      <c r="A3038" s="341" t="s">
        <v>4588</v>
      </c>
      <c r="B3038" s="381" t="s">
        <v>3048</v>
      </c>
      <c r="C3038" s="382" t="s">
        <v>4584</v>
      </c>
      <c r="D3038" s="383">
        <v>2266</v>
      </c>
      <c r="E3038" s="384">
        <v>3500</v>
      </c>
      <c r="F3038" s="141">
        <f>-SUMIF(CajaAcc!F:F,A3038,CajaAcc!E:E)+G3038</f>
        <v>0</v>
      </c>
      <c r="G3038" s="332">
        <v>0</v>
      </c>
    </row>
    <row r="3039" spans="1:7" ht="15">
      <c r="A3039" s="341" t="s">
        <v>4589</v>
      </c>
      <c r="B3039" s="381" t="s">
        <v>3048</v>
      </c>
      <c r="C3039" s="382" t="s">
        <v>4584</v>
      </c>
      <c r="D3039" s="383">
        <v>2266</v>
      </c>
      <c r="E3039" s="384">
        <v>3500</v>
      </c>
      <c r="F3039" s="141">
        <f>-SUMIF(CajaAcc!F:F,A3039,CajaAcc!E:E)+G3039</f>
        <v>0</v>
      </c>
      <c r="G3039" s="332">
        <v>0</v>
      </c>
    </row>
    <row r="3040" spans="1:7" ht="15">
      <c r="A3040" s="341" t="s">
        <v>4590</v>
      </c>
      <c r="B3040" s="381" t="s">
        <v>3048</v>
      </c>
      <c r="C3040" s="382" t="s">
        <v>7123</v>
      </c>
      <c r="D3040" s="383">
        <v>2416</v>
      </c>
      <c r="E3040" s="384">
        <v>3500</v>
      </c>
      <c r="F3040" s="141">
        <f>-SUMIF(CajaAcc!F:F,A3040,CajaAcc!E:E)+G3040</f>
        <v>0</v>
      </c>
      <c r="G3040" s="332">
        <v>0</v>
      </c>
    </row>
    <row r="3041" spans="1:7" ht="15">
      <c r="A3041" s="341" t="s">
        <v>4591</v>
      </c>
      <c r="B3041" s="381" t="s">
        <v>3048</v>
      </c>
      <c r="C3041" s="382" t="s">
        <v>7124</v>
      </c>
      <c r="D3041" s="383">
        <v>2416</v>
      </c>
      <c r="E3041" s="384">
        <v>3500</v>
      </c>
      <c r="F3041" s="141">
        <f>-SUMIF(CajaAcc!F:F,A3041,CajaAcc!E:E)+G3041</f>
        <v>0</v>
      </c>
      <c r="G3041" s="332">
        <v>0</v>
      </c>
    </row>
    <row r="3042" spans="1:7" ht="15">
      <c r="A3042" s="341" t="s">
        <v>4592</v>
      </c>
      <c r="B3042" s="381" t="s">
        <v>3048</v>
      </c>
      <c r="C3042" s="382" t="s">
        <v>4593</v>
      </c>
      <c r="D3042" s="383">
        <v>559</v>
      </c>
      <c r="E3042" s="384">
        <v>500</v>
      </c>
      <c r="F3042" s="141">
        <f>-SUMIF(CajaAcc!F:F,A3042,CajaAcc!E:E)+G3042</f>
        <v>0</v>
      </c>
      <c r="G3042" s="332">
        <v>0</v>
      </c>
    </row>
    <row r="3043" spans="1:7" ht="15">
      <c r="A3043" s="341" t="s">
        <v>4594</v>
      </c>
      <c r="B3043" s="381" t="s">
        <v>3048</v>
      </c>
      <c r="C3043" s="382" t="s">
        <v>4595</v>
      </c>
      <c r="D3043" s="383">
        <v>925</v>
      </c>
      <c r="E3043" s="384">
        <v>1000</v>
      </c>
      <c r="F3043" s="141">
        <f>-SUMIF(CajaAcc!F:F,A3043,CajaAcc!E:E)+G3043</f>
        <v>0</v>
      </c>
      <c r="G3043" s="332">
        <v>0</v>
      </c>
    </row>
    <row r="3044" spans="1:7" ht="15">
      <c r="A3044" s="341" t="s">
        <v>4596</v>
      </c>
      <c r="B3044" s="381" t="s">
        <v>3048</v>
      </c>
      <c r="C3044" s="382" t="s">
        <v>4597</v>
      </c>
      <c r="D3044" s="383">
        <v>559</v>
      </c>
      <c r="E3044" s="384">
        <v>500</v>
      </c>
      <c r="F3044" s="141">
        <f>-SUMIF(CajaAcc!F:F,A3044,CajaAcc!E:E)+G3044</f>
        <v>0</v>
      </c>
      <c r="G3044" s="332">
        <v>0</v>
      </c>
    </row>
    <row r="3045" spans="1:7" ht="15">
      <c r="A3045" s="341" t="s">
        <v>4598</v>
      </c>
      <c r="B3045" s="381" t="s">
        <v>3048</v>
      </c>
      <c r="C3045" s="382" t="s">
        <v>4599</v>
      </c>
      <c r="D3045" s="383">
        <v>559</v>
      </c>
      <c r="E3045" s="384">
        <v>500</v>
      </c>
      <c r="F3045" s="141">
        <f>-SUMIF(CajaAcc!F:F,A3045,CajaAcc!E:E)+G3045</f>
        <v>0</v>
      </c>
      <c r="G3045" s="332">
        <v>0</v>
      </c>
    </row>
    <row r="3046" spans="1:7" ht="15">
      <c r="A3046" s="341" t="s">
        <v>4600</v>
      </c>
      <c r="B3046" s="381" t="s">
        <v>3048</v>
      </c>
      <c r="C3046" s="382" t="s">
        <v>4601</v>
      </c>
      <c r="D3046" s="383">
        <v>559</v>
      </c>
      <c r="E3046" s="384">
        <v>500</v>
      </c>
      <c r="F3046" s="141">
        <f>-SUMIF(CajaAcc!F:F,A3046,CajaAcc!E:E)+G3046</f>
        <v>0</v>
      </c>
      <c r="G3046" s="332">
        <v>0</v>
      </c>
    </row>
    <row r="3047" spans="1:7" ht="15">
      <c r="A3047" s="341" t="s">
        <v>4602</v>
      </c>
      <c r="B3047" s="381" t="s">
        <v>3048</v>
      </c>
      <c r="C3047" s="382" t="s">
        <v>4603</v>
      </c>
      <c r="D3047" s="383">
        <v>559</v>
      </c>
      <c r="E3047" s="384">
        <v>500</v>
      </c>
      <c r="F3047" s="141">
        <f>-SUMIF(CajaAcc!F:F,A3047,CajaAcc!E:E)+G3047</f>
        <v>0</v>
      </c>
      <c r="G3047" s="332">
        <v>0</v>
      </c>
    </row>
    <row r="3048" spans="1:7" ht="15">
      <c r="A3048" s="341" t="s">
        <v>4604</v>
      </c>
      <c r="B3048" s="381" t="s">
        <v>3048</v>
      </c>
      <c r="C3048" s="382" t="s">
        <v>4605</v>
      </c>
      <c r="D3048" s="383">
        <v>559</v>
      </c>
      <c r="E3048" s="384">
        <v>500</v>
      </c>
      <c r="F3048" s="141">
        <f>-SUMIF(CajaAcc!F:F,A3048,CajaAcc!E:E)+G3048</f>
        <v>0</v>
      </c>
      <c r="G3048" s="332">
        <v>0</v>
      </c>
    </row>
    <row r="3049" spans="1:7" ht="15">
      <c r="A3049" s="341" t="s">
        <v>4606</v>
      </c>
      <c r="B3049" s="381" t="s">
        <v>3048</v>
      </c>
      <c r="C3049" s="382" t="s">
        <v>4607</v>
      </c>
      <c r="D3049" s="383">
        <v>925</v>
      </c>
      <c r="E3049" s="384">
        <v>1000</v>
      </c>
      <c r="F3049" s="141">
        <f>-SUMIF(CajaAcc!F:F,A3049,CajaAcc!E:E)+G3049</f>
        <v>0</v>
      </c>
      <c r="G3049" s="332">
        <v>0</v>
      </c>
    </row>
    <row r="3050" spans="1:7" ht="15">
      <c r="A3050" s="341" t="s">
        <v>4608</v>
      </c>
      <c r="B3050" s="381" t="s">
        <v>3048</v>
      </c>
      <c r="C3050" s="382" t="s">
        <v>4609</v>
      </c>
      <c r="D3050" s="383">
        <v>925</v>
      </c>
      <c r="E3050" s="384">
        <v>1000</v>
      </c>
      <c r="F3050" s="141">
        <f>-SUMIF(CajaAcc!F:F,A3050,CajaAcc!E:E)+G3050</f>
        <v>0</v>
      </c>
      <c r="G3050" s="332">
        <v>0</v>
      </c>
    </row>
    <row r="3051" spans="1:7" ht="15">
      <c r="A3051" s="341" t="s">
        <v>4610</v>
      </c>
      <c r="B3051" s="381" t="s">
        <v>3048</v>
      </c>
      <c r="C3051" s="382" t="s">
        <v>4611</v>
      </c>
      <c r="D3051" s="383">
        <v>925</v>
      </c>
      <c r="E3051" s="384">
        <v>1000</v>
      </c>
      <c r="F3051" s="141">
        <f>-SUMIF(CajaAcc!F:F,A3051,CajaAcc!E:E)+G3051</f>
        <v>0</v>
      </c>
      <c r="G3051" s="332">
        <v>0</v>
      </c>
    </row>
    <row r="3052" spans="1:7" ht="15">
      <c r="A3052" s="341" t="s">
        <v>4612</v>
      </c>
      <c r="B3052" s="381" t="s">
        <v>3048</v>
      </c>
      <c r="C3052" s="382" t="s">
        <v>4613</v>
      </c>
      <c r="D3052" s="383">
        <v>925</v>
      </c>
      <c r="E3052" s="384">
        <v>1000</v>
      </c>
      <c r="F3052" s="141">
        <f>-SUMIF(CajaAcc!F:F,A3052,CajaAcc!E:E)+G3052</f>
        <v>0</v>
      </c>
      <c r="G3052" s="332">
        <v>0</v>
      </c>
    </row>
    <row r="3053" spans="1:7" ht="15">
      <c r="A3053" s="341" t="s">
        <v>4614</v>
      </c>
      <c r="B3053" s="381" t="s">
        <v>3048</v>
      </c>
      <c r="C3053" s="382" t="s">
        <v>4615</v>
      </c>
      <c r="D3053" s="383">
        <v>925</v>
      </c>
      <c r="E3053" s="384">
        <v>1000</v>
      </c>
      <c r="F3053" s="141">
        <f>-SUMIF(CajaAcc!F:F,A3053,CajaAcc!E:E)+G3053</f>
        <v>0</v>
      </c>
      <c r="G3053" s="332">
        <v>0</v>
      </c>
    </row>
    <row r="3054" spans="1:7" ht="15">
      <c r="A3054" s="341" t="s">
        <v>4616</v>
      </c>
      <c r="B3054" s="381" t="s">
        <v>3048</v>
      </c>
      <c r="C3054" s="382" t="s">
        <v>4617</v>
      </c>
      <c r="D3054" s="383">
        <v>925</v>
      </c>
      <c r="E3054" s="384">
        <v>1000</v>
      </c>
      <c r="F3054" s="141">
        <f>-SUMIF(CajaAcc!F:F,A3054,CajaAcc!E:E)+G3054</f>
        <v>0</v>
      </c>
      <c r="G3054" s="332">
        <v>0</v>
      </c>
    </row>
    <row r="3055" spans="1:7" ht="15">
      <c r="A3055" s="341" t="s">
        <v>4618</v>
      </c>
      <c r="B3055" s="381" t="s">
        <v>3048</v>
      </c>
      <c r="C3055" s="382" t="s">
        <v>4619</v>
      </c>
      <c r="D3055" s="383">
        <v>559</v>
      </c>
      <c r="E3055" s="384">
        <v>500</v>
      </c>
      <c r="F3055" s="141">
        <f>-SUMIF(CajaAcc!F:F,A3055,CajaAcc!E:E)+G3055</f>
        <v>0</v>
      </c>
      <c r="G3055" s="332">
        <v>0</v>
      </c>
    </row>
    <row r="3056" spans="1:7" ht="15">
      <c r="A3056" s="341" t="s">
        <v>4620</v>
      </c>
      <c r="B3056" s="381" t="s">
        <v>3048</v>
      </c>
      <c r="C3056" s="382" t="s">
        <v>4621</v>
      </c>
      <c r="D3056" s="383">
        <v>559</v>
      </c>
      <c r="E3056" s="384">
        <v>500</v>
      </c>
      <c r="F3056" s="141">
        <f>-SUMIF(CajaAcc!F:F,A3056,CajaAcc!E:E)+G3056</f>
        <v>0</v>
      </c>
      <c r="G3056" s="332">
        <v>0</v>
      </c>
    </row>
    <row r="3057" spans="1:7" ht="15">
      <c r="A3057" s="341" t="s">
        <v>4622</v>
      </c>
      <c r="B3057" s="381" t="s">
        <v>3048</v>
      </c>
      <c r="C3057" s="382" t="s">
        <v>4623</v>
      </c>
      <c r="D3057" s="383">
        <v>356</v>
      </c>
      <c r="E3057" s="384">
        <v>500</v>
      </c>
      <c r="F3057" s="141">
        <f>-SUMIF(CajaAcc!F:F,A3057,CajaAcc!E:E)+G3057</f>
        <v>0</v>
      </c>
      <c r="G3057" s="332">
        <v>0</v>
      </c>
    </row>
    <row r="3058" spans="1:7" ht="15">
      <c r="A3058" s="341" t="s">
        <v>4624</v>
      </c>
      <c r="B3058" s="381" t="s">
        <v>3048</v>
      </c>
      <c r="C3058" s="382" t="s">
        <v>4623</v>
      </c>
      <c r="D3058" s="383">
        <v>356</v>
      </c>
      <c r="E3058" s="384">
        <v>500</v>
      </c>
      <c r="F3058" s="141">
        <f>-SUMIF(CajaAcc!F:F,A3058,CajaAcc!E:E)+G3058</f>
        <v>0</v>
      </c>
      <c r="G3058" s="332">
        <v>0</v>
      </c>
    </row>
    <row r="3059" spans="1:7" ht="15">
      <c r="A3059" s="341" t="s">
        <v>4625</v>
      </c>
      <c r="B3059" s="381" t="s">
        <v>3048</v>
      </c>
      <c r="C3059" s="382" t="s">
        <v>4623</v>
      </c>
      <c r="D3059" s="383">
        <v>356</v>
      </c>
      <c r="E3059" s="384">
        <v>500</v>
      </c>
      <c r="F3059" s="141">
        <f>-SUMIF(CajaAcc!F:F,A3059,CajaAcc!E:E)+G3059</f>
        <v>0</v>
      </c>
      <c r="G3059" s="332">
        <v>0</v>
      </c>
    </row>
    <row r="3060" spans="1:7" ht="15">
      <c r="A3060" s="341" t="s">
        <v>4626</v>
      </c>
      <c r="B3060" s="381" t="s">
        <v>3048</v>
      </c>
      <c r="C3060" s="382" t="s">
        <v>4623</v>
      </c>
      <c r="D3060" s="383">
        <v>356</v>
      </c>
      <c r="E3060" s="384">
        <v>500</v>
      </c>
      <c r="F3060" s="141">
        <f>-SUMIF(CajaAcc!F:F,A3060,CajaAcc!E:E)+G3060</f>
        <v>0</v>
      </c>
      <c r="G3060" s="332">
        <v>0</v>
      </c>
    </row>
    <row r="3061" spans="1:7" ht="15">
      <c r="A3061" s="341" t="s">
        <v>4627</v>
      </c>
      <c r="B3061" s="381" t="s">
        <v>3048</v>
      </c>
      <c r="C3061" s="382" t="s">
        <v>4628</v>
      </c>
      <c r="D3061" s="383">
        <v>356</v>
      </c>
      <c r="E3061" s="384">
        <v>500</v>
      </c>
      <c r="F3061" s="141">
        <f>-SUMIF(CajaAcc!F:F,A3061,CajaAcc!E:E)+G3061</f>
        <v>0</v>
      </c>
      <c r="G3061" s="332">
        <v>0</v>
      </c>
    </row>
    <row r="3062" spans="1:7" ht="15">
      <c r="A3062" s="341" t="s">
        <v>4629</v>
      </c>
      <c r="B3062" s="381" t="s">
        <v>3048</v>
      </c>
      <c r="C3062" s="382" t="s">
        <v>4630</v>
      </c>
      <c r="D3062" s="383">
        <v>356</v>
      </c>
      <c r="E3062" s="384">
        <v>500</v>
      </c>
      <c r="F3062" s="141">
        <f>-SUMIF(CajaAcc!F:F,A3062,CajaAcc!E:E)+G3062</f>
        <v>0</v>
      </c>
      <c r="G3062" s="332">
        <v>0</v>
      </c>
    </row>
    <row r="3063" spans="1:7" ht="15">
      <c r="A3063" s="341" t="s">
        <v>4631</v>
      </c>
      <c r="B3063" s="381" t="s">
        <v>3048</v>
      </c>
      <c r="C3063" s="382" t="s">
        <v>4632</v>
      </c>
      <c r="D3063" s="383">
        <v>356</v>
      </c>
      <c r="E3063" s="384">
        <v>500</v>
      </c>
      <c r="F3063" s="141">
        <f>-SUMIF(CajaAcc!F:F,A3063,CajaAcc!E:E)+G3063</f>
        <v>0</v>
      </c>
      <c r="G3063" s="332">
        <v>0</v>
      </c>
    </row>
    <row r="3064" spans="1:7" ht="15">
      <c r="A3064" s="341" t="s">
        <v>4633</v>
      </c>
      <c r="B3064" s="381" t="s">
        <v>3048</v>
      </c>
      <c r="C3064" s="382" t="s">
        <v>4634</v>
      </c>
      <c r="D3064" s="383">
        <v>356</v>
      </c>
      <c r="E3064" s="384">
        <v>500</v>
      </c>
      <c r="F3064" s="141">
        <f>-SUMIF(CajaAcc!F:F,A3064,CajaAcc!E:E)+G3064</f>
        <v>0</v>
      </c>
      <c r="G3064" s="332">
        <v>0</v>
      </c>
    </row>
    <row r="3065" spans="1:7" ht="15">
      <c r="A3065" s="341" t="s">
        <v>4635</v>
      </c>
      <c r="B3065" s="381" t="s">
        <v>3048</v>
      </c>
      <c r="C3065" s="382" t="s">
        <v>4636</v>
      </c>
      <c r="D3065" s="383">
        <v>795</v>
      </c>
      <c r="E3065" s="384">
        <v>1000</v>
      </c>
      <c r="F3065" s="141">
        <f>-SUMIF(CajaAcc!F:F,A3065,CajaAcc!E:E)+G3065</f>
        <v>0</v>
      </c>
      <c r="G3065" s="332">
        <v>0</v>
      </c>
    </row>
    <row r="3066" spans="1:7" ht="15">
      <c r="A3066" s="341" t="s">
        <v>4637</v>
      </c>
      <c r="B3066" s="381" t="s">
        <v>3048</v>
      </c>
      <c r="C3066" s="382" t="s">
        <v>4638</v>
      </c>
      <c r="D3066" s="383">
        <v>559</v>
      </c>
      <c r="E3066" s="384">
        <v>500</v>
      </c>
      <c r="F3066" s="141">
        <f>-SUMIF(CajaAcc!F:F,A3066,CajaAcc!E:E)+G3066</f>
        <v>0</v>
      </c>
      <c r="G3066" s="332">
        <v>0</v>
      </c>
    </row>
    <row r="3067" spans="1:7" ht="15">
      <c r="A3067" s="341" t="s">
        <v>4639</v>
      </c>
      <c r="B3067" s="381" t="s">
        <v>3048</v>
      </c>
      <c r="C3067" s="382" t="s">
        <v>4640</v>
      </c>
      <c r="D3067" s="383">
        <v>559</v>
      </c>
      <c r="E3067" s="384">
        <v>500</v>
      </c>
      <c r="F3067" s="141">
        <f>-SUMIF(CajaAcc!F:F,A3067,CajaAcc!E:E)+G3067</f>
        <v>0</v>
      </c>
      <c r="G3067" s="332">
        <v>0</v>
      </c>
    </row>
    <row r="3068" spans="1:7" ht="15">
      <c r="A3068" s="341" t="s">
        <v>4641</v>
      </c>
      <c r="B3068" s="381" t="s">
        <v>3048</v>
      </c>
      <c r="C3068" s="382" t="s">
        <v>4642</v>
      </c>
      <c r="D3068" s="383">
        <v>2261</v>
      </c>
      <c r="E3068" s="384">
        <v>3500</v>
      </c>
      <c r="F3068" s="141">
        <f>-SUMIF(CajaAcc!F:F,A3068,CajaAcc!E:E)+G3068</f>
        <v>1</v>
      </c>
      <c r="G3068" s="332">
        <v>1</v>
      </c>
    </row>
    <row r="3069" spans="1:7" ht="15">
      <c r="A3069" s="341" t="s">
        <v>4643</v>
      </c>
      <c r="B3069" s="381" t="s">
        <v>3048</v>
      </c>
      <c r="C3069" s="382" t="s">
        <v>4644</v>
      </c>
      <c r="D3069" s="383">
        <v>1514</v>
      </c>
      <c r="E3069" s="384">
        <v>2500</v>
      </c>
      <c r="F3069" s="141">
        <f>-SUMIF(CajaAcc!F:F,A3069,CajaAcc!E:E)+G3069</f>
        <v>0</v>
      </c>
      <c r="G3069" s="332">
        <v>0</v>
      </c>
    </row>
    <row r="3070" spans="1:7" ht="15">
      <c r="A3070" s="341" t="s">
        <v>4645</v>
      </c>
      <c r="B3070" s="381" t="s">
        <v>3048</v>
      </c>
      <c r="C3070" s="382" t="s">
        <v>4646</v>
      </c>
      <c r="D3070" s="383">
        <v>1514</v>
      </c>
      <c r="E3070" s="384">
        <v>2500</v>
      </c>
      <c r="F3070" s="141">
        <f>-SUMIF(CajaAcc!F:F,A3070,CajaAcc!E:E)+G3070</f>
        <v>0</v>
      </c>
      <c r="G3070" s="332">
        <v>0</v>
      </c>
    </row>
    <row r="3071" spans="1:7" ht="15">
      <c r="A3071" s="341" t="s">
        <v>4647</v>
      </c>
      <c r="B3071" s="381" t="s">
        <v>3048</v>
      </c>
      <c r="C3071" s="382" t="s">
        <v>4648</v>
      </c>
      <c r="D3071" s="383">
        <v>2175</v>
      </c>
      <c r="E3071" s="384">
        <v>3500</v>
      </c>
      <c r="F3071" s="141">
        <f>-SUMIF(CajaAcc!F:F,A3071,CajaAcc!E:E)+G3071</f>
        <v>0</v>
      </c>
      <c r="G3071" s="332">
        <v>0</v>
      </c>
    </row>
    <row r="3072" spans="1:7" ht="15">
      <c r="A3072" s="341" t="s">
        <v>4649</v>
      </c>
      <c r="B3072" s="381" t="s">
        <v>3048</v>
      </c>
      <c r="C3072" s="382" t="s">
        <v>4648</v>
      </c>
      <c r="D3072" s="383">
        <v>2175</v>
      </c>
      <c r="E3072" s="384">
        <v>3500</v>
      </c>
      <c r="F3072" s="141">
        <f>-SUMIF(CajaAcc!F:F,A3072,CajaAcc!E:E)+G3072</f>
        <v>0</v>
      </c>
      <c r="G3072" s="332">
        <v>0</v>
      </c>
    </row>
    <row r="3073" spans="1:7" ht="15">
      <c r="A3073" s="341" t="s">
        <v>4650</v>
      </c>
      <c r="B3073" s="381" t="s">
        <v>3048</v>
      </c>
      <c r="C3073" s="382" t="s">
        <v>4651</v>
      </c>
      <c r="D3073" s="383">
        <v>2476</v>
      </c>
      <c r="E3073" s="384">
        <v>4000</v>
      </c>
      <c r="F3073" s="141">
        <f>-SUMIF(CajaAcc!F:F,A3073,CajaAcc!E:E)+G3073</f>
        <v>2</v>
      </c>
      <c r="G3073" s="332">
        <v>2</v>
      </c>
    </row>
    <row r="3074" spans="1:7" ht="15">
      <c r="A3074" s="341" t="s">
        <v>4652</v>
      </c>
      <c r="B3074" s="381" t="s">
        <v>3048</v>
      </c>
      <c r="C3074" s="382" t="s">
        <v>7125</v>
      </c>
      <c r="D3074" s="383">
        <v>2416</v>
      </c>
      <c r="E3074" s="384">
        <v>3500</v>
      </c>
      <c r="F3074" s="141">
        <f>-SUMIF(CajaAcc!F:F,A3074,CajaAcc!E:E)+G3074</f>
        <v>0</v>
      </c>
      <c r="G3074" s="332">
        <v>0</v>
      </c>
    </row>
    <row r="3075" spans="1:7" ht="15">
      <c r="A3075" s="341" t="s">
        <v>4653</v>
      </c>
      <c r="B3075" s="381" t="s">
        <v>3048</v>
      </c>
      <c r="C3075" s="382" t="s">
        <v>7125</v>
      </c>
      <c r="D3075" s="383">
        <v>2416</v>
      </c>
      <c r="E3075" s="384">
        <v>3500</v>
      </c>
      <c r="F3075" s="141">
        <f>-SUMIF(CajaAcc!F:F,A3075,CajaAcc!E:E)+G3075</f>
        <v>0</v>
      </c>
      <c r="G3075" s="332">
        <v>0</v>
      </c>
    </row>
    <row r="3076" spans="1:7" ht="15">
      <c r="A3076" s="341" t="s">
        <v>4654</v>
      </c>
      <c r="B3076" s="381" t="s">
        <v>3048</v>
      </c>
      <c r="C3076" s="382" t="s">
        <v>4655</v>
      </c>
      <c r="D3076" s="383">
        <v>1653</v>
      </c>
      <c r="E3076" s="384">
        <v>2000</v>
      </c>
      <c r="F3076" s="141">
        <f>-SUMIF(CajaAcc!F:F,A3076,CajaAcc!E:E)+G3076</f>
        <v>0</v>
      </c>
      <c r="G3076" s="332">
        <v>0</v>
      </c>
    </row>
    <row r="3077" spans="1:7" ht="15">
      <c r="A3077" s="341" t="s">
        <v>4656</v>
      </c>
      <c r="B3077" s="381" t="s">
        <v>3048</v>
      </c>
      <c r="C3077" s="382" t="s">
        <v>4655</v>
      </c>
      <c r="D3077" s="383">
        <v>1653</v>
      </c>
      <c r="E3077" s="384">
        <v>2000</v>
      </c>
      <c r="F3077" s="141">
        <f>-SUMIF(CajaAcc!F:F,A3077,CajaAcc!E:E)+G3077</f>
        <v>0</v>
      </c>
      <c r="G3077" s="332">
        <v>0</v>
      </c>
    </row>
    <row r="3078" spans="1:7" ht="15">
      <c r="A3078" s="341" t="s">
        <v>4657</v>
      </c>
      <c r="B3078" s="381" t="s">
        <v>3048</v>
      </c>
      <c r="C3078" s="382" t="s">
        <v>7746</v>
      </c>
      <c r="D3078" s="383">
        <v>1653</v>
      </c>
      <c r="E3078" s="384">
        <v>2500</v>
      </c>
      <c r="F3078" s="141">
        <f>-SUMIF(CajaAcc!F:F,A3078,CajaAcc!E:E)+G3078</f>
        <v>0</v>
      </c>
      <c r="G3078" s="332">
        <v>0</v>
      </c>
    </row>
    <row r="3079" spans="1:7" ht="15">
      <c r="A3079" s="341" t="s">
        <v>4658</v>
      </c>
      <c r="B3079" s="381" t="s">
        <v>3048</v>
      </c>
      <c r="C3079" s="382" t="s">
        <v>7747</v>
      </c>
      <c r="D3079" s="383">
        <v>1653</v>
      </c>
      <c r="E3079" s="384">
        <v>2500</v>
      </c>
      <c r="F3079" s="141">
        <f>-SUMIF(CajaAcc!F:F,A3079,CajaAcc!E:E)+G3079</f>
        <v>0</v>
      </c>
      <c r="G3079" s="332">
        <v>0</v>
      </c>
    </row>
    <row r="3080" spans="1:7" ht="15">
      <c r="A3080" s="341" t="s">
        <v>4659</v>
      </c>
      <c r="B3080" s="381" t="s">
        <v>3048</v>
      </c>
      <c r="C3080" s="382" t="s">
        <v>7748</v>
      </c>
      <c r="D3080" s="383">
        <v>1653</v>
      </c>
      <c r="E3080" s="384">
        <v>2500</v>
      </c>
      <c r="F3080" s="141">
        <f>-SUMIF(CajaAcc!F:F,A3080,CajaAcc!E:E)+G3080</f>
        <v>0</v>
      </c>
      <c r="G3080" s="332">
        <v>0</v>
      </c>
    </row>
    <row r="3081" spans="1:7" ht="15">
      <c r="A3081" s="341" t="s">
        <v>4660</v>
      </c>
      <c r="B3081" s="381" t="s">
        <v>3048</v>
      </c>
      <c r="C3081" s="382" t="s">
        <v>4661</v>
      </c>
      <c r="D3081" s="383">
        <v>1653</v>
      </c>
      <c r="E3081" s="384">
        <v>2000</v>
      </c>
      <c r="F3081" s="141">
        <f>-SUMIF(CajaAcc!F:F,A3081,CajaAcc!E:E)+G3081</f>
        <v>1</v>
      </c>
      <c r="G3081" s="332">
        <v>1</v>
      </c>
    </row>
    <row r="3082" spans="1:7" ht="15">
      <c r="A3082" s="341" t="s">
        <v>4662</v>
      </c>
      <c r="B3082" s="381" t="s">
        <v>3048</v>
      </c>
      <c r="C3082" s="382" t="s">
        <v>4663</v>
      </c>
      <c r="D3082" s="383">
        <v>1514</v>
      </c>
      <c r="E3082" s="384">
        <v>2500</v>
      </c>
      <c r="F3082" s="141">
        <f>-SUMIF(CajaAcc!F:F,A3082,CajaAcc!E:E)+G3082</f>
        <v>0</v>
      </c>
      <c r="G3082" s="332">
        <v>0</v>
      </c>
    </row>
    <row r="3083" spans="1:7" ht="15">
      <c r="A3083" s="341" t="s">
        <v>4664</v>
      </c>
      <c r="B3083" s="381" t="s">
        <v>3048</v>
      </c>
      <c r="C3083" s="382" t="s">
        <v>4665</v>
      </c>
      <c r="D3083" s="383">
        <v>2175</v>
      </c>
      <c r="E3083" s="384">
        <v>3500</v>
      </c>
      <c r="F3083" s="141">
        <f>-SUMIF(CajaAcc!F:F,A3083,CajaAcc!E:E)+G3083</f>
        <v>0</v>
      </c>
      <c r="G3083" s="332">
        <v>0</v>
      </c>
    </row>
    <row r="3084" spans="1:7" ht="15">
      <c r="A3084" s="341" t="s">
        <v>4666</v>
      </c>
      <c r="B3084" s="381" t="s">
        <v>3048</v>
      </c>
      <c r="C3084" s="382" t="s">
        <v>4665</v>
      </c>
      <c r="D3084" s="383">
        <v>2175</v>
      </c>
      <c r="E3084" s="384">
        <v>3500</v>
      </c>
      <c r="F3084" s="141">
        <f>-SUMIF(CajaAcc!F:F,A3084,CajaAcc!E:E)+G3084</f>
        <v>0</v>
      </c>
      <c r="G3084" s="332">
        <v>0</v>
      </c>
    </row>
    <row r="3085" spans="1:7" ht="15">
      <c r="A3085" s="341" t="s">
        <v>4667</v>
      </c>
      <c r="B3085" s="381" t="s">
        <v>3048</v>
      </c>
      <c r="C3085" s="382" t="s">
        <v>4665</v>
      </c>
      <c r="D3085" s="383">
        <v>2175</v>
      </c>
      <c r="E3085" s="384">
        <v>3500</v>
      </c>
      <c r="F3085" s="141">
        <f>-SUMIF(CajaAcc!F:F,A3085,CajaAcc!E:E)+G3085</f>
        <v>0</v>
      </c>
      <c r="G3085" s="332">
        <v>0</v>
      </c>
    </row>
    <row r="3086" spans="1:7" ht="15">
      <c r="A3086" s="341" t="s">
        <v>4668</v>
      </c>
      <c r="B3086" s="381" t="s">
        <v>3048</v>
      </c>
      <c r="C3086" s="382" t="s">
        <v>4669</v>
      </c>
      <c r="D3086" s="383">
        <v>2432</v>
      </c>
      <c r="E3086" s="384">
        <v>3500</v>
      </c>
      <c r="F3086" s="141">
        <f>-SUMIF(CajaAcc!F:F,A3086,CajaAcc!E:E)+G3086</f>
        <v>0</v>
      </c>
      <c r="G3086" s="332">
        <v>0</v>
      </c>
    </row>
    <row r="3087" spans="1:7" ht="15">
      <c r="A3087" s="341" t="s">
        <v>4670</v>
      </c>
      <c r="B3087" s="381" t="s">
        <v>3048</v>
      </c>
      <c r="C3087" s="382" t="s">
        <v>7126</v>
      </c>
      <c r="D3087" s="383">
        <v>2416</v>
      </c>
      <c r="E3087" s="384">
        <v>3500</v>
      </c>
      <c r="F3087" s="141">
        <f>-SUMIF(CajaAcc!F:F,A3087,CajaAcc!E:E)+G3087</f>
        <v>0</v>
      </c>
      <c r="G3087" s="332">
        <v>0</v>
      </c>
    </row>
    <row r="3088" spans="1:7" ht="15">
      <c r="A3088" s="341" t="s">
        <v>4671</v>
      </c>
      <c r="B3088" s="381" t="s">
        <v>3048</v>
      </c>
      <c r="C3088" s="382" t="s">
        <v>7126</v>
      </c>
      <c r="D3088" s="383">
        <v>2416</v>
      </c>
      <c r="E3088" s="384">
        <v>3500</v>
      </c>
      <c r="F3088" s="141">
        <f>-SUMIF(CajaAcc!F:F,A3088,CajaAcc!E:E)+G3088</f>
        <v>0</v>
      </c>
      <c r="G3088" s="332">
        <v>0</v>
      </c>
    </row>
    <row r="3089" spans="1:7" ht="15">
      <c r="A3089" s="341" t="s">
        <v>4672</v>
      </c>
      <c r="B3089" s="381" t="s">
        <v>3048</v>
      </c>
      <c r="C3089" s="382" t="s">
        <v>4673</v>
      </c>
      <c r="D3089" s="383">
        <v>1653</v>
      </c>
      <c r="E3089" s="384">
        <v>2000</v>
      </c>
      <c r="F3089" s="141">
        <f>-SUMIF(CajaAcc!F:F,A3089,CajaAcc!E:E)+G3089</f>
        <v>0</v>
      </c>
      <c r="G3089" s="332">
        <v>0</v>
      </c>
    </row>
    <row r="3090" spans="1:7" ht="15">
      <c r="A3090" s="341" t="s">
        <v>4674</v>
      </c>
      <c r="B3090" s="381" t="s">
        <v>3048</v>
      </c>
      <c r="C3090" s="382" t="s">
        <v>4675</v>
      </c>
      <c r="D3090" s="383">
        <v>2261</v>
      </c>
      <c r="E3090" s="384">
        <v>3500</v>
      </c>
      <c r="F3090" s="141">
        <f>-SUMIF(CajaAcc!F:F,A3090,CajaAcc!E:E)+G3090</f>
        <v>0</v>
      </c>
      <c r="G3090" s="332">
        <v>0</v>
      </c>
    </row>
    <row r="3091" spans="1:7" ht="15">
      <c r="A3091" s="341" t="s">
        <v>4676</v>
      </c>
      <c r="B3091" s="381" t="s">
        <v>3048</v>
      </c>
      <c r="C3091" s="382" t="s">
        <v>4677</v>
      </c>
      <c r="D3091" s="383">
        <v>2502</v>
      </c>
      <c r="E3091" s="384">
        <v>4000</v>
      </c>
      <c r="F3091" s="141">
        <f>-SUMIF(CajaAcc!F:F,A3091,CajaAcc!E:E)+G3091</f>
        <v>0</v>
      </c>
      <c r="G3091" s="332">
        <v>0</v>
      </c>
    </row>
    <row r="3092" spans="1:7" ht="15">
      <c r="A3092" s="341" t="s">
        <v>4678</v>
      </c>
      <c r="B3092" s="381" t="s">
        <v>3048</v>
      </c>
      <c r="C3092" s="382" t="s">
        <v>4679</v>
      </c>
      <c r="D3092" s="383">
        <v>2571</v>
      </c>
      <c r="E3092" s="384">
        <v>4000</v>
      </c>
      <c r="F3092" s="141">
        <f>-SUMIF(CajaAcc!F:F,A3092,CajaAcc!E:E)+G3092</f>
        <v>0</v>
      </c>
      <c r="G3092" s="332">
        <v>0</v>
      </c>
    </row>
    <row r="3093" spans="1:7" ht="15">
      <c r="A3093" s="341" t="s">
        <v>4680</v>
      </c>
      <c r="B3093" s="381" t="s">
        <v>3048</v>
      </c>
      <c r="C3093" s="382" t="s">
        <v>4681</v>
      </c>
      <c r="D3093" s="383">
        <v>2991</v>
      </c>
      <c r="E3093" s="384">
        <v>4500</v>
      </c>
      <c r="F3093" s="141">
        <f>-SUMIF(CajaAcc!F:F,A3093,CajaAcc!E:E)+G3093</f>
        <v>0</v>
      </c>
      <c r="G3093" s="332">
        <v>0</v>
      </c>
    </row>
    <row r="3094" spans="1:7" ht="15">
      <c r="A3094" s="341" t="s">
        <v>4682</v>
      </c>
      <c r="B3094" s="381" t="s">
        <v>3048</v>
      </c>
      <c r="C3094" s="382" t="s">
        <v>4683</v>
      </c>
      <c r="D3094" s="383">
        <v>3656</v>
      </c>
      <c r="E3094" s="384">
        <v>5500</v>
      </c>
      <c r="F3094" s="141">
        <f>-SUMIF(CajaAcc!F:F,A3094,CajaAcc!E:E)+G3094</f>
        <v>0</v>
      </c>
      <c r="G3094" s="332">
        <v>0</v>
      </c>
    </row>
    <row r="3095" spans="1:7" ht="15">
      <c r="A3095" s="341" t="s">
        <v>4684</v>
      </c>
      <c r="B3095" s="381" t="s">
        <v>3048</v>
      </c>
      <c r="C3095" s="382" t="s">
        <v>4685</v>
      </c>
      <c r="D3095" s="383">
        <v>1653</v>
      </c>
      <c r="E3095" s="384">
        <v>2000</v>
      </c>
      <c r="F3095" s="141">
        <f>-SUMIF(CajaAcc!F:F,A3095,CajaAcc!E:E)+G3095</f>
        <v>0</v>
      </c>
      <c r="G3095" s="332">
        <v>0</v>
      </c>
    </row>
    <row r="3096" spans="1:7" ht="15">
      <c r="A3096" s="341" t="s">
        <v>4686</v>
      </c>
      <c r="B3096" s="381" t="s">
        <v>3048</v>
      </c>
      <c r="C3096" s="382" t="s">
        <v>4685</v>
      </c>
      <c r="D3096" s="383">
        <v>1653</v>
      </c>
      <c r="E3096" s="384">
        <v>2000</v>
      </c>
      <c r="F3096" s="141">
        <f>-SUMIF(CajaAcc!F:F,A3096,CajaAcc!E:E)+G3096</f>
        <v>0</v>
      </c>
      <c r="G3096" s="332">
        <v>0</v>
      </c>
    </row>
    <row r="3097" spans="1:7" ht="15">
      <c r="A3097" s="341" t="s">
        <v>4687</v>
      </c>
      <c r="B3097" s="381" t="s">
        <v>3048</v>
      </c>
      <c r="C3097" s="382" t="s">
        <v>4685</v>
      </c>
      <c r="D3097" s="383">
        <v>1653</v>
      </c>
      <c r="E3097" s="384">
        <v>2000</v>
      </c>
      <c r="F3097" s="141">
        <f>-SUMIF(CajaAcc!F:F,A3097,CajaAcc!E:E)+G3097</f>
        <v>0</v>
      </c>
      <c r="G3097" s="332">
        <v>0</v>
      </c>
    </row>
    <row r="3098" spans="1:7" ht="15">
      <c r="A3098" s="341" t="s">
        <v>4688</v>
      </c>
      <c r="B3098" s="381" t="s">
        <v>3048</v>
      </c>
      <c r="C3098" s="382" t="s">
        <v>4685</v>
      </c>
      <c r="D3098" s="383">
        <v>1653</v>
      </c>
      <c r="E3098" s="384">
        <v>2000</v>
      </c>
      <c r="F3098" s="141">
        <f>-SUMIF(CajaAcc!F:F,A3098,CajaAcc!E:E)+G3098</f>
        <v>0</v>
      </c>
      <c r="G3098" s="332">
        <v>0</v>
      </c>
    </row>
    <row r="3099" spans="1:7" ht="15">
      <c r="A3099" s="341" t="s">
        <v>4689</v>
      </c>
      <c r="B3099" s="381" t="s">
        <v>3048</v>
      </c>
      <c r="C3099" s="382" t="s">
        <v>4685</v>
      </c>
      <c r="D3099" s="383">
        <v>1653</v>
      </c>
      <c r="E3099" s="384">
        <v>2000</v>
      </c>
      <c r="F3099" s="141">
        <f>-SUMIF(CajaAcc!F:F,A3099,CajaAcc!E:E)+G3099</f>
        <v>0</v>
      </c>
      <c r="G3099" s="332">
        <v>0</v>
      </c>
    </row>
    <row r="3100" spans="1:7" ht="15">
      <c r="A3100" s="341" t="s">
        <v>4690</v>
      </c>
      <c r="B3100" s="381" t="s">
        <v>3048</v>
      </c>
      <c r="C3100" s="382" t="s">
        <v>4685</v>
      </c>
      <c r="D3100" s="383">
        <v>1653</v>
      </c>
      <c r="E3100" s="384">
        <v>2000</v>
      </c>
      <c r="F3100" s="141">
        <f>-SUMIF(CajaAcc!F:F,A3100,CajaAcc!E:E)+G3100</f>
        <v>0</v>
      </c>
      <c r="G3100" s="332">
        <v>0</v>
      </c>
    </row>
    <row r="3101" spans="1:7" ht="15">
      <c r="A3101" s="341" t="s">
        <v>4691</v>
      </c>
      <c r="B3101" s="381" t="s">
        <v>3048</v>
      </c>
      <c r="C3101" s="382" t="s">
        <v>4692</v>
      </c>
      <c r="D3101" s="383">
        <v>2261</v>
      </c>
      <c r="E3101" s="384">
        <v>3500</v>
      </c>
      <c r="F3101" s="141">
        <f>-SUMIF(CajaAcc!F:F,A3101,CajaAcc!E:E)+G3101</f>
        <v>0</v>
      </c>
      <c r="G3101" s="332">
        <v>0</v>
      </c>
    </row>
    <row r="3102" spans="1:7" ht="15">
      <c r="A3102" s="341" t="s">
        <v>4693</v>
      </c>
      <c r="B3102" s="381" t="s">
        <v>3048</v>
      </c>
      <c r="C3102" s="382" t="s">
        <v>4692</v>
      </c>
      <c r="D3102" s="383">
        <v>2261</v>
      </c>
      <c r="E3102" s="384">
        <v>3500</v>
      </c>
      <c r="F3102" s="141">
        <f>-SUMIF(CajaAcc!F:F,A3102,CajaAcc!E:E)+G3102</f>
        <v>0</v>
      </c>
      <c r="G3102" s="332">
        <v>0</v>
      </c>
    </row>
    <row r="3103" spans="1:7" ht="15">
      <c r="A3103" s="341" t="s">
        <v>4694</v>
      </c>
      <c r="B3103" s="381" t="s">
        <v>3048</v>
      </c>
      <c r="C3103" s="382" t="s">
        <v>4695</v>
      </c>
      <c r="D3103" s="383">
        <v>1514</v>
      </c>
      <c r="E3103" s="384">
        <v>2500</v>
      </c>
      <c r="F3103" s="141">
        <f>-SUMIF(CajaAcc!F:F,A3103,CajaAcc!E:E)+G3103</f>
        <v>0</v>
      </c>
      <c r="G3103" s="332">
        <v>0</v>
      </c>
    </row>
    <row r="3104" spans="1:7" ht="15">
      <c r="A3104" s="341" t="s">
        <v>4696</v>
      </c>
      <c r="B3104" s="381" t="s">
        <v>3048</v>
      </c>
      <c r="C3104" s="382" t="s">
        <v>4697</v>
      </c>
      <c r="D3104" s="383">
        <v>2175</v>
      </c>
      <c r="E3104" s="384">
        <v>3500</v>
      </c>
      <c r="F3104" s="141">
        <f>-SUMIF(CajaAcc!F:F,A3104,CajaAcc!E:E)+G3104</f>
        <v>0</v>
      </c>
      <c r="G3104" s="332">
        <v>0</v>
      </c>
    </row>
    <row r="3105" spans="1:7" ht="15">
      <c r="A3105" s="341" t="s">
        <v>4698</v>
      </c>
      <c r="B3105" s="381" t="s">
        <v>3048</v>
      </c>
      <c r="C3105" s="382" t="s">
        <v>4697</v>
      </c>
      <c r="D3105" s="383">
        <v>2175</v>
      </c>
      <c r="E3105" s="384">
        <v>3500</v>
      </c>
      <c r="F3105" s="141">
        <f>-SUMIF(CajaAcc!F:F,A3105,CajaAcc!E:E)+G3105</f>
        <v>0</v>
      </c>
      <c r="G3105" s="332">
        <v>0</v>
      </c>
    </row>
    <row r="3106" spans="1:7" ht="15">
      <c r="A3106" s="341" t="s">
        <v>4699</v>
      </c>
      <c r="B3106" s="381" t="s">
        <v>3048</v>
      </c>
      <c r="C3106" s="382" t="s">
        <v>4697</v>
      </c>
      <c r="D3106" s="383">
        <v>2175</v>
      </c>
      <c r="E3106" s="384">
        <v>3500</v>
      </c>
      <c r="F3106" s="141">
        <f>-SUMIF(CajaAcc!F:F,A3106,CajaAcc!E:E)+G3106</f>
        <v>0</v>
      </c>
      <c r="G3106" s="332">
        <v>0</v>
      </c>
    </row>
    <row r="3107" spans="1:7" ht="15">
      <c r="A3107" s="341" t="s">
        <v>4700</v>
      </c>
      <c r="B3107" s="381" t="s">
        <v>3048</v>
      </c>
      <c r="C3107" s="382" t="s">
        <v>4701</v>
      </c>
      <c r="D3107" s="383">
        <v>1653</v>
      </c>
      <c r="E3107" s="384">
        <v>2000</v>
      </c>
      <c r="F3107" s="141">
        <f>-SUMIF(CajaAcc!F:F,A3107,CajaAcc!E:E)+G3107</f>
        <v>0</v>
      </c>
      <c r="G3107" s="332">
        <v>0</v>
      </c>
    </row>
    <row r="3108" spans="1:7" ht="15">
      <c r="A3108" s="341" t="s">
        <v>4702</v>
      </c>
      <c r="B3108" s="381" t="s">
        <v>3048</v>
      </c>
      <c r="C3108" s="382" t="s">
        <v>4701</v>
      </c>
      <c r="D3108" s="383">
        <v>1653</v>
      </c>
      <c r="E3108" s="384">
        <v>2000</v>
      </c>
      <c r="F3108" s="141">
        <f>-SUMIF(CajaAcc!F:F,A3108,CajaAcc!E:E)+G3108</f>
        <v>0</v>
      </c>
      <c r="G3108" s="332">
        <v>0</v>
      </c>
    </row>
    <row r="3109" spans="1:7" ht="15">
      <c r="A3109" s="341" t="s">
        <v>4703</v>
      </c>
      <c r="B3109" s="381" t="s">
        <v>3048</v>
      </c>
      <c r="C3109" s="382" t="s">
        <v>4704</v>
      </c>
      <c r="D3109" s="383">
        <v>2261</v>
      </c>
      <c r="E3109" s="384">
        <v>6000</v>
      </c>
      <c r="F3109" s="141">
        <f>-SUMIF(CajaAcc!F:F,A3109,CajaAcc!E:E)+G3109</f>
        <v>0</v>
      </c>
      <c r="G3109" s="332">
        <v>0</v>
      </c>
    </row>
    <row r="3110" spans="1:7" ht="15">
      <c r="A3110" s="341" t="s">
        <v>4705</v>
      </c>
      <c r="B3110" s="381" t="s">
        <v>3048</v>
      </c>
      <c r="C3110" s="382" t="s">
        <v>4706</v>
      </c>
      <c r="D3110" s="383">
        <v>2261</v>
      </c>
      <c r="E3110" s="384">
        <v>6000</v>
      </c>
      <c r="F3110" s="141">
        <f>-SUMIF(CajaAcc!F:F,A3110,CajaAcc!E:E)+G3110</f>
        <v>0</v>
      </c>
      <c r="G3110" s="332">
        <v>0</v>
      </c>
    </row>
    <row r="3111" spans="1:7" ht="15">
      <c r="A3111" s="341" t="s">
        <v>4707</v>
      </c>
      <c r="B3111" s="381" t="s">
        <v>3048</v>
      </c>
      <c r="C3111" s="382" t="s">
        <v>4708</v>
      </c>
      <c r="D3111" s="383">
        <v>2261</v>
      </c>
      <c r="E3111" s="384">
        <v>6000</v>
      </c>
      <c r="F3111" s="141">
        <f>-SUMIF(CajaAcc!F:F,A3111,CajaAcc!E:E)+G3111</f>
        <v>0</v>
      </c>
      <c r="G3111" s="332">
        <v>0</v>
      </c>
    </row>
    <row r="3112" spans="1:7" ht="15">
      <c r="A3112" s="341" t="s">
        <v>4709</v>
      </c>
      <c r="B3112" s="381" t="s">
        <v>3048</v>
      </c>
      <c r="C3112" s="382" t="s">
        <v>4710</v>
      </c>
      <c r="D3112" s="383">
        <v>2261</v>
      </c>
      <c r="E3112" s="384">
        <v>6000</v>
      </c>
      <c r="F3112" s="141">
        <f>-SUMIF(CajaAcc!F:F,A3112,CajaAcc!E:E)+G3112</f>
        <v>0</v>
      </c>
      <c r="G3112" s="332">
        <v>0</v>
      </c>
    </row>
    <row r="3113" spans="1:7" ht="15">
      <c r="A3113" s="341" t="s">
        <v>4711</v>
      </c>
      <c r="B3113" s="381" t="s">
        <v>3048</v>
      </c>
      <c r="C3113" s="382" t="s">
        <v>4712</v>
      </c>
      <c r="D3113" s="383">
        <v>2261</v>
      </c>
      <c r="E3113" s="384">
        <v>6000</v>
      </c>
      <c r="F3113" s="141">
        <f>-SUMIF(CajaAcc!F:F,A3113,CajaAcc!E:E)+G3113</f>
        <v>0</v>
      </c>
      <c r="G3113" s="332">
        <v>0</v>
      </c>
    </row>
    <row r="3114" spans="1:7" ht="15">
      <c r="A3114" s="341" t="s">
        <v>4713</v>
      </c>
      <c r="B3114" s="381" t="s">
        <v>3048</v>
      </c>
      <c r="C3114" s="382" t="s">
        <v>4714</v>
      </c>
      <c r="D3114" s="383">
        <v>2261</v>
      </c>
      <c r="E3114" s="384">
        <v>6000</v>
      </c>
      <c r="F3114" s="141">
        <f>-SUMIF(CajaAcc!F:F,A3114,CajaAcc!E:E)+G3114</f>
        <v>0</v>
      </c>
      <c r="G3114" s="332">
        <v>0</v>
      </c>
    </row>
    <row r="3115" spans="1:7" ht="15">
      <c r="A3115" s="341" t="s">
        <v>4715</v>
      </c>
      <c r="B3115" s="381" t="s">
        <v>3048</v>
      </c>
      <c r="C3115" s="382" t="s">
        <v>4716</v>
      </c>
      <c r="D3115" s="383">
        <v>2261</v>
      </c>
      <c r="E3115" s="384">
        <v>6000</v>
      </c>
      <c r="F3115" s="141">
        <f>-SUMIF(CajaAcc!F:F,A3115,CajaAcc!E:E)+G3115</f>
        <v>0</v>
      </c>
      <c r="G3115" s="332">
        <v>0</v>
      </c>
    </row>
    <row r="3116" spans="1:7" ht="15">
      <c r="A3116" s="341" t="s">
        <v>4717</v>
      </c>
      <c r="B3116" s="381" t="s">
        <v>3048</v>
      </c>
      <c r="C3116" s="382" t="s">
        <v>4718</v>
      </c>
      <c r="D3116" s="383">
        <v>2261</v>
      </c>
      <c r="E3116" s="384">
        <v>6000</v>
      </c>
      <c r="F3116" s="141">
        <f>-SUMIF(CajaAcc!F:F,A3116,CajaAcc!E:E)+G3116</f>
        <v>0</v>
      </c>
      <c r="G3116" s="332">
        <v>0</v>
      </c>
    </row>
    <row r="3117" spans="1:7" ht="15">
      <c r="A3117" s="341" t="s">
        <v>4719</v>
      </c>
      <c r="B3117" s="381" t="s">
        <v>3048</v>
      </c>
      <c r="C3117" s="382" t="s">
        <v>4720</v>
      </c>
      <c r="D3117" s="383">
        <v>2261</v>
      </c>
      <c r="E3117" s="384">
        <v>6000</v>
      </c>
      <c r="F3117" s="141">
        <f>-SUMIF(CajaAcc!F:F,A3117,CajaAcc!E:E)+G3117</f>
        <v>0</v>
      </c>
      <c r="G3117" s="332">
        <v>0</v>
      </c>
    </row>
    <row r="3118" spans="1:7" ht="15">
      <c r="A3118" s="341" t="s">
        <v>4721</v>
      </c>
      <c r="B3118" s="381" t="s">
        <v>3048</v>
      </c>
      <c r="C3118" s="382" t="s">
        <v>4722</v>
      </c>
      <c r="D3118" s="383">
        <v>1514</v>
      </c>
      <c r="E3118" s="384">
        <v>4000</v>
      </c>
      <c r="F3118" s="141">
        <f>-SUMIF(CajaAcc!F:F,A3118,CajaAcc!E:E)+G3118</f>
        <v>0</v>
      </c>
      <c r="G3118" s="332">
        <v>0</v>
      </c>
    </row>
    <row r="3119" spans="1:7" ht="15">
      <c r="A3119" s="341" t="s">
        <v>4723</v>
      </c>
      <c r="B3119" s="381" t="s">
        <v>3048</v>
      </c>
      <c r="C3119" s="382" t="s">
        <v>4724</v>
      </c>
      <c r="D3119" s="383">
        <v>3147</v>
      </c>
      <c r="E3119" s="384">
        <v>8500</v>
      </c>
      <c r="F3119" s="141">
        <f>-SUMIF(CajaAcc!F:F,A3119,CajaAcc!E:E)+G3119</f>
        <v>4</v>
      </c>
      <c r="G3119" s="332">
        <v>4</v>
      </c>
    </row>
    <row r="3120" spans="1:7" ht="15">
      <c r="A3120" s="341" t="s">
        <v>4725</v>
      </c>
      <c r="B3120" s="381" t="s">
        <v>3048</v>
      </c>
      <c r="C3120" s="382" t="s">
        <v>4726</v>
      </c>
      <c r="D3120" s="383">
        <v>1514</v>
      </c>
      <c r="E3120" s="384">
        <v>4000</v>
      </c>
      <c r="F3120" s="141">
        <f>-SUMIF(CajaAcc!F:F,A3120,CajaAcc!E:E)+G3120</f>
        <v>0</v>
      </c>
      <c r="G3120" s="332">
        <v>0</v>
      </c>
    </row>
    <row r="3121" spans="1:7" ht="15">
      <c r="A3121" s="341" t="s">
        <v>4727</v>
      </c>
      <c r="B3121" s="381" t="s">
        <v>3048</v>
      </c>
      <c r="C3121" s="382" t="s">
        <v>4728</v>
      </c>
      <c r="D3121" s="383">
        <v>1514</v>
      </c>
      <c r="E3121" s="384">
        <v>4000</v>
      </c>
      <c r="F3121" s="141">
        <f>-SUMIF(CajaAcc!F:F,A3121,CajaAcc!E:E)+G3121</f>
        <v>4</v>
      </c>
      <c r="G3121" s="332">
        <v>4</v>
      </c>
    </row>
    <row r="3122" spans="1:7" ht="15">
      <c r="A3122" s="341" t="s">
        <v>4729</v>
      </c>
      <c r="B3122" s="381" t="s">
        <v>3048</v>
      </c>
      <c r="C3122" s="382" t="s">
        <v>4730</v>
      </c>
      <c r="D3122" s="383">
        <v>1496</v>
      </c>
      <c r="E3122" s="384">
        <v>4000</v>
      </c>
      <c r="F3122" s="141">
        <f>-SUMIF(CajaAcc!F:F,A3122,CajaAcc!E:E)+G3122</f>
        <v>2</v>
      </c>
      <c r="G3122" s="332">
        <v>2</v>
      </c>
    </row>
    <row r="3123" spans="1:7" ht="15">
      <c r="A3123" s="341" t="s">
        <v>4731</v>
      </c>
      <c r="B3123" s="381" t="s">
        <v>3048</v>
      </c>
      <c r="C3123" s="382" t="s">
        <v>4732</v>
      </c>
      <c r="D3123" s="383">
        <v>3060</v>
      </c>
      <c r="E3123" s="384">
        <v>8000</v>
      </c>
      <c r="F3123" s="141">
        <f>-SUMIF(CajaAcc!F:F,A3123,CajaAcc!E:E)+G3123</f>
        <v>7</v>
      </c>
      <c r="G3123" s="332">
        <v>7</v>
      </c>
    </row>
    <row r="3124" spans="1:7" ht="15">
      <c r="A3124" s="341" t="s">
        <v>4733</v>
      </c>
      <c r="B3124" s="381" t="s">
        <v>3048</v>
      </c>
      <c r="C3124" s="382" t="s">
        <v>4734</v>
      </c>
      <c r="D3124" s="383">
        <v>2876</v>
      </c>
      <c r="E3124" s="384">
        <v>7500</v>
      </c>
      <c r="F3124" s="141">
        <f>-SUMIF(CajaAcc!F:F,A3124,CajaAcc!E:E)+G3124</f>
        <v>9</v>
      </c>
      <c r="G3124" s="332">
        <v>9</v>
      </c>
    </row>
    <row r="3125" spans="1:7" ht="15">
      <c r="A3125" s="341" t="s">
        <v>4735</v>
      </c>
      <c r="B3125" s="381" t="s">
        <v>3048</v>
      </c>
      <c r="C3125" s="382" t="s">
        <v>4736</v>
      </c>
      <c r="D3125" s="383">
        <v>3051</v>
      </c>
      <c r="E3125" s="384">
        <v>8000</v>
      </c>
      <c r="F3125" s="141">
        <f>-SUMIF(CajaAcc!F:F,A3125,CajaAcc!E:E)+G3125</f>
        <v>10</v>
      </c>
      <c r="G3125" s="332">
        <v>10</v>
      </c>
    </row>
    <row r="3126" spans="1:7" ht="15">
      <c r="A3126" s="341" t="s">
        <v>4738</v>
      </c>
      <c r="B3126" s="381" t="s">
        <v>3048</v>
      </c>
      <c r="C3126" s="382" t="s">
        <v>7127</v>
      </c>
      <c r="D3126" s="383">
        <v>4540</v>
      </c>
      <c r="E3126" s="384">
        <v>12000</v>
      </c>
      <c r="F3126" s="141">
        <f>-SUMIF(CajaAcc!F:F,A3126,CajaAcc!E:E)+G3126</f>
        <v>0</v>
      </c>
      <c r="G3126" s="332">
        <v>0</v>
      </c>
    </row>
    <row r="3127" spans="1:7" ht="15">
      <c r="A3127" s="341" t="s">
        <v>4739</v>
      </c>
      <c r="B3127" s="381" t="s">
        <v>3048</v>
      </c>
      <c r="C3127" s="382" t="s">
        <v>7128</v>
      </c>
      <c r="D3127" s="383">
        <v>1370</v>
      </c>
      <c r="E3127" s="384">
        <v>4000</v>
      </c>
      <c r="F3127" s="141">
        <f>-SUMIF(CajaAcc!F:F,A3127,CajaAcc!E:E)+G3127</f>
        <v>3</v>
      </c>
      <c r="G3127" s="332">
        <v>3</v>
      </c>
    </row>
    <row r="3128" spans="1:7" ht="15">
      <c r="A3128" s="341" t="s">
        <v>4737</v>
      </c>
      <c r="B3128" s="381" t="s">
        <v>3048</v>
      </c>
      <c r="C3128" s="382" t="s">
        <v>7129</v>
      </c>
      <c r="D3128" s="383">
        <v>1370</v>
      </c>
      <c r="E3128" s="384">
        <v>4000</v>
      </c>
      <c r="F3128" s="141">
        <f>-SUMIF(CajaAcc!F:F,A3128,CajaAcc!E:E)+G3128</f>
        <v>4</v>
      </c>
      <c r="G3128" s="332">
        <v>4</v>
      </c>
    </row>
    <row r="3129" spans="1:7" ht="15">
      <c r="A3129" s="341" t="s">
        <v>4740</v>
      </c>
      <c r="B3129" s="381" t="s">
        <v>3048</v>
      </c>
      <c r="C3129" s="382" t="s">
        <v>4741</v>
      </c>
      <c r="D3129" s="383">
        <v>1653</v>
      </c>
      <c r="E3129" s="384">
        <v>4500</v>
      </c>
      <c r="F3129" s="141">
        <f>-SUMIF(CajaAcc!F:F,A3129,CajaAcc!E:E)+G3129</f>
        <v>5</v>
      </c>
      <c r="G3129" s="332">
        <v>5</v>
      </c>
    </row>
    <row r="3130" spans="1:7" ht="15">
      <c r="A3130" s="341" t="s">
        <v>4742</v>
      </c>
      <c r="B3130" s="381" t="s">
        <v>3048</v>
      </c>
      <c r="C3130" s="382" t="s">
        <v>4743</v>
      </c>
      <c r="D3130" s="383">
        <v>1514</v>
      </c>
      <c r="E3130" s="384">
        <v>4000</v>
      </c>
      <c r="F3130" s="141">
        <f>-SUMIF(CajaAcc!F:F,A3130,CajaAcc!E:E)+G3130</f>
        <v>6</v>
      </c>
      <c r="G3130" s="332">
        <v>7</v>
      </c>
    </row>
    <row r="3131" spans="1:7" ht="15">
      <c r="A3131" s="341" t="s">
        <v>4744</v>
      </c>
      <c r="B3131" s="381" t="s">
        <v>3048</v>
      </c>
      <c r="C3131" s="382" t="s">
        <v>4745</v>
      </c>
      <c r="D3131" s="383">
        <v>2662</v>
      </c>
      <c r="E3131" s="384">
        <v>7000</v>
      </c>
      <c r="F3131" s="141">
        <f>-SUMIF(CajaAcc!F:F,A3131,CajaAcc!E:E)+G3131</f>
        <v>0</v>
      </c>
      <c r="G3131" s="332">
        <v>0</v>
      </c>
    </row>
    <row r="3132" spans="1:7" ht="15">
      <c r="A3132" s="341" t="s">
        <v>4746</v>
      </c>
      <c r="B3132" s="381" t="s">
        <v>3048</v>
      </c>
      <c r="C3132" s="382" t="s">
        <v>4747</v>
      </c>
      <c r="D3132" s="383">
        <v>2112</v>
      </c>
      <c r="E3132" s="384">
        <v>5500</v>
      </c>
      <c r="F3132" s="141">
        <f>-SUMIF(CajaAcc!F:F,A3132,CajaAcc!E:E)+G3132</f>
        <v>5</v>
      </c>
      <c r="G3132" s="332">
        <v>5</v>
      </c>
    </row>
    <row r="3133" spans="1:7" ht="15">
      <c r="A3133" s="341" t="s">
        <v>4748</v>
      </c>
      <c r="B3133" s="381" t="s">
        <v>3048</v>
      </c>
      <c r="C3133" s="382" t="s">
        <v>4749</v>
      </c>
      <c r="D3133" s="383">
        <v>1514</v>
      </c>
      <c r="E3133" s="384">
        <v>4000</v>
      </c>
      <c r="F3133" s="141">
        <f>-SUMIF(CajaAcc!F:F,A3133,CajaAcc!E:E)+G3133</f>
        <v>1</v>
      </c>
      <c r="G3133" s="332">
        <v>1</v>
      </c>
    </row>
    <row r="3134" spans="1:7" ht="15">
      <c r="A3134" s="341" t="s">
        <v>4750</v>
      </c>
      <c r="B3134" s="381" t="s">
        <v>3048</v>
      </c>
      <c r="C3134" s="382" t="s">
        <v>4751</v>
      </c>
      <c r="D3134" s="383">
        <v>1514</v>
      </c>
      <c r="E3134" s="384">
        <v>4000</v>
      </c>
      <c r="F3134" s="141">
        <f>-SUMIF(CajaAcc!F:F,A3134,CajaAcc!E:E)+G3134</f>
        <v>8</v>
      </c>
      <c r="G3134" s="332">
        <v>8</v>
      </c>
    </row>
    <row r="3135" spans="1:7" ht="15">
      <c r="A3135" s="341" t="s">
        <v>4752</v>
      </c>
      <c r="B3135" s="381" t="s">
        <v>3048</v>
      </c>
      <c r="C3135" s="382" t="s">
        <v>4753</v>
      </c>
      <c r="D3135" s="383">
        <v>1514</v>
      </c>
      <c r="E3135" s="384">
        <v>4000</v>
      </c>
      <c r="F3135" s="141">
        <f>-SUMIF(CajaAcc!F:F,A3135,CajaAcc!E:E)+G3135</f>
        <v>13</v>
      </c>
      <c r="G3135" s="332">
        <v>13</v>
      </c>
    </row>
    <row r="3136" spans="1:7" ht="15">
      <c r="A3136" s="341" t="s">
        <v>4754</v>
      </c>
      <c r="B3136" s="381" t="s">
        <v>3048</v>
      </c>
      <c r="C3136" s="382" t="s">
        <v>4755</v>
      </c>
      <c r="D3136" s="383">
        <v>1496</v>
      </c>
      <c r="E3136" s="384">
        <v>4000</v>
      </c>
      <c r="F3136" s="141">
        <f>-SUMIF(CajaAcc!F:F,A3136,CajaAcc!E:E)+G3136</f>
        <v>6</v>
      </c>
      <c r="G3136" s="332">
        <v>6</v>
      </c>
    </row>
    <row r="3137" spans="1:7" ht="15">
      <c r="A3137" s="341" t="s">
        <v>4756</v>
      </c>
      <c r="B3137" s="381" t="s">
        <v>3048</v>
      </c>
      <c r="C3137" s="382" t="s">
        <v>4757</v>
      </c>
      <c r="D3137" s="383">
        <v>3060</v>
      </c>
      <c r="E3137" s="384">
        <v>8000</v>
      </c>
      <c r="F3137" s="141">
        <f>-SUMIF(CajaAcc!F:F,A3137,CajaAcc!E:E)+G3137</f>
        <v>30</v>
      </c>
      <c r="G3137" s="332">
        <v>30</v>
      </c>
    </row>
    <row r="3138" spans="1:7" ht="15">
      <c r="A3138" s="341" t="s">
        <v>4758</v>
      </c>
      <c r="B3138" s="381" t="s">
        <v>3048</v>
      </c>
      <c r="C3138" s="382" t="s">
        <v>4759</v>
      </c>
      <c r="D3138" s="383">
        <v>3051</v>
      </c>
      <c r="E3138" s="384">
        <v>8000</v>
      </c>
      <c r="F3138" s="141">
        <f>-SUMIF(CajaAcc!F:F,A3138,CajaAcc!E:E)+G3138</f>
        <v>0</v>
      </c>
      <c r="G3138" s="332">
        <v>0</v>
      </c>
    </row>
    <row r="3139" spans="1:7" ht="15">
      <c r="A3139" s="341" t="s">
        <v>4760</v>
      </c>
      <c r="B3139" s="381" t="s">
        <v>3048</v>
      </c>
      <c r="C3139" s="382" t="s">
        <v>4759</v>
      </c>
      <c r="D3139" s="383">
        <v>3051</v>
      </c>
      <c r="E3139" s="384">
        <v>8000</v>
      </c>
      <c r="F3139" s="141">
        <f>-SUMIF(CajaAcc!F:F,A3139,CajaAcc!E:E)+G3139</f>
        <v>3</v>
      </c>
      <c r="G3139" s="332">
        <v>3</v>
      </c>
    </row>
    <row r="3140" spans="1:7" ht="15">
      <c r="A3140" s="341" t="s">
        <v>4762</v>
      </c>
      <c r="B3140" s="381" t="s">
        <v>3048</v>
      </c>
      <c r="C3140" s="382" t="s">
        <v>7130</v>
      </c>
      <c r="D3140" s="383">
        <v>1370</v>
      </c>
      <c r="E3140" s="384">
        <v>4000</v>
      </c>
      <c r="F3140" s="141">
        <f>-SUMIF(CajaAcc!F:F,A3140,CajaAcc!E:E)+G3140</f>
        <v>2</v>
      </c>
      <c r="G3140" s="332">
        <v>2</v>
      </c>
    </row>
    <row r="3141" spans="1:7" ht="15">
      <c r="A3141" s="341" t="s">
        <v>4763</v>
      </c>
      <c r="B3141" s="381" t="s">
        <v>3048</v>
      </c>
      <c r="C3141" s="382" t="s">
        <v>7131</v>
      </c>
      <c r="D3141" s="383">
        <v>1845</v>
      </c>
      <c r="E3141" s="384">
        <v>5000</v>
      </c>
      <c r="F3141" s="141">
        <f>-SUMIF(CajaAcc!F:F,A3141,CajaAcc!E:E)+G3141</f>
        <v>2</v>
      </c>
      <c r="G3141" s="332">
        <v>2</v>
      </c>
    </row>
    <row r="3142" spans="1:7" ht="15">
      <c r="A3142" s="341" t="s">
        <v>4761</v>
      </c>
      <c r="B3142" s="381" t="s">
        <v>3048</v>
      </c>
      <c r="C3142" s="382" t="s">
        <v>7132</v>
      </c>
      <c r="D3142" s="383">
        <v>1370</v>
      </c>
      <c r="E3142" s="384">
        <v>4000</v>
      </c>
      <c r="F3142" s="141">
        <f>-SUMIF(CajaAcc!F:F,A3142,CajaAcc!E:E)+G3142</f>
        <v>7</v>
      </c>
      <c r="G3142" s="332">
        <v>7</v>
      </c>
    </row>
    <row r="3143" spans="1:7" ht="15">
      <c r="A3143" s="341" t="s">
        <v>4764</v>
      </c>
      <c r="B3143" s="381" t="s">
        <v>3048</v>
      </c>
      <c r="C3143" s="382" t="s">
        <v>7133</v>
      </c>
      <c r="D3143" s="383">
        <v>5058</v>
      </c>
      <c r="E3143" s="384">
        <v>13500</v>
      </c>
      <c r="F3143" s="141">
        <f>-SUMIF(CajaAcc!F:F,A3143,CajaAcc!E:E)+G3143</f>
        <v>1</v>
      </c>
      <c r="G3143" s="332">
        <v>1</v>
      </c>
    </row>
    <row r="3144" spans="1:7" ht="15">
      <c r="A3144" s="341" t="s">
        <v>4765</v>
      </c>
      <c r="B3144" s="381" t="s">
        <v>3048</v>
      </c>
      <c r="C3144" s="382" t="s">
        <v>4766</v>
      </c>
      <c r="D3144" s="383">
        <v>1653</v>
      </c>
      <c r="E3144" s="384">
        <v>4500</v>
      </c>
      <c r="F3144" s="141">
        <f>-SUMIF(CajaAcc!F:F,A3144,CajaAcc!E:E)+G3144</f>
        <v>8</v>
      </c>
      <c r="G3144" s="332">
        <v>8</v>
      </c>
    </row>
    <row r="3145" spans="1:7" ht="15">
      <c r="A3145" s="341" t="s">
        <v>4767</v>
      </c>
      <c r="B3145" s="381" t="s">
        <v>3048</v>
      </c>
      <c r="C3145" s="382" t="s">
        <v>4766</v>
      </c>
      <c r="D3145" s="383">
        <v>1653</v>
      </c>
      <c r="E3145" s="384">
        <v>4500</v>
      </c>
      <c r="F3145" s="141">
        <f>-SUMIF(CajaAcc!F:F,A3145,CajaAcc!E:E)+G3145</f>
        <v>0</v>
      </c>
      <c r="G3145" s="332">
        <v>0</v>
      </c>
    </row>
    <row r="3146" spans="1:7" ht="15">
      <c r="A3146" s="341" t="s">
        <v>4768</v>
      </c>
      <c r="B3146" s="381" t="s">
        <v>3048</v>
      </c>
      <c r="C3146" s="382" t="s">
        <v>4769</v>
      </c>
      <c r="D3146" s="383">
        <v>1263</v>
      </c>
      <c r="E3146" s="384">
        <v>3500</v>
      </c>
      <c r="F3146" s="141">
        <f>-SUMIF(CajaAcc!F:F,A3146,CajaAcc!E:E)+G3146</f>
        <v>1</v>
      </c>
      <c r="G3146" s="332">
        <v>1</v>
      </c>
    </row>
    <row r="3147" spans="1:7" ht="15">
      <c r="A3147" s="341" t="s">
        <v>4770</v>
      </c>
      <c r="B3147" s="381" t="s">
        <v>3048</v>
      </c>
      <c r="C3147" s="382" t="s">
        <v>4771</v>
      </c>
      <c r="D3147" s="383">
        <v>1700</v>
      </c>
      <c r="E3147" s="384">
        <v>4500</v>
      </c>
      <c r="F3147" s="141">
        <f>-SUMIF(CajaAcc!F:F,A3147,CajaAcc!E:E)+G3147</f>
        <v>0</v>
      </c>
      <c r="G3147" s="332">
        <v>0</v>
      </c>
    </row>
    <row r="3148" spans="1:7" ht="15">
      <c r="A3148" s="341" t="s">
        <v>4772</v>
      </c>
      <c r="B3148" s="381" t="s">
        <v>3048</v>
      </c>
      <c r="C3148" s="382" t="s">
        <v>7134</v>
      </c>
      <c r="D3148" s="383">
        <v>1370</v>
      </c>
      <c r="E3148" s="384">
        <v>4000</v>
      </c>
      <c r="F3148" s="141">
        <f>-SUMIF(CajaAcc!F:F,A3148,CajaAcc!E:E)+G3148</f>
        <v>0</v>
      </c>
      <c r="G3148" s="332">
        <v>0</v>
      </c>
    </row>
    <row r="3149" spans="1:7" ht="15">
      <c r="A3149" s="341" t="s">
        <v>4773</v>
      </c>
      <c r="B3149" s="381" t="s">
        <v>3048</v>
      </c>
      <c r="C3149" s="382" t="s">
        <v>4774</v>
      </c>
      <c r="D3149" s="383">
        <v>1514</v>
      </c>
      <c r="E3149" s="384">
        <v>4000</v>
      </c>
      <c r="F3149" s="141">
        <f>-SUMIF(CajaAcc!F:F,A3149,CajaAcc!E:E)+G3149</f>
        <v>0</v>
      </c>
      <c r="G3149" s="332">
        <v>0</v>
      </c>
    </row>
    <row r="3150" spans="1:7" ht="15">
      <c r="A3150" s="341" t="s">
        <v>4775</v>
      </c>
      <c r="B3150" s="381" t="s">
        <v>3048</v>
      </c>
      <c r="C3150" s="382" t="s">
        <v>4776</v>
      </c>
      <c r="D3150" s="383">
        <v>3060</v>
      </c>
      <c r="E3150" s="384">
        <v>8000</v>
      </c>
      <c r="F3150" s="141">
        <f>-SUMIF(CajaAcc!F:F,A3150,CajaAcc!E:E)+G3150</f>
        <v>0</v>
      </c>
      <c r="G3150" s="332">
        <v>0</v>
      </c>
    </row>
    <row r="3151" spans="1:7" ht="15">
      <c r="A3151" s="341" t="s">
        <v>4777</v>
      </c>
      <c r="B3151" s="381" t="s">
        <v>3048</v>
      </c>
      <c r="C3151" s="382" t="s">
        <v>7135</v>
      </c>
      <c r="D3151" s="383">
        <v>1370</v>
      </c>
      <c r="E3151" s="384">
        <v>4000</v>
      </c>
      <c r="F3151" s="141">
        <f>-SUMIF(CajaAcc!F:F,A3151,CajaAcc!E:E)+G3151</f>
        <v>0</v>
      </c>
      <c r="G3151" s="332">
        <v>0</v>
      </c>
    </row>
    <row r="3152" spans="1:7" ht="15">
      <c r="A3152" s="341" t="s">
        <v>4778</v>
      </c>
      <c r="B3152" s="381" t="s">
        <v>3048</v>
      </c>
      <c r="C3152" s="382" t="s">
        <v>4779</v>
      </c>
      <c r="D3152" s="383">
        <v>1700</v>
      </c>
      <c r="E3152" s="384">
        <v>4500</v>
      </c>
      <c r="F3152" s="141">
        <f>-SUMIF(CajaAcc!F:F,A3152,CajaAcc!E:E)+G3152</f>
        <v>0</v>
      </c>
      <c r="G3152" s="332">
        <v>0</v>
      </c>
    </row>
    <row r="3153" spans="1:7" ht="15">
      <c r="A3153" s="341" t="s">
        <v>4780</v>
      </c>
      <c r="B3153" s="381" t="s">
        <v>3048</v>
      </c>
      <c r="C3153" s="382" t="s">
        <v>4779</v>
      </c>
      <c r="D3153" s="383">
        <v>1700</v>
      </c>
      <c r="E3153" s="384">
        <v>4500</v>
      </c>
      <c r="F3153" s="141">
        <f>-SUMIF(CajaAcc!F:F,A3153,CajaAcc!E:E)+G3153</f>
        <v>0</v>
      </c>
      <c r="G3153" s="332">
        <v>0</v>
      </c>
    </row>
    <row r="3154" spans="1:7" ht="15">
      <c r="A3154" s="341" t="s">
        <v>4781</v>
      </c>
      <c r="B3154" s="381" t="s">
        <v>3048</v>
      </c>
      <c r="C3154" s="382" t="s">
        <v>4779</v>
      </c>
      <c r="D3154" s="383">
        <v>1700</v>
      </c>
      <c r="E3154" s="384">
        <v>4500</v>
      </c>
      <c r="F3154" s="141">
        <f>-SUMIF(CajaAcc!F:F,A3154,CajaAcc!E:E)+G3154</f>
        <v>0</v>
      </c>
      <c r="G3154" s="332">
        <v>0</v>
      </c>
    </row>
    <row r="3155" spans="1:7" ht="15">
      <c r="A3155" s="341" t="s">
        <v>4782</v>
      </c>
      <c r="B3155" s="381" t="s">
        <v>3048</v>
      </c>
      <c r="C3155" s="382" t="s">
        <v>4779</v>
      </c>
      <c r="D3155" s="383">
        <v>1700</v>
      </c>
      <c r="E3155" s="384">
        <v>4500</v>
      </c>
      <c r="F3155" s="141">
        <f>-SUMIF(CajaAcc!F:F,A3155,CajaAcc!E:E)+G3155</f>
        <v>0</v>
      </c>
      <c r="G3155" s="332">
        <v>0</v>
      </c>
    </row>
    <row r="3156" spans="1:7" ht="15">
      <c r="A3156" s="341" t="s">
        <v>4783</v>
      </c>
      <c r="B3156" s="381" t="s">
        <v>3048</v>
      </c>
      <c r="C3156" s="382" t="s">
        <v>4779</v>
      </c>
      <c r="D3156" s="383">
        <v>1700</v>
      </c>
      <c r="E3156" s="384">
        <v>4500</v>
      </c>
      <c r="F3156" s="141">
        <f>-SUMIF(CajaAcc!F:F,A3156,CajaAcc!E:E)+G3156</f>
        <v>0</v>
      </c>
      <c r="G3156" s="332">
        <v>0</v>
      </c>
    </row>
    <row r="3157" spans="1:7" ht="15">
      <c r="A3157" s="341" t="s">
        <v>4784</v>
      </c>
      <c r="B3157" s="381" t="s">
        <v>3048</v>
      </c>
      <c r="C3157" s="382" t="s">
        <v>4779</v>
      </c>
      <c r="D3157" s="383">
        <v>1700</v>
      </c>
      <c r="E3157" s="384">
        <v>4500</v>
      </c>
      <c r="F3157" s="141">
        <f>-SUMIF(CajaAcc!F:F,A3157,CajaAcc!E:E)+G3157</f>
        <v>0</v>
      </c>
      <c r="G3157" s="332">
        <v>0</v>
      </c>
    </row>
    <row r="3158" spans="1:7" ht="15">
      <c r="A3158" s="341" t="s">
        <v>4785</v>
      </c>
      <c r="B3158" s="381" t="s">
        <v>3048</v>
      </c>
      <c r="C3158" s="382" t="s">
        <v>4779</v>
      </c>
      <c r="D3158" s="383">
        <v>1700</v>
      </c>
      <c r="E3158" s="384">
        <v>4500</v>
      </c>
      <c r="F3158" s="141">
        <f>-SUMIF(CajaAcc!F:F,A3158,CajaAcc!E:E)+G3158</f>
        <v>0</v>
      </c>
      <c r="G3158" s="332">
        <v>0</v>
      </c>
    </row>
    <row r="3159" spans="1:7" ht="15">
      <c r="A3159" s="341" t="s">
        <v>4786</v>
      </c>
      <c r="B3159" s="381" t="s">
        <v>3048</v>
      </c>
      <c r="C3159" s="382" t="s">
        <v>4787</v>
      </c>
      <c r="D3159" s="383">
        <v>2289</v>
      </c>
      <c r="E3159" s="384">
        <v>6000</v>
      </c>
      <c r="F3159" s="141">
        <f>-SUMIF(CajaAcc!F:F,A3159,CajaAcc!E:E)+G3159</f>
        <v>0</v>
      </c>
      <c r="G3159" s="332">
        <v>0</v>
      </c>
    </row>
    <row r="3160" spans="1:7" ht="15">
      <c r="A3160" s="341" t="s">
        <v>4788</v>
      </c>
      <c r="B3160" s="381" t="s">
        <v>3048</v>
      </c>
      <c r="C3160" s="382" t="s">
        <v>4789</v>
      </c>
      <c r="D3160" s="383">
        <v>5249</v>
      </c>
      <c r="E3160" s="384">
        <v>14000</v>
      </c>
      <c r="F3160" s="141">
        <f>-SUMIF(CajaAcc!F:F,A3160,CajaAcc!E:E)+G3160</f>
        <v>0</v>
      </c>
      <c r="G3160" s="332">
        <v>0</v>
      </c>
    </row>
    <row r="3161" spans="1:7" ht="15">
      <c r="A3161" s="341" t="s">
        <v>4790</v>
      </c>
      <c r="B3161" s="381" t="s">
        <v>3048</v>
      </c>
      <c r="C3161" s="382" t="s">
        <v>4791</v>
      </c>
      <c r="D3161" s="383">
        <v>1915</v>
      </c>
      <c r="E3161" s="384">
        <v>5000</v>
      </c>
      <c r="F3161" s="141">
        <f>-SUMIF(CajaAcc!F:F,A3161,CajaAcc!E:E)+G3161</f>
        <v>0</v>
      </c>
      <c r="G3161" s="332">
        <v>0</v>
      </c>
    </row>
    <row r="3162" spans="1:7" ht="15">
      <c r="A3162" s="341" t="s">
        <v>4792</v>
      </c>
      <c r="B3162" s="381" t="s">
        <v>3048</v>
      </c>
      <c r="C3162" s="382" t="s">
        <v>4793</v>
      </c>
      <c r="D3162" s="383">
        <v>4547</v>
      </c>
      <c r="E3162" s="384">
        <v>12000</v>
      </c>
      <c r="F3162" s="141">
        <f>-SUMIF(CajaAcc!F:F,A3162,CajaAcc!E:E)+G3162</f>
        <v>0</v>
      </c>
      <c r="G3162" s="332">
        <v>0</v>
      </c>
    </row>
    <row r="3163" spans="1:7" ht="15">
      <c r="A3163" s="341" t="s">
        <v>4794</v>
      </c>
      <c r="B3163" s="381" t="s">
        <v>3048</v>
      </c>
      <c r="C3163" s="382" t="s">
        <v>4795</v>
      </c>
      <c r="D3163" s="383">
        <v>3810</v>
      </c>
      <c r="E3163" s="384">
        <v>10500</v>
      </c>
      <c r="F3163" s="141">
        <f>-SUMIF(CajaAcc!F:F,A3163,CajaAcc!E:E)+G3163</f>
        <v>0</v>
      </c>
      <c r="G3163" s="332">
        <v>0</v>
      </c>
    </row>
    <row r="3164" spans="1:7" ht="15">
      <c r="A3164" s="341" t="s">
        <v>4796</v>
      </c>
      <c r="B3164" s="381" t="s">
        <v>3048</v>
      </c>
      <c r="C3164" s="382" t="s">
        <v>4795</v>
      </c>
      <c r="D3164" s="383">
        <v>3810</v>
      </c>
      <c r="E3164" s="384">
        <v>10500</v>
      </c>
      <c r="F3164" s="141">
        <f>-SUMIF(CajaAcc!F:F,A3164,CajaAcc!E:E)+G3164</f>
        <v>0</v>
      </c>
      <c r="G3164" s="332">
        <v>0</v>
      </c>
    </row>
    <row r="3165" spans="1:7" ht="15">
      <c r="A3165" s="341" t="s">
        <v>4797</v>
      </c>
      <c r="B3165" s="381" t="s">
        <v>3048</v>
      </c>
      <c r="C3165" s="382" t="s">
        <v>4795</v>
      </c>
      <c r="D3165" s="383">
        <v>3810</v>
      </c>
      <c r="E3165" s="384">
        <v>10500</v>
      </c>
      <c r="F3165" s="141">
        <f>-SUMIF(CajaAcc!F:F,A3165,CajaAcc!E:E)+G3165</f>
        <v>0</v>
      </c>
      <c r="G3165" s="332">
        <v>0</v>
      </c>
    </row>
    <row r="3166" spans="1:7" ht="15">
      <c r="A3166" s="341" t="s">
        <v>4798</v>
      </c>
      <c r="B3166" s="381" t="s">
        <v>3048</v>
      </c>
      <c r="C3166" s="382" t="s">
        <v>4799</v>
      </c>
      <c r="D3166" s="383">
        <v>2662</v>
      </c>
      <c r="E3166" s="384">
        <v>7000</v>
      </c>
      <c r="F3166" s="141">
        <f>-SUMIF(CajaAcc!F:F,A3166,CajaAcc!E:E)+G3166</f>
        <v>0</v>
      </c>
      <c r="G3166" s="332">
        <v>0</v>
      </c>
    </row>
    <row r="3167" spans="1:7" ht="15">
      <c r="A3167" s="341" t="s">
        <v>4800</v>
      </c>
      <c r="B3167" s="381" t="s">
        <v>3048</v>
      </c>
      <c r="C3167" s="382" t="s">
        <v>4801</v>
      </c>
      <c r="D3167" s="383">
        <v>2112</v>
      </c>
      <c r="E3167" s="384">
        <v>5500</v>
      </c>
      <c r="F3167" s="141">
        <f>-SUMIF(CajaAcc!F:F,A3167,CajaAcc!E:E)+G3167</f>
        <v>0</v>
      </c>
      <c r="G3167" s="332">
        <v>0</v>
      </c>
    </row>
    <row r="3168" spans="1:7" ht="15">
      <c r="A3168" s="341" t="s">
        <v>4802</v>
      </c>
      <c r="B3168" s="381" t="s">
        <v>3048</v>
      </c>
      <c r="C3168" s="382" t="s">
        <v>4803</v>
      </c>
      <c r="D3168" s="383">
        <v>3147</v>
      </c>
      <c r="E3168" s="384">
        <v>8500</v>
      </c>
      <c r="F3168" s="141">
        <f>-SUMIF(CajaAcc!F:F,A3168,CajaAcc!E:E)+G3168</f>
        <v>0</v>
      </c>
      <c r="G3168" s="332">
        <v>0</v>
      </c>
    </row>
    <row r="3169" spans="1:7" ht="15">
      <c r="A3169" s="341" t="s">
        <v>4804</v>
      </c>
      <c r="B3169" s="381" t="s">
        <v>3048</v>
      </c>
      <c r="C3169" s="382" t="s">
        <v>4805</v>
      </c>
      <c r="D3169" s="383">
        <v>1162</v>
      </c>
      <c r="E3169" s="384">
        <v>3000</v>
      </c>
      <c r="F3169" s="141">
        <f>-SUMIF(CajaAcc!F:F,A3169,CajaAcc!E:E)+G3169</f>
        <v>1</v>
      </c>
      <c r="G3169" s="332">
        <v>2</v>
      </c>
    </row>
    <row r="3170" spans="1:7" ht="15">
      <c r="A3170" s="341" t="s">
        <v>4806</v>
      </c>
      <c r="B3170" s="381" t="s">
        <v>3048</v>
      </c>
      <c r="C3170" s="382" t="s">
        <v>4807</v>
      </c>
      <c r="D3170" s="383">
        <v>1496</v>
      </c>
      <c r="E3170" s="384">
        <v>4000</v>
      </c>
      <c r="F3170" s="141">
        <f>-SUMIF(CajaAcc!F:F,A3170,CajaAcc!E:E)+G3170</f>
        <v>1</v>
      </c>
      <c r="G3170" s="332">
        <v>1</v>
      </c>
    </row>
    <row r="3171" spans="1:7" ht="15">
      <c r="A3171" s="341" t="s">
        <v>4808</v>
      </c>
      <c r="B3171" s="381" t="s">
        <v>3048</v>
      </c>
      <c r="C3171" s="382" t="s">
        <v>4809</v>
      </c>
      <c r="D3171" s="383">
        <v>1496</v>
      </c>
      <c r="E3171" s="384">
        <v>4000</v>
      </c>
      <c r="F3171" s="141">
        <f>-SUMIF(CajaAcc!F:F,A3171,CajaAcc!E:E)+G3171</f>
        <v>2</v>
      </c>
      <c r="G3171" s="332">
        <v>2</v>
      </c>
    </row>
    <row r="3172" spans="1:7" ht="15">
      <c r="A3172" s="341" t="s">
        <v>4810</v>
      </c>
      <c r="B3172" s="381" t="s">
        <v>3048</v>
      </c>
      <c r="C3172" s="382" t="s">
        <v>4811</v>
      </c>
      <c r="D3172" s="383">
        <v>1525</v>
      </c>
      <c r="E3172" s="384">
        <v>4000</v>
      </c>
      <c r="F3172" s="141">
        <f>-SUMIF(CajaAcc!F:F,A3172,CajaAcc!E:E)+G3172</f>
        <v>3</v>
      </c>
      <c r="G3172" s="332">
        <v>3</v>
      </c>
    </row>
    <row r="3173" spans="1:7" ht="15">
      <c r="A3173" s="341" t="s">
        <v>4812</v>
      </c>
      <c r="B3173" s="381" t="s">
        <v>3048</v>
      </c>
      <c r="C3173" s="382" t="s">
        <v>4813</v>
      </c>
      <c r="D3173" s="383">
        <v>2748</v>
      </c>
      <c r="E3173" s="384">
        <v>7500</v>
      </c>
      <c r="F3173" s="141">
        <f>-SUMIF(CajaAcc!F:F,A3173,CajaAcc!E:E)+G3173</f>
        <v>1</v>
      </c>
      <c r="G3173" s="332">
        <v>1</v>
      </c>
    </row>
    <row r="3174" spans="1:7" ht="15">
      <c r="A3174" s="341" t="s">
        <v>4814</v>
      </c>
      <c r="B3174" s="381" t="s">
        <v>3048</v>
      </c>
      <c r="C3174" s="382" t="s">
        <v>4815</v>
      </c>
      <c r="D3174" s="383">
        <v>3614</v>
      </c>
      <c r="E3174" s="384">
        <v>9500</v>
      </c>
      <c r="F3174" s="141">
        <f>-SUMIF(CajaAcc!F:F,A3174,CajaAcc!E:E)+G3174</f>
        <v>0</v>
      </c>
      <c r="G3174" s="332">
        <v>0</v>
      </c>
    </row>
    <row r="3175" spans="1:7" ht="15">
      <c r="A3175" s="341" t="s">
        <v>4816</v>
      </c>
      <c r="B3175" s="381" t="s">
        <v>3048</v>
      </c>
      <c r="C3175" s="382" t="s">
        <v>4817</v>
      </c>
      <c r="D3175" s="383">
        <v>3051</v>
      </c>
      <c r="E3175" s="384">
        <v>8000</v>
      </c>
      <c r="F3175" s="141">
        <f>-SUMIF(CajaAcc!F:F,A3175,CajaAcc!E:E)+G3175</f>
        <v>0</v>
      </c>
      <c r="G3175" s="332">
        <v>0</v>
      </c>
    </row>
    <row r="3176" spans="1:7" ht="15">
      <c r="A3176" s="341" t="s">
        <v>4819</v>
      </c>
      <c r="B3176" s="381" t="s">
        <v>3048</v>
      </c>
      <c r="C3176" s="382" t="s">
        <v>7136</v>
      </c>
      <c r="D3176" s="383">
        <v>4540</v>
      </c>
      <c r="E3176" s="384">
        <v>12000</v>
      </c>
      <c r="F3176" s="141">
        <f>-SUMIF(CajaAcc!F:F,A3176,CajaAcc!E:E)+G3176</f>
        <v>1</v>
      </c>
      <c r="G3176" s="332">
        <v>2</v>
      </c>
    </row>
    <row r="3177" spans="1:7" ht="15">
      <c r="A3177" s="341" t="s">
        <v>4820</v>
      </c>
      <c r="B3177" s="381" t="s">
        <v>3048</v>
      </c>
      <c r="C3177" s="382" t="s">
        <v>7137</v>
      </c>
      <c r="D3177" s="383">
        <v>1370</v>
      </c>
      <c r="E3177" s="384">
        <v>4000</v>
      </c>
      <c r="F3177" s="141">
        <f>-SUMIF(CajaAcc!F:F,A3177,CajaAcc!E:E)+G3177</f>
        <v>2</v>
      </c>
      <c r="G3177" s="332">
        <v>2</v>
      </c>
    </row>
    <row r="3178" spans="1:7" ht="15">
      <c r="A3178" s="341" t="s">
        <v>4821</v>
      </c>
      <c r="B3178" s="381" t="s">
        <v>3048</v>
      </c>
      <c r="C3178" s="382" t="s">
        <v>7138</v>
      </c>
      <c r="D3178" s="383">
        <v>1845</v>
      </c>
      <c r="E3178" s="384">
        <v>5000</v>
      </c>
      <c r="F3178" s="141">
        <f>-SUMIF(CajaAcc!F:F,A3178,CajaAcc!E:E)+G3178</f>
        <v>3</v>
      </c>
      <c r="G3178" s="332">
        <v>3</v>
      </c>
    </row>
    <row r="3179" spans="1:7" ht="15">
      <c r="A3179" s="341" t="s">
        <v>4822</v>
      </c>
      <c r="B3179" s="381" t="s">
        <v>3048</v>
      </c>
      <c r="C3179" s="382" t="s">
        <v>7139</v>
      </c>
      <c r="D3179" s="383">
        <v>2710</v>
      </c>
      <c r="E3179" s="384">
        <v>7500</v>
      </c>
      <c r="F3179" s="141">
        <f>-SUMIF(CajaAcc!F:F,A3179,CajaAcc!E:E)+G3179</f>
        <v>0</v>
      </c>
      <c r="G3179" s="332">
        <v>0</v>
      </c>
    </row>
    <row r="3180" spans="1:7" ht="15">
      <c r="A3180" s="341" t="s">
        <v>4818</v>
      </c>
      <c r="B3180" s="381" t="s">
        <v>3048</v>
      </c>
      <c r="C3180" s="382" t="s">
        <v>7140</v>
      </c>
      <c r="D3180" s="383">
        <v>1370</v>
      </c>
      <c r="E3180" s="384">
        <v>4000</v>
      </c>
      <c r="F3180" s="141">
        <f>-SUMIF(CajaAcc!F:F,A3180,CajaAcc!E:E)+G3180</f>
        <v>1</v>
      </c>
      <c r="G3180" s="332">
        <v>1</v>
      </c>
    </row>
    <row r="3181" spans="1:7" ht="15">
      <c r="A3181" s="341" t="s">
        <v>4823</v>
      </c>
      <c r="B3181" s="381" t="s">
        <v>3048</v>
      </c>
      <c r="C3181" s="382" t="s">
        <v>4824</v>
      </c>
      <c r="D3181" s="383">
        <v>1444</v>
      </c>
      <c r="E3181" s="384">
        <v>4000</v>
      </c>
      <c r="F3181" s="141">
        <f>-SUMIF(CajaAcc!F:F,A3181,CajaAcc!E:E)+G3181</f>
        <v>4</v>
      </c>
      <c r="G3181" s="332">
        <v>4</v>
      </c>
    </row>
    <row r="3182" spans="1:7" ht="15">
      <c r="A3182" s="341" t="s">
        <v>4825</v>
      </c>
      <c r="B3182" s="381" t="s">
        <v>3048</v>
      </c>
      <c r="C3182" s="382" t="s">
        <v>4824</v>
      </c>
      <c r="D3182" s="383">
        <v>1444</v>
      </c>
      <c r="E3182" s="384">
        <v>4000</v>
      </c>
      <c r="F3182" s="141">
        <f>-SUMIF(CajaAcc!F:F,A3182,CajaAcc!E:E)+G3182</f>
        <v>0</v>
      </c>
      <c r="G3182" s="332">
        <v>0</v>
      </c>
    </row>
    <row r="3183" spans="1:7" ht="15">
      <c r="A3183" s="341" t="s">
        <v>4826</v>
      </c>
      <c r="B3183" s="381" t="s">
        <v>3048</v>
      </c>
      <c r="C3183" s="382" t="s">
        <v>7749</v>
      </c>
      <c r="D3183" s="383">
        <v>3751</v>
      </c>
      <c r="E3183" s="384">
        <v>10000</v>
      </c>
      <c r="F3183" s="141">
        <f>-SUMIF(CajaAcc!F:F,A3183,CajaAcc!E:E)+G3183</f>
        <v>0</v>
      </c>
      <c r="G3183" s="332">
        <v>0</v>
      </c>
    </row>
    <row r="3184" spans="1:7" ht="15">
      <c r="A3184" s="341" t="s">
        <v>4827</v>
      </c>
      <c r="B3184" s="381" t="s">
        <v>3048</v>
      </c>
      <c r="C3184" s="382" t="s">
        <v>7749</v>
      </c>
      <c r="D3184" s="383">
        <v>3751</v>
      </c>
      <c r="E3184" s="384">
        <v>10000</v>
      </c>
      <c r="F3184" s="141">
        <f>-SUMIF(CajaAcc!F:F,A3184,CajaAcc!E:E)+G3184</f>
        <v>0</v>
      </c>
      <c r="G3184" s="332">
        <v>0</v>
      </c>
    </row>
    <row r="3185" spans="1:7" ht="15">
      <c r="A3185" s="341" t="s">
        <v>4828</v>
      </c>
      <c r="B3185" s="381" t="s">
        <v>3048</v>
      </c>
      <c r="C3185" s="382" t="s">
        <v>7749</v>
      </c>
      <c r="D3185" s="383">
        <v>3751</v>
      </c>
      <c r="E3185" s="384">
        <v>10000</v>
      </c>
      <c r="F3185" s="141">
        <f>-SUMIF(CajaAcc!F:F,A3185,CajaAcc!E:E)+G3185</f>
        <v>0</v>
      </c>
      <c r="G3185" s="332">
        <v>0</v>
      </c>
    </row>
    <row r="3186" spans="1:7" ht="15">
      <c r="A3186" s="341" t="s">
        <v>4829</v>
      </c>
      <c r="B3186" s="381" t="s">
        <v>3048</v>
      </c>
      <c r="C3186" s="382" t="s">
        <v>7749</v>
      </c>
      <c r="D3186" s="383">
        <v>3751</v>
      </c>
      <c r="E3186" s="384">
        <v>10000</v>
      </c>
      <c r="F3186" s="141">
        <f>-SUMIF(CajaAcc!F:F,A3186,CajaAcc!E:E)+G3186</f>
        <v>0</v>
      </c>
      <c r="G3186" s="332">
        <v>0</v>
      </c>
    </row>
    <row r="3187" spans="1:7" ht="15">
      <c r="A3187" s="341" t="s">
        <v>6386</v>
      </c>
      <c r="B3187" s="381" t="s">
        <v>3048</v>
      </c>
      <c r="C3187" s="382" t="s">
        <v>7750</v>
      </c>
      <c r="D3187" s="383">
        <v>2240</v>
      </c>
      <c r="E3187" s="384">
        <v>6000</v>
      </c>
      <c r="F3187" s="141">
        <f>-SUMIF(CajaAcc!F:F,A3187,CajaAcc!E:E)+G3187</f>
        <v>0</v>
      </c>
      <c r="G3187" s="332">
        <v>0</v>
      </c>
    </row>
    <row r="3188" spans="1:7" ht="15">
      <c r="A3188" s="341" t="s">
        <v>4830</v>
      </c>
      <c r="B3188" s="381" t="s">
        <v>3048</v>
      </c>
      <c r="C3188" s="382" t="s">
        <v>4831</v>
      </c>
      <c r="D3188" s="383">
        <v>2543</v>
      </c>
      <c r="E3188" s="384">
        <v>7000</v>
      </c>
      <c r="F3188" s="141">
        <f>-SUMIF(CajaAcc!F:F,A3188,CajaAcc!E:E)+G3188</f>
        <v>0</v>
      </c>
      <c r="G3188" s="332">
        <v>0</v>
      </c>
    </row>
    <row r="3189" spans="1:7" ht="15">
      <c r="A3189" s="341" t="s">
        <v>4832</v>
      </c>
      <c r="B3189" s="381" t="s">
        <v>3048</v>
      </c>
      <c r="C3189" s="382" t="s">
        <v>4833</v>
      </c>
      <c r="D3189" s="383">
        <v>2710</v>
      </c>
      <c r="E3189" s="384">
        <v>7500</v>
      </c>
      <c r="F3189" s="141">
        <f>-SUMIF(CajaAcc!F:F,A3189,CajaAcc!E:E)+G3189</f>
        <v>0</v>
      </c>
      <c r="G3189" s="332">
        <v>0</v>
      </c>
    </row>
    <row r="3190" spans="1:7" ht="15">
      <c r="A3190" s="341" t="s">
        <v>6562</v>
      </c>
      <c r="B3190" s="381" t="s">
        <v>3048</v>
      </c>
      <c r="C3190" s="382" t="s">
        <v>4834</v>
      </c>
      <c r="D3190" s="383">
        <v>3147</v>
      </c>
      <c r="E3190" s="384">
        <v>8500</v>
      </c>
      <c r="F3190" s="141">
        <f>-SUMIF(CajaAcc!F:F,A3190,CajaAcc!E:E)+G3190</f>
        <v>0</v>
      </c>
      <c r="G3190" s="332">
        <v>0</v>
      </c>
    </row>
    <row r="3191" spans="1:7" ht="15">
      <c r="A3191" s="341" t="s">
        <v>4835</v>
      </c>
      <c r="B3191" s="381" t="s">
        <v>3048</v>
      </c>
      <c r="C3191" s="382" t="s">
        <v>4836</v>
      </c>
      <c r="D3191" s="383">
        <v>1496</v>
      </c>
      <c r="E3191" s="384">
        <v>4000</v>
      </c>
      <c r="F3191" s="141">
        <f>-SUMIF(CajaAcc!F:F,A3191,CajaAcc!E:E)+G3191</f>
        <v>5</v>
      </c>
      <c r="G3191" s="332">
        <v>5</v>
      </c>
    </row>
    <row r="3192" spans="1:7" ht="15">
      <c r="A3192" s="341" t="s">
        <v>4837</v>
      </c>
      <c r="B3192" s="381" t="s">
        <v>3048</v>
      </c>
      <c r="C3192" s="382" t="s">
        <v>4838</v>
      </c>
      <c r="D3192" s="383">
        <v>1496</v>
      </c>
      <c r="E3192" s="384">
        <v>4000</v>
      </c>
      <c r="F3192" s="141">
        <f>-SUMIF(CajaAcc!F:F,A3192,CajaAcc!E:E)+G3192</f>
        <v>1</v>
      </c>
      <c r="G3192" s="332">
        <v>1</v>
      </c>
    </row>
    <row r="3193" spans="1:7" ht="15">
      <c r="A3193" s="341" t="s">
        <v>4839</v>
      </c>
      <c r="B3193" s="381" t="s">
        <v>3048</v>
      </c>
      <c r="C3193" s="382" t="s">
        <v>4840</v>
      </c>
      <c r="D3193" s="383">
        <v>1525</v>
      </c>
      <c r="E3193" s="384">
        <v>4000</v>
      </c>
      <c r="F3193" s="141">
        <f>-SUMIF(CajaAcc!F:F,A3193,CajaAcc!E:E)+G3193</f>
        <v>4</v>
      </c>
      <c r="G3193" s="332">
        <v>3</v>
      </c>
    </row>
    <row r="3194" spans="1:7" ht="15">
      <c r="A3194" s="341" t="s">
        <v>4841</v>
      </c>
      <c r="B3194" s="381" t="s">
        <v>3048</v>
      </c>
      <c r="C3194" s="382" t="s">
        <v>4842</v>
      </c>
      <c r="D3194" s="383">
        <v>2215</v>
      </c>
      <c r="E3194" s="384">
        <v>6000</v>
      </c>
      <c r="F3194" s="141">
        <f>-SUMIF(CajaAcc!F:F,A3194,CajaAcc!E:E)+G3194</f>
        <v>0</v>
      </c>
      <c r="G3194" s="332">
        <v>0</v>
      </c>
    </row>
    <row r="3195" spans="1:7" ht="15">
      <c r="A3195" s="341" t="s">
        <v>6114</v>
      </c>
      <c r="B3195" s="381" t="s">
        <v>3048</v>
      </c>
      <c r="C3195" s="382" t="s">
        <v>6115</v>
      </c>
      <c r="D3195" s="383">
        <v>3524</v>
      </c>
      <c r="E3195" s="384">
        <v>9500</v>
      </c>
      <c r="F3195" s="141">
        <f>-SUMIF(CajaAcc!F:F,A3195,CajaAcc!E:E)+G3195</f>
        <v>0</v>
      </c>
      <c r="G3195" s="332">
        <v>0</v>
      </c>
    </row>
    <row r="3196" spans="1:7" ht="15">
      <c r="A3196" s="341" t="s">
        <v>4843</v>
      </c>
      <c r="B3196" s="381" t="s">
        <v>3048</v>
      </c>
      <c r="C3196" s="382" t="s">
        <v>4844</v>
      </c>
      <c r="D3196" s="383">
        <v>3117</v>
      </c>
      <c r="E3196" s="384">
        <v>8500</v>
      </c>
      <c r="F3196" s="141">
        <f>-SUMIF(CajaAcc!F:F,A3196,CajaAcc!E:E)+G3196</f>
        <v>0</v>
      </c>
      <c r="G3196" s="332">
        <v>0</v>
      </c>
    </row>
    <row r="3197" spans="1:7" ht="15">
      <c r="A3197" s="341" t="s">
        <v>4845</v>
      </c>
      <c r="B3197" s="381" t="s">
        <v>3048</v>
      </c>
      <c r="C3197" s="382" t="s">
        <v>4846</v>
      </c>
      <c r="D3197" s="383">
        <v>3051</v>
      </c>
      <c r="E3197" s="384">
        <v>8000</v>
      </c>
      <c r="F3197" s="141">
        <f>-SUMIF(CajaAcc!F:F,A3197,CajaAcc!E:E)+G3197</f>
        <v>3</v>
      </c>
      <c r="G3197" s="332">
        <v>3</v>
      </c>
    </row>
    <row r="3198" spans="1:7" ht="15">
      <c r="A3198" s="341" t="s">
        <v>4848</v>
      </c>
      <c r="B3198" s="381" t="s">
        <v>3048</v>
      </c>
      <c r="C3198" s="382" t="s">
        <v>7141</v>
      </c>
      <c r="D3198" s="383">
        <v>1370</v>
      </c>
      <c r="E3198" s="384">
        <v>4000</v>
      </c>
      <c r="F3198" s="141">
        <f>-SUMIF(CajaAcc!F:F,A3198,CajaAcc!E:E)+G3198</f>
        <v>2</v>
      </c>
      <c r="G3198" s="332">
        <v>2</v>
      </c>
    </row>
    <row r="3199" spans="1:7" ht="15">
      <c r="A3199" s="341" t="s">
        <v>4849</v>
      </c>
      <c r="B3199" s="381" t="s">
        <v>3048</v>
      </c>
      <c r="C3199" s="382" t="s">
        <v>7142</v>
      </c>
      <c r="D3199" s="383">
        <v>1845</v>
      </c>
      <c r="E3199" s="384">
        <v>5000</v>
      </c>
      <c r="F3199" s="141">
        <f>-SUMIF(CajaAcc!F:F,A3199,CajaAcc!E:E)+G3199</f>
        <v>0</v>
      </c>
      <c r="G3199" s="332">
        <v>0</v>
      </c>
    </row>
    <row r="3200" spans="1:7" ht="15">
      <c r="A3200" s="341" t="s">
        <v>4850</v>
      </c>
      <c r="B3200" s="381" t="s">
        <v>3048</v>
      </c>
      <c r="C3200" s="382" t="s">
        <v>7142</v>
      </c>
      <c r="D3200" s="383">
        <v>1845</v>
      </c>
      <c r="E3200" s="384">
        <v>5000</v>
      </c>
      <c r="F3200" s="141">
        <f>-SUMIF(CajaAcc!F:F,A3200,CajaAcc!E:E)+G3200</f>
        <v>0</v>
      </c>
      <c r="G3200" s="332">
        <v>0</v>
      </c>
    </row>
    <row r="3201" spans="1:7" ht="15">
      <c r="A3201" s="341" t="s">
        <v>4851</v>
      </c>
      <c r="B3201" s="381" t="s">
        <v>3048</v>
      </c>
      <c r="C3201" s="382" t="s">
        <v>7142</v>
      </c>
      <c r="D3201" s="383">
        <v>1845</v>
      </c>
      <c r="E3201" s="384">
        <v>5000</v>
      </c>
      <c r="F3201" s="141">
        <f>-SUMIF(CajaAcc!F:F,A3201,CajaAcc!E:E)+G3201</f>
        <v>1</v>
      </c>
      <c r="G3201" s="332">
        <v>1</v>
      </c>
    </row>
    <row r="3202" spans="1:7" ht="15">
      <c r="A3202" s="341" t="s">
        <v>4852</v>
      </c>
      <c r="B3202" s="381" t="s">
        <v>3048</v>
      </c>
      <c r="C3202" s="382" t="s">
        <v>7142</v>
      </c>
      <c r="D3202" s="383">
        <v>1845</v>
      </c>
      <c r="E3202" s="384">
        <v>5000</v>
      </c>
      <c r="F3202" s="141">
        <f>-SUMIF(CajaAcc!F:F,A3202,CajaAcc!E:E)+G3202</f>
        <v>0</v>
      </c>
      <c r="G3202" s="332">
        <v>0</v>
      </c>
    </row>
    <row r="3203" spans="1:7" ht="15">
      <c r="A3203" s="341" t="s">
        <v>4853</v>
      </c>
      <c r="B3203" s="381" t="s">
        <v>3048</v>
      </c>
      <c r="C3203" s="382" t="s">
        <v>7142</v>
      </c>
      <c r="D3203" s="383">
        <v>1845</v>
      </c>
      <c r="E3203" s="384">
        <v>5000</v>
      </c>
      <c r="F3203" s="141">
        <f>-SUMIF(CajaAcc!F:F,A3203,CajaAcc!E:E)+G3203</f>
        <v>0</v>
      </c>
      <c r="G3203" s="332">
        <v>0</v>
      </c>
    </row>
    <row r="3204" spans="1:7" ht="15">
      <c r="A3204" s="341" t="s">
        <v>4847</v>
      </c>
      <c r="B3204" s="381" t="s">
        <v>3048</v>
      </c>
      <c r="C3204" s="382" t="s">
        <v>7143</v>
      </c>
      <c r="D3204" s="383">
        <v>1370</v>
      </c>
      <c r="E3204" s="384">
        <v>4000</v>
      </c>
      <c r="F3204" s="141">
        <f>-SUMIF(CajaAcc!F:F,A3204,CajaAcc!E:E)+G3204</f>
        <v>3</v>
      </c>
      <c r="G3204" s="332">
        <v>3</v>
      </c>
    </row>
    <row r="3205" spans="1:7" ht="15">
      <c r="A3205" s="341" t="s">
        <v>4854</v>
      </c>
      <c r="B3205" s="381" t="s">
        <v>3048</v>
      </c>
      <c r="C3205" s="382" t="s">
        <v>4855</v>
      </c>
      <c r="D3205" s="383">
        <v>1700</v>
      </c>
      <c r="E3205" s="384">
        <v>4500</v>
      </c>
      <c r="F3205" s="141">
        <f>-SUMIF(CajaAcc!F:F,A3205,CajaAcc!E:E)+G3205</f>
        <v>2</v>
      </c>
      <c r="G3205" s="332">
        <v>2</v>
      </c>
    </row>
    <row r="3206" spans="1:7" ht="15">
      <c r="A3206" s="341" t="s">
        <v>6116</v>
      </c>
      <c r="B3206" s="381" t="s">
        <v>3048</v>
      </c>
      <c r="C3206" s="382" t="s">
        <v>4855</v>
      </c>
      <c r="D3206" s="383">
        <v>1082</v>
      </c>
      <c r="E3206" s="384">
        <v>3000</v>
      </c>
      <c r="F3206" s="141">
        <f>-SUMIF(CajaAcc!F:F,A3206,CajaAcc!E:E)+G3206</f>
        <v>0</v>
      </c>
      <c r="G3206" s="332">
        <v>0</v>
      </c>
    </row>
    <row r="3207" spans="1:7" ht="15">
      <c r="A3207" s="341" t="s">
        <v>4856</v>
      </c>
      <c r="B3207" s="381" t="s">
        <v>3048</v>
      </c>
      <c r="C3207" s="382" t="s">
        <v>7751</v>
      </c>
      <c r="D3207" s="383">
        <v>3751</v>
      </c>
      <c r="E3207" s="384">
        <v>10000</v>
      </c>
      <c r="F3207" s="141">
        <f>-SUMIF(CajaAcc!F:F,A3207,CajaAcc!E:E)+G3207</f>
        <v>0</v>
      </c>
      <c r="G3207" s="332">
        <v>0</v>
      </c>
    </row>
    <row r="3208" spans="1:7" ht="15">
      <c r="A3208" s="341" t="s">
        <v>4857</v>
      </c>
      <c r="B3208" s="381" t="s">
        <v>3048</v>
      </c>
      <c r="C3208" s="382" t="s">
        <v>7751</v>
      </c>
      <c r="D3208" s="383">
        <v>3751</v>
      </c>
      <c r="E3208" s="384">
        <v>10000</v>
      </c>
      <c r="F3208" s="141">
        <f>-SUMIF(CajaAcc!F:F,A3208,CajaAcc!E:E)+G3208</f>
        <v>0</v>
      </c>
      <c r="G3208" s="332">
        <v>0</v>
      </c>
    </row>
    <row r="3209" spans="1:7" ht="15">
      <c r="A3209" s="341" t="s">
        <v>4858</v>
      </c>
      <c r="B3209" s="381" t="s">
        <v>3048</v>
      </c>
      <c r="C3209" s="382" t="s">
        <v>7751</v>
      </c>
      <c r="D3209" s="383">
        <v>3751</v>
      </c>
      <c r="E3209" s="384">
        <v>10000</v>
      </c>
      <c r="F3209" s="141">
        <f>-SUMIF(CajaAcc!F:F,A3209,CajaAcc!E:E)+G3209</f>
        <v>0</v>
      </c>
      <c r="G3209" s="332">
        <v>0</v>
      </c>
    </row>
    <row r="3210" spans="1:7" ht="15">
      <c r="A3210" s="341" t="s">
        <v>4859</v>
      </c>
      <c r="B3210" s="381" t="s">
        <v>3048</v>
      </c>
      <c r="C3210" s="382" t="s">
        <v>7751</v>
      </c>
      <c r="D3210" s="383">
        <v>3751</v>
      </c>
      <c r="E3210" s="384">
        <v>10000</v>
      </c>
      <c r="F3210" s="141">
        <f>-SUMIF(CajaAcc!F:F,A3210,CajaAcc!E:E)+G3210</f>
        <v>0</v>
      </c>
      <c r="G3210" s="332">
        <v>0</v>
      </c>
    </row>
    <row r="3211" spans="1:7" ht="15">
      <c r="A3211" s="341" t="s">
        <v>6387</v>
      </c>
      <c r="B3211" s="381" t="s">
        <v>3048</v>
      </c>
      <c r="C3211" s="382" t="s">
        <v>7752</v>
      </c>
      <c r="D3211" s="383">
        <v>2240</v>
      </c>
      <c r="E3211" s="384">
        <v>6000</v>
      </c>
      <c r="F3211" s="141">
        <f>-SUMIF(CajaAcc!F:F,A3211,CajaAcc!E:E)+G3211</f>
        <v>0</v>
      </c>
      <c r="G3211" s="332">
        <v>0</v>
      </c>
    </row>
    <row r="3212" spans="1:7" ht="15">
      <c r="A3212" s="341" t="s">
        <v>4860</v>
      </c>
      <c r="B3212" s="381" t="s">
        <v>3048</v>
      </c>
      <c r="C3212" s="382" t="s">
        <v>4861</v>
      </c>
      <c r="D3212" s="383">
        <v>2662</v>
      </c>
      <c r="E3212" s="384">
        <v>7000</v>
      </c>
      <c r="F3212" s="141">
        <f>-SUMIF(CajaAcc!F:F,A3212,CajaAcc!E:E)+G3212</f>
        <v>0</v>
      </c>
      <c r="G3212" s="332">
        <v>0</v>
      </c>
    </row>
    <row r="3213" spans="1:7" ht="15">
      <c r="A3213" s="341" t="s">
        <v>4862</v>
      </c>
      <c r="B3213" s="381" t="s">
        <v>3048</v>
      </c>
      <c r="C3213" s="382" t="s">
        <v>4863</v>
      </c>
      <c r="D3213" s="383">
        <v>1525</v>
      </c>
      <c r="E3213" s="384">
        <v>4000</v>
      </c>
      <c r="F3213" s="141">
        <f>-SUMIF(CajaAcc!F:F,A3213,CajaAcc!E:E)+G3213</f>
        <v>0</v>
      </c>
      <c r="G3213" s="332">
        <v>0</v>
      </c>
    </row>
    <row r="3214" spans="1:7" ht="15">
      <c r="A3214" s="341" t="s">
        <v>4864</v>
      </c>
      <c r="B3214" s="381" t="s">
        <v>3048</v>
      </c>
      <c r="C3214" s="382" t="s">
        <v>4865</v>
      </c>
      <c r="D3214" s="383">
        <v>3060</v>
      </c>
      <c r="E3214" s="384">
        <v>8000</v>
      </c>
      <c r="F3214" s="141">
        <f>-SUMIF(CajaAcc!F:F,A3214,CajaAcc!E:E)+G3214</f>
        <v>1</v>
      </c>
      <c r="G3214" s="332">
        <v>1</v>
      </c>
    </row>
    <row r="3215" spans="1:7" ht="15">
      <c r="A3215" s="341" t="s">
        <v>4867</v>
      </c>
      <c r="B3215" s="381" t="s">
        <v>3048</v>
      </c>
      <c r="C3215" s="382" t="s">
        <v>7144</v>
      </c>
      <c r="D3215" s="383">
        <v>4540</v>
      </c>
      <c r="E3215" s="384">
        <v>12000</v>
      </c>
      <c r="F3215" s="141">
        <f>-SUMIF(CajaAcc!F:F,A3215,CajaAcc!E:E)+G3215</f>
        <v>0</v>
      </c>
      <c r="G3215" s="332">
        <v>0</v>
      </c>
    </row>
    <row r="3216" spans="1:7" ht="15">
      <c r="A3216" s="341" t="s">
        <v>4868</v>
      </c>
      <c r="B3216" s="381" t="s">
        <v>3048</v>
      </c>
      <c r="C3216" s="382" t="s">
        <v>7145</v>
      </c>
      <c r="D3216" s="383">
        <v>1845</v>
      </c>
      <c r="E3216" s="384">
        <v>5000</v>
      </c>
      <c r="F3216" s="141">
        <f>-SUMIF(CajaAcc!F:F,A3216,CajaAcc!E:E)+G3216</f>
        <v>0</v>
      </c>
      <c r="G3216" s="332">
        <v>0</v>
      </c>
    </row>
    <row r="3217" spans="1:7" ht="15">
      <c r="A3217" s="341" t="s">
        <v>4866</v>
      </c>
      <c r="B3217" s="381" t="s">
        <v>3048</v>
      </c>
      <c r="C3217" s="382" t="s">
        <v>7146</v>
      </c>
      <c r="D3217" s="383">
        <v>1370</v>
      </c>
      <c r="E3217" s="384">
        <v>4000</v>
      </c>
      <c r="F3217" s="141">
        <f>-SUMIF(CajaAcc!F:F,A3217,CajaAcc!E:E)+G3217</f>
        <v>1</v>
      </c>
      <c r="G3217" s="332">
        <v>1</v>
      </c>
    </row>
    <row r="3218" spans="1:7" ht="15">
      <c r="A3218" s="341" t="s">
        <v>4869</v>
      </c>
      <c r="B3218" s="381" t="s">
        <v>3048</v>
      </c>
      <c r="C3218" s="382" t="s">
        <v>4870</v>
      </c>
      <c r="D3218" s="383">
        <v>1915</v>
      </c>
      <c r="E3218" s="384">
        <v>6000</v>
      </c>
      <c r="F3218" s="141">
        <f>-SUMIF(CajaAcc!F:F,A3218,CajaAcc!E:E)+G3218</f>
        <v>1</v>
      </c>
      <c r="G3218" s="332">
        <v>2</v>
      </c>
    </row>
    <row r="3219" spans="1:7" ht="15">
      <c r="A3219" s="341" t="s">
        <v>6388</v>
      </c>
      <c r="B3219" s="381" t="s">
        <v>3048</v>
      </c>
      <c r="C3219" s="382" t="s">
        <v>6389</v>
      </c>
      <c r="D3219" s="383">
        <v>2605</v>
      </c>
      <c r="E3219" s="384">
        <v>8000</v>
      </c>
      <c r="F3219" s="141">
        <f>-SUMIF(CajaAcc!F:F,A3219,CajaAcc!E:E)+G3219</f>
        <v>0</v>
      </c>
      <c r="G3219" s="332">
        <v>0</v>
      </c>
    </row>
    <row r="3220" spans="1:7" ht="15">
      <c r="A3220" s="341" t="s">
        <v>6117</v>
      </c>
      <c r="B3220" s="381" t="s">
        <v>3048</v>
      </c>
      <c r="C3220" s="382" t="s">
        <v>6118</v>
      </c>
      <c r="D3220" s="383">
        <v>4547</v>
      </c>
      <c r="E3220" s="384">
        <v>14000</v>
      </c>
      <c r="F3220" s="141">
        <f>-SUMIF(CajaAcc!F:F,A3220,CajaAcc!E:E)+G3220</f>
        <v>0</v>
      </c>
      <c r="G3220" s="332">
        <v>0</v>
      </c>
    </row>
    <row r="3221" spans="1:7" ht="15">
      <c r="A3221" s="341" t="s">
        <v>6651</v>
      </c>
      <c r="B3221" s="381" t="s">
        <v>3048</v>
      </c>
      <c r="C3221" s="382" t="s">
        <v>6652</v>
      </c>
      <c r="D3221" s="383">
        <v>2811</v>
      </c>
      <c r="E3221" s="384">
        <v>8500</v>
      </c>
      <c r="F3221" s="141">
        <f>-SUMIF(CajaAcc!F:F,A3221,CajaAcc!E:E)+G3221</f>
        <v>0</v>
      </c>
      <c r="G3221" s="332">
        <v>0</v>
      </c>
    </row>
    <row r="3222" spans="1:7" ht="15">
      <c r="A3222" s="341" t="s">
        <v>4871</v>
      </c>
      <c r="B3222" s="381" t="s">
        <v>3048</v>
      </c>
      <c r="C3222" s="382" t="s">
        <v>4872</v>
      </c>
      <c r="D3222" s="383">
        <v>1162</v>
      </c>
      <c r="E3222" s="384">
        <v>3500</v>
      </c>
      <c r="F3222" s="141">
        <f>-SUMIF(CajaAcc!F:F,A3222,CajaAcc!E:E)+G3222</f>
        <v>1</v>
      </c>
      <c r="G3222" s="332">
        <v>0</v>
      </c>
    </row>
    <row r="3223" spans="1:7" ht="15">
      <c r="A3223" s="341" t="s">
        <v>6653</v>
      </c>
      <c r="B3223" s="381" t="s">
        <v>3048</v>
      </c>
      <c r="C3223" s="382" t="s">
        <v>6654</v>
      </c>
      <c r="D3223" s="383">
        <v>2710</v>
      </c>
      <c r="E3223" s="384">
        <v>8500</v>
      </c>
      <c r="F3223" s="141">
        <f>-SUMIF(CajaAcc!F:F,A3223,CajaAcc!E:E)+G3223</f>
        <v>0</v>
      </c>
      <c r="G3223" s="332">
        <v>0</v>
      </c>
    </row>
    <row r="3224" spans="1:7" ht="15">
      <c r="A3224" s="341" t="s">
        <v>6390</v>
      </c>
      <c r="B3224" s="381" t="s">
        <v>3048</v>
      </c>
      <c r="C3224" s="382" t="s">
        <v>6391</v>
      </c>
      <c r="D3224" s="383">
        <v>1875</v>
      </c>
      <c r="E3224" s="384">
        <v>6000</v>
      </c>
      <c r="F3224" s="141">
        <f>-SUMIF(CajaAcc!F:F,A3224,CajaAcc!E:E)+G3224</f>
        <v>0</v>
      </c>
      <c r="G3224" s="332">
        <v>0</v>
      </c>
    </row>
    <row r="3225" spans="1:7" ht="15">
      <c r="A3225" s="341" t="s">
        <v>6655</v>
      </c>
      <c r="B3225" s="381" t="s">
        <v>3048</v>
      </c>
      <c r="C3225" s="382" t="s">
        <v>6656</v>
      </c>
      <c r="D3225" s="383">
        <v>5249</v>
      </c>
      <c r="E3225" s="384">
        <v>16000</v>
      </c>
      <c r="F3225" s="141">
        <f>-SUMIF(CajaAcc!F:F,A3225,CajaAcc!E:E)+G3225</f>
        <v>0</v>
      </c>
      <c r="G3225" s="332">
        <v>0</v>
      </c>
    </row>
    <row r="3226" spans="1:7" ht="15">
      <c r="A3226" s="341" t="s">
        <v>6657</v>
      </c>
      <c r="B3226" s="381" t="s">
        <v>3048</v>
      </c>
      <c r="C3226" s="382" t="s">
        <v>6658</v>
      </c>
      <c r="D3226" s="383">
        <v>4517</v>
      </c>
      <c r="E3226" s="384">
        <v>14000</v>
      </c>
      <c r="F3226" s="141">
        <f>-SUMIF(CajaAcc!F:F,A3226,CajaAcc!E:E)+G3226</f>
        <v>0</v>
      </c>
      <c r="G3226" s="332">
        <v>0</v>
      </c>
    </row>
    <row r="3227" spans="1:7" ht="15">
      <c r="A3227" s="341" t="s">
        <v>6484</v>
      </c>
      <c r="B3227" s="381" t="s">
        <v>3048</v>
      </c>
      <c r="C3227" s="382" t="s">
        <v>6485</v>
      </c>
      <c r="D3227" s="383">
        <v>3614</v>
      </c>
      <c r="E3227" s="384">
        <v>11000</v>
      </c>
      <c r="F3227" s="141">
        <f>-SUMIF(CajaAcc!F:F,A3227,CajaAcc!E:E)+G3227</f>
        <v>0</v>
      </c>
      <c r="G3227" s="332">
        <v>0</v>
      </c>
    </row>
    <row r="3228" spans="1:7" ht="15">
      <c r="A3228" s="341" t="s">
        <v>6486</v>
      </c>
      <c r="B3228" s="381" t="s">
        <v>3048</v>
      </c>
      <c r="C3228" s="382" t="s">
        <v>6485</v>
      </c>
      <c r="D3228" s="383">
        <v>3614</v>
      </c>
      <c r="E3228" s="384">
        <v>11000</v>
      </c>
      <c r="F3228" s="141">
        <f>-SUMIF(CajaAcc!F:F,A3228,CajaAcc!E:E)+G3228</f>
        <v>0</v>
      </c>
      <c r="G3228" s="332">
        <v>0</v>
      </c>
    </row>
    <row r="3229" spans="1:7" ht="15">
      <c r="A3229" s="341" t="s">
        <v>6487</v>
      </c>
      <c r="B3229" s="381" t="s">
        <v>3048</v>
      </c>
      <c r="C3229" s="382" t="s">
        <v>6485</v>
      </c>
      <c r="D3229" s="383">
        <v>3614</v>
      </c>
      <c r="E3229" s="384">
        <v>11000</v>
      </c>
      <c r="F3229" s="141">
        <f>-SUMIF(CajaAcc!F:F,A3229,CajaAcc!E:E)+G3229</f>
        <v>0</v>
      </c>
      <c r="G3229" s="332">
        <v>0</v>
      </c>
    </row>
    <row r="3230" spans="1:7" ht="15">
      <c r="A3230" s="341" t="s">
        <v>6488</v>
      </c>
      <c r="B3230" s="381" t="s">
        <v>3048</v>
      </c>
      <c r="C3230" s="382" t="s">
        <v>6485</v>
      </c>
      <c r="D3230" s="383">
        <v>3614</v>
      </c>
      <c r="E3230" s="384">
        <v>11000</v>
      </c>
      <c r="F3230" s="141">
        <f>-SUMIF(CajaAcc!F:F,A3230,CajaAcc!E:E)+G3230</f>
        <v>0</v>
      </c>
      <c r="G3230" s="332">
        <v>0</v>
      </c>
    </row>
    <row r="3231" spans="1:7" ht="15">
      <c r="A3231" s="341" t="s">
        <v>6489</v>
      </c>
      <c r="B3231" s="381" t="s">
        <v>3048</v>
      </c>
      <c r="C3231" s="382" t="s">
        <v>6485</v>
      </c>
      <c r="D3231" s="383">
        <v>3614</v>
      </c>
      <c r="E3231" s="384">
        <v>11000</v>
      </c>
      <c r="F3231" s="141">
        <f>-SUMIF(CajaAcc!F:F,A3231,CajaAcc!E:E)+G3231</f>
        <v>0</v>
      </c>
      <c r="G3231" s="332">
        <v>0</v>
      </c>
    </row>
    <row r="3232" spans="1:7" ht="15">
      <c r="A3232" s="341" t="s">
        <v>6185</v>
      </c>
      <c r="B3232" s="381" t="s">
        <v>3048</v>
      </c>
      <c r="C3232" s="382" t="s">
        <v>7147</v>
      </c>
      <c r="D3232" s="383">
        <v>4540</v>
      </c>
      <c r="E3232" s="384">
        <v>14000</v>
      </c>
      <c r="F3232" s="141">
        <f>-SUMIF(CajaAcc!F:F,A3232,CajaAcc!E:E)+G3232</f>
        <v>0</v>
      </c>
      <c r="G3232" s="332">
        <v>0</v>
      </c>
    </row>
    <row r="3233" spans="1:7" ht="15">
      <c r="A3233" s="341" t="s">
        <v>6437</v>
      </c>
      <c r="B3233" s="381" t="s">
        <v>3048</v>
      </c>
      <c r="C3233" s="382" t="s">
        <v>7148</v>
      </c>
      <c r="D3233" s="383">
        <v>2404</v>
      </c>
      <c r="E3233" s="384">
        <v>7500</v>
      </c>
      <c r="F3233" s="141">
        <f>-SUMIF(CajaAcc!F:F,A3233,CajaAcc!E:E)+G3233</f>
        <v>0</v>
      </c>
      <c r="G3233" s="332">
        <v>0</v>
      </c>
    </row>
    <row r="3234" spans="1:7" ht="15">
      <c r="A3234" s="341" t="s">
        <v>4873</v>
      </c>
      <c r="B3234" s="381" t="s">
        <v>3048</v>
      </c>
      <c r="C3234" s="382" t="s">
        <v>4874</v>
      </c>
      <c r="D3234" s="383">
        <v>1700</v>
      </c>
      <c r="E3234" s="384">
        <v>5000</v>
      </c>
      <c r="F3234" s="141">
        <f>-SUMIF(CajaAcc!F:F,A3234,CajaAcc!E:E)+G3234</f>
        <v>0</v>
      </c>
      <c r="G3234" s="332">
        <v>0</v>
      </c>
    </row>
    <row r="3235" spans="1:7" ht="15">
      <c r="A3235" s="341" t="s">
        <v>6119</v>
      </c>
      <c r="B3235" s="381" t="s">
        <v>3048</v>
      </c>
      <c r="C3235" s="382" t="s">
        <v>4874</v>
      </c>
      <c r="D3235" s="383">
        <v>1700</v>
      </c>
      <c r="E3235" s="384">
        <v>5000</v>
      </c>
      <c r="F3235" s="141">
        <f>-SUMIF(CajaAcc!F:F,A3235,CajaAcc!E:E)+G3235</f>
        <v>1</v>
      </c>
      <c r="G3235" s="332">
        <v>1</v>
      </c>
    </row>
    <row r="3236" spans="1:7" ht="15">
      <c r="A3236" s="341" t="s">
        <v>6659</v>
      </c>
      <c r="B3236" s="381" t="s">
        <v>3048</v>
      </c>
      <c r="C3236" s="382" t="s">
        <v>7753</v>
      </c>
      <c r="D3236" s="383">
        <v>3745</v>
      </c>
      <c r="E3236" s="384">
        <v>11500</v>
      </c>
      <c r="F3236" s="141">
        <f>-SUMIF(CajaAcc!F:F,A3236,CajaAcc!E:E)+G3236</f>
        <v>0</v>
      </c>
      <c r="G3236" s="332">
        <v>0</v>
      </c>
    </row>
    <row r="3237" spans="1:7" ht="15">
      <c r="A3237" s="341" t="s">
        <v>6563</v>
      </c>
      <c r="B3237" s="381" t="s">
        <v>3048</v>
      </c>
      <c r="C3237" s="382" t="s">
        <v>6564</v>
      </c>
      <c r="D3237" s="383">
        <v>4517</v>
      </c>
      <c r="E3237" s="384">
        <v>14000</v>
      </c>
      <c r="F3237" s="141">
        <f>-SUMIF(CajaAcc!F:F,A3237,CajaAcc!E:E)+G3237</f>
        <v>1</v>
      </c>
      <c r="G3237" s="332">
        <v>1</v>
      </c>
    </row>
    <row r="3238" spans="1:7" ht="15">
      <c r="A3238" s="341" t="s">
        <v>4877</v>
      </c>
      <c r="B3238" s="381" t="s">
        <v>3048</v>
      </c>
      <c r="C3238" s="382" t="s">
        <v>4878</v>
      </c>
      <c r="D3238" s="383">
        <v>1700</v>
      </c>
      <c r="E3238" s="384">
        <v>5000</v>
      </c>
      <c r="F3238" s="141">
        <f>-SUMIF(CajaAcc!F:F,A3238,CajaAcc!E:E)+G3238</f>
        <v>2</v>
      </c>
      <c r="G3238" s="332">
        <v>2</v>
      </c>
    </row>
    <row r="3239" spans="1:7" ht="15">
      <c r="A3239" s="341" t="s">
        <v>6186</v>
      </c>
      <c r="B3239" s="381" t="s">
        <v>3048</v>
      </c>
      <c r="C3239" s="382" t="s">
        <v>4878</v>
      </c>
      <c r="D3239" s="383">
        <v>1700</v>
      </c>
      <c r="E3239" s="384">
        <v>5000</v>
      </c>
      <c r="F3239" s="141">
        <f>-SUMIF(CajaAcc!F:F,A3239,CajaAcc!E:E)+G3239</f>
        <v>2</v>
      </c>
      <c r="G3239" s="332">
        <v>2</v>
      </c>
    </row>
    <row r="3240" spans="1:7" ht="15">
      <c r="A3240" s="341" t="s">
        <v>6660</v>
      </c>
      <c r="B3240" s="381" t="s">
        <v>3048</v>
      </c>
      <c r="C3240" s="382" t="s">
        <v>6661</v>
      </c>
      <c r="D3240" s="383">
        <v>4517</v>
      </c>
      <c r="E3240" s="384">
        <v>14000</v>
      </c>
      <c r="F3240" s="141">
        <f>-SUMIF(CajaAcc!F:F,A3240,CajaAcc!E:E)+G3240</f>
        <v>1</v>
      </c>
      <c r="G3240" s="332">
        <v>1</v>
      </c>
    </row>
    <row r="3241" spans="1:7" ht="15">
      <c r="A3241" s="341" t="s">
        <v>4875</v>
      </c>
      <c r="B3241" s="381" t="s">
        <v>3048</v>
      </c>
      <c r="C3241" s="382" t="s">
        <v>7506</v>
      </c>
      <c r="D3241" s="383">
        <v>1915</v>
      </c>
      <c r="E3241" s="384">
        <v>6000</v>
      </c>
      <c r="F3241" s="141">
        <f>-SUMIF(CajaAcc!F:F,A3241,CajaAcc!E:E)+G3241</f>
        <v>1</v>
      </c>
      <c r="G3241" s="332">
        <v>1</v>
      </c>
    </row>
    <row r="3242" spans="1:7" ht="15">
      <c r="A3242" s="341" t="s">
        <v>7365</v>
      </c>
      <c r="B3242" s="381" t="s">
        <v>3048</v>
      </c>
      <c r="C3242" s="382" t="s">
        <v>7366</v>
      </c>
      <c r="D3242" s="383">
        <v>4849</v>
      </c>
      <c r="E3242" s="384">
        <v>15500</v>
      </c>
      <c r="F3242" s="141">
        <f>-SUMIF(CajaAcc!F:F,A3242,CajaAcc!E:E)+G3242</f>
        <v>1</v>
      </c>
      <c r="G3242" s="332">
        <v>1</v>
      </c>
    </row>
    <row r="3243" spans="1:7" ht="15">
      <c r="A3243" s="341" t="s">
        <v>6961</v>
      </c>
      <c r="B3243" s="381" t="s">
        <v>3048</v>
      </c>
      <c r="C3243" s="382" t="s">
        <v>7507</v>
      </c>
      <c r="D3243" s="383">
        <v>5249</v>
      </c>
      <c r="E3243" s="384">
        <v>16000</v>
      </c>
      <c r="F3243" s="141">
        <f>-SUMIF(CajaAcc!F:F,A3243,CajaAcc!E:E)+G3243</f>
        <v>2</v>
      </c>
      <c r="G3243" s="332">
        <v>2</v>
      </c>
    </row>
    <row r="3244" spans="1:7" ht="15">
      <c r="A3244" s="341" t="s">
        <v>6120</v>
      </c>
      <c r="B3244" s="381" t="s">
        <v>3048</v>
      </c>
      <c r="C3244" s="382" t="s">
        <v>7508</v>
      </c>
      <c r="D3244" s="383">
        <v>3524</v>
      </c>
      <c r="E3244" s="384">
        <v>11000</v>
      </c>
      <c r="F3244" s="141">
        <f>-SUMIF(CajaAcc!F:F,A3244,CajaAcc!E:E)+G3244</f>
        <v>0</v>
      </c>
      <c r="G3244" s="332">
        <v>0</v>
      </c>
    </row>
    <row r="3245" spans="1:7" ht="15">
      <c r="A3245" s="341" t="s">
        <v>7149</v>
      </c>
      <c r="B3245" s="381" t="s">
        <v>3048</v>
      </c>
      <c r="C3245" s="382" t="s">
        <v>7509</v>
      </c>
      <c r="D3245" s="383">
        <v>3614</v>
      </c>
      <c r="E3245" s="384">
        <v>11000</v>
      </c>
      <c r="F3245" s="141">
        <f>-SUMIF(CajaAcc!F:F,A3245,CajaAcc!E:E)+G3245</f>
        <v>1</v>
      </c>
      <c r="G3245" s="332">
        <v>1</v>
      </c>
    </row>
    <row r="3246" spans="1:7" ht="15">
      <c r="A3246" s="341" t="s">
        <v>7367</v>
      </c>
      <c r="B3246" s="381" t="s">
        <v>3048</v>
      </c>
      <c r="C3246" s="382" t="s">
        <v>7368</v>
      </c>
      <c r="D3246" s="383">
        <v>3578</v>
      </c>
      <c r="E3246" s="384">
        <v>11000</v>
      </c>
      <c r="F3246" s="141">
        <f>-SUMIF(CajaAcc!F:F,A3246,CajaAcc!E:E)+G3246</f>
        <v>0</v>
      </c>
      <c r="G3246" s="332">
        <v>0</v>
      </c>
    </row>
    <row r="3247" spans="1:7" ht="15">
      <c r="A3247" s="341" t="s">
        <v>4876</v>
      </c>
      <c r="B3247" s="381" t="s">
        <v>3048</v>
      </c>
      <c r="C3247" s="382" t="s">
        <v>7754</v>
      </c>
      <c r="D3247" s="383">
        <v>2404</v>
      </c>
      <c r="E3247" s="384">
        <v>7500</v>
      </c>
      <c r="F3247" s="141">
        <f>-SUMIF(CajaAcc!F:F,A3247,CajaAcc!E:E)+G3247</f>
        <v>3</v>
      </c>
      <c r="G3247" s="332">
        <v>3</v>
      </c>
    </row>
    <row r="3248" spans="1:7" ht="15">
      <c r="A3248" s="341" t="s">
        <v>7369</v>
      </c>
      <c r="B3248" s="381" t="s">
        <v>3048</v>
      </c>
      <c r="C3248" s="382" t="s">
        <v>7370</v>
      </c>
      <c r="D3248" s="383">
        <v>4849</v>
      </c>
      <c r="E3248" s="384">
        <v>15500</v>
      </c>
      <c r="F3248" s="141">
        <f>-SUMIF(CajaAcc!F:F,A3248,CajaAcc!E:E)+G3248</f>
        <v>0</v>
      </c>
      <c r="G3248" s="332">
        <v>0</v>
      </c>
    </row>
    <row r="3249" spans="1:7" ht="15">
      <c r="A3249" s="341" t="s">
        <v>7510</v>
      </c>
      <c r="B3249" s="381" t="s">
        <v>3048</v>
      </c>
      <c r="C3249" s="382" t="s">
        <v>7511</v>
      </c>
      <c r="D3249" s="383">
        <v>4547</v>
      </c>
      <c r="E3249" s="384">
        <v>14000</v>
      </c>
      <c r="F3249" s="141">
        <f>-SUMIF(CajaAcc!F:F,A3249,CajaAcc!E:E)+G3249</f>
        <v>0</v>
      </c>
      <c r="G3249" s="332">
        <v>0</v>
      </c>
    </row>
    <row r="3250" spans="1:7" ht="15">
      <c r="A3250" s="341" t="s">
        <v>7512</v>
      </c>
      <c r="B3250" s="381" t="s">
        <v>3048</v>
      </c>
      <c r="C3250" s="382" t="s">
        <v>7513</v>
      </c>
      <c r="D3250" s="383">
        <v>2811</v>
      </c>
      <c r="E3250" s="384">
        <v>8500</v>
      </c>
      <c r="F3250" s="141">
        <f>-SUMIF(CajaAcc!F:F,A3250,CajaAcc!E:E)+G3250</f>
        <v>1</v>
      </c>
      <c r="G3250" s="332">
        <v>1</v>
      </c>
    </row>
    <row r="3251" spans="1:7" ht="15">
      <c r="A3251" s="341" t="s">
        <v>6962</v>
      </c>
      <c r="B3251" s="381" t="s">
        <v>3048</v>
      </c>
      <c r="C3251" s="382" t="s">
        <v>7150</v>
      </c>
      <c r="D3251" s="383">
        <v>3285</v>
      </c>
      <c r="E3251" s="384">
        <v>10000</v>
      </c>
      <c r="F3251" s="141">
        <f>-SUMIF(CajaAcc!F:F,A3251,CajaAcc!E:E)+G3251</f>
        <v>0</v>
      </c>
      <c r="G3251" s="332">
        <v>1</v>
      </c>
    </row>
    <row r="3252" spans="1:7" ht="15">
      <c r="A3252" s="341" t="s">
        <v>7371</v>
      </c>
      <c r="B3252" s="381" t="s">
        <v>3048</v>
      </c>
      <c r="C3252" s="382" t="s">
        <v>7372</v>
      </c>
      <c r="D3252" s="383">
        <v>3435</v>
      </c>
      <c r="E3252" s="384">
        <v>10500</v>
      </c>
      <c r="F3252" s="141">
        <f>-SUMIF(CajaAcc!F:F,A3252,CajaAcc!E:E)+G3252</f>
        <v>3</v>
      </c>
      <c r="G3252" s="332">
        <v>1</v>
      </c>
    </row>
    <row r="3253" spans="1:7" ht="15">
      <c r="A3253" s="341" t="s">
        <v>6963</v>
      </c>
      <c r="B3253" s="381" t="s">
        <v>3048</v>
      </c>
      <c r="C3253" s="382" t="s">
        <v>6964</v>
      </c>
      <c r="D3253" s="383">
        <v>2091</v>
      </c>
      <c r="E3253" s="384">
        <v>6500</v>
      </c>
      <c r="F3253" s="141">
        <f>-SUMIF(CajaAcc!F:F,A3253,CajaAcc!E:E)+G3253</f>
        <v>2</v>
      </c>
      <c r="G3253" s="332">
        <v>3</v>
      </c>
    </row>
    <row r="3254" spans="1:7" ht="15">
      <c r="A3254" s="341" t="s">
        <v>7373</v>
      </c>
      <c r="B3254" s="381" t="s">
        <v>3048</v>
      </c>
      <c r="C3254" s="382" t="s">
        <v>7755</v>
      </c>
      <c r="D3254" s="383">
        <v>2290</v>
      </c>
      <c r="E3254" s="384">
        <v>7000</v>
      </c>
      <c r="F3254" s="141">
        <f>-SUMIF(CajaAcc!F:F,A3254,CajaAcc!E:E)+G3254</f>
        <v>0</v>
      </c>
      <c r="G3254" s="332">
        <v>0</v>
      </c>
    </row>
    <row r="3255" spans="1:7" ht="15">
      <c r="A3255" s="341" t="s">
        <v>7756</v>
      </c>
      <c r="B3255" s="381" t="s">
        <v>3048</v>
      </c>
      <c r="C3255" s="382" t="s">
        <v>7757</v>
      </c>
      <c r="D3255" s="383">
        <v>2433</v>
      </c>
      <c r="E3255" s="384">
        <v>7500</v>
      </c>
      <c r="F3255" s="141">
        <f>-SUMIF(CajaAcc!F:F,A3255,CajaAcc!E:E)+G3255</f>
        <v>3</v>
      </c>
      <c r="G3255" s="332">
        <v>3</v>
      </c>
    </row>
    <row r="3256" spans="1:7" ht="15">
      <c r="A3256" s="341" t="s">
        <v>7313</v>
      </c>
      <c r="B3256" s="381" t="s">
        <v>3048</v>
      </c>
      <c r="C3256" s="382" t="s">
        <v>7314</v>
      </c>
      <c r="D3256" s="383">
        <v>4517</v>
      </c>
      <c r="E3256" s="384">
        <v>14000</v>
      </c>
      <c r="F3256" s="141">
        <f>-SUMIF(CajaAcc!F:F,A3256,CajaAcc!E:E)+G3256</f>
        <v>3</v>
      </c>
      <c r="G3256" s="332">
        <v>4</v>
      </c>
    </row>
    <row r="3257" spans="1:7" ht="15">
      <c r="A3257" s="341" t="s">
        <v>4879</v>
      </c>
      <c r="B3257" s="381" t="s">
        <v>3048</v>
      </c>
      <c r="C3257" s="382" t="s">
        <v>4880</v>
      </c>
      <c r="D3257" s="383">
        <v>2261</v>
      </c>
      <c r="E3257" s="384">
        <v>4500</v>
      </c>
      <c r="F3257" s="141">
        <f>-SUMIF(CajaAcc!F:F,A3257,CajaAcc!E:E)+G3257</f>
        <v>0</v>
      </c>
      <c r="G3257" s="332">
        <v>0</v>
      </c>
    </row>
    <row r="3258" spans="1:7" ht="15">
      <c r="A3258" s="341" t="s">
        <v>4881</v>
      </c>
      <c r="B3258" s="381" t="s">
        <v>3048</v>
      </c>
      <c r="C3258" s="382" t="s">
        <v>4880</v>
      </c>
      <c r="D3258" s="383">
        <v>2261</v>
      </c>
      <c r="E3258" s="384">
        <v>4500</v>
      </c>
      <c r="F3258" s="141">
        <f>-SUMIF(CajaAcc!F:F,A3258,CajaAcc!E:E)+G3258</f>
        <v>0</v>
      </c>
      <c r="G3258" s="332">
        <v>0</v>
      </c>
    </row>
    <row r="3259" spans="1:7" ht="15">
      <c r="A3259" s="341" t="s">
        <v>4882</v>
      </c>
      <c r="B3259" s="381" t="s">
        <v>3048</v>
      </c>
      <c r="C3259" s="382" t="s">
        <v>4883</v>
      </c>
      <c r="D3259" s="383">
        <v>795</v>
      </c>
      <c r="E3259" s="384">
        <v>1500</v>
      </c>
      <c r="F3259" s="141">
        <f>-SUMIF(CajaAcc!F:F,A3259,CajaAcc!E:E)+G3259</f>
        <v>0</v>
      </c>
      <c r="G3259" s="332">
        <v>0</v>
      </c>
    </row>
    <row r="3260" spans="1:7" ht="15">
      <c r="A3260" s="341" t="s">
        <v>4884</v>
      </c>
      <c r="B3260" s="381" t="s">
        <v>3048</v>
      </c>
      <c r="C3260" s="382" t="s">
        <v>4883</v>
      </c>
      <c r="D3260" s="383">
        <v>795</v>
      </c>
      <c r="E3260" s="384">
        <v>1500</v>
      </c>
      <c r="F3260" s="141">
        <f>-SUMIF(CajaAcc!F:F,A3260,CajaAcc!E:E)+G3260</f>
        <v>0</v>
      </c>
      <c r="G3260" s="332">
        <v>0</v>
      </c>
    </row>
    <row r="3261" spans="1:7" ht="15">
      <c r="A3261" s="341" t="s">
        <v>4885</v>
      </c>
      <c r="B3261" s="381" t="s">
        <v>3048</v>
      </c>
      <c r="C3261" s="382" t="s">
        <v>4883</v>
      </c>
      <c r="D3261" s="383">
        <v>795</v>
      </c>
      <c r="E3261" s="384">
        <v>1500</v>
      </c>
      <c r="F3261" s="141">
        <f>-SUMIF(CajaAcc!F:F,A3261,CajaAcc!E:E)+G3261</f>
        <v>0</v>
      </c>
      <c r="G3261" s="332">
        <v>0</v>
      </c>
    </row>
    <row r="3262" spans="1:7" ht="15">
      <c r="A3262" s="341" t="s">
        <v>4886</v>
      </c>
      <c r="B3262" s="381" t="s">
        <v>3048</v>
      </c>
      <c r="C3262" s="382" t="s">
        <v>4887</v>
      </c>
      <c r="D3262" s="383">
        <v>2432</v>
      </c>
      <c r="E3262" s="384">
        <v>4500</v>
      </c>
      <c r="F3262" s="141">
        <f>-SUMIF(CajaAcc!F:F,A3262,CajaAcc!E:E)+G3262</f>
        <v>0</v>
      </c>
      <c r="G3262" s="332">
        <v>0</v>
      </c>
    </row>
    <row r="3263" spans="1:7" ht="15">
      <c r="A3263" s="341" t="s">
        <v>4888</v>
      </c>
      <c r="B3263" s="381" t="s">
        <v>3048</v>
      </c>
      <c r="C3263" s="382" t="s">
        <v>4889</v>
      </c>
      <c r="D3263" s="383">
        <v>2476</v>
      </c>
      <c r="E3263" s="384">
        <v>5000</v>
      </c>
      <c r="F3263" s="141">
        <f>-SUMIF(CajaAcc!F:F,A3263,CajaAcc!E:E)+G3263</f>
        <v>0</v>
      </c>
      <c r="G3263" s="332">
        <v>0</v>
      </c>
    </row>
    <row r="3264" spans="1:7" ht="15">
      <c r="A3264" s="341" t="s">
        <v>4890</v>
      </c>
      <c r="B3264" s="381" t="s">
        <v>3048</v>
      </c>
      <c r="C3264" s="382" t="s">
        <v>4891</v>
      </c>
      <c r="D3264" s="383">
        <v>2432</v>
      </c>
      <c r="E3264" s="384">
        <v>4500</v>
      </c>
      <c r="F3264" s="141">
        <f>-SUMIF(CajaAcc!F:F,A3264,CajaAcc!E:E)+G3264</f>
        <v>0</v>
      </c>
      <c r="G3264" s="332">
        <v>0</v>
      </c>
    </row>
    <row r="3265" spans="1:7" ht="15">
      <c r="A3265" s="341" t="s">
        <v>4892</v>
      </c>
      <c r="B3265" s="381" t="s">
        <v>3048</v>
      </c>
      <c r="C3265" s="382" t="s">
        <v>4893</v>
      </c>
      <c r="D3265" s="383">
        <v>1653</v>
      </c>
      <c r="E3265" s="384">
        <v>3000</v>
      </c>
      <c r="F3265" s="141">
        <f>-SUMIF(CajaAcc!F:F,A3265,CajaAcc!E:E)+G3265</f>
        <v>0</v>
      </c>
      <c r="G3265" s="332">
        <v>0</v>
      </c>
    </row>
    <row r="3266" spans="1:7" ht="15">
      <c r="A3266" s="341" t="s">
        <v>4894</v>
      </c>
      <c r="B3266" s="381" t="s">
        <v>3048</v>
      </c>
      <c r="C3266" s="382" t="s">
        <v>4895</v>
      </c>
      <c r="D3266" s="383">
        <v>2261</v>
      </c>
      <c r="E3266" s="384">
        <v>4500</v>
      </c>
      <c r="F3266" s="141">
        <f>-SUMIF(CajaAcc!F:F,A3266,CajaAcc!E:E)+G3266</f>
        <v>0</v>
      </c>
      <c r="G3266" s="332">
        <v>0</v>
      </c>
    </row>
    <row r="3267" spans="1:7" ht="15">
      <c r="A3267" s="341" t="s">
        <v>4896</v>
      </c>
      <c r="B3267" s="381" t="s">
        <v>3048</v>
      </c>
      <c r="C3267" s="382" t="s">
        <v>4895</v>
      </c>
      <c r="D3267" s="383">
        <v>2261</v>
      </c>
      <c r="E3267" s="384">
        <v>4500</v>
      </c>
      <c r="F3267" s="141">
        <f>-SUMIF(CajaAcc!F:F,A3267,CajaAcc!E:E)+G3267</f>
        <v>0</v>
      </c>
      <c r="G3267" s="332">
        <v>0</v>
      </c>
    </row>
    <row r="3268" spans="1:7" ht="15">
      <c r="A3268" s="341" t="s">
        <v>4897</v>
      </c>
      <c r="B3268" s="381" t="s">
        <v>3048</v>
      </c>
      <c r="C3268" s="382" t="s">
        <v>4898</v>
      </c>
      <c r="D3268" s="383">
        <v>2175</v>
      </c>
      <c r="E3268" s="384">
        <v>4000</v>
      </c>
      <c r="F3268" s="141">
        <f>-SUMIF(CajaAcc!F:F,A3268,CajaAcc!E:E)+G3268</f>
        <v>0</v>
      </c>
      <c r="G3268" s="332">
        <v>0</v>
      </c>
    </row>
    <row r="3269" spans="1:7" ht="15">
      <c r="A3269" s="341" t="s">
        <v>4899</v>
      </c>
      <c r="B3269" s="381" t="s">
        <v>3048</v>
      </c>
      <c r="C3269" s="382" t="s">
        <v>4898</v>
      </c>
      <c r="D3269" s="383">
        <v>2175</v>
      </c>
      <c r="E3269" s="384">
        <v>4000</v>
      </c>
      <c r="F3269" s="141">
        <f>-SUMIF(CajaAcc!F:F,A3269,CajaAcc!E:E)+G3269</f>
        <v>0</v>
      </c>
      <c r="G3269" s="332">
        <v>0</v>
      </c>
    </row>
    <row r="3270" spans="1:7" ht="15">
      <c r="A3270" s="341" t="s">
        <v>4900</v>
      </c>
      <c r="B3270" s="381" t="s">
        <v>3048</v>
      </c>
      <c r="C3270" s="382" t="s">
        <v>4901</v>
      </c>
      <c r="D3270" s="383">
        <v>2432</v>
      </c>
      <c r="E3270" s="384">
        <v>4500</v>
      </c>
      <c r="F3270" s="141">
        <f>-SUMIF(CajaAcc!F:F,A3270,CajaAcc!E:E)+G3270</f>
        <v>0</v>
      </c>
      <c r="G3270" s="332">
        <v>0</v>
      </c>
    </row>
    <row r="3271" spans="1:7" ht="15">
      <c r="A3271" s="341" t="s">
        <v>4902</v>
      </c>
      <c r="B3271" s="381" t="s">
        <v>3048</v>
      </c>
      <c r="C3271" s="382" t="s">
        <v>4903</v>
      </c>
      <c r="D3271" s="383">
        <v>1653</v>
      </c>
      <c r="E3271" s="384">
        <v>3000</v>
      </c>
      <c r="F3271" s="141">
        <f>-SUMIF(CajaAcc!F:F,A3271,CajaAcc!E:E)+G3271</f>
        <v>0</v>
      </c>
      <c r="G3271" s="332">
        <v>0</v>
      </c>
    </row>
    <row r="3272" spans="1:7" ht="15">
      <c r="A3272" s="341" t="s">
        <v>4904</v>
      </c>
      <c r="B3272" s="381" t="s">
        <v>3048</v>
      </c>
      <c r="C3272" s="382" t="s">
        <v>4905</v>
      </c>
      <c r="D3272" s="383">
        <v>1653</v>
      </c>
      <c r="E3272" s="384">
        <v>3000</v>
      </c>
      <c r="F3272" s="141">
        <f>-SUMIF(CajaAcc!F:F,A3272,CajaAcc!E:E)+G3272</f>
        <v>0</v>
      </c>
      <c r="G3272" s="332">
        <v>0</v>
      </c>
    </row>
    <row r="3273" spans="1:7" ht="15">
      <c r="A3273" s="341" t="s">
        <v>4906</v>
      </c>
      <c r="B3273" s="381" t="s">
        <v>3048</v>
      </c>
      <c r="C3273" s="382" t="s">
        <v>4907</v>
      </c>
      <c r="D3273" s="383">
        <v>795</v>
      </c>
      <c r="E3273" s="384">
        <v>1500</v>
      </c>
      <c r="F3273" s="141">
        <f>-SUMIF(CajaAcc!F:F,A3273,CajaAcc!E:E)+G3273</f>
        <v>0</v>
      </c>
      <c r="G3273" s="332">
        <v>0</v>
      </c>
    </row>
    <row r="3274" spans="1:7" ht="15">
      <c r="A3274" s="341" t="s">
        <v>4908</v>
      </c>
      <c r="B3274" s="381" t="s">
        <v>3048</v>
      </c>
      <c r="C3274" s="382" t="s">
        <v>4907</v>
      </c>
      <c r="D3274" s="383">
        <v>795</v>
      </c>
      <c r="E3274" s="384">
        <v>1500</v>
      </c>
      <c r="F3274" s="141">
        <f>-SUMIF(CajaAcc!F:F,A3274,CajaAcc!E:E)+G3274</f>
        <v>0</v>
      </c>
      <c r="G3274" s="332">
        <v>0</v>
      </c>
    </row>
    <row r="3275" spans="1:7" ht="15">
      <c r="A3275" s="341" t="s">
        <v>4909</v>
      </c>
      <c r="B3275" s="381" t="s">
        <v>3048</v>
      </c>
      <c r="C3275" s="382" t="s">
        <v>4910</v>
      </c>
      <c r="D3275" s="383">
        <v>1665</v>
      </c>
      <c r="E3275" s="384">
        <v>3000</v>
      </c>
      <c r="F3275" s="141">
        <f>-SUMIF(CajaAcc!F:F,A3275,CajaAcc!E:E)+G3275</f>
        <v>0</v>
      </c>
      <c r="G3275" s="332">
        <v>0</v>
      </c>
    </row>
    <row r="3276" spans="1:7" ht="15">
      <c r="A3276" s="341" t="s">
        <v>4911</v>
      </c>
      <c r="B3276" s="381" t="s">
        <v>3048</v>
      </c>
      <c r="C3276" s="382" t="s">
        <v>4910</v>
      </c>
      <c r="D3276" s="383">
        <v>1665</v>
      </c>
      <c r="E3276" s="384">
        <v>3000</v>
      </c>
      <c r="F3276" s="141">
        <f>-SUMIF(CajaAcc!F:F,A3276,CajaAcc!E:E)+G3276</f>
        <v>0</v>
      </c>
      <c r="G3276" s="332">
        <v>0</v>
      </c>
    </row>
    <row r="3277" spans="1:7" ht="15">
      <c r="A3277" s="341" t="s">
        <v>4912</v>
      </c>
      <c r="B3277" s="381" t="s">
        <v>3048</v>
      </c>
      <c r="C3277" s="382" t="s">
        <v>4910</v>
      </c>
      <c r="D3277" s="383">
        <v>1665</v>
      </c>
      <c r="E3277" s="384">
        <v>3000</v>
      </c>
      <c r="F3277" s="141">
        <f>-SUMIF(CajaAcc!F:F,A3277,CajaAcc!E:E)+G3277</f>
        <v>0</v>
      </c>
      <c r="G3277" s="332">
        <v>0</v>
      </c>
    </row>
    <row r="3278" spans="1:7" ht="15">
      <c r="A3278" s="341" t="s">
        <v>4913</v>
      </c>
      <c r="B3278" s="381" t="s">
        <v>3048</v>
      </c>
      <c r="C3278" s="382" t="s">
        <v>4914</v>
      </c>
      <c r="D3278" s="383">
        <v>1514</v>
      </c>
      <c r="E3278" s="384">
        <v>3000</v>
      </c>
      <c r="F3278" s="141">
        <f>-SUMIF(CajaAcc!F:F,A3278,CajaAcc!E:E)+G3278</f>
        <v>0</v>
      </c>
      <c r="G3278" s="332">
        <v>0</v>
      </c>
    </row>
    <row r="3279" spans="1:7" ht="15">
      <c r="A3279" s="341" t="s">
        <v>4915</v>
      </c>
      <c r="B3279" s="381" t="s">
        <v>3048</v>
      </c>
      <c r="C3279" s="382" t="s">
        <v>4916</v>
      </c>
      <c r="D3279" s="383">
        <v>2432</v>
      </c>
      <c r="E3279" s="384">
        <v>4500</v>
      </c>
      <c r="F3279" s="141">
        <f>-SUMIF(CajaAcc!F:F,A3279,CajaAcc!E:E)+G3279</f>
        <v>0</v>
      </c>
      <c r="G3279" s="332">
        <v>0</v>
      </c>
    </row>
    <row r="3280" spans="1:7" ht="15">
      <c r="A3280" s="341" t="s">
        <v>4917</v>
      </c>
      <c r="B3280" s="381" t="s">
        <v>3048</v>
      </c>
      <c r="C3280" s="382" t="s">
        <v>4916</v>
      </c>
      <c r="D3280" s="383">
        <v>2432</v>
      </c>
      <c r="E3280" s="384">
        <v>4500</v>
      </c>
      <c r="F3280" s="141">
        <f>-SUMIF(CajaAcc!F:F,A3280,CajaAcc!E:E)+G3280</f>
        <v>0</v>
      </c>
      <c r="G3280" s="332">
        <v>0</v>
      </c>
    </row>
    <row r="3281" spans="1:7" ht="15">
      <c r="A3281" s="341" t="s">
        <v>4918</v>
      </c>
      <c r="B3281" s="381" t="s">
        <v>3048</v>
      </c>
      <c r="C3281" s="382" t="s">
        <v>4916</v>
      </c>
      <c r="D3281" s="383">
        <v>2432</v>
      </c>
      <c r="E3281" s="384">
        <v>4500</v>
      </c>
      <c r="F3281" s="141">
        <f>-SUMIF(CajaAcc!F:F,A3281,CajaAcc!E:E)+G3281</f>
        <v>0</v>
      </c>
      <c r="G3281" s="332">
        <v>0</v>
      </c>
    </row>
    <row r="3282" spans="1:7" ht="15">
      <c r="A3282" s="341" t="s">
        <v>4919</v>
      </c>
      <c r="B3282" s="381" t="s">
        <v>3048</v>
      </c>
      <c r="C3282" s="382" t="s">
        <v>4916</v>
      </c>
      <c r="D3282" s="383">
        <v>2432</v>
      </c>
      <c r="E3282" s="384">
        <v>4500</v>
      </c>
      <c r="F3282" s="141">
        <f>-SUMIF(CajaAcc!F:F,A3282,CajaAcc!E:E)+G3282</f>
        <v>0</v>
      </c>
      <c r="G3282" s="332">
        <v>0</v>
      </c>
    </row>
    <row r="3283" spans="1:7" ht="15">
      <c r="A3283" s="341" t="s">
        <v>4920</v>
      </c>
      <c r="B3283" s="381" t="s">
        <v>3048</v>
      </c>
      <c r="C3283" s="382" t="s">
        <v>4921</v>
      </c>
      <c r="D3283" s="383">
        <v>2432</v>
      </c>
      <c r="E3283" s="384">
        <v>4500</v>
      </c>
      <c r="F3283" s="141">
        <f>-SUMIF(CajaAcc!F:F,A3283,CajaAcc!E:E)+G3283</f>
        <v>0</v>
      </c>
      <c r="G3283" s="332">
        <v>0</v>
      </c>
    </row>
    <row r="3284" spans="1:7" ht="15">
      <c r="A3284" s="341" t="s">
        <v>4922</v>
      </c>
      <c r="B3284" s="381" t="s">
        <v>3048</v>
      </c>
      <c r="C3284" s="382" t="s">
        <v>7151</v>
      </c>
      <c r="D3284" s="383">
        <v>2416</v>
      </c>
      <c r="E3284" s="384">
        <v>4500</v>
      </c>
      <c r="F3284" s="141">
        <f>-SUMIF(CajaAcc!F:F,A3284,CajaAcc!E:E)+G3284</f>
        <v>0</v>
      </c>
      <c r="G3284" s="332">
        <v>0</v>
      </c>
    </row>
    <row r="3285" spans="1:7" ht="15">
      <c r="A3285" s="341" t="s">
        <v>4923</v>
      </c>
      <c r="B3285" s="381" t="s">
        <v>3048</v>
      </c>
      <c r="C3285" s="382" t="s">
        <v>7151</v>
      </c>
      <c r="D3285" s="383">
        <v>2416</v>
      </c>
      <c r="E3285" s="384">
        <v>4500</v>
      </c>
      <c r="F3285" s="141">
        <f>-SUMIF(CajaAcc!F:F,A3285,CajaAcc!E:E)+G3285</f>
        <v>0</v>
      </c>
      <c r="G3285" s="332">
        <v>0</v>
      </c>
    </row>
    <row r="3286" spans="1:7" ht="15">
      <c r="A3286" s="341" t="s">
        <v>4924</v>
      </c>
      <c r="B3286" s="381" t="s">
        <v>3048</v>
      </c>
      <c r="C3286" s="382" t="s">
        <v>4925</v>
      </c>
      <c r="D3286" s="383">
        <v>1653</v>
      </c>
      <c r="E3286" s="384">
        <v>3000</v>
      </c>
      <c r="F3286" s="141">
        <f>-SUMIF(CajaAcc!F:F,A3286,CajaAcc!E:E)+G3286</f>
        <v>0</v>
      </c>
      <c r="G3286" s="332">
        <v>0</v>
      </c>
    </row>
    <row r="3287" spans="1:7" ht="15">
      <c r="A3287" s="341" t="s">
        <v>4926</v>
      </c>
      <c r="B3287" s="381" t="s">
        <v>3048</v>
      </c>
      <c r="C3287" s="382" t="s">
        <v>4927</v>
      </c>
      <c r="D3287" s="383">
        <v>1653</v>
      </c>
      <c r="E3287" s="384">
        <v>3000</v>
      </c>
      <c r="F3287" s="141">
        <f>-SUMIF(CajaAcc!F:F,A3287,CajaAcc!E:E)+G3287</f>
        <v>0</v>
      </c>
      <c r="G3287" s="332">
        <v>0</v>
      </c>
    </row>
    <row r="3288" spans="1:7" ht="15">
      <c r="A3288" s="341" t="s">
        <v>4928</v>
      </c>
      <c r="B3288" s="381" t="s">
        <v>3048</v>
      </c>
      <c r="C3288" s="382" t="s">
        <v>4929</v>
      </c>
      <c r="D3288" s="383">
        <v>2261</v>
      </c>
      <c r="E3288" s="384">
        <v>7000</v>
      </c>
      <c r="F3288" s="141">
        <f>-SUMIF(CajaAcc!F:F,A3288,CajaAcc!E:E)+G3288</f>
        <v>0</v>
      </c>
      <c r="G3288" s="332">
        <v>0</v>
      </c>
    </row>
    <row r="3289" spans="1:7" ht="15">
      <c r="A3289" s="341" t="s">
        <v>4930</v>
      </c>
      <c r="B3289" s="381" t="s">
        <v>3048</v>
      </c>
      <c r="C3289" s="382" t="s">
        <v>4931</v>
      </c>
      <c r="D3289" s="383">
        <v>2261</v>
      </c>
      <c r="E3289" s="384">
        <v>7000</v>
      </c>
      <c r="F3289" s="141">
        <f>-SUMIF(CajaAcc!F:F,A3289,CajaAcc!E:E)+G3289</f>
        <v>0</v>
      </c>
      <c r="G3289" s="332">
        <v>0</v>
      </c>
    </row>
    <row r="3290" spans="1:7" ht="15">
      <c r="A3290" s="341" t="s">
        <v>4932</v>
      </c>
      <c r="B3290" s="381" t="s">
        <v>3048</v>
      </c>
      <c r="C3290" s="382" t="s">
        <v>4933</v>
      </c>
      <c r="D3290" s="383">
        <v>1514</v>
      </c>
      <c r="E3290" s="384">
        <v>4500</v>
      </c>
      <c r="F3290" s="141">
        <f>-SUMIF(CajaAcc!F:F,A3290,CajaAcc!E:E)+G3290</f>
        <v>0</v>
      </c>
      <c r="G3290" s="332">
        <v>0</v>
      </c>
    </row>
    <row r="3291" spans="1:7" ht="15">
      <c r="A3291" s="341" t="s">
        <v>4934</v>
      </c>
      <c r="B3291" s="381" t="s">
        <v>3048</v>
      </c>
      <c r="C3291" s="382" t="s">
        <v>4933</v>
      </c>
      <c r="D3291" s="383">
        <v>1514</v>
      </c>
      <c r="E3291" s="384">
        <v>4500</v>
      </c>
      <c r="F3291" s="141">
        <f>-SUMIF(CajaAcc!F:F,A3291,CajaAcc!E:E)+G3291</f>
        <v>1</v>
      </c>
      <c r="G3291" s="332">
        <v>1</v>
      </c>
    </row>
    <row r="3292" spans="1:7" ht="15">
      <c r="A3292" s="341" t="s">
        <v>4935</v>
      </c>
      <c r="B3292" s="381" t="s">
        <v>3048</v>
      </c>
      <c r="C3292" s="382" t="s">
        <v>4933</v>
      </c>
      <c r="D3292" s="383">
        <v>1514</v>
      </c>
      <c r="E3292" s="384">
        <v>4500</v>
      </c>
      <c r="F3292" s="141">
        <f>-SUMIF(CajaAcc!F:F,A3292,CajaAcc!E:E)+G3292</f>
        <v>0</v>
      </c>
      <c r="G3292" s="332">
        <v>0</v>
      </c>
    </row>
    <row r="3293" spans="1:7" ht="15">
      <c r="A3293" s="341" t="s">
        <v>4936</v>
      </c>
      <c r="B3293" s="381" t="s">
        <v>3048</v>
      </c>
      <c r="C3293" s="382" t="s">
        <v>4937</v>
      </c>
      <c r="D3293" s="383">
        <v>3147</v>
      </c>
      <c r="E3293" s="384">
        <v>9500</v>
      </c>
      <c r="F3293" s="141">
        <f>-SUMIF(CajaAcc!F:F,A3293,CajaAcc!E:E)+G3293</f>
        <v>6</v>
      </c>
      <c r="G3293" s="332">
        <v>6</v>
      </c>
    </row>
    <row r="3294" spans="1:7" ht="15">
      <c r="A3294" s="341" t="s">
        <v>4938</v>
      </c>
      <c r="B3294" s="381" t="s">
        <v>3048</v>
      </c>
      <c r="C3294" s="382" t="s">
        <v>4939</v>
      </c>
      <c r="D3294" s="383">
        <v>1514</v>
      </c>
      <c r="E3294" s="384">
        <v>4500</v>
      </c>
      <c r="F3294" s="141">
        <f>-SUMIF(CajaAcc!F:F,A3294,CajaAcc!E:E)+G3294</f>
        <v>0</v>
      </c>
      <c r="G3294" s="332">
        <v>0</v>
      </c>
    </row>
    <row r="3295" spans="1:7" ht="15">
      <c r="A3295" s="341" t="s">
        <v>4940</v>
      </c>
      <c r="B3295" s="381" t="s">
        <v>3048</v>
      </c>
      <c r="C3295" s="382" t="s">
        <v>4941</v>
      </c>
      <c r="D3295" s="383">
        <v>1514</v>
      </c>
      <c r="E3295" s="384">
        <v>4500</v>
      </c>
      <c r="F3295" s="141">
        <f>-SUMIF(CajaAcc!F:F,A3295,CajaAcc!E:E)+G3295</f>
        <v>2</v>
      </c>
      <c r="G3295" s="332">
        <v>2</v>
      </c>
    </row>
    <row r="3296" spans="1:7" ht="15">
      <c r="A3296" s="341" t="s">
        <v>4942</v>
      </c>
      <c r="B3296" s="381" t="s">
        <v>3048</v>
      </c>
      <c r="C3296" s="382" t="s">
        <v>4943</v>
      </c>
      <c r="D3296" s="383">
        <v>1514</v>
      </c>
      <c r="E3296" s="384">
        <v>4500</v>
      </c>
      <c r="F3296" s="141">
        <f>-SUMIF(CajaAcc!F:F,A3296,CajaAcc!E:E)+G3296</f>
        <v>0</v>
      </c>
      <c r="G3296" s="332">
        <v>0</v>
      </c>
    </row>
    <row r="3297" spans="1:7" ht="15">
      <c r="A3297" s="341" t="s">
        <v>4944</v>
      </c>
      <c r="B3297" s="381" t="s">
        <v>3048</v>
      </c>
      <c r="C3297" s="382" t="s">
        <v>4945</v>
      </c>
      <c r="D3297" s="383">
        <v>2876</v>
      </c>
      <c r="E3297" s="384">
        <v>9000</v>
      </c>
      <c r="F3297" s="141">
        <f>-SUMIF(CajaAcc!F:F,A3297,CajaAcc!E:E)+G3297</f>
        <v>2</v>
      </c>
      <c r="G3297" s="332">
        <v>2</v>
      </c>
    </row>
    <row r="3298" spans="1:7" ht="15">
      <c r="A3298" s="341" t="s">
        <v>4947</v>
      </c>
      <c r="B3298" s="381" t="s">
        <v>3048</v>
      </c>
      <c r="C3298" s="382" t="s">
        <v>7152</v>
      </c>
      <c r="D3298" s="383">
        <v>1370</v>
      </c>
      <c r="E3298" s="384">
        <v>4000</v>
      </c>
      <c r="F3298" s="141">
        <f>-SUMIF(CajaAcc!F:F,A3298,CajaAcc!E:E)+G3298</f>
        <v>0</v>
      </c>
      <c r="G3298" s="332">
        <v>0</v>
      </c>
    </row>
    <row r="3299" spans="1:7" ht="15">
      <c r="A3299" s="341" t="s">
        <v>4946</v>
      </c>
      <c r="B3299" s="381" t="s">
        <v>3048</v>
      </c>
      <c r="C3299" s="382" t="s">
        <v>7153</v>
      </c>
      <c r="D3299" s="383">
        <v>1370</v>
      </c>
      <c r="E3299" s="384">
        <v>4000</v>
      </c>
      <c r="F3299" s="141">
        <f>-SUMIF(CajaAcc!F:F,A3299,CajaAcc!E:E)+G3299</f>
        <v>3</v>
      </c>
      <c r="G3299" s="332">
        <v>3</v>
      </c>
    </row>
    <row r="3300" spans="1:7" ht="15">
      <c r="A3300" s="341" t="s">
        <v>4948</v>
      </c>
      <c r="B3300" s="381" t="s">
        <v>3048</v>
      </c>
      <c r="C3300" s="382" t="s">
        <v>4949</v>
      </c>
      <c r="D3300" s="383">
        <v>1700</v>
      </c>
      <c r="E3300" s="384">
        <v>5000</v>
      </c>
      <c r="F3300" s="141">
        <f>-SUMIF(CajaAcc!F:F,A3300,CajaAcc!E:E)+G3300</f>
        <v>0</v>
      </c>
      <c r="G3300" s="332">
        <v>0</v>
      </c>
    </row>
    <row r="3301" spans="1:7" ht="15">
      <c r="A3301" s="341" t="s">
        <v>4950</v>
      </c>
      <c r="B3301" s="381" t="s">
        <v>3048</v>
      </c>
      <c r="C3301" s="382" t="s">
        <v>4951</v>
      </c>
      <c r="D3301" s="383">
        <v>1263</v>
      </c>
      <c r="E3301" s="384">
        <v>4000</v>
      </c>
      <c r="F3301" s="141">
        <f>-SUMIF(CajaAcc!F:F,A3301,CajaAcc!E:E)+G3301</f>
        <v>0</v>
      </c>
      <c r="G3301" s="332">
        <v>0</v>
      </c>
    </row>
    <row r="3302" spans="1:7" ht="15">
      <c r="A3302" s="341" t="s">
        <v>4952</v>
      </c>
      <c r="B3302" s="381" t="s">
        <v>3048</v>
      </c>
      <c r="C3302" s="382" t="s">
        <v>4953</v>
      </c>
      <c r="D3302" s="383">
        <v>2261</v>
      </c>
      <c r="E3302" s="384">
        <v>7000</v>
      </c>
      <c r="F3302" s="141">
        <f>-SUMIF(CajaAcc!F:F,A3302,CajaAcc!E:E)+G3302</f>
        <v>0</v>
      </c>
      <c r="G3302" s="332">
        <v>0</v>
      </c>
    </row>
    <row r="3303" spans="1:7" ht="15">
      <c r="A3303" s="341" t="s">
        <v>4954</v>
      </c>
      <c r="B3303" s="381" t="s">
        <v>3048</v>
      </c>
      <c r="C3303" s="382" t="s">
        <v>4955</v>
      </c>
      <c r="D3303" s="383">
        <v>2261</v>
      </c>
      <c r="E3303" s="384">
        <v>7000</v>
      </c>
      <c r="F3303" s="141">
        <f>-SUMIF(CajaAcc!F:F,A3303,CajaAcc!E:E)+G3303</f>
        <v>0</v>
      </c>
      <c r="G3303" s="332">
        <v>0</v>
      </c>
    </row>
    <row r="3304" spans="1:7" ht="15">
      <c r="A3304" s="341" t="s">
        <v>4956</v>
      </c>
      <c r="B3304" s="381" t="s">
        <v>3048</v>
      </c>
      <c r="C3304" s="382" t="s">
        <v>4957</v>
      </c>
      <c r="D3304" s="383">
        <v>2261</v>
      </c>
      <c r="E3304" s="384">
        <v>7000</v>
      </c>
      <c r="F3304" s="141">
        <f>-SUMIF(CajaAcc!F:F,A3304,CajaAcc!E:E)+G3304</f>
        <v>0</v>
      </c>
      <c r="G3304" s="332">
        <v>0</v>
      </c>
    </row>
    <row r="3305" spans="1:7" ht="15">
      <c r="A3305" s="341" t="s">
        <v>4958</v>
      </c>
      <c r="B3305" s="381" t="s">
        <v>3048</v>
      </c>
      <c r="C3305" s="382" t="s">
        <v>4959</v>
      </c>
      <c r="D3305" s="383">
        <v>2261</v>
      </c>
      <c r="E3305" s="384">
        <v>7000</v>
      </c>
      <c r="F3305" s="141">
        <f>-SUMIF(CajaAcc!F:F,A3305,CajaAcc!E:E)+G3305</f>
        <v>0</v>
      </c>
      <c r="G3305" s="332">
        <v>0</v>
      </c>
    </row>
    <row r="3306" spans="1:7" ht="15">
      <c r="A3306" s="341" t="s">
        <v>4960</v>
      </c>
      <c r="B3306" s="381" t="s">
        <v>3048</v>
      </c>
      <c r="C3306" s="382" t="s">
        <v>4961</v>
      </c>
      <c r="D3306" s="383">
        <v>1514</v>
      </c>
      <c r="E3306" s="384">
        <v>4500</v>
      </c>
      <c r="F3306" s="141">
        <f>-SUMIF(CajaAcc!F:F,A3306,CajaAcc!E:E)+G3306</f>
        <v>11</v>
      </c>
      <c r="G3306" s="332">
        <v>10</v>
      </c>
    </row>
    <row r="3307" spans="1:7" ht="15">
      <c r="A3307" s="341" t="s">
        <v>4962</v>
      </c>
      <c r="B3307" s="381" t="s">
        <v>3048</v>
      </c>
      <c r="C3307" s="382" t="s">
        <v>4963</v>
      </c>
      <c r="D3307" s="383">
        <v>2662</v>
      </c>
      <c r="E3307" s="384">
        <v>8000</v>
      </c>
      <c r="F3307" s="141">
        <f>-SUMIF(CajaAcc!F:F,A3307,CajaAcc!E:E)+G3307</f>
        <v>2</v>
      </c>
      <c r="G3307" s="332">
        <v>2</v>
      </c>
    </row>
    <row r="3308" spans="1:7" ht="15">
      <c r="A3308" s="341" t="s">
        <v>4964</v>
      </c>
      <c r="B3308" s="381" t="s">
        <v>3048</v>
      </c>
      <c r="C3308" s="382" t="s">
        <v>4965</v>
      </c>
      <c r="D3308" s="383">
        <v>3147</v>
      </c>
      <c r="E3308" s="384">
        <v>9500</v>
      </c>
      <c r="F3308" s="141">
        <f>-SUMIF(CajaAcc!F:F,A3308,CajaAcc!E:E)+G3308</f>
        <v>2</v>
      </c>
      <c r="G3308" s="332">
        <v>2</v>
      </c>
    </row>
    <row r="3309" spans="1:7" ht="15">
      <c r="A3309" s="341" t="s">
        <v>4966</v>
      </c>
      <c r="B3309" s="381" t="s">
        <v>3048</v>
      </c>
      <c r="C3309" s="382" t="s">
        <v>4967</v>
      </c>
      <c r="D3309" s="383">
        <v>1514</v>
      </c>
      <c r="E3309" s="384">
        <v>4500</v>
      </c>
      <c r="F3309" s="141">
        <f>-SUMIF(CajaAcc!F:F,A3309,CajaAcc!E:E)+G3309</f>
        <v>4</v>
      </c>
      <c r="G3309" s="332">
        <v>4</v>
      </c>
    </row>
    <row r="3310" spans="1:7" ht="15">
      <c r="A3310" s="341" t="s">
        <v>4968</v>
      </c>
      <c r="B3310" s="381" t="s">
        <v>3048</v>
      </c>
      <c r="C3310" s="382" t="s">
        <v>4969</v>
      </c>
      <c r="D3310" s="383">
        <v>1514</v>
      </c>
      <c r="E3310" s="384">
        <v>4500</v>
      </c>
      <c r="F3310" s="141">
        <f>-SUMIF(CajaAcc!F:F,A3310,CajaAcc!E:E)+G3310</f>
        <v>12</v>
      </c>
      <c r="G3310" s="332">
        <v>12</v>
      </c>
    </row>
    <row r="3311" spans="1:7" ht="15">
      <c r="A3311" s="341" t="s">
        <v>4970</v>
      </c>
      <c r="B3311" s="381" t="s">
        <v>3048</v>
      </c>
      <c r="C3311" s="382" t="s">
        <v>4971</v>
      </c>
      <c r="D3311" s="383">
        <v>1514</v>
      </c>
      <c r="E3311" s="384">
        <v>4500</v>
      </c>
      <c r="F3311" s="141">
        <f>-SUMIF(CajaAcc!F:F,A3311,CajaAcc!E:E)+G3311</f>
        <v>10</v>
      </c>
      <c r="G3311" s="332">
        <v>11</v>
      </c>
    </row>
    <row r="3312" spans="1:7" ht="15">
      <c r="A3312" s="341" t="s">
        <v>4972</v>
      </c>
      <c r="B3312" s="381" t="s">
        <v>3048</v>
      </c>
      <c r="C3312" s="382" t="s">
        <v>4973</v>
      </c>
      <c r="D3312" s="383">
        <v>1496</v>
      </c>
      <c r="E3312" s="384">
        <v>4500</v>
      </c>
      <c r="F3312" s="141">
        <f>-SUMIF(CajaAcc!F:F,A3312,CajaAcc!E:E)+G3312</f>
        <v>4</v>
      </c>
      <c r="G3312" s="332">
        <v>4</v>
      </c>
    </row>
    <row r="3313" spans="1:7" ht="15">
      <c r="A3313" s="341" t="s">
        <v>4974</v>
      </c>
      <c r="B3313" s="381" t="s">
        <v>3048</v>
      </c>
      <c r="C3313" s="382" t="s">
        <v>4975</v>
      </c>
      <c r="D3313" s="383">
        <v>1525</v>
      </c>
      <c r="E3313" s="384">
        <v>4500</v>
      </c>
      <c r="F3313" s="141">
        <f>-SUMIF(CajaAcc!F:F,A3313,CajaAcc!E:E)+G3313</f>
        <v>2</v>
      </c>
      <c r="G3313" s="332">
        <v>2</v>
      </c>
    </row>
    <row r="3314" spans="1:7" ht="15">
      <c r="A3314" s="341" t="s">
        <v>4976</v>
      </c>
      <c r="B3314" s="381" t="s">
        <v>3048</v>
      </c>
      <c r="C3314" s="382" t="s">
        <v>4977</v>
      </c>
      <c r="D3314" s="383">
        <v>3060</v>
      </c>
      <c r="E3314" s="384">
        <v>9500</v>
      </c>
      <c r="F3314" s="141">
        <f>-SUMIF(CajaAcc!F:F,A3314,CajaAcc!E:E)+G3314</f>
        <v>16</v>
      </c>
      <c r="G3314" s="332">
        <v>16</v>
      </c>
    </row>
    <row r="3315" spans="1:7" ht="15">
      <c r="A3315" s="341" t="s">
        <v>4978</v>
      </c>
      <c r="B3315" s="381" t="s">
        <v>3048</v>
      </c>
      <c r="C3315" s="382" t="s">
        <v>4979</v>
      </c>
      <c r="D3315" s="383">
        <v>3051</v>
      </c>
      <c r="E3315" s="384">
        <v>9500</v>
      </c>
      <c r="F3315" s="141">
        <f>-SUMIF(CajaAcc!F:F,A3315,CajaAcc!E:E)+G3315</f>
        <v>0</v>
      </c>
      <c r="G3315" s="332">
        <v>0</v>
      </c>
    </row>
    <row r="3316" spans="1:7" ht="15">
      <c r="A3316" s="341" t="s">
        <v>4980</v>
      </c>
      <c r="B3316" s="381" t="s">
        <v>3048</v>
      </c>
      <c r="C3316" s="382" t="s">
        <v>4979</v>
      </c>
      <c r="D3316" s="383">
        <v>3051</v>
      </c>
      <c r="E3316" s="384">
        <v>9500</v>
      </c>
      <c r="F3316" s="141">
        <f>-SUMIF(CajaAcc!F:F,A3316,CajaAcc!E:E)+G3316</f>
        <v>3</v>
      </c>
      <c r="G3316" s="332">
        <v>3</v>
      </c>
    </row>
    <row r="3317" spans="1:7" ht="15">
      <c r="A3317" s="341" t="s">
        <v>4982</v>
      </c>
      <c r="B3317" s="381" t="s">
        <v>3048</v>
      </c>
      <c r="C3317" s="382" t="s">
        <v>7154</v>
      </c>
      <c r="D3317" s="383">
        <v>4540</v>
      </c>
      <c r="E3317" s="384">
        <v>14000</v>
      </c>
      <c r="F3317" s="141">
        <f>-SUMIF(CajaAcc!F:F,A3317,CajaAcc!E:E)+G3317</f>
        <v>1</v>
      </c>
      <c r="G3317" s="332">
        <v>1</v>
      </c>
    </row>
    <row r="3318" spans="1:7" ht="15">
      <c r="A3318" s="341" t="s">
        <v>4983</v>
      </c>
      <c r="B3318" s="381" t="s">
        <v>3048</v>
      </c>
      <c r="C3318" s="382" t="s">
        <v>7155</v>
      </c>
      <c r="D3318" s="383">
        <v>1370</v>
      </c>
      <c r="E3318" s="384">
        <v>4000</v>
      </c>
      <c r="F3318" s="141">
        <f>-SUMIF(CajaAcc!F:F,A3318,CajaAcc!E:E)+G3318</f>
        <v>5</v>
      </c>
      <c r="G3318" s="332">
        <v>5</v>
      </c>
    </row>
    <row r="3319" spans="1:7" ht="15">
      <c r="A3319" s="341" t="s">
        <v>4984</v>
      </c>
      <c r="B3319" s="381" t="s">
        <v>3048</v>
      </c>
      <c r="C3319" s="382" t="s">
        <v>7156</v>
      </c>
      <c r="D3319" s="383">
        <v>1845</v>
      </c>
      <c r="E3319" s="384">
        <v>5500</v>
      </c>
      <c r="F3319" s="141">
        <f>-SUMIF(CajaAcc!F:F,A3319,CajaAcc!E:E)+G3319</f>
        <v>1</v>
      </c>
      <c r="G3319" s="332">
        <v>1</v>
      </c>
    </row>
    <row r="3320" spans="1:7" ht="15">
      <c r="A3320" s="341" t="s">
        <v>4981</v>
      </c>
      <c r="B3320" s="381" t="s">
        <v>3048</v>
      </c>
      <c r="C3320" s="382" t="s">
        <v>7157</v>
      </c>
      <c r="D3320" s="383">
        <v>1370</v>
      </c>
      <c r="E3320" s="384">
        <v>4000</v>
      </c>
      <c r="F3320" s="141">
        <f>-SUMIF(CajaAcc!F:F,A3320,CajaAcc!E:E)+G3320</f>
        <v>6</v>
      </c>
      <c r="G3320" s="332">
        <v>6</v>
      </c>
    </row>
    <row r="3321" spans="1:7" ht="15">
      <c r="A3321" s="341" t="s">
        <v>4985</v>
      </c>
      <c r="B3321" s="381" t="s">
        <v>3048</v>
      </c>
      <c r="C3321" s="382" t="s">
        <v>4986</v>
      </c>
      <c r="D3321" s="383">
        <v>1700</v>
      </c>
      <c r="E3321" s="384">
        <v>5000</v>
      </c>
      <c r="F3321" s="141">
        <f>-SUMIF(CajaAcc!F:F,A3321,CajaAcc!E:E)+G3321</f>
        <v>3</v>
      </c>
      <c r="G3321" s="332">
        <v>3</v>
      </c>
    </row>
    <row r="3322" spans="1:7" ht="15">
      <c r="A3322" s="341" t="s">
        <v>4987</v>
      </c>
      <c r="B3322" s="381" t="s">
        <v>3048</v>
      </c>
      <c r="C3322" s="382" t="s">
        <v>4988</v>
      </c>
      <c r="D3322" s="383">
        <v>1263</v>
      </c>
      <c r="E3322" s="384">
        <v>4000</v>
      </c>
      <c r="F3322" s="141">
        <f>-SUMIF(CajaAcc!F:F,A3322,CajaAcc!E:E)+G3322</f>
        <v>0</v>
      </c>
      <c r="G3322" s="332">
        <v>0</v>
      </c>
    </row>
    <row r="3323" spans="1:7" ht="15">
      <c r="A3323" s="341" t="s">
        <v>4989</v>
      </c>
      <c r="B3323" s="381" t="s">
        <v>3048</v>
      </c>
      <c r="C3323" s="382" t="s">
        <v>4990</v>
      </c>
      <c r="D3323" s="383">
        <v>1915</v>
      </c>
      <c r="E3323" s="384">
        <v>6000</v>
      </c>
      <c r="F3323" s="141">
        <f>-SUMIF(CajaAcc!F:F,A3323,CajaAcc!E:E)+G3323</f>
        <v>0</v>
      </c>
      <c r="G3323" s="332">
        <v>0</v>
      </c>
    </row>
    <row r="3324" spans="1:7" ht="15">
      <c r="A3324" s="341" t="s">
        <v>4991</v>
      </c>
      <c r="B3324" s="381" t="s">
        <v>3048</v>
      </c>
      <c r="C3324" s="382" t="s">
        <v>4992</v>
      </c>
      <c r="D3324" s="383">
        <v>4547</v>
      </c>
      <c r="E3324" s="384">
        <v>14000</v>
      </c>
      <c r="F3324" s="141">
        <f>-SUMIF(CajaAcc!F:F,A3324,CajaAcc!E:E)+G3324</f>
        <v>2</v>
      </c>
      <c r="G3324" s="332">
        <v>2</v>
      </c>
    </row>
    <row r="3325" spans="1:7" ht="15">
      <c r="A3325" s="341" t="s">
        <v>4993</v>
      </c>
      <c r="B3325" s="381" t="s">
        <v>3048</v>
      </c>
      <c r="C3325" s="382" t="s">
        <v>4994</v>
      </c>
      <c r="D3325" s="383">
        <v>2710</v>
      </c>
      <c r="E3325" s="384">
        <v>8500</v>
      </c>
      <c r="F3325" s="141">
        <f>-SUMIF(CajaAcc!F:F,A3325,CajaAcc!E:E)+G3325</f>
        <v>1</v>
      </c>
      <c r="G3325" s="332">
        <v>1</v>
      </c>
    </row>
    <row r="3326" spans="1:7" ht="15">
      <c r="A3326" s="341" t="s">
        <v>4995</v>
      </c>
      <c r="B3326" s="381" t="s">
        <v>3048</v>
      </c>
      <c r="C3326" s="382" t="s">
        <v>4996</v>
      </c>
      <c r="D3326" s="383">
        <v>3810</v>
      </c>
      <c r="E3326" s="384">
        <v>11500</v>
      </c>
      <c r="F3326" s="141">
        <f>-SUMIF(CajaAcc!F:F,A3326,CajaAcc!E:E)+G3326</f>
        <v>0</v>
      </c>
      <c r="G3326" s="332">
        <v>0</v>
      </c>
    </row>
    <row r="3327" spans="1:7" ht="15">
      <c r="A3327" s="341" t="s">
        <v>4997</v>
      </c>
      <c r="B3327" s="381" t="s">
        <v>3048</v>
      </c>
      <c r="C3327" s="382" t="s">
        <v>4996</v>
      </c>
      <c r="D3327" s="383">
        <v>3810</v>
      </c>
      <c r="E3327" s="384">
        <v>11500</v>
      </c>
      <c r="F3327" s="141">
        <f>-SUMIF(CajaAcc!F:F,A3327,CajaAcc!E:E)+G3327</f>
        <v>0</v>
      </c>
      <c r="G3327" s="332">
        <v>0</v>
      </c>
    </row>
    <row r="3328" spans="1:7" ht="15">
      <c r="A3328" s="341" t="s">
        <v>4998</v>
      </c>
      <c r="B3328" s="381" t="s">
        <v>3048</v>
      </c>
      <c r="C3328" s="382" t="s">
        <v>4996</v>
      </c>
      <c r="D3328" s="383">
        <v>3810</v>
      </c>
      <c r="E3328" s="384">
        <v>11500</v>
      </c>
      <c r="F3328" s="141">
        <f>-SUMIF(CajaAcc!F:F,A3328,CajaAcc!E:E)+G3328</f>
        <v>0</v>
      </c>
      <c r="G3328" s="332">
        <v>0</v>
      </c>
    </row>
    <row r="3329" spans="1:7" ht="15">
      <c r="A3329" s="341" t="s">
        <v>4999</v>
      </c>
      <c r="B3329" s="381" t="s">
        <v>3048</v>
      </c>
      <c r="C3329" s="382" t="s">
        <v>5000</v>
      </c>
      <c r="D3329" s="383">
        <v>2811</v>
      </c>
      <c r="E3329" s="384">
        <v>8500</v>
      </c>
      <c r="F3329" s="141">
        <f>-SUMIF(CajaAcc!F:F,A3329,CajaAcc!E:E)+G3329</f>
        <v>0</v>
      </c>
      <c r="G3329" s="332">
        <v>0</v>
      </c>
    </row>
    <row r="3330" spans="1:7" ht="15">
      <c r="A3330" s="341" t="s">
        <v>5001</v>
      </c>
      <c r="B3330" s="381" t="s">
        <v>3048</v>
      </c>
      <c r="C3330" s="382" t="s">
        <v>5002</v>
      </c>
      <c r="D3330" s="383">
        <v>1162</v>
      </c>
      <c r="E3330" s="384">
        <v>3500</v>
      </c>
      <c r="F3330" s="141">
        <f>-SUMIF(CajaAcc!F:F,A3330,CajaAcc!E:E)+G3330</f>
        <v>2</v>
      </c>
      <c r="G3330" s="332">
        <v>2</v>
      </c>
    </row>
    <row r="3331" spans="1:7" ht="15">
      <c r="A3331" s="341" t="s">
        <v>5003</v>
      </c>
      <c r="B3331" s="381" t="s">
        <v>3048</v>
      </c>
      <c r="C3331" s="382" t="s">
        <v>5004</v>
      </c>
      <c r="D3331" s="383">
        <v>1496</v>
      </c>
      <c r="E3331" s="384">
        <v>4500</v>
      </c>
      <c r="F3331" s="141">
        <f>-SUMIF(CajaAcc!F:F,A3331,CajaAcc!E:E)+G3331</f>
        <v>9</v>
      </c>
      <c r="G3331" s="332">
        <v>9</v>
      </c>
    </row>
    <row r="3332" spans="1:7" ht="15">
      <c r="A3332" s="341" t="s">
        <v>5005</v>
      </c>
      <c r="B3332" s="381" t="s">
        <v>3048</v>
      </c>
      <c r="C3332" s="382" t="s">
        <v>5006</v>
      </c>
      <c r="D3332" s="383">
        <v>1525</v>
      </c>
      <c r="E3332" s="384">
        <v>4500</v>
      </c>
      <c r="F3332" s="141">
        <f>-SUMIF(CajaAcc!F:F,A3332,CajaAcc!E:E)+G3332</f>
        <v>6</v>
      </c>
      <c r="G3332" s="332">
        <v>6</v>
      </c>
    </row>
    <row r="3333" spans="1:7" ht="15">
      <c r="A3333" s="341" t="s">
        <v>5007</v>
      </c>
      <c r="B3333" s="381" t="s">
        <v>3048</v>
      </c>
      <c r="C3333" s="382" t="s">
        <v>5008</v>
      </c>
      <c r="D3333" s="383">
        <v>5249</v>
      </c>
      <c r="E3333" s="384">
        <v>16000</v>
      </c>
      <c r="F3333" s="141">
        <f>-SUMIF(CajaAcc!F:F,A3333,CajaAcc!E:E)+G3333</f>
        <v>0</v>
      </c>
      <c r="G3333" s="332">
        <v>0</v>
      </c>
    </row>
    <row r="3334" spans="1:7" ht="15">
      <c r="A3334" s="341" t="s">
        <v>5009</v>
      </c>
      <c r="B3334" s="381" t="s">
        <v>3048</v>
      </c>
      <c r="C3334" s="382" t="s">
        <v>5010</v>
      </c>
      <c r="D3334" s="383">
        <v>2215</v>
      </c>
      <c r="E3334" s="384">
        <v>7000</v>
      </c>
      <c r="F3334" s="141">
        <f>-SUMIF(CajaAcc!F:F,A3334,CajaAcc!E:E)+G3334</f>
        <v>1</v>
      </c>
      <c r="G3334" s="332">
        <v>2</v>
      </c>
    </row>
    <row r="3335" spans="1:7" ht="15">
      <c r="A3335" s="341" t="s">
        <v>5011</v>
      </c>
      <c r="B3335" s="381" t="s">
        <v>3048</v>
      </c>
      <c r="C3335" s="382" t="s">
        <v>5012</v>
      </c>
      <c r="D3335" s="383">
        <v>2748</v>
      </c>
      <c r="E3335" s="384">
        <v>8500</v>
      </c>
      <c r="F3335" s="141">
        <f>-SUMIF(CajaAcc!F:F,A3335,CajaAcc!E:E)+G3335</f>
        <v>1</v>
      </c>
      <c r="G3335" s="332">
        <v>1</v>
      </c>
    </row>
    <row r="3336" spans="1:7" ht="15">
      <c r="A3336" s="341" t="s">
        <v>5013</v>
      </c>
      <c r="B3336" s="381" t="s">
        <v>3048</v>
      </c>
      <c r="C3336" s="382" t="s">
        <v>5014</v>
      </c>
      <c r="D3336" s="383">
        <v>4515</v>
      </c>
      <c r="E3336" s="384">
        <v>14000</v>
      </c>
      <c r="F3336" s="141">
        <f>-SUMIF(CajaAcc!F:F,A3336,CajaAcc!E:E)+G3336</f>
        <v>2</v>
      </c>
      <c r="G3336" s="332">
        <v>2</v>
      </c>
    </row>
    <row r="3337" spans="1:7" ht="15">
      <c r="A3337" s="341" t="s">
        <v>5015</v>
      </c>
      <c r="B3337" s="381" t="s">
        <v>3048</v>
      </c>
      <c r="C3337" s="382" t="s">
        <v>5016</v>
      </c>
      <c r="D3337" s="383">
        <v>3117</v>
      </c>
      <c r="E3337" s="384">
        <v>9500</v>
      </c>
      <c r="F3337" s="141">
        <f>-SUMIF(CajaAcc!F:F,A3337,CajaAcc!E:E)+G3337</f>
        <v>1</v>
      </c>
      <c r="G3337" s="332">
        <v>1</v>
      </c>
    </row>
    <row r="3338" spans="1:7" ht="15">
      <c r="A3338" s="341" t="s">
        <v>5017</v>
      </c>
      <c r="B3338" s="381" t="s">
        <v>3048</v>
      </c>
      <c r="C3338" s="382" t="s">
        <v>5018</v>
      </c>
      <c r="D3338" s="383">
        <v>3614</v>
      </c>
      <c r="E3338" s="384">
        <v>11000</v>
      </c>
      <c r="F3338" s="141">
        <f>-SUMIF(CajaAcc!F:F,A3338,CajaAcc!E:E)+G3338</f>
        <v>0</v>
      </c>
      <c r="G3338" s="332">
        <v>0</v>
      </c>
    </row>
    <row r="3339" spans="1:7" ht="15">
      <c r="A3339" s="341" t="s">
        <v>5019</v>
      </c>
      <c r="B3339" s="381" t="s">
        <v>3048</v>
      </c>
      <c r="C3339" s="382" t="s">
        <v>5020</v>
      </c>
      <c r="D3339" s="383">
        <v>3051</v>
      </c>
      <c r="E3339" s="384">
        <v>9500</v>
      </c>
      <c r="F3339" s="141">
        <f>-SUMIF(CajaAcc!F:F,A3339,CajaAcc!E:E)+G3339</f>
        <v>3</v>
      </c>
      <c r="G3339" s="332">
        <v>3</v>
      </c>
    </row>
    <row r="3340" spans="1:7" ht="15">
      <c r="A3340" s="341" t="s">
        <v>5022</v>
      </c>
      <c r="B3340" s="381" t="s">
        <v>3048</v>
      </c>
      <c r="C3340" s="382" t="s">
        <v>7158</v>
      </c>
      <c r="D3340" s="383">
        <v>4540</v>
      </c>
      <c r="E3340" s="384">
        <v>14000</v>
      </c>
      <c r="F3340" s="141">
        <f>-SUMIF(CajaAcc!F:F,A3340,CajaAcc!E:E)+G3340</f>
        <v>0</v>
      </c>
      <c r="G3340" s="332">
        <v>0</v>
      </c>
    </row>
    <row r="3341" spans="1:7" ht="15">
      <c r="A3341" s="341" t="s">
        <v>5023</v>
      </c>
      <c r="B3341" s="381" t="s">
        <v>3048</v>
      </c>
      <c r="C3341" s="382" t="s">
        <v>7159</v>
      </c>
      <c r="D3341" s="383">
        <v>1370</v>
      </c>
      <c r="E3341" s="384">
        <v>4000</v>
      </c>
      <c r="F3341" s="141">
        <f>-SUMIF(CajaAcc!F:F,A3341,CajaAcc!E:E)+G3341</f>
        <v>4</v>
      </c>
      <c r="G3341" s="332">
        <v>4</v>
      </c>
    </row>
    <row r="3342" spans="1:7" ht="15">
      <c r="A3342" s="341" t="s">
        <v>5024</v>
      </c>
      <c r="B3342" s="381" t="s">
        <v>3048</v>
      </c>
      <c r="C3342" s="382" t="s">
        <v>7160</v>
      </c>
      <c r="D3342" s="383">
        <v>2404</v>
      </c>
      <c r="E3342" s="384">
        <v>7500</v>
      </c>
      <c r="F3342" s="141">
        <f>-SUMIF(CajaAcc!F:F,A3342,CajaAcc!E:E)+G3342</f>
        <v>0</v>
      </c>
      <c r="G3342" s="332">
        <v>0</v>
      </c>
    </row>
    <row r="3343" spans="1:7" ht="15">
      <c r="A3343" s="341" t="s">
        <v>5025</v>
      </c>
      <c r="B3343" s="381" t="s">
        <v>3048</v>
      </c>
      <c r="C3343" s="382" t="s">
        <v>7160</v>
      </c>
      <c r="D3343" s="383">
        <v>2404</v>
      </c>
      <c r="E3343" s="384">
        <v>7500</v>
      </c>
      <c r="F3343" s="141">
        <f>-SUMIF(CajaAcc!F:F,A3343,CajaAcc!E:E)+G3343</f>
        <v>2</v>
      </c>
      <c r="G3343" s="332">
        <v>2</v>
      </c>
    </row>
    <row r="3344" spans="1:7" ht="15">
      <c r="A3344" s="341" t="s">
        <v>5026</v>
      </c>
      <c r="B3344" s="381" t="s">
        <v>3048</v>
      </c>
      <c r="C3344" s="382" t="s">
        <v>7160</v>
      </c>
      <c r="D3344" s="383">
        <v>2404</v>
      </c>
      <c r="E3344" s="384">
        <v>7500</v>
      </c>
      <c r="F3344" s="141">
        <f>-SUMIF(CajaAcc!F:F,A3344,CajaAcc!E:E)+G3344</f>
        <v>0</v>
      </c>
      <c r="G3344" s="332">
        <v>0</v>
      </c>
    </row>
    <row r="3345" spans="1:7" ht="15">
      <c r="A3345" s="341" t="s">
        <v>5027</v>
      </c>
      <c r="B3345" s="381" t="s">
        <v>3048</v>
      </c>
      <c r="C3345" s="382" t="s">
        <v>7160</v>
      </c>
      <c r="D3345" s="383">
        <v>2404</v>
      </c>
      <c r="E3345" s="384">
        <v>7500</v>
      </c>
      <c r="F3345" s="141">
        <f>-SUMIF(CajaAcc!F:F,A3345,CajaAcc!E:E)+G3345</f>
        <v>0</v>
      </c>
      <c r="G3345" s="332">
        <v>0</v>
      </c>
    </row>
    <row r="3346" spans="1:7" ht="15">
      <c r="A3346" s="341" t="s">
        <v>5028</v>
      </c>
      <c r="B3346" s="381" t="s">
        <v>3048</v>
      </c>
      <c r="C3346" s="382" t="s">
        <v>7160</v>
      </c>
      <c r="D3346" s="383">
        <v>2404</v>
      </c>
      <c r="E3346" s="384">
        <v>7500</v>
      </c>
      <c r="F3346" s="141">
        <f>-SUMIF(CajaAcc!F:F,A3346,CajaAcc!E:E)+G3346</f>
        <v>0</v>
      </c>
      <c r="G3346" s="332">
        <v>0</v>
      </c>
    </row>
    <row r="3347" spans="1:7" ht="15">
      <c r="A3347" s="341" t="s">
        <v>5029</v>
      </c>
      <c r="B3347" s="381" t="s">
        <v>3048</v>
      </c>
      <c r="C3347" s="382" t="s">
        <v>7161</v>
      </c>
      <c r="D3347" s="383">
        <v>2710</v>
      </c>
      <c r="E3347" s="384">
        <v>8500</v>
      </c>
      <c r="F3347" s="141">
        <f>-SUMIF(CajaAcc!F:F,A3347,CajaAcc!E:E)+G3347</f>
        <v>2</v>
      </c>
      <c r="G3347" s="332">
        <v>2</v>
      </c>
    </row>
    <row r="3348" spans="1:7" ht="15">
      <c r="A3348" s="341" t="s">
        <v>5021</v>
      </c>
      <c r="B3348" s="381" t="s">
        <v>3048</v>
      </c>
      <c r="C3348" s="382" t="s">
        <v>7162</v>
      </c>
      <c r="D3348" s="383">
        <v>1370</v>
      </c>
      <c r="E3348" s="384">
        <v>4000</v>
      </c>
      <c r="F3348" s="141">
        <f>-SUMIF(CajaAcc!F:F,A3348,CajaAcc!E:E)+G3348</f>
        <v>4</v>
      </c>
      <c r="G3348" s="332">
        <v>4</v>
      </c>
    </row>
    <row r="3349" spans="1:7" ht="15">
      <c r="A3349" s="341" t="s">
        <v>5030</v>
      </c>
      <c r="B3349" s="381" t="s">
        <v>3048</v>
      </c>
      <c r="C3349" s="382" t="s">
        <v>5031</v>
      </c>
      <c r="D3349" s="383">
        <v>1700</v>
      </c>
      <c r="E3349" s="384">
        <v>5000</v>
      </c>
      <c r="F3349" s="141">
        <f>-SUMIF(CajaAcc!F:F,A3349,CajaAcc!E:E)+G3349</f>
        <v>3</v>
      </c>
      <c r="G3349" s="332">
        <v>3</v>
      </c>
    </row>
    <row r="3350" spans="1:7" ht="15">
      <c r="A3350" s="341" t="s">
        <v>6662</v>
      </c>
      <c r="B3350" s="381" t="s">
        <v>3048</v>
      </c>
      <c r="C3350" s="382" t="s">
        <v>7758</v>
      </c>
      <c r="D3350" s="383">
        <v>3745</v>
      </c>
      <c r="E3350" s="384">
        <v>11500</v>
      </c>
      <c r="F3350" s="141">
        <f>-SUMIF(CajaAcc!F:F,A3350,CajaAcc!E:E)+G3350</f>
        <v>2</v>
      </c>
      <c r="G3350" s="332">
        <v>2</v>
      </c>
    </row>
    <row r="3351" spans="1:7" ht="15">
      <c r="A3351" s="341" t="s">
        <v>5032</v>
      </c>
      <c r="B3351" s="381" t="s">
        <v>3048</v>
      </c>
      <c r="C3351" s="382" t="s">
        <v>7759</v>
      </c>
      <c r="D3351" s="383">
        <v>3751</v>
      </c>
      <c r="E3351" s="384">
        <v>11500</v>
      </c>
      <c r="F3351" s="141">
        <f>-SUMIF(CajaAcc!F:F,A3351,CajaAcc!E:E)+G3351</f>
        <v>0</v>
      </c>
      <c r="G3351" s="332">
        <v>0</v>
      </c>
    </row>
    <row r="3352" spans="1:7" ht="15">
      <c r="A3352" s="341" t="s">
        <v>5033</v>
      </c>
      <c r="B3352" s="381" t="s">
        <v>3048</v>
      </c>
      <c r="C3352" s="382" t="s">
        <v>7759</v>
      </c>
      <c r="D3352" s="383">
        <v>3751</v>
      </c>
      <c r="E3352" s="384">
        <v>11500</v>
      </c>
      <c r="F3352" s="141">
        <f>-SUMIF(CajaAcc!F:F,A3352,CajaAcc!E:E)+G3352</f>
        <v>0</v>
      </c>
      <c r="G3352" s="332">
        <v>0</v>
      </c>
    </row>
    <row r="3353" spans="1:7" ht="15">
      <c r="A3353" s="341" t="s">
        <v>5034</v>
      </c>
      <c r="B3353" s="381" t="s">
        <v>3048</v>
      </c>
      <c r="C3353" s="382" t="s">
        <v>7759</v>
      </c>
      <c r="D3353" s="383">
        <v>3751</v>
      </c>
      <c r="E3353" s="384">
        <v>11500</v>
      </c>
      <c r="F3353" s="141">
        <f>-SUMIF(CajaAcc!F:F,A3353,CajaAcc!E:E)+G3353</f>
        <v>1</v>
      </c>
      <c r="G3353" s="332">
        <v>1</v>
      </c>
    </row>
    <row r="3354" spans="1:7" ht="15">
      <c r="A3354" s="341" t="s">
        <v>6392</v>
      </c>
      <c r="B3354" s="381" t="s">
        <v>3048</v>
      </c>
      <c r="C3354" s="382" t="s">
        <v>7760</v>
      </c>
      <c r="D3354" s="383">
        <v>2240</v>
      </c>
      <c r="E3354" s="384">
        <v>7000</v>
      </c>
      <c r="F3354" s="141">
        <f>-SUMIF(CajaAcc!F:F,A3354,CajaAcc!E:E)+G3354</f>
        <v>1</v>
      </c>
      <c r="G3354" s="332">
        <v>1</v>
      </c>
    </row>
    <row r="3355" spans="1:7" ht="15">
      <c r="A3355" s="341" t="s">
        <v>5035</v>
      </c>
      <c r="B3355" s="381" t="s">
        <v>3048</v>
      </c>
      <c r="C3355" s="382" t="s">
        <v>7761</v>
      </c>
      <c r="D3355" s="383">
        <v>3751</v>
      </c>
      <c r="E3355" s="384">
        <v>11500</v>
      </c>
      <c r="F3355" s="141">
        <f>-SUMIF(CajaAcc!F:F,A3355,CajaAcc!E:E)+G3355</f>
        <v>0</v>
      </c>
      <c r="G3355" s="332">
        <v>0</v>
      </c>
    </row>
    <row r="3356" spans="1:7" ht="15">
      <c r="A3356" s="341" t="s">
        <v>5036</v>
      </c>
      <c r="B3356" s="381" t="s">
        <v>3048</v>
      </c>
      <c r="C3356" s="382" t="s">
        <v>5037</v>
      </c>
      <c r="D3356" s="383">
        <v>2543</v>
      </c>
      <c r="E3356" s="384">
        <v>8000</v>
      </c>
      <c r="F3356" s="141">
        <f>-SUMIF(CajaAcc!F:F,A3356,CajaAcc!E:E)+G3356</f>
        <v>1</v>
      </c>
      <c r="G3356" s="332">
        <v>1</v>
      </c>
    </row>
    <row r="3357" spans="1:7" ht="15">
      <c r="A3357" s="341" t="s">
        <v>7374</v>
      </c>
      <c r="B3357" s="381" t="s">
        <v>3048</v>
      </c>
      <c r="C3357" s="382" t="s">
        <v>7375</v>
      </c>
      <c r="D3357" s="383">
        <v>4849</v>
      </c>
      <c r="E3357" s="384">
        <v>15500</v>
      </c>
      <c r="F3357" s="141">
        <f>-SUMIF(CajaAcc!F:F,A3357,CajaAcc!E:E)+G3357</f>
        <v>0</v>
      </c>
      <c r="G3357" s="332">
        <v>1</v>
      </c>
    </row>
    <row r="3358" spans="1:7" ht="15">
      <c r="A3358" s="341" t="s">
        <v>7376</v>
      </c>
      <c r="B3358" s="381" t="s">
        <v>3048</v>
      </c>
      <c r="C3358" s="382" t="s">
        <v>7377</v>
      </c>
      <c r="D3358" s="383">
        <v>3578</v>
      </c>
      <c r="E3358" s="384">
        <v>11000</v>
      </c>
      <c r="F3358" s="141">
        <f>-SUMIF(CajaAcc!F:F,A3358,CajaAcc!E:E)+G3358</f>
        <v>0</v>
      </c>
      <c r="G3358" s="332">
        <v>0</v>
      </c>
    </row>
    <row r="3359" spans="1:7" ht="15">
      <c r="A3359" s="341" t="s">
        <v>5038</v>
      </c>
      <c r="B3359" s="381" t="s">
        <v>3048</v>
      </c>
      <c r="C3359" s="382" t="s">
        <v>5039</v>
      </c>
      <c r="D3359" s="383">
        <v>1915</v>
      </c>
      <c r="E3359" s="384">
        <v>6000</v>
      </c>
      <c r="F3359" s="141">
        <f>-SUMIF(CajaAcc!F:F,A3359,CajaAcc!E:E)+G3359</f>
        <v>0</v>
      </c>
      <c r="G3359" s="332">
        <v>0</v>
      </c>
    </row>
    <row r="3360" spans="1:7" ht="15">
      <c r="A3360" s="341" t="s">
        <v>6121</v>
      </c>
      <c r="B3360" s="381" t="s">
        <v>3048</v>
      </c>
      <c r="C3360" s="382" t="s">
        <v>6122</v>
      </c>
      <c r="D3360" s="383">
        <v>4547</v>
      </c>
      <c r="E3360" s="384">
        <v>14000</v>
      </c>
      <c r="F3360" s="141">
        <f>-SUMIF(CajaAcc!F:F,A3360,CajaAcc!E:E)+G3360</f>
        <v>0</v>
      </c>
      <c r="G3360" s="332">
        <v>0</v>
      </c>
    </row>
    <row r="3361" spans="1:7" ht="15">
      <c r="A3361" s="341" t="s">
        <v>6663</v>
      </c>
      <c r="B3361" s="381" t="s">
        <v>3048</v>
      </c>
      <c r="C3361" s="382" t="s">
        <v>6664</v>
      </c>
      <c r="D3361" s="383">
        <v>2811</v>
      </c>
      <c r="E3361" s="384">
        <v>8500</v>
      </c>
      <c r="F3361" s="141">
        <f>-SUMIF(CajaAcc!F:F,A3361,CajaAcc!E:E)+G3361</f>
        <v>0</v>
      </c>
      <c r="G3361" s="332">
        <v>0</v>
      </c>
    </row>
    <row r="3362" spans="1:7" ht="15">
      <c r="A3362" s="341" t="s">
        <v>5040</v>
      </c>
      <c r="B3362" s="381" t="s">
        <v>3048</v>
      </c>
      <c r="C3362" s="382" t="s">
        <v>5041</v>
      </c>
      <c r="D3362" s="383">
        <v>1162</v>
      </c>
      <c r="E3362" s="384">
        <v>3500</v>
      </c>
      <c r="F3362" s="141">
        <f>-SUMIF(CajaAcc!F:F,A3362,CajaAcc!E:E)+G3362</f>
        <v>0</v>
      </c>
      <c r="G3362" s="332">
        <v>0</v>
      </c>
    </row>
    <row r="3363" spans="1:7" ht="15">
      <c r="A3363" s="341" t="s">
        <v>6665</v>
      </c>
      <c r="B3363" s="381" t="s">
        <v>3048</v>
      </c>
      <c r="C3363" s="382" t="s">
        <v>6666</v>
      </c>
      <c r="D3363" s="383">
        <v>2710</v>
      </c>
      <c r="E3363" s="384">
        <v>8500</v>
      </c>
      <c r="F3363" s="141">
        <f>-SUMIF(CajaAcc!F:F,A3363,CajaAcc!E:E)+G3363</f>
        <v>0</v>
      </c>
      <c r="G3363" s="332">
        <v>0</v>
      </c>
    </row>
    <row r="3364" spans="1:7" ht="15">
      <c r="A3364" s="341" t="s">
        <v>6667</v>
      </c>
      <c r="B3364" s="381" t="s">
        <v>3048</v>
      </c>
      <c r="C3364" s="382" t="s">
        <v>6668</v>
      </c>
      <c r="D3364" s="383">
        <v>5249</v>
      </c>
      <c r="E3364" s="384">
        <v>16000</v>
      </c>
      <c r="F3364" s="141">
        <f>-SUMIF(CajaAcc!F:F,A3364,CajaAcc!E:E)+G3364</f>
        <v>0</v>
      </c>
      <c r="G3364" s="332">
        <v>0</v>
      </c>
    </row>
    <row r="3365" spans="1:7" ht="15">
      <c r="A3365" s="341" t="s">
        <v>6123</v>
      </c>
      <c r="B3365" s="381" t="s">
        <v>3048</v>
      </c>
      <c r="C3365" s="382" t="s">
        <v>6124</v>
      </c>
      <c r="D3365" s="383">
        <v>3524</v>
      </c>
      <c r="E3365" s="384">
        <v>11000</v>
      </c>
      <c r="F3365" s="141">
        <f>-SUMIF(CajaAcc!F:F,A3365,CajaAcc!E:E)+G3365</f>
        <v>0</v>
      </c>
      <c r="G3365" s="332">
        <v>0</v>
      </c>
    </row>
    <row r="3366" spans="1:7" ht="15">
      <c r="A3366" s="341" t="s">
        <v>6669</v>
      </c>
      <c r="B3366" s="381" t="s">
        <v>3048</v>
      </c>
      <c r="C3366" s="382" t="s">
        <v>6670</v>
      </c>
      <c r="D3366" s="383">
        <v>4517</v>
      </c>
      <c r="E3366" s="384">
        <v>14000</v>
      </c>
      <c r="F3366" s="141">
        <f>-SUMIF(CajaAcc!F:F,A3366,CajaAcc!E:E)+G3366</f>
        <v>0</v>
      </c>
      <c r="G3366" s="332">
        <v>0</v>
      </c>
    </row>
    <row r="3367" spans="1:7" ht="15">
      <c r="A3367" s="341" t="s">
        <v>7378</v>
      </c>
      <c r="B3367" s="381" t="s">
        <v>3048</v>
      </c>
      <c r="C3367" s="382" t="s">
        <v>7379</v>
      </c>
      <c r="D3367" s="383">
        <v>1574</v>
      </c>
      <c r="E3367" s="384">
        <v>5000</v>
      </c>
      <c r="F3367" s="141">
        <f>-SUMIF(CajaAcc!F:F,A3367,CajaAcc!E:E)+G3367</f>
        <v>1</v>
      </c>
      <c r="G3367" s="332">
        <v>1</v>
      </c>
    </row>
    <row r="3368" spans="1:7" ht="15">
      <c r="A3368" s="341" t="s">
        <v>6490</v>
      </c>
      <c r="B3368" s="381" t="s">
        <v>3048</v>
      </c>
      <c r="C3368" s="382" t="s">
        <v>6491</v>
      </c>
      <c r="D3368" s="383">
        <v>3614</v>
      </c>
      <c r="E3368" s="384">
        <v>11000</v>
      </c>
      <c r="F3368" s="141">
        <f>-SUMIF(CajaAcc!F:F,A3368,CajaAcc!E:E)+G3368</f>
        <v>0</v>
      </c>
      <c r="G3368" s="332">
        <v>0</v>
      </c>
    </row>
    <row r="3369" spans="1:7" ht="15">
      <c r="A3369" s="341" t="s">
        <v>6492</v>
      </c>
      <c r="B3369" s="381" t="s">
        <v>3048</v>
      </c>
      <c r="C3369" s="382" t="s">
        <v>6491</v>
      </c>
      <c r="D3369" s="383">
        <v>3614</v>
      </c>
      <c r="E3369" s="384">
        <v>11000</v>
      </c>
      <c r="F3369" s="141">
        <f>-SUMIF(CajaAcc!F:F,A3369,CajaAcc!E:E)+G3369</f>
        <v>0</v>
      </c>
      <c r="G3369" s="332">
        <v>0</v>
      </c>
    </row>
    <row r="3370" spans="1:7" ht="15">
      <c r="A3370" s="341" t="s">
        <v>6493</v>
      </c>
      <c r="B3370" s="381" t="s">
        <v>3048</v>
      </c>
      <c r="C3370" s="382" t="s">
        <v>6491</v>
      </c>
      <c r="D3370" s="383">
        <v>3614</v>
      </c>
      <c r="E3370" s="384">
        <v>11000</v>
      </c>
      <c r="F3370" s="141">
        <f>-SUMIF(CajaAcc!F:F,A3370,CajaAcc!E:E)+G3370</f>
        <v>0</v>
      </c>
      <c r="G3370" s="332">
        <v>0</v>
      </c>
    </row>
    <row r="3371" spans="1:7" ht="15">
      <c r="A3371" s="341" t="s">
        <v>6494</v>
      </c>
      <c r="B3371" s="381" t="s">
        <v>3048</v>
      </c>
      <c r="C3371" s="382" t="s">
        <v>6491</v>
      </c>
      <c r="D3371" s="383">
        <v>3614</v>
      </c>
      <c r="E3371" s="384">
        <v>11000</v>
      </c>
      <c r="F3371" s="141">
        <f>-SUMIF(CajaAcc!F:F,A3371,CajaAcc!E:E)+G3371</f>
        <v>0</v>
      </c>
      <c r="G3371" s="332">
        <v>0</v>
      </c>
    </row>
    <row r="3372" spans="1:7" ht="15">
      <c r="A3372" s="341" t="s">
        <v>6495</v>
      </c>
      <c r="B3372" s="381" t="s">
        <v>3048</v>
      </c>
      <c r="C3372" s="382" t="s">
        <v>6491</v>
      </c>
      <c r="D3372" s="383">
        <v>3614</v>
      </c>
      <c r="E3372" s="384">
        <v>11000</v>
      </c>
      <c r="F3372" s="141">
        <f>-SUMIF(CajaAcc!F:F,A3372,CajaAcc!E:E)+G3372</f>
        <v>0</v>
      </c>
      <c r="G3372" s="332">
        <v>0</v>
      </c>
    </row>
    <row r="3373" spans="1:7" ht="15">
      <c r="A3373" s="341" t="s">
        <v>6187</v>
      </c>
      <c r="B3373" s="381" t="s">
        <v>3048</v>
      </c>
      <c r="C3373" s="382" t="s">
        <v>7163</v>
      </c>
      <c r="D3373" s="383">
        <v>4540</v>
      </c>
      <c r="E3373" s="384">
        <v>14000</v>
      </c>
      <c r="F3373" s="141">
        <f>-SUMIF(CajaAcc!F:F,A3373,CajaAcc!E:E)+G3373</f>
        <v>1</v>
      </c>
      <c r="G3373" s="332">
        <v>1</v>
      </c>
    </row>
    <row r="3374" spans="1:7" ht="15">
      <c r="A3374" s="341" t="s">
        <v>6393</v>
      </c>
      <c r="B3374" s="381" t="s">
        <v>3048</v>
      </c>
      <c r="C3374" s="382" t="s">
        <v>7164</v>
      </c>
      <c r="D3374" s="383">
        <v>2404</v>
      </c>
      <c r="E3374" s="384">
        <v>7500</v>
      </c>
      <c r="F3374" s="141">
        <f>-SUMIF(CajaAcc!F:F,A3374,CajaAcc!E:E)+G3374</f>
        <v>2</v>
      </c>
      <c r="G3374" s="332">
        <v>7</v>
      </c>
    </row>
    <row r="3375" spans="1:7" ht="15">
      <c r="A3375" s="341" t="s">
        <v>6965</v>
      </c>
      <c r="B3375" s="381" t="s">
        <v>3048</v>
      </c>
      <c r="C3375" s="382" t="s">
        <v>7165</v>
      </c>
      <c r="D3375" s="383">
        <v>3285</v>
      </c>
      <c r="E3375" s="384">
        <v>10000</v>
      </c>
      <c r="F3375" s="141">
        <f>-SUMIF(CajaAcc!F:F,A3375,CajaAcc!E:E)+G3375</f>
        <v>0</v>
      </c>
      <c r="G3375" s="332">
        <v>0</v>
      </c>
    </row>
    <row r="3376" spans="1:7" ht="15">
      <c r="A3376" s="341" t="s">
        <v>7762</v>
      </c>
      <c r="B3376" s="381" t="s">
        <v>3048</v>
      </c>
      <c r="C3376" s="382" t="s">
        <v>7763</v>
      </c>
      <c r="D3376" s="383">
        <v>3435</v>
      </c>
      <c r="E3376" s="384">
        <v>10500</v>
      </c>
      <c r="F3376" s="141">
        <f>-SUMIF(CajaAcc!F:F,A3376,CajaAcc!E:E)+G3376</f>
        <v>1</v>
      </c>
      <c r="G3376" s="332">
        <v>1</v>
      </c>
    </row>
    <row r="3377" spans="1:7" ht="15">
      <c r="A3377" s="341" t="s">
        <v>5042</v>
      </c>
      <c r="B3377" s="381" t="s">
        <v>3048</v>
      </c>
      <c r="C3377" s="382" t="s">
        <v>5043</v>
      </c>
      <c r="D3377" s="383">
        <v>1700</v>
      </c>
      <c r="E3377" s="384">
        <v>5000</v>
      </c>
      <c r="F3377" s="141">
        <f>-SUMIF(CajaAcc!F:F,A3377,CajaAcc!E:E)+G3377</f>
        <v>1</v>
      </c>
      <c r="G3377" s="332">
        <v>3</v>
      </c>
    </row>
    <row r="3378" spans="1:7" ht="15">
      <c r="A3378" s="341" t="s">
        <v>6188</v>
      </c>
      <c r="B3378" s="381" t="s">
        <v>3048</v>
      </c>
      <c r="C3378" s="382" t="s">
        <v>5043</v>
      </c>
      <c r="D3378" s="383">
        <v>1700</v>
      </c>
      <c r="E3378" s="384">
        <v>5000</v>
      </c>
      <c r="F3378" s="141">
        <f>-SUMIF(CajaAcc!F:F,A3378,CajaAcc!E:E)+G3378</f>
        <v>0</v>
      </c>
      <c r="G3378" s="332">
        <v>0</v>
      </c>
    </row>
    <row r="3379" spans="1:7" ht="15">
      <c r="A3379" s="341" t="s">
        <v>6671</v>
      </c>
      <c r="B3379" s="381" t="s">
        <v>3048</v>
      </c>
      <c r="C3379" s="382" t="s">
        <v>7764</v>
      </c>
      <c r="D3379" s="383">
        <v>3745</v>
      </c>
      <c r="E3379" s="384">
        <v>11500</v>
      </c>
      <c r="F3379" s="141">
        <f>-SUMIF(CajaAcc!F:F,A3379,CajaAcc!E:E)+G3379</f>
        <v>0</v>
      </c>
      <c r="G3379" s="332">
        <v>0</v>
      </c>
    </row>
    <row r="3380" spans="1:7" ht="15">
      <c r="A3380" s="341" t="s">
        <v>6394</v>
      </c>
      <c r="B3380" s="381" t="s">
        <v>3048</v>
      </c>
      <c r="C3380" s="382" t="s">
        <v>7765</v>
      </c>
      <c r="D3380" s="383">
        <v>2240</v>
      </c>
      <c r="E3380" s="384">
        <v>7000</v>
      </c>
      <c r="F3380" s="141">
        <f>-SUMIF(CajaAcc!F:F,A3380,CajaAcc!E:E)+G3380</f>
        <v>0</v>
      </c>
      <c r="G3380" s="332">
        <v>0</v>
      </c>
    </row>
    <row r="3381" spans="1:7" ht="15">
      <c r="A3381" s="341" t="s">
        <v>7380</v>
      </c>
      <c r="B3381" s="381" t="s">
        <v>3048</v>
      </c>
      <c r="C3381" s="382" t="s">
        <v>7766</v>
      </c>
      <c r="D3381" s="383">
        <v>2290</v>
      </c>
      <c r="E3381" s="384">
        <v>7000</v>
      </c>
      <c r="F3381" s="141">
        <f>-SUMIF(CajaAcc!F:F,A3381,CajaAcc!E:E)+G3381</f>
        <v>2</v>
      </c>
      <c r="G3381" s="332">
        <v>0</v>
      </c>
    </row>
    <row r="3382" spans="1:7" ht="15">
      <c r="A3382" s="341" t="s">
        <v>7767</v>
      </c>
      <c r="B3382" s="381" t="s">
        <v>3048</v>
      </c>
      <c r="C3382" s="382" t="s">
        <v>7768</v>
      </c>
      <c r="D3382" s="383">
        <v>2433</v>
      </c>
      <c r="E3382" s="384">
        <v>7500</v>
      </c>
      <c r="F3382" s="141">
        <f>-SUMIF(CajaAcc!F:F,A3382,CajaAcc!E:E)+G3382</f>
        <v>0</v>
      </c>
      <c r="G3382" s="332">
        <v>3</v>
      </c>
    </row>
    <row r="3383" spans="1:7" ht="15">
      <c r="A3383" s="341" t="s">
        <v>6565</v>
      </c>
      <c r="B3383" s="381" t="s">
        <v>3048</v>
      </c>
      <c r="C3383" s="382" t="s">
        <v>6566</v>
      </c>
      <c r="D3383" s="383">
        <v>4517</v>
      </c>
      <c r="E3383" s="384">
        <v>14000</v>
      </c>
      <c r="F3383" s="141">
        <f>-SUMIF(CajaAcc!F:F,A3383,CajaAcc!E:E)+G3383</f>
        <v>1</v>
      </c>
      <c r="G3383" s="332">
        <v>1</v>
      </c>
    </row>
    <row r="3384" spans="1:7" ht="15">
      <c r="A3384" s="341" t="s">
        <v>7381</v>
      </c>
      <c r="B3384" s="381" t="s">
        <v>3048</v>
      </c>
      <c r="C3384" s="382" t="s">
        <v>7382</v>
      </c>
      <c r="D3384" s="383">
        <v>4849</v>
      </c>
      <c r="E3384" s="384">
        <v>15500</v>
      </c>
      <c r="F3384" s="141">
        <f>-SUMIF(CajaAcc!F:F,A3384,CajaAcc!E:E)+G3384</f>
        <v>0</v>
      </c>
      <c r="G3384" s="332">
        <v>0</v>
      </c>
    </row>
    <row r="3385" spans="1:7" ht="15">
      <c r="A3385" s="341" t="s">
        <v>7514</v>
      </c>
      <c r="B3385" s="381" t="s">
        <v>3048</v>
      </c>
      <c r="C3385" s="382" t="s">
        <v>7515</v>
      </c>
      <c r="D3385" s="383">
        <v>1915</v>
      </c>
      <c r="E3385" s="384">
        <v>6000</v>
      </c>
      <c r="F3385" s="141">
        <f>-SUMIF(CajaAcc!F:F,A3385,CajaAcc!E:E)+G3385</f>
        <v>2</v>
      </c>
      <c r="G3385" s="332">
        <v>2</v>
      </c>
    </row>
    <row r="3386" spans="1:7" ht="15">
      <c r="A3386" s="341" t="s">
        <v>7516</v>
      </c>
      <c r="B3386" s="381" t="s">
        <v>3048</v>
      </c>
      <c r="C3386" s="382" t="s">
        <v>7517</v>
      </c>
      <c r="D3386" s="383">
        <v>4547</v>
      </c>
      <c r="E3386" s="384">
        <v>14000</v>
      </c>
      <c r="F3386" s="141">
        <f>-SUMIF(CajaAcc!F:F,A3386,CajaAcc!E:E)+G3386</f>
        <v>0</v>
      </c>
      <c r="G3386" s="332">
        <v>1</v>
      </c>
    </row>
    <row r="3387" spans="1:7" ht="15">
      <c r="A3387" s="341" t="s">
        <v>7518</v>
      </c>
      <c r="B3387" s="381" t="s">
        <v>3048</v>
      </c>
      <c r="C3387" s="382" t="s">
        <v>7519</v>
      </c>
      <c r="D3387" s="383">
        <v>2811</v>
      </c>
      <c r="E3387" s="384">
        <v>8500</v>
      </c>
      <c r="F3387" s="141">
        <f>-SUMIF(CajaAcc!F:F,A3387,CajaAcc!E:E)+G3387</f>
        <v>1</v>
      </c>
      <c r="G3387" s="332">
        <v>1</v>
      </c>
    </row>
    <row r="3388" spans="1:7" ht="15">
      <c r="A3388" s="341" t="s">
        <v>7383</v>
      </c>
      <c r="B3388" s="381" t="s">
        <v>3048</v>
      </c>
      <c r="C3388" s="382" t="s">
        <v>7384</v>
      </c>
      <c r="D3388" s="383">
        <v>1525</v>
      </c>
      <c r="E3388" s="384">
        <v>4500</v>
      </c>
      <c r="F3388" s="141">
        <f>-SUMIF(CajaAcc!F:F,A3388,CajaAcc!E:E)+G3388</f>
        <v>2</v>
      </c>
      <c r="G3388" s="332">
        <v>2</v>
      </c>
    </row>
    <row r="3389" spans="1:7" ht="15">
      <c r="A3389" s="341" t="s">
        <v>7520</v>
      </c>
      <c r="B3389" s="381" t="s">
        <v>3048</v>
      </c>
      <c r="C3389" s="382" t="s">
        <v>7521</v>
      </c>
      <c r="D3389" s="383">
        <v>5249</v>
      </c>
      <c r="E3389" s="384">
        <v>16000</v>
      </c>
      <c r="F3389" s="141">
        <f>-SUMIF(CajaAcc!F:F,A3389,CajaAcc!E:E)+G3389</f>
        <v>1</v>
      </c>
      <c r="G3389" s="332">
        <v>1</v>
      </c>
    </row>
    <row r="3390" spans="1:7" ht="15">
      <c r="A3390" s="341" t="s">
        <v>7315</v>
      </c>
      <c r="B3390" s="381" t="s">
        <v>3048</v>
      </c>
      <c r="C3390" s="382" t="s">
        <v>7316</v>
      </c>
      <c r="D3390" s="383">
        <v>2404</v>
      </c>
      <c r="E3390" s="384">
        <v>7500</v>
      </c>
      <c r="F3390" s="141">
        <f>-SUMIF(CajaAcc!F:F,A3390,CajaAcc!E:E)+G3390</f>
        <v>2</v>
      </c>
      <c r="G3390" s="332">
        <v>2</v>
      </c>
    </row>
    <row r="3391" spans="1:7" ht="15">
      <c r="A3391" s="341" t="s">
        <v>7385</v>
      </c>
      <c r="B3391" s="381" t="s">
        <v>3048</v>
      </c>
      <c r="C3391" s="382" t="s">
        <v>7386</v>
      </c>
      <c r="D3391" s="383">
        <v>3435</v>
      </c>
      <c r="E3391" s="384">
        <v>10500</v>
      </c>
      <c r="F3391" s="141">
        <f>-SUMIF(CajaAcc!F:F,A3391,CajaAcc!E:E)+G3391</f>
        <v>0</v>
      </c>
      <c r="G3391" s="332">
        <v>0</v>
      </c>
    </row>
    <row r="3392" spans="1:7" ht="15">
      <c r="A3392" s="341" t="s">
        <v>7387</v>
      </c>
      <c r="B3392" s="381" t="s">
        <v>3048</v>
      </c>
      <c r="C3392" s="382" t="s">
        <v>7388</v>
      </c>
      <c r="D3392" s="383">
        <v>1700</v>
      </c>
      <c r="E3392" s="384">
        <v>5000</v>
      </c>
      <c r="F3392" s="141">
        <f>-SUMIF(CajaAcc!F:F,A3392,CajaAcc!E:E)+G3392</f>
        <v>2</v>
      </c>
      <c r="G3392" s="332">
        <v>2</v>
      </c>
    </row>
    <row r="3393" spans="1:7" ht="15">
      <c r="A3393" s="341" t="s">
        <v>7390</v>
      </c>
      <c r="B3393" s="381" t="s">
        <v>3048</v>
      </c>
      <c r="C3393" s="382" t="s">
        <v>7769</v>
      </c>
      <c r="D3393" s="383">
        <v>2290</v>
      </c>
      <c r="E3393" s="384">
        <v>7000</v>
      </c>
      <c r="F3393" s="141">
        <f>-SUMIF(CajaAcc!F:F,A3393,CajaAcc!E:E)+G3393</f>
        <v>2</v>
      </c>
      <c r="G3393" s="332">
        <v>2</v>
      </c>
    </row>
    <row r="3394" spans="1:7" ht="15">
      <c r="A3394" s="341" t="s">
        <v>7389</v>
      </c>
      <c r="B3394" s="381" t="s">
        <v>3048</v>
      </c>
      <c r="C3394" s="382" t="s">
        <v>7770</v>
      </c>
      <c r="D3394" s="383">
        <v>2433</v>
      </c>
      <c r="E3394" s="384">
        <v>7500</v>
      </c>
      <c r="F3394" s="141">
        <f>-SUMIF(CajaAcc!F:F,A3394,CajaAcc!E:E)+G3394</f>
        <v>2</v>
      </c>
      <c r="G3394" s="332">
        <v>2</v>
      </c>
    </row>
    <row r="3395" spans="1:7" ht="15">
      <c r="A3395" s="341" t="s">
        <v>7317</v>
      </c>
      <c r="B3395" s="381" t="s">
        <v>3048</v>
      </c>
      <c r="C3395" s="382" t="s">
        <v>7318</v>
      </c>
      <c r="D3395" s="383">
        <v>4517</v>
      </c>
      <c r="E3395" s="384">
        <v>14000</v>
      </c>
      <c r="F3395" s="141">
        <f>-SUMIF(CajaAcc!F:F,A3395,CajaAcc!E:E)+G3395</f>
        <v>1</v>
      </c>
      <c r="G3395" s="332">
        <v>1</v>
      </c>
    </row>
    <row r="3396" spans="1:7" ht="15">
      <c r="A3396" s="341" t="s">
        <v>5044</v>
      </c>
      <c r="B3396" s="381" t="s">
        <v>3048</v>
      </c>
      <c r="C3396" s="382" t="s">
        <v>5045</v>
      </c>
      <c r="D3396" s="383">
        <v>2261</v>
      </c>
      <c r="E3396" s="384">
        <v>4500</v>
      </c>
      <c r="F3396" s="141">
        <f>-SUMIF(CajaAcc!F:F,A3396,CajaAcc!E:E)+G3396</f>
        <v>0</v>
      </c>
      <c r="G3396" s="332">
        <v>0</v>
      </c>
    </row>
    <row r="3397" spans="1:7" ht="15">
      <c r="A3397" s="341" t="s">
        <v>5046</v>
      </c>
      <c r="B3397" s="381" t="s">
        <v>3048</v>
      </c>
      <c r="C3397" s="382" t="s">
        <v>5045</v>
      </c>
      <c r="D3397" s="383">
        <v>2261</v>
      </c>
      <c r="E3397" s="384">
        <v>4500</v>
      </c>
      <c r="F3397" s="141">
        <f>-SUMIF(CajaAcc!F:F,A3397,CajaAcc!E:E)+G3397</f>
        <v>0</v>
      </c>
      <c r="G3397" s="332">
        <v>0</v>
      </c>
    </row>
    <row r="3398" spans="1:7" ht="15">
      <c r="A3398" s="341" t="s">
        <v>5047</v>
      </c>
      <c r="B3398" s="381" t="s">
        <v>3048</v>
      </c>
      <c r="C3398" s="382" t="s">
        <v>5045</v>
      </c>
      <c r="D3398" s="383">
        <v>2261</v>
      </c>
      <c r="E3398" s="384">
        <v>4500</v>
      </c>
      <c r="F3398" s="141">
        <f>-SUMIF(CajaAcc!F:F,A3398,CajaAcc!E:E)+G3398</f>
        <v>0</v>
      </c>
      <c r="G3398" s="332">
        <v>0</v>
      </c>
    </row>
    <row r="3399" spans="1:7" ht="15">
      <c r="A3399" s="341" t="s">
        <v>5048</v>
      </c>
      <c r="B3399" s="381" t="s">
        <v>3048</v>
      </c>
      <c r="C3399" s="382" t="s">
        <v>5045</v>
      </c>
      <c r="D3399" s="383">
        <v>2261</v>
      </c>
      <c r="E3399" s="384">
        <v>4500</v>
      </c>
      <c r="F3399" s="141">
        <f>-SUMIF(CajaAcc!F:F,A3399,CajaAcc!E:E)+G3399</f>
        <v>0</v>
      </c>
      <c r="G3399" s="332">
        <v>0</v>
      </c>
    </row>
    <row r="3400" spans="1:7" ht="15">
      <c r="A3400" s="341" t="s">
        <v>5049</v>
      </c>
      <c r="B3400" s="381" t="s">
        <v>3048</v>
      </c>
      <c r="C3400" s="382" t="s">
        <v>5050</v>
      </c>
      <c r="D3400" s="383">
        <v>795</v>
      </c>
      <c r="E3400" s="384">
        <v>1500</v>
      </c>
      <c r="F3400" s="141">
        <f>-SUMIF(CajaAcc!F:F,A3400,CajaAcc!E:E)+G3400</f>
        <v>0</v>
      </c>
      <c r="G3400" s="332">
        <v>0</v>
      </c>
    </row>
    <row r="3401" spans="1:7" ht="15">
      <c r="A3401" s="341" t="s">
        <v>5051</v>
      </c>
      <c r="B3401" s="381" t="s">
        <v>3048</v>
      </c>
      <c r="C3401" s="382" t="s">
        <v>5050</v>
      </c>
      <c r="D3401" s="383">
        <v>795</v>
      </c>
      <c r="E3401" s="384">
        <v>1500</v>
      </c>
      <c r="F3401" s="141">
        <f>-SUMIF(CajaAcc!F:F,A3401,CajaAcc!E:E)+G3401</f>
        <v>0</v>
      </c>
      <c r="G3401" s="332">
        <v>0</v>
      </c>
    </row>
    <row r="3402" spans="1:7" ht="15">
      <c r="A3402" s="341" t="s">
        <v>5052</v>
      </c>
      <c r="B3402" s="381" t="s">
        <v>3048</v>
      </c>
      <c r="C3402" s="382" t="s">
        <v>5050</v>
      </c>
      <c r="D3402" s="383">
        <v>795</v>
      </c>
      <c r="E3402" s="384">
        <v>1500</v>
      </c>
      <c r="F3402" s="141">
        <f>-SUMIF(CajaAcc!F:F,A3402,CajaAcc!E:E)+G3402</f>
        <v>0</v>
      </c>
      <c r="G3402" s="332">
        <v>0</v>
      </c>
    </row>
    <row r="3403" spans="1:7" ht="15">
      <c r="A3403" s="341" t="s">
        <v>5053</v>
      </c>
      <c r="B3403" s="381" t="s">
        <v>3048</v>
      </c>
      <c r="C3403" s="382" t="s">
        <v>5054</v>
      </c>
      <c r="D3403" s="383">
        <v>2432</v>
      </c>
      <c r="E3403" s="384">
        <v>4500</v>
      </c>
      <c r="F3403" s="141">
        <f>-SUMIF(CajaAcc!F:F,A3403,CajaAcc!E:E)+G3403</f>
        <v>0</v>
      </c>
      <c r="G3403" s="332">
        <v>0</v>
      </c>
    </row>
    <row r="3404" spans="1:7" ht="15">
      <c r="A3404" s="341" t="s">
        <v>5055</v>
      </c>
      <c r="B3404" s="381" t="s">
        <v>3048</v>
      </c>
      <c r="C3404" s="382" t="s">
        <v>5056</v>
      </c>
      <c r="D3404" s="383">
        <v>2432</v>
      </c>
      <c r="E3404" s="384">
        <v>4500</v>
      </c>
      <c r="F3404" s="141">
        <f>-SUMIF(CajaAcc!F:F,A3404,CajaAcc!E:E)+G3404</f>
        <v>0</v>
      </c>
      <c r="G3404" s="332">
        <v>0</v>
      </c>
    </row>
    <row r="3405" spans="1:7" ht="15">
      <c r="A3405" s="341" t="s">
        <v>5057</v>
      </c>
      <c r="B3405" s="381" t="s">
        <v>3048</v>
      </c>
      <c r="C3405" s="382" t="s">
        <v>5058</v>
      </c>
      <c r="D3405" s="383">
        <v>2432</v>
      </c>
      <c r="E3405" s="384">
        <v>4500</v>
      </c>
      <c r="F3405" s="141">
        <f>-SUMIF(CajaAcc!F:F,A3405,CajaAcc!E:E)+G3405</f>
        <v>0</v>
      </c>
      <c r="G3405" s="332">
        <v>0</v>
      </c>
    </row>
    <row r="3406" spans="1:7" ht="15">
      <c r="A3406" s="341" t="s">
        <v>5059</v>
      </c>
      <c r="B3406" s="381" t="s">
        <v>3048</v>
      </c>
      <c r="C3406" s="382" t="s">
        <v>5058</v>
      </c>
      <c r="D3406" s="383">
        <v>2432</v>
      </c>
      <c r="E3406" s="384">
        <v>4500</v>
      </c>
      <c r="F3406" s="141">
        <f>-SUMIF(CajaAcc!F:F,A3406,CajaAcc!E:E)+G3406</f>
        <v>0</v>
      </c>
      <c r="G3406" s="332">
        <v>0</v>
      </c>
    </row>
    <row r="3407" spans="1:7" ht="15">
      <c r="A3407" s="341" t="s">
        <v>5060</v>
      </c>
      <c r="B3407" s="381" t="s">
        <v>3048</v>
      </c>
      <c r="C3407" s="382" t="s">
        <v>5058</v>
      </c>
      <c r="D3407" s="383">
        <v>2432</v>
      </c>
      <c r="E3407" s="384">
        <v>4500</v>
      </c>
      <c r="F3407" s="141">
        <f>-SUMIF(CajaAcc!F:F,A3407,CajaAcc!E:E)+G3407</f>
        <v>0</v>
      </c>
      <c r="G3407" s="332">
        <v>0</v>
      </c>
    </row>
    <row r="3408" spans="1:7" ht="15">
      <c r="A3408" s="341" t="s">
        <v>5061</v>
      </c>
      <c r="B3408" s="381" t="s">
        <v>3048</v>
      </c>
      <c r="C3408" s="382" t="s">
        <v>5058</v>
      </c>
      <c r="D3408" s="383">
        <v>2432</v>
      </c>
      <c r="E3408" s="384">
        <v>4500</v>
      </c>
      <c r="F3408" s="141">
        <f>-SUMIF(CajaAcc!F:F,A3408,CajaAcc!E:E)+G3408</f>
        <v>0</v>
      </c>
      <c r="G3408" s="332">
        <v>0</v>
      </c>
    </row>
    <row r="3409" spans="1:7" ht="15">
      <c r="A3409" s="341" t="s">
        <v>5062</v>
      </c>
      <c r="B3409" s="381" t="s">
        <v>3048</v>
      </c>
      <c r="C3409" s="382" t="s">
        <v>5063</v>
      </c>
      <c r="D3409" s="383">
        <v>2432</v>
      </c>
      <c r="E3409" s="384">
        <v>4500</v>
      </c>
      <c r="F3409" s="141">
        <f>-SUMIF(CajaAcc!F:F,A3409,CajaAcc!E:E)+G3409</f>
        <v>0</v>
      </c>
      <c r="G3409" s="332">
        <v>0</v>
      </c>
    </row>
    <row r="3410" spans="1:7" ht="15">
      <c r="A3410" s="341" t="s">
        <v>5064</v>
      </c>
      <c r="B3410" s="381" t="s">
        <v>3048</v>
      </c>
      <c r="C3410" s="382" t="s">
        <v>7166</v>
      </c>
      <c r="D3410" s="383">
        <v>2510</v>
      </c>
      <c r="E3410" s="384">
        <v>5000</v>
      </c>
      <c r="F3410" s="141">
        <f>-SUMIF(CajaAcc!F:F,A3410,CajaAcc!E:E)+G3410</f>
        <v>0</v>
      </c>
      <c r="G3410" s="332">
        <v>0</v>
      </c>
    </row>
    <row r="3411" spans="1:7" ht="15">
      <c r="A3411" s="341" t="s">
        <v>5065</v>
      </c>
      <c r="B3411" s="381" t="s">
        <v>3048</v>
      </c>
      <c r="C3411" s="382" t="s">
        <v>5066</v>
      </c>
      <c r="D3411" s="383">
        <v>2432</v>
      </c>
      <c r="E3411" s="384">
        <v>4500</v>
      </c>
      <c r="F3411" s="141">
        <f>-SUMIF(CajaAcc!F:F,A3411,CajaAcc!E:E)+G3411</f>
        <v>0</v>
      </c>
      <c r="G3411" s="332">
        <v>0</v>
      </c>
    </row>
    <row r="3412" spans="1:7" ht="15">
      <c r="A3412" s="341" t="s">
        <v>5067</v>
      </c>
      <c r="B3412" s="381" t="s">
        <v>3048</v>
      </c>
      <c r="C3412" s="382" t="s">
        <v>5068</v>
      </c>
      <c r="D3412" s="383">
        <v>1665</v>
      </c>
      <c r="E3412" s="384">
        <v>3000</v>
      </c>
      <c r="F3412" s="141">
        <f>-SUMIF(CajaAcc!F:F,A3412,CajaAcc!E:E)+G3412</f>
        <v>0</v>
      </c>
      <c r="G3412" s="332">
        <v>0</v>
      </c>
    </row>
    <row r="3413" spans="1:7" ht="15">
      <c r="A3413" s="341" t="s">
        <v>5069</v>
      </c>
      <c r="B3413" s="381" t="s">
        <v>3048</v>
      </c>
      <c r="C3413" s="382" t="s">
        <v>5070</v>
      </c>
      <c r="D3413" s="383">
        <v>1665</v>
      </c>
      <c r="E3413" s="384">
        <v>3000</v>
      </c>
      <c r="F3413" s="141">
        <f>-SUMIF(CajaAcc!F:F,A3413,CajaAcc!E:E)+G3413</f>
        <v>0</v>
      </c>
      <c r="G3413" s="332">
        <v>0</v>
      </c>
    </row>
    <row r="3414" spans="1:7" ht="15">
      <c r="A3414" s="341" t="s">
        <v>5071</v>
      </c>
      <c r="B3414" s="381" t="s">
        <v>3048</v>
      </c>
      <c r="C3414" s="382" t="s">
        <v>5072</v>
      </c>
      <c r="D3414" s="383">
        <v>795</v>
      </c>
      <c r="E3414" s="384">
        <v>1500</v>
      </c>
      <c r="F3414" s="141">
        <f>-SUMIF(CajaAcc!F:F,A3414,CajaAcc!E:E)+G3414</f>
        <v>0</v>
      </c>
      <c r="G3414" s="332">
        <v>0</v>
      </c>
    </row>
    <row r="3415" spans="1:7" ht="15">
      <c r="A3415" s="341" t="s">
        <v>5073</v>
      </c>
      <c r="B3415" s="381" t="s">
        <v>3048</v>
      </c>
      <c r="C3415" s="382" t="s">
        <v>5074</v>
      </c>
      <c r="D3415" s="383">
        <v>2261</v>
      </c>
      <c r="E3415" s="384">
        <v>4500</v>
      </c>
      <c r="F3415" s="141">
        <f>-SUMIF(CajaAcc!F:F,A3415,CajaAcc!E:E)+G3415</f>
        <v>0</v>
      </c>
      <c r="G3415" s="332">
        <v>0</v>
      </c>
    </row>
    <row r="3416" spans="1:7" ht="15">
      <c r="A3416" s="341" t="s">
        <v>5075</v>
      </c>
      <c r="B3416" s="381" t="s">
        <v>3048</v>
      </c>
      <c r="C3416" s="382" t="s">
        <v>5074</v>
      </c>
      <c r="D3416" s="383">
        <v>2261</v>
      </c>
      <c r="E3416" s="384">
        <v>4500</v>
      </c>
      <c r="F3416" s="141">
        <f>-SUMIF(CajaAcc!F:F,A3416,CajaAcc!E:E)+G3416</f>
        <v>1</v>
      </c>
      <c r="G3416" s="332">
        <v>1</v>
      </c>
    </row>
    <row r="3417" spans="1:7" ht="15">
      <c r="A3417" s="341" t="s">
        <v>5076</v>
      </c>
      <c r="B3417" s="381" t="s">
        <v>3048</v>
      </c>
      <c r="C3417" s="382" t="s">
        <v>5077</v>
      </c>
      <c r="D3417" s="383">
        <v>1514</v>
      </c>
      <c r="E3417" s="384">
        <v>3000</v>
      </c>
      <c r="F3417" s="141">
        <f>-SUMIF(CajaAcc!F:F,A3417,CajaAcc!E:E)+G3417</f>
        <v>0</v>
      </c>
      <c r="G3417" s="332">
        <v>0</v>
      </c>
    </row>
    <row r="3418" spans="1:7" ht="15">
      <c r="A3418" s="341" t="s">
        <v>5078</v>
      </c>
      <c r="B3418" s="381" t="s">
        <v>3048</v>
      </c>
      <c r="C3418" s="382" t="s">
        <v>5079</v>
      </c>
      <c r="D3418" s="383">
        <v>1514</v>
      </c>
      <c r="E3418" s="384">
        <v>3000</v>
      </c>
      <c r="F3418" s="141">
        <f>-SUMIF(CajaAcc!F:F,A3418,CajaAcc!E:E)+G3418</f>
        <v>0</v>
      </c>
      <c r="G3418" s="332">
        <v>0</v>
      </c>
    </row>
    <row r="3419" spans="1:7" ht="15">
      <c r="A3419" s="341" t="s">
        <v>5080</v>
      </c>
      <c r="B3419" s="381" t="s">
        <v>3048</v>
      </c>
      <c r="C3419" s="382" t="s">
        <v>5081</v>
      </c>
      <c r="D3419" s="383">
        <v>2175</v>
      </c>
      <c r="E3419" s="384">
        <v>4000</v>
      </c>
      <c r="F3419" s="141">
        <f>-SUMIF(CajaAcc!F:F,A3419,CajaAcc!E:E)+G3419</f>
        <v>0</v>
      </c>
      <c r="G3419" s="332">
        <v>0</v>
      </c>
    </row>
    <row r="3420" spans="1:7" ht="15">
      <c r="A3420" s="341" t="s">
        <v>5082</v>
      </c>
      <c r="B3420" s="381" t="s">
        <v>3048</v>
      </c>
      <c r="C3420" s="382" t="s">
        <v>5083</v>
      </c>
      <c r="D3420" s="383">
        <v>1653</v>
      </c>
      <c r="E3420" s="384">
        <v>3000</v>
      </c>
      <c r="F3420" s="141">
        <f>-SUMIF(CajaAcc!F:F,A3420,CajaAcc!E:E)+G3420</f>
        <v>0</v>
      </c>
      <c r="G3420" s="332">
        <v>0</v>
      </c>
    </row>
    <row r="3421" spans="1:7" ht="15">
      <c r="A3421" s="341" t="s">
        <v>5084</v>
      </c>
      <c r="B3421" s="381" t="s">
        <v>3048</v>
      </c>
      <c r="C3421" s="382" t="s">
        <v>5085</v>
      </c>
      <c r="D3421" s="383">
        <v>2571</v>
      </c>
      <c r="E3421" s="384">
        <v>5000</v>
      </c>
      <c r="F3421" s="141">
        <f>-SUMIF(CajaAcc!F:F,A3421,CajaAcc!E:E)+G3421</f>
        <v>0</v>
      </c>
      <c r="G3421" s="332">
        <v>0</v>
      </c>
    </row>
    <row r="3422" spans="1:7" ht="15">
      <c r="A3422" s="341" t="s">
        <v>5086</v>
      </c>
      <c r="B3422" s="381" t="s">
        <v>3048</v>
      </c>
      <c r="C3422" s="382" t="s">
        <v>5087</v>
      </c>
      <c r="D3422" s="383">
        <v>2476</v>
      </c>
      <c r="E3422" s="384">
        <v>7500</v>
      </c>
      <c r="F3422" s="141">
        <f>-SUMIF(CajaAcc!F:F,A3422,CajaAcc!E:E)+G3422</f>
        <v>0</v>
      </c>
      <c r="G3422" s="332">
        <v>0</v>
      </c>
    </row>
    <row r="3423" spans="1:7" ht="15">
      <c r="A3423" s="341" t="s">
        <v>5088</v>
      </c>
      <c r="B3423" s="381" t="s">
        <v>3048</v>
      </c>
      <c r="C3423" s="382" t="s">
        <v>5089</v>
      </c>
      <c r="D3423" s="383">
        <v>2261</v>
      </c>
      <c r="E3423" s="384">
        <v>7000</v>
      </c>
      <c r="F3423" s="141">
        <f>-SUMIF(CajaAcc!F:F,A3423,CajaAcc!E:E)+G3423</f>
        <v>0</v>
      </c>
      <c r="G3423" s="332">
        <v>0</v>
      </c>
    </row>
    <row r="3424" spans="1:7" ht="15">
      <c r="A3424" s="341" t="s">
        <v>5090</v>
      </c>
      <c r="B3424" s="381" t="s">
        <v>3048</v>
      </c>
      <c r="C3424" s="382" t="s">
        <v>5091</v>
      </c>
      <c r="D3424" s="383">
        <v>1514</v>
      </c>
      <c r="E3424" s="384">
        <v>4500</v>
      </c>
      <c r="F3424" s="141">
        <f>-SUMIF(CajaAcc!F:F,A3424,CajaAcc!E:E)+G3424</f>
        <v>0</v>
      </c>
      <c r="G3424" s="332">
        <v>0</v>
      </c>
    </row>
    <row r="3425" spans="1:7" ht="15">
      <c r="A3425" s="341" t="s">
        <v>5092</v>
      </c>
      <c r="B3425" s="381" t="s">
        <v>3048</v>
      </c>
      <c r="C3425" s="382" t="s">
        <v>5093</v>
      </c>
      <c r="D3425" s="383">
        <v>1514</v>
      </c>
      <c r="E3425" s="384">
        <v>4500</v>
      </c>
      <c r="F3425" s="141">
        <f>-SUMIF(CajaAcc!F:F,A3425,CajaAcc!E:E)+G3425</f>
        <v>0</v>
      </c>
      <c r="G3425" s="332">
        <v>0</v>
      </c>
    </row>
    <row r="3426" spans="1:7" ht="15">
      <c r="A3426" s="341" t="s">
        <v>5094</v>
      </c>
      <c r="B3426" s="381" t="s">
        <v>3048</v>
      </c>
      <c r="C3426" s="382" t="s">
        <v>5095</v>
      </c>
      <c r="D3426" s="383">
        <v>2175</v>
      </c>
      <c r="E3426" s="384">
        <v>6500</v>
      </c>
      <c r="F3426" s="141">
        <f>-SUMIF(CajaAcc!F:F,A3426,CajaAcc!E:E)+G3426</f>
        <v>0</v>
      </c>
      <c r="G3426" s="332">
        <v>0</v>
      </c>
    </row>
    <row r="3427" spans="1:7" ht="15">
      <c r="A3427" s="341" t="s">
        <v>5096</v>
      </c>
      <c r="B3427" s="381" t="s">
        <v>3048</v>
      </c>
      <c r="C3427" s="382" t="s">
        <v>5097</v>
      </c>
      <c r="D3427" s="383">
        <v>3051</v>
      </c>
      <c r="E3427" s="384">
        <v>9500</v>
      </c>
      <c r="F3427" s="141">
        <f>-SUMIF(CajaAcc!F:F,A3427,CajaAcc!E:E)+G3427</f>
        <v>0</v>
      </c>
      <c r="G3427" s="332">
        <v>0</v>
      </c>
    </row>
    <row r="3428" spans="1:7" ht="15">
      <c r="A3428" s="341" t="s">
        <v>5099</v>
      </c>
      <c r="B3428" s="381" t="s">
        <v>3048</v>
      </c>
      <c r="C3428" s="382" t="s">
        <v>7167</v>
      </c>
      <c r="D3428" s="383">
        <v>1370</v>
      </c>
      <c r="E3428" s="384">
        <v>4000</v>
      </c>
      <c r="F3428" s="141">
        <f>-SUMIF(CajaAcc!F:F,A3428,CajaAcc!E:E)+G3428</f>
        <v>0</v>
      </c>
      <c r="G3428" s="332">
        <v>0</v>
      </c>
    </row>
    <row r="3429" spans="1:7" ht="15">
      <c r="A3429" s="341" t="s">
        <v>5100</v>
      </c>
      <c r="B3429" s="381" t="s">
        <v>3048</v>
      </c>
      <c r="C3429" s="382" t="s">
        <v>7168</v>
      </c>
      <c r="D3429" s="383">
        <v>1845</v>
      </c>
      <c r="E3429" s="384">
        <v>5500</v>
      </c>
      <c r="F3429" s="141">
        <f>-SUMIF(CajaAcc!F:F,A3429,CajaAcc!E:E)+G3429</f>
        <v>0</v>
      </c>
      <c r="G3429" s="332">
        <v>0</v>
      </c>
    </row>
    <row r="3430" spans="1:7" ht="15">
      <c r="A3430" s="341" t="s">
        <v>5101</v>
      </c>
      <c r="B3430" s="381" t="s">
        <v>3048</v>
      </c>
      <c r="C3430" s="382" t="s">
        <v>7168</v>
      </c>
      <c r="D3430" s="383">
        <v>1845</v>
      </c>
      <c r="E3430" s="384">
        <v>5500</v>
      </c>
      <c r="F3430" s="141">
        <f>-SUMIF(CajaAcc!F:F,A3430,CajaAcc!E:E)+G3430</f>
        <v>0</v>
      </c>
      <c r="G3430" s="332">
        <v>0</v>
      </c>
    </row>
    <row r="3431" spans="1:7" ht="15">
      <c r="A3431" s="341" t="s">
        <v>5098</v>
      </c>
      <c r="B3431" s="381" t="s">
        <v>3048</v>
      </c>
      <c r="C3431" s="382" t="s">
        <v>7169</v>
      </c>
      <c r="D3431" s="383">
        <v>1370</v>
      </c>
      <c r="E3431" s="384">
        <v>4000</v>
      </c>
      <c r="F3431" s="141">
        <f>-SUMIF(CajaAcc!F:F,A3431,CajaAcc!E:E)+G3431</f>
        <v>0</v>
      </c>
      <c r="G3431" s="332">
        <v>0</v>
      </c>
    </row>
    <row r="3432" spans="1:7" ht="15">
      <c r="A3432" s="341" t="s">
        <v>5102</v>
      </c>
      <c r="B3432" s="381" t="s">
        <v>3048</v>
      </c>
      <c r="C3432" s="382" t="s">
        <v>5103</v>
      </c>
      <c r="D3432" s="383">
        <v>1700</v>
      </c>
      <c r="E3432" s="384">
        <v>5000</v>
      </c>
      <c r="F3432" s="141">
        <f>-SUMIF(CajaAcc!F:F,A3432,CajaAcc!E:E)+G3432</f>
        <v>0</v>
      </c>
      <c r="G3432" s="332">
        <v>0</v>
      </c>
    </row>
    <row r="3433" spans="1:7" ht="15">
      <c r="A3433" s="341" t="s">
        <v>5104</v>
      </c>
      <c r="B3433" s="381" t="s">
        <v>3048</v>
      </c>
      <c r="C3433" s="382" t="s">
        <v>7771</v>
      </c>
      <c r="D3433" s="383">
        <v>3107</v>
      </c>
      <c r="E3433" s="384">
        <v>9500</v>
      </c>
      <c r="F3433" s="141">
        <f>-SUMIF(CajaAcc!F:F,A3433,CajaAcc!E:E)+G3433</f>
        <v>0</v>
      </c>
      <c r="G3433" s="332">
        <v>0</v>
      </c>
    </row>
    <row r="3434" spans="1:7" ht="15">
      <c r="A3434" s="341" t="s">
        <v>5105</v>
      </c>
      <c r="B3434" s="381" t="s">
        <v>3048</v>
      </c>
      <c r="C3434" s="382" t="s">
        <v>5106</v>
      </c>
      <c r="D3434" s="383">
        <v>1700</v>
      </c>
      <c r="E3434" s="384">
        <v>5000</v>
      </c>
      <c r="F3434" s="141">
        <f>-SUMIF(CajaAcc!F:F,A3434,CajaAcc!E:E)+G3434</f>
        <v>0</v>
      </c>
      <c r="G3434" s="332">
        <v>0</v>
      </c>
    </row>
    <row r="3435" spans="1:7" ht="15">
      <c r="A3435" s="341" t="s">
        <v>5107</v>
      </c>
      <c r="B3435" s="381" t="s">
        <v>3048</v>
      </c>
      <c r="C3435" s="382" t="s">
        <v>5108</v>
      </c>
      <c r="D3435" s="383">
        <v>2485</v>
      </c>
      <c r="E3435" s="384">
        <v>7500</v>
      </c>
      <c r="F3435" s="141">
        <f>-SUMIF(CajaAcc!F:F,A3435,CajaAcc!E:E)+G3435</f>
        <v>0</v>
      </c>
      <c r="G3435" s="332">
        <v>0</v>
      </c>
    </row>
    <row r="3436" spans="1:7" ht="15">
      <c r="A3436" s="341" t="s">
        <v>5109</v>
      </c>
      <c r="B3436" s="381" t="s">
        <v>3048</v>
      </c>
      <c r="C3436" s="382" t="s">
        <v>5108</v>
      </c>
      <c r="D3436" s="383">
        <v>2485</v>
      </c>
      <c r="E3436" s="384">
        <v>7500</v>
      </c>
      <c r="F3436" s="141">
        <f>-SUMIF(CajaAcc!F:F,A3436,CajaAcc!E:E)+G3436</f>
        <v>0</v>
      </c>
      <c r="G3436" s="332">
        <v>0</v>
      </c>
    </row>
    <row r="3437" spans="1:7" ht="15">
      <c r="A3437" s="341" t="s">
        <v>5110</v>
      </c>
      <c r="B3437" s="381" t="s">
        <v>3048</v>
      </c>
      <c r="C3437" s="382" t="s">
        <v>5111</v>
      </c>
      <c r="D3437" s="383">
        <v>1514</v>
      </c>
      <c r="E3437" s="384">
        <v>4500</v>
      </c>
      <c r="F3437" s="141">
        <f>-SUMIF(CajaAcc!F:F,A3437,CajaAcc!E:E)+G3437</f>
        <v>1</v>
      </c>
      <c r="G3437" s="332">
        <v>1</v>
      </c>
    </row>
    <row r="3438" spans="1:7" ht="15">
      <c r="A3438" s="341" t="s">
        <v>5112</v>
      </c>
      <c r="B3438" s="381" t="s">
        <v>3048</v>
      </c>
      <c r="C3438" s="382" t="s">
        <v>5113</v>
      </c>
      <c r="D3438" s="383">
        <v>2502</v>
      </c>
      <c r="E3438" s="384">
        <v>7500</v>
      </c>
      <c r="F3438" s="141">
        <f>-SUMIF(CajaAcc!F:F,A3438,CajaAcc!E:E)+G3438</f>
        <v>0</v>
      </c>
      <c r="G3438" s="332">
        <v>0</v>
      </c>
    </row>
    <row r="3439" spans="1:7" ht="15">
      <c r="A3439" s="341" t="s">
        <v>5114</v>
      </c>
      <c r="B3439" s="381" t="s">
        <v>3048</v>
      </c>
      <c r="C3439" s="382" t="s">
        <v>5115</v>
      </c>
      <c r="D3439" s="383">
        <v>2991</v>
      </c>
      <c r="E3439" s="384">
        <v>9000</v>
      </c>
      <c r="F3439" s="141">
        <f>-SUMIF(CajaAcc!F:F,A3439,CajaAcc!E:E)+G3439</f>
        <v>0</v>
      </c>
      <c r="G3439" s="332">
        <v>0</v>
      </c>
    </row>
    <row r="3440" spans="1:7" ht="15">
      <c r="A3440" s="341" t="s">
        <v>5118</v>
      </c>
      <c r="B3440" s="381" t="s">
        <v>3048</v>
      </c>
      <c r="C3440" s="382" t="s">
        <v>7170</v>
      </c>
      <c r="D3440" s="383">
        <v>4540</v>
      </c>
      <c r="E3440" s="384">
        <v>14000</v>
      </c>
      <c r="F3440" s="141">
        <f>-SUMIF(CajaAcc!F:F,A3440,CajaAcc!E:E)+G3440</f>
        <v>0</v>
      </c>
      <c r="G3440" s="332">
        <v>0</v>
      </c>
    </row>
    <row r="3441" spans="1:7" ht="15">
      <c r="A3441" s="341" t="s">
        <v>5119</v>
      </c>
      <c r="B3441" s="381" t="s">
        <v>3048</v>
      </c>
      <c r="C3441" s="382" t="s">
        <v>7171</v>
      </c>
      <c r="D3441" s="383">
        <v>1370</v>
      </c>
      <c r="E3441" s="384">
        <v>4000</v>
      </c>
      <c r="F3441" s="141">
        <f>-SUMIF(CajaAcc!F:F,A3441,CajaAcc!E:E)+G3441</f>
        <v>2</v>
      </c>
      <c r="G3441" s="332">
        <v>2</v>
      </c>
    </row>
    <row r="3442" spans="1:7" ht="15">
      <c r="A3442" s="341" t="s">
        <v>5116</v>
      </c>
      <c r="B3442" s="381" t="s">
        <v>3048</v>
      </c>
      <c r="C3442" s="382" t="s">
        <v>7172</v>
      </c>
      <c r="D3442" s="383">
        <v>2510</v>
      </c>
      <c r="E3442" s="384">
        <v>7500</v>
      </c>
      <c r="F3442" s="141">
        <f>-SUMIF(CajaAcc!F:F,A3442,CajaAcc!E:E)+G3442</f>
        <v>0</v>
      </c>
      <c r="G3442" s="332">
        <v>0</v>
      </c>
    </row>
    <row r="3443" spans="1:7" ht="15">
      <c r="A3443" s="341" t="s">
        <v>5117</v>
      </c>
      <c r="B3443" s="381" t="s">
        <v>3048</v>
      </c>
      <c r="C3443" s="382" t="s">
        <v>7173</v>
      </c>
      <c r="D3443" s="383">
        <v>1370</v>
      </c>
      <c r="E3443" s="384">
        <v>4000</v>
      </c>
      <c r="F3443" s="141">
        <f>-SUMIF(CajaAcc!F:F,A3443,CajaAcc!E:E)+G3443</f>
        <v>1</v>
      </c>
      <c r="G3443" s="332">
        <v>1</v>
      </c>
    </row>
    <row r="3444" spans="1:7" ht="15">
      <c r="A3444" s="341" t="s">
        <v>5120</v>
      </c>
      <c r="B3444" s="381" t="s">
        <v>3048</v>
      </c>
      <c r="C3444" s="382" t="s">
        <v>5121</v>
      </c>
      <c r="D3444" s="383">
        <v>3771</v>
      </c>
      <c r="E3444" s="384">
        <v>11500</v>
      </c>
      <c r="F3444" s="141">
        <f>-SUMIF(CajaAcc!F:F,A3444,CajaAcc!E:E)+G3444</f>
        <v>0</v>
      </c>
      <c r="G3444" s="332">
        <v>0</v>
      </c>
    </row>
    <row r="3445" spans="1:7" ht="15">
      <c r="A3445" s="341" t="s">
        <v>5122</v>
      </c>
      <c r="B3445" s="381" t="s">
        <v>3048</v>
      </c>
      <c r="C3445" s="382" t="s">
        <v>5123</v>
      </c>
      <c r="D3445" s="383">
        <v>3771</v>
      </c>
      <c r="E3445" s="384">
        <v>11500</v>
      </c>
      <c r="F3445" s="141">
        <f>-SUMIF(CajaAcc!F:F,A3445,CajaAcc!E:E)+G3445</f>
        <v>0</v>
      </c>
      <c r="G3445" s="332">
        <v>0</v>
      </c>
    </row>
    <row r="3446" spans="1:7" ht="15">
      <c r="A3446" s="341" t="s">
        <v>5124</v>
      </c>
      <c r="B3446" s="381" t="s">
        <v>3048</v>
      </c>
      <c r="C3446" s="382" t="s">
        <v>5125</v>
      </c>
      <c r="D3446" s="383">
        <v>3771</v>
      </c>
      <c r="E3446" s="384">
        <v>11500</v>
      </c>
      <c r="F3446" s="141">
        <f>-SUMIF(CajaAcc!F:F,A3446,CajaAcc!E:E)+G3446</f>
        <v>0</v>
      </c>
      <c r="G3446" s="332">
        <v>0</v>
      </c>
    </row>
    <row r="3447" spans="1:7" ht="15">
      <c r="A3447" s="341" t="s">
        <v>5126</v>
      </c>
      <c r="B3447" s="381" t="s">
        <v>3048</v>
      </c>
      <c r="C3447" s="382" t="s">
        <v>5127</v>
      </c>
      <c r="D3447" s="383">
        <v>3771</v>
      </c>
      <c r="E3447" s="384">
        <v>11500</v>
      </c>
      <c r="F3447" s="141">
        <f>-SUMIF(CajaAcc!F:F,A3447,CajaAcc!E:E)+G3447</f>
        <v>0</v>
      </c>
      <c r="G3447" s="332">
        <v>0</v>
      </c>
    </row>
    <row r="3448" spans="1:7" ht="15">
      <c r="A3448" s="341" t="s">
        <v>5128</v>
      </c>
      <c r="B3448" s="381" t="s">
        <v>3048</v>
      </c>
      <c r="C3448" s="382" t="s">
        <v>5129</v>
      </c>
      <c r="D3448" s="383">
        <v>3771</v>
      </c>
      <c r="E3448" s="384">
        <v>11500</v>
      </c>
      <c r="F3448" s="141">
        <f>-SUMIF(CajaAcc!F:F,A3448,CajaAcc!E:E)+G3448</f>
        <v>0</v>
      </c>
      <c r="G3448" s="332">
        <v>0</v>
      </c>
    </row>
    <row r="3449" spans="1:7" ht="15">
      <c r="A3449" s="341" t="s">
        <v>5130</v>
      </c>
      <c r="B3449" s="381" t="s">
        <v>3048</v>
      </c>
      <c r="C3449" s="382" t="s">
        <v>5131</v>
      </c>
      <c r="D3449" s="383">
        <v>3771</v>
      </c>
      <c r="E3449" s="384">
        <v>11500</v>
      </c>
      <c r="F3449" s="141">
        <f>-SUMIF(CajaAcc!F:F,A3449,CajaAcc!E:E)+G3449</f>
        <v>0</v>
      </c>
      <c r="G3449" s="332">
        <v>0</v>
      </c>
    </row>
    <row r="3450" spans="1:7" ht="15">
      <c r="A3450" s="341" t="s">
        <v>5132</v>
      </c>
      <c r="B3450" s="381" t="s">
        <v>3048</v>
      </c>
      <c r="C3450" s="382" t="s">
        <v>5133</v>
      </c>
      <c r="D3450" s="383">
        <v>3771</v>
      </c>
      <c r="E3450" s="384">
        <v>11500</v>
      </c>
      <c r="F3450" s="141">
        <f>-SUMIF(CajaAcc!F:F,A3450,CajaAcc!E:E)+G3450</f>
        <v>0</v>
      </c>
      <c r="G3450" s="332">
        <v>0</v>
      </c>
    </row>
    <row r="3451" spans="1:7" ht="15">
      <c r="A3451" s="341" t="s">
        <v>5134</v>
      </c>
      <c r="B3451" s="381" t="s">
        <v>3048</v>
      </c>
      <c r="C3451" s="382" t="s">
        <v>5135</v>
      </c>
      <c r="D3451" s="383">
        <v>1700</v>
      </c>
      <c r="E3451" s="384">
        <v>5000</v>
      </c>
      <c r="F3451" s="141">
        <f>-SUMIF(CajaAcc!F:F,A3451,CajaAcc!E:E)+G3451</f>
        <v>0</v>
      </c>
      <c r="G3451" s="332">
        <v>0</v>
      </c>
    </row>
    <row r="3452" spans="1:7" ht="15">
      <c r="A3452" s="341" t="s">
        <v>5136</v>
      </c>
      <c r="B3452" s="381" t="s">
        <v>3048</v>
      </c>
      <c r="C3452" s="382" t="s">
        <v>5135</v>
      </c>
      <c r="D3452" s="383">
        <v>1700</v>
      </c>
      <c r="E3452" s="384">
        <v>5000</v>
      </c>
      <c r="F3452" s="141">
        <f>-SUMIF(CajaAcc!F:F,A3452,CajaAcc!E:E)+G3452</f>
        <v>0</v>
      </c>
      <c r="G3452" s="332">
        <v>0</v>
      </c>
    </row>
    <row r="3453" spans="1:7" ht="15">
      <c r="A3453" s="341" t="s">
        <v>5137</v>
      </c>
      <c r="B3453" s="381" t="s">
        <v>3048</v>
      </c>
      <c r="C3453" s="382" t="s">
        <v>5135</v>
      </c>
      <c r="D3453" s="383">
        <v>1700</v>
      </c>
      <c r="E3453" s="384">
        <v>5000</v>
      </c>
      <c r="F3453" s="141">
        <f>-SUMIF(CajaAcc!F:F,A3453,CajaAcc!E:E)+G3453</f>
        <v>0</v>
      </c>
      <c r="G3453" s="332">
        <v>0</v>
      </c>
    </row>
    <row r="3454" spans="1:7" ht="15">
      <c r="A3454" s="341" t="s">
        <v>5138</v>
      </c>
      <c r="B3454" s="381" t="s">
        <v>3048</v>
      </c>
      <c r="C3454" s="382" t="s">
        <v>5135</v>
      </c>
      <c r="D3454" s="383">
        <v>1700</v>
      </c>
      <c r="E3454" s="384">
        <v>5000</v>
      </c>
      <c r="F3454" s="141">
        <f>-SUMIF(CajaAcc!F:F,A3454,CajaAcc!E:E)+G3454</f>
        <v>0</v>
      </c>
      <c r="G3454" s="332">
        <v>0</v>
      </c>
    </row>
    <row r="3455" spans="1:7" ht="15">
      <c r="A3455" s="341" t="s">
        <v>5139</v>
      </c>
      <c r="B3455" s="381" t="s">
        <v>3048</v>
      </c>
      <c r="C3455" s="382" t="s">
        <v>5135</v>
      </c>
      <c r="D3455" s="383">
        <v>1700</v>
      </c>
      <c r="E3455" s="384">
        <v>5000</v>
      </c>
      <c r="F3455" s="141">
        <f>-SUMIF(CajaAcc!F:F,A3455,CajaAcc!E:E)+G3455</f>
        <v>0</v>
      </c>
      <c r="G3455" s="332">
        <v>0</v>
      </c>
    </row>
    <row r="3456" spans="1:7" ht="15">
      <c r="A3456" s="341" t="s">
        <v>5140</v>
      </c>
      <c r="B3456" s="381" t="s">
        <v>3048</v>
      </c>
      <c r="C3456" s="382" t="s">
        <v>5141</v>
      </c>
      <c r="D3456" s="383">
        <v>1514</v>
      </c>
      <c r="E3456" s="384">
        <v>4500</v>
      </c>
      <c r="F3456" s="141">
        <f>-SUMIF(CajaAcc!F:F,A3456,CajaAcc!E:E)+G3456</f>
        <v>1</v>
      </c>
      <c r="G3456" s="332">
        <v>1</v>
      </c>
    </row>
    <row r="3457" spans="1:7" ht="15">
      <c r="A3457" s="341" t="s">
        <v>5142</v>
      </c>
      <c r="B3457" s="381" t="s">
        <v>3048</v>
      </c>
      <c r="C3457" s="382" t="s">
        <v>5143</v>
      </c>
      <c r="D3457" s="383">
        <v>3147</v>
      </c>
      <c r="E3457" s="384">
        <v>9500</v>
      </c>
      <c r="F3457" s="141">
        <f>-SUMIF(CajaAcc!F:F,A3457,CajaAcc!E:E)+G3457</f>
        <v>9</v>
      </c>
      <c r="G3457" s="332">
        <v>9</v>
      </c>
    </row>
    <row r="3458" spans="1:7" ht="15">
      <c r="A3458" s="341" t="s">
        <v>5144</v>
      </c>
      <c r="B3458" s="381" t="s">
        <v>3048</v>
      </c>
      <c r="C3458" s="382" t="s">
        <v>5145</v>
      </c>
      <c r="D3458" s="383">
        <v>3147</v>
      </c>
      <c r="E3458" s="384">
        <v>9500</v>
      </c>
      <c r="F3458" s="141">
        <f>-SUMIF(CajaAcc!F:F,A3458,CajaAcc!E:E)+G3458</f>
        <v>1</v>
      </c>
      <c r="G3458" s="332">
        <v>1</v>
      </c>
    </row>
    <row r="3459" spans="1:7" ht="15">
      <c r="A3459" s="341" t="s">
        <v>5146</v>
      </c>
      <c r="B3459" s="381" t="s">
        <v>3048</v>
      </c>
      <c r="C3459" s="382" t="s">
        <v>5147</v>
      </c>
      <c r="D3459" s="383">
        <v>1514</v>
      </c>
      <c r="E3459" s="384">
        <v>4500</v>
      </c>
      <c r="F3459" s="141">
        <f>-SUMIF(CajaAcc!F:F,A3459,CajaAcc!E:E)+G3459</f>
        <v>0</v>
      </c>
      <c r="G3459" s="332">
        <v>0</v>
      </c>
    </row>
    <row r="3460" spans="1:7" ht="15">
      <c r="A3460" s="341" t="s">
        <v>5148</v>
      </c>
      <c r="B3460" s="381" t="s">
        <v>3048</v>
      </c>
      <c r="C3460" s="382" t="s">
        <v>5149</v>
      </c>
      <c r="D3460" s="383">
        <v>1514</v>
      </c>
      <c r="E3460" s="384">
        <v>4500</v>
      </c>
      <c r="F3460" s="141">
        <f>-SUMIF(CajaAcc!F:F,A3460,CajaAcc!E:E)+G3460</f>
        <v>1</v>
      </c>
      <c r="G3460" s="332">
        <v>1</v>
      </c>
    </row>
    <row r="3461" spans="1:7" ht="15">
      <c r="A3461" s="341" t="s">
        <v>5150</v>
      </c>
      <c r="B3461" s="381" t="s">
        <v>3048</v>
      </c>
      <c r="C3461" s="382" t="s">
        <v>5151</v>
      </c>
      <c r="D3461" s="383">
        <v>1514</v>
      </c>
      <c r="E3461" s="384">
        <v>4500</v>
      </c>
      <c r="F3461" s="141">
        <f>-SUMIF(CajaAcc!F:F,A3461,CajaAcc!E:E)+G3461</f>
        <v>0</v>
      </c>
      <c r="G3461" s="332">
        <v>0</v>
      </c>
    </row>
    <row r="3462" spans="1:7" ht="15">
      <c r="A3462" s="341" t="s">
        <v>5152</v>
      </c>
      <c r="B3462" s="381" t="s">
        <v>3048</v>
      </c>
      <c r="C3462" s="382" t="s">
        <v>5153</v>
      </c>
      <c r="D3462" s="383">
        <v>1496</v>
      </c>
      <c r="E3462" s="384">
        <v>4500</v>
      </c>
      <c r="F3462" s="141">
        <f>-SUMIF(CajaAcc!F:F,A3462,CajaAcc!E:E)+G3462</f>
        <v>1</v>
      </c>
      <c r="G3462" s="332">
        <v>1</v>
      </c>
    </row>
    <row r="3463" spans="1:7" ht="15">
      <c r="A3463" s="341" t="s">
        <v>5154</v>
      </c>
      <c r="B3463" s="381" t="s">
        <v>3048</v>
      </c>
      <c r="C3463" s="382" t="s">
        <v>5155</v>
      </c>
      <c r="D3463" s="383">
        <v>3060</v>
      </c>
      <c r="E3463" s="384">
        <v>9500</v>
      </c>
      <c r="F3463" s="141">
        <f>-SUMIF(CajaAcc!F:F,A3463,CajaAcc!E:E)+G3463</f>
        <v>0</v>
      </c>
      <c r="G3463" s="332">
        <v>0</v>
      </c>
    </row>
    <row r="3464" spans="1:7" ht="15">
      <c r="A3464" s="341" t="s">
        <v>5156</v>
      </c>
      <c r="B3464" s="381" t="s">
        <v>3048</v>
      </c>
      <c r="C3464" s="382" t="s">
        <v>5157</v>
      </c>
      <c r="D3464" s="383">
        <v>3051</v>
      </c>
      <c r="E3464" s="384">
        <v>9500</v>
      </c>
      <c r="F3464" s="141">
        <f>-SUMIF(CajaAcc!F:F,A3464,CajaAcc!E:E)+G3464</f>
        <v>0</v>
      </c>
      <c r="G3464" s="332">
        <v>0</v>
      </c>
    </row>
    <row r="3465" spans="1:7" ht="15">
      <c r="A3465" s="341" t="s">
        <v>5158</v>
      </c>
      <c r="B3465" s="381" t="s">
        <v>3048</v>
      </c>
      <c r="C3465" s="382" t="s">
        <v>5157</v>
      </c>
      <c r="D3465" s="383">
        <v>3051</v>
      </c>
      <c r="E3465" s="384">
        <v>9500</v>
      </c>
      <c r="F3465" s="141">
        <f>-SUMIF(CajaAcc!F:F,A3465,CajaAcc!E:E)+G3465</f>
        <v>3</v>
      </c>
      <c r="G3465" s="332">
        <v>3</v>
      </c>
    </row>
    <row r="3466" spans="1:7" ht="15">
      <c r="A3466" s="341" t="s">
        <v>5160</v>
      </c>
      <c r="B3466" s="381" t="s">
        <v>3048</v>
      </c>
      <c r="C3466" s="382" t="s">
        <v>7174</v>
      </c>
      <c r="D3466" s="383">
        <v>1370</v>
      </c>
      <c r="E3466" s="384">
        <v>4000</v>
      </c>
      <c r="F3466" s="141">
        <f>-SUMIF(CajaAcc!F:F,A3466,CajaAcc!E:E)+G3466</f>
        <v>7</v>
      </c>
      <c r="G3466" s="332">
        <v>7</v>
      </c>
    </row>
    <row r="3467" spans="1:7" ht="15">
      <c r="A3467" s="341" t="s">
        <v>5159</v>
      </c>
      <c r="B3467" s="381" t="s">
        <v>3048</v>
      </c>
      <c r="C3467" s="382" t="s">
        <v>7175</v>
      </c>
      <c r="D3467" s="383">
        <v>1370</v>
      </c>
      <c r="E3467" s="384">
        <v>4000</v>
      </c>
      <c r="F3467" s="141">
        <f>-SUMIF(CajaAcc!F:F,A3467,CajaAcc!E:E)+G3467</f>
        <v>5</v>
      </c>
      <c r="G3467" s="332">
        <v>5</v>
      </c>
    </row>
    <row r="3468" spans="1:7" ht="15">
      <c r="A3468" s="341" t="s">
        <v>5161</v>
      </c>
      <c r="B3468" s="381" t="s">
        <v>3048</v>
      </c>
      <c r="C3468" s="382" t="s">
        <v>5162</v>
      </c>
      <c r="D3468" s="383">
        <v>1700</v>
      </c>
      <c r="E3468" s="384">
        <v>5000</v>
      </c>
      <c r="F3468" s="141">
        <f>-SUMIF(CajaAcc!F:F,A3468,CajaAcc!E:E)+G3468</f>
        <v>4</v>
      </c>
      <c r="G3468" s="332">
        <v>4</v>
      </c>
    </row>
    <row r="3469" spans="1:7" ht="15">
      <c r="A3469" s="341" t="s">
        <v>5163</v>
      </c>
      <c r="B3469" s="381" t="s">
        <v>3048</v>
      </c>
      <c r="C3469" s="382" t="s">
        <v>5164</v>
      </c>
      <c r="D3469" s="383">
        <v>1915</v>
      </c>
      <c r="E3469" s="384">
        <v>6000</v>
      </c>
      <c r="F3469" s="141">
        <f>-SUMIF(CajaAcc!F:F,A3469,CajaAcc!E:E)+G3469</f>
        <v>0</v>
      </c>
      <c r="G3469" s="332">
        <v>0</v>
      </c>
    </row>
    <row r="3470" spans="1:7" ht="15">
      <c r="A3470" s="341" t="s">
        <v>5165</v>
      </c>
      <c r="B3470" s="381" t="s">
        <v>3048</v>
      </c>
      <c r="C3470" s="382" t="s">
        <v>5166</v>
      </c>
      <c r="D3470" s="383">
        <v>1514</v>
      </c>
      <c r="E3470" s="384">
        <v>4500</v>
      </c>
      <c r="F3470" s="141">
        <f>-SUMIF(CajaAcc!F:F,A3470,CajaAcc!E:E)+G3470</f>
        <v>3</v>
      </c>
      <c r="G3470" s="332">
        <v>3</v>
      </c>
    </row>
    <row r="3471" spans="1:7" ht="15">
      <c r="A3471" s="341" t="s">
        <v>5167</v>
      </c>
      <c r="B3471" s="381" t="s">
        <v>3048</v>
      </c>
      <c r="C3471" s="382" t="s">
        <v>5168</v>
      </c>
      <c r="D3471" s="383">
        <v>1514</v>
      </c>
      <c r="E3471" s="384">
        <v>4500</v>
      </c>
      <c r="F3471" s="141">
        <f>-SUMIF(CajaAcc!F:F,A3471,CajaAcc!E:E)+G3471</f>
        <v>1</v>
      </c>
      <c r="G3471" s="332">
        <v>1</v>
      </c>
    </row>
    <row r="3472" spans="1:7" ht="15">
      <c r="A3472" s="341" t="s">
        <v>5169</v>
      </c>
      <c r="B3472" s="381" t="s">
        <v>3048</v>
      </c>
      <c r="C3472" s="382" t="s">
        <v>5170</v>
      </c>
      <c r="D3472" s="383">
        <v>1514</v>
      </c>
      <c r="E3472" s="384">
        <v>4500</v>
      </c>
      <c r="F3472" s="141">
        <f>-SUMIF(CajaAcc!F:F,A3472,CajaAcc!E:E)+G3472</f>
        <v>16</v>
      </c>
      <c r="G3472" s="332">
        <v>16</v>
      </c>
    </row>
    <row r="3473" spans="1:7" ht="15">
      <c r="A3473" s="341" t="s">
        <v>5171</v>
      </c>
      <c r="B3473" s="381" t="s">
        <v>3048</v>
      </c>
      <c r="C3473" s="382" t="s">
        <v>5172</v>
      </c>
      <c r="D3473" s="383">
        <v>1514</v>
      </c>
      <c r="E3473" s="384">
        <v>4500</v>
      </c>
      <c r="F3473" s="141">
        <f>-SUMIF(CajaAcc!F:F,A3473,CajaAcc!E:E)+G3473</f>
        <v>17</v>
      </c>
      <c r="G3473" s="332">
        <v>17</v>
      </c>
    </row>
    <row r="3474" spans="1:7" ht="15">
      <c r="A3474" s="341" t="s">
        <v>5173</v>
      </c>
      <c r="B3474" s="381" t="s">
        <v>3048</v>
      </c>
      <c r="C3474" s="382" t="s">
        <v>5174</v>
      </c>
      <c r="D3474" s="383">
        <v>1496</v>
      </c>
      <c r="E3474" s="384">
        <v>4500</v>
      </c>
      <c r="F3474" s="141">
        <f>-SUMIF(CajaAcc!F:F,A3474,CajaAcc!E:E)+G3474</f>
        <v>2</v>
      </c>
      <c r="G3474" s="332">
        <v>2</v>
      </c>
    </row>
    <row r="3475" spans="1:7" ht="15">
      <c r="A3475" s="341" t="s">
        <v>5175</v>
      </c>
      <c r="B3475" s="381" t="s">
        <v>3048</v>
      </c>
      <c r="C3475" s="382" t="s">
        <v>5176</v>
      </c>
      <c r="D3475" s="383">
        <v>3060</v>
      </c>
      <c r="E3475" s="384">
        <v>9500</v>
      </c>
      <c r="F3475" s="141">
        <f>-SUMIF(CajaAcc!F:F,A3475,CajaAcc!E:E)+G3475</f>
        <v>2</v>
      </c>
      <c r="G3475" s="332">
        <v>2</v>
      </c>
    </row>
    <row r="3476" spans="1:7" ht="15">
      <c r="A3476" s="341" t="s">
        <v>5177</v>
      </c>
      <c r="B3476" s="381" t="s">
        <v>3048</v>
      </c>
      <c r="C3476" s="382" t="s">
        <v>5178</v>
      </c>
      <c r="D3476" s="383">
        <v>2476</v>
      </c>
      <c r="E3476" s="384">
        <v>7500</v>
      </c>
      <c r="F3476" s="141">
        <f>-SUMIF(CajaAcc!F:F,A3476,CajaAcc!E:E)+G3476</f>
        <v>0</v>
      </c>
      <c r="G3476" s="332">
        <v>0</v>
      </c>
    </row>
    <row r="3477" spans="1:7" ht="15">
      <c r="A3477" s="341" t="s">
        <v>5179</v>
      </c>
      <c r="B3477" s="381" t="s">
        <v>3048</v>
      </c>
      <c r="C3477" s="382" t="s">
        <v>5180</v>
      </c>
      <c r="D3477" s="383">
        <v>3051</v>
      </c>
      <c r="E3477" s="384">
        <v>9500</v>
      </c>
      <c r="F3477" s="141">
        <f>-SUMIF(CajaAcc!F:F,A3477,CajaAcc!E:E)+G3477</f>
        <v>0</v>
      </c>
      <c r="G3477" s="332">
        <v>0</v>
      </c>
    </row>
    <row r="3478" spans="1:7" ht="15">
      <c r="A3478" s="341" t="s">
        <v>5181</v>
      </c>
      <c r="B3478" s="381" t="s">
        <v>3048</v>
      </c>
      <c r="C3478" s="382" t="s">
        <v>5180</v>
      </c>
      <c r="D3478" s="383">
        <v>3051</v>
      </c>
      <c r="E3478" s="384">
        <v>9500</v>
      </c>
      <c r="F3478" s="141">
        <f>-SUMIF(CajaAcc!F:F,A3478,CajaAcc!E:E)+G3478</f>
        <v>2</v>
      </c>
      <c r="G3478" s="332">
        <v>2</v>
      </c>
    </row>
    <row r="3479" spans="1:7" ht="15">
      <c r="A3479" s="341" t="s">
        <v>5183</v>
      </c>
      <c r="B3479" s="381" t="s">
        <v>3048</v>
      </c>
      <c r="C3479" s="382" t="s">
        <v>7176</v>
      </c>
      <c r="D3479" s="383">
        <v>4540</v>
      </c>
      <c r="E3479" s="384">
        <v>14000</v>
      </c>
      <c r="F3479" s="141">
        <f>-SUMIF(CajaAcc!F:F,A3479,CajaAcc!E:E)+G3479</f>
        <v>0</v>
      </c>
      <c r="G3479" s="332">
        <v>0</v>
      </c>
    </row>
    <row r="3480" spans="1:7" ht="15">
      <c r="A3480" s="341" t="s">
        <v>5184</v>
      </c>
      <c r="B3480" s="381" t="s">
        <v>3048</v>
      </c>
      <c r="C3480" s="382" t="s">
        <v>7177</v>
      </c>
      <c r="D3480" s="383">
        <v>1370</v>
      </c>
      <c r="E3480" s="384">
        <v>4000</v>
      </c>
      <c r="F3480" s="141">
        <f>-SUMIF(CajaAcc!F:F,A3480,CajaAcc!E:E)+G3480</f>
        <v>1</v>
      </c>
      <c r="G3480" s="332">
        <v>1</v>
      </c>
    </row>
    <row r="3481" spans="1:7" ht="15">
      <c r="A3481" s="341" t="s">
        <v>5185</v>
      </c>
      <c r="B3481" s="381" t="s">
        <v>3048</v>
      </c>
      <c r="C3481" s="382" t="s">
        <v>7178</v>
      </c>
      <c r="D3481" s="383">
        <v>1845</v>
      </c>
      <c r="E3481" s="384">
        <v>5500</v>
      </c>
      <c r="F3481" s="141">
        <f>-SUMIF(CajaAcc!F:F,A3481,CajaAcc!E:E)+G3481</f>
        <v>1</v>
      </c>
      <c r="G3481" s="332">
        <v>1</v>
      </c>
    </row>
    <row r="3482" spans="1:7" ht="15">
      <c r="A3482" s="341" t="s">
        <v>5182</v>
      </c>
      <c r="B3482" s="381" t="s">
        <v>3048</v>
      </c>
      <c r="C3482" s="382" t="s">
        <v>7179</v>
      </c>
      <c r="D3482" s="383">
        <v>1370</v>
      </c>
      <c r="E3482" s="384">
        <v>4000</v>
      </c>
      <c r="F3482" s="141">
        <f>-SUMIF(CajaAcc!F:F,A3482,CajaAcc!E:E)+G3482</f>
        <v>4</v>
      </c>
      <c r="G3482" s="332">
        <v>4</v>
      </c>
    </row>
    <row r="3483" spans="1:7" ht="15">
      <c r="A3483" s="341" t="s">
        <v>5186</v>
      </c>
      <c r="B3483" s="381" t="s">
        <v>3048</v>
      </c>
      <c r="C3483" s="382" t="s">
        <v>7180</v>
      </c>
      <c r="D3483" s="383">
        <v>5058</v>
      </c>
      <c r="E3483" s="384">
        <v>15500</v>
      </c>
      <c r="F3483" s="141">
        <f>-SUMIF(CajaAcc!F:F,A3483,CajaAcc!E:E)+G3483</f>
        <v>0</v>
      </c>
      <c r="G3483" s="332">
        <v>0</v>
      </c>
    </row>
    <row r="3484" spans="1:7" ht="15">
      <c r="A3484" s="341" t="s">
        <v>5187</v>
      </c>
      <c r="B3484" s="381" t="s">
        <v>3048</v>
      </c>
      <c r="C3484" s="382" t="s">
        <v>5188</v>
      </c>
      <c r="D3484" s="383">
        <v>1700</v>
      </c>
      <c r="E3484" s="384">
        <v>5000</v>
      </c>
      <c r="F3484" s="141">
        <f>-SUMIF(CajaAcc!F:F,A3484,CajaAcc!E:E)+G3484</f>
        <v>2</v>
      </c>
      <c r="G3484" s="332">
        <v>2</v>
      </c>
    </row>
    <row r="3485" spans="1:7" ht="15">
      <c r="A3485" s="341" t="s">
        <v>5189</v>
      </c>
      <c r="B3485" s="381" t="s">
        <v>3048</v>
      </c>
      <c r="C3485" s="382" t="s">
        <v>5190</v>
      </c>
      <c r="D3485" s="383">
        <v>1263</v>
      </c>
      <c r="E3485" s="384">
        <v>4000</v>
      </c>
      <c r="F3485" s="141">
        <f>-SUMIF(CajaAcc!F:F,A3485,CajaAcc!E:E)+G3485</f>
        <v>0</v>
      </c>
      <c r="G3485" s="332">
        <v>0</v>
      </c>
    </row>
    <row r="3486" spans="1:7" ht="15">
      <c r="A3486" s="341" t="s">
        <v>5191</v>
      </c>
      <c r="B3486" s="381" t="s">
        <v>3048</v>
      </c>
      <c r="C3486" s="382" t="s">
        <v>5192</v>
      </c>
      <c r="D3486" s="383">
        <v>1915</v>
      </c>
      <c r="E3486" s="384">
        <v>6000</v>
      </c>
      <c r="F3486" s="141">
        <f>-SUMIF(CajaAcc!F:F,A3486,CajaAcc!E:E)+G3486</f>
        <v>1</v>
      </c>
      <c r="G3486" s="332">
        <v>1</v>
      </c>
    </row>
    <row r="3487" spans="1:7" ht="15">
      <c r="A3487" s="341" t="s">
        <v>5193</v>
      </c>
      <c r="B3487" s="381" t="s">
        <v>3048</v>
      </c>
      <c r="C3487" s="382" t="s">
        <v>5194</v>
      </c>
      <c r="D3487" s="383">
        <v>4547</v>
      </c>
      <c r="E3487" s="384">
        <v>14000</v>
      </c>
      <c r="F3487" s="141">
        <f>-SUMIF(CajaAcc!F:F,A3487,CajaAcc!E:E)+G3487</f>
        <v>0</v>
      </c>
      <c r="G3487" s="332">
        <v>0</v>
      </c>
    </row>
    <row r="3488" spans="1:7" ht="15">
      <c r="A3488" s="341" t="s">
        <v>5195</v>
      </c>
      <c r="B3488" s="381" t="s">
        <v>3048</v>
      </c>
      <c r="C3488" s="382" t="s">
        <v>5196</v>
      </c>
      <c r="D3488" s="383">
        <v>1496</v>
      </c>
      <c r="E3488" s="384">
        <v>4500</v>
      </c>
      <c r="F3488" s="141">
        <f>-SUMIF(CajaAcc!F:F,A3488,CajaAcc!E:E)+G3488</f>
        <v>2</v>
      </c>
      <c r="G3488" s="332">
        <v>2</v>
      </c>
    </row>
    <row r="3489" spans="1:7" ht="15">
      <c r="A3489" s="341" t="s">
        <v>5197</v>
      </c>
      <c r="B3489" s="381" t="s">
        <v>3048</v>
      </c>
      <c r="C3489" s="382" t="s">
        <v>5198</v>
      </c>
      <c r="D3489" s="383">
        <v>1875</v>
      </c>
      <c r="E3489" s="384">
        <v>6000</v>
      </c>
      <c r="F3489" s="141">
        <f>-SUMIF(CajaAcc!F:F,A3489,CajaAcc!E:E)+G3489</f>
        <v>1</v>
      </c>
      <c r="G3489" s="332">
        <v>1</v>
      </c>
    </row>
    <row r="3490" spans="1:7" ht="15">
      <c r="A3490" s="341" t="s">
        <v>5199</v>
      </c>
      <c r="B3490" s="381" t="s">
        <v>3048</v>
      </c>
      <c r="C3490" s="382" t="s">
        <v>5200</v>
      </c>
      <c r="D3490" s="383">
        <v>2748</v>
      </c>
      <c r="E3490" s="384">
        <v>8500</v>
      </c>
      <c r="F3490" s="141">
        <f>-SUMIF(CajaAcc!F:F,A3490,CajaAcc!E:E)+G3490</f>
        <v>0</v>
      </c>
      <c r="G3490" s="332">
        <v>0</v>
      </c>
    </row>
    <row r="3491" spans="1:7" ht="15">
      <c r="A3491" s="341" t="s">
        <v>6125</v>
      </c>
      <c r="B3491" s="381" t="s">
        <v>3048</v>
      </c>
      <c r="C3491" s="382" t="s">
        <v>6126</v>
      </c>
      <c r="D3491" s="383">
        <v>3524</v>
      </c>
      <c r="E3491" s="384">
        <v>11000</v>
      </c>
      <c r="F3491" s="141">
        <f>-SUMIF(CajaAcc!F:F,A3491,CajaAcc!E:E)+G3491</f>
        <v>0</v>
      </c>
      <c r="G3491" s="332">
        <v>0</v>
      </c>
    </row>
    <row r="3492" spans="1:7" ht="15">
      <c r="A3492" s="341" t="s">
        <v>5201</v>
      </c>
      <c r="B3492" s="381" t="s">
        <v>3048</v>
      </c>
      <c r="C3492" s="382" t="s">
        <v>5202</v>
      </c>
      <c r="D3492" s="383">
        <v>3117</v>
      </c>
      <c r="E3492" s="384">
        <v>9500</v>
      </c>
      <c r="F3492" s="141">
        <f>-SUMIF(CajaAcc!F:F,A3492,CajaAcc!E:E)+G3492</f>
        <v>2</v>
      </c>
      <c r="G3492" s="332">
        <v>2</v>
      </c>
    </row>
    <row r="3493" spans="1:7" ht="15">
      <c r="A3493" s="341" t="s">
        <v>5203</v>
      </c>
      <c r="B3493" s="381" t="s">
        <v>3048</v>
      </c>
      <c r="C3493" s="382" t="s">
        <v>5204</v>
      </c>
      <c r="D3493" s="383">
        <v>3614</v>
      </c>
      <c r="E3493" s="384">
        <v>11000</v>
      </c>
      <c r="F3493" s="141">
        <f>-SUMIF(CajaAcc!F:F,A3493,CajaAcc!E:E)+G3493</f>
        <v>1</v>
      </c>
      <c r="G3493" s="332">
        <v>1</v>
      </c>
    </row>
    <row r="3494" spans="1:7" ht="15">
      <c r="A3494" s="341" t="s">
        <v>5205</v>
      </c>
      <c r="B3494" s="381" t="s">
        <v>3048</v>
      </c>
      <c r="C3494" s="382" t="s">
        <v>5206</v>
      </c>
      <c r="D3494" s="383">
        <v>3051</v>
      </c>
      <c r="E3494" s="384">
        <v>9500</v>
      </c>
      <c r="F3494" s="141">
        <f>-SUMIF(CajaAcc!F:F,A3494,CajaAcc!E:E)+G3494</f>
        <v>0</v>
      </c>
      <c r="G3494" s="332">
        <v>0</v>
      </c>
    </row>
    <row r="3495" spans="1:7" ht="15">
      <c r="A3495" s="341" t="s">
        <v>5208</v>
      </c>
      <c r="B3495" s="381" t="s">
        <v>3048</v>
      </c>
      <c r="C3495" s="382" t="s">
        <v>7181</v>
      </c>
      <c r="D3495" s="383">
        <v>4540</v>
      </c>
      <c r="E3495" s="384">
        <v>14000</v>
      </c>
      <c r="F3495" s="141">
        <f>-SUMIF(CajaAcc!F:F,A3495,CajaAcc!E:E)+G3495</f>
        <v>1</v>
      </c>
      <c r="G3495" s="332">
        <v>1</v>
      </c>
    </row>
    <row r="3496" spans="1:7" ht="15">
      <c r="A3496" s="341" t="s">
        <v>5209</v>
      </c>
      <c r="B3496" s="381" t="s">
        <v>3048</v>
      </c>
      <c r="C3496" s="382" t="s">
        <v>7182</v>
      </c>
      <c r="D3496" s="383">
        <v>1370</v>
      </c>
      <c r="E3496" s="384">
        <v>4000</v>
      </c>
      <c r="F3496" s="141">
        <f>-SUMIF(CajaAcc!F:F,A3496,CajaAcc!E:E)+G3496</f>
        <v>2</v>
      </c>
      <c r="G3496" s="332">
        <v>2</v>
      </c>
    </row>
    <row r="3497" spans="1:7" ht="15">
      <c r="A3497" s="341" t="s">
        <v>5210</v>
      </c>
      <c r="B3497" s="381" t="s">
        <v>3048</v>
      </c>
      <c r="C3497" s="382" t="s">
        <v>7183</v>
      </c>
      <c r="D3497" s="383">
        <v>2404</v>
      </c>
      <c r="E3497" s="384">
        <v>7500</v>
      </c>
      <c r="F3497" s="141">
        <f>-SUMIF(CajaAcc!F:F,A3497,CajaAcc!E:E)+G3497</f>
        <v>2</v>
      </c>
      <c r="G3497" s="332">
        <v>2</v>
      </c>
    </row>
    <row r="3498" spans="1:7" ht="15">
      <c r="A3498" s="341" t="s">
        <v>5211</v>
      </c>
      <c r="B3498" s="381" t="s">
        <v>3048</v>
      </c>
      <c r="C3498" s="382" t="s">
        <v>7184</v>
      </c>
      <c r="D3498" s="383">
        <v>2710</v>
      </c>
      <c r="E3498" s="384">
        <v>8500</v>
      </c>
      <c r="F3498" s="141">
        <f>-SUMIF(CajaAcc!F:F,A3498,CajaAcc!E:E)+G3498</f>
        <v>1</v>
      </c>
      <c r="G3498" s="332">
        <v>1</v>
      </c>
    </row>
    <row r="3499" spans="1:7" ht="15">
      <c r="A3499" s="341" t="s">
        <v>5207</v>
      </c>
      <c r="B3499" s="381" t="s">
        <v>3048</v>
      </c>
      <c r="C3499" s="382" t="s">
        <v>7185</v>
      </c>
      <c r="D3499" s="383">
        <v>1370</v>
      </c>
      <c r="E3499" s="384">
        <v>4000</v>
      </c>
      <c r="F3499" s="141">
        <f>-SUMIF(CajaAcc!F:F,A3499,CajaAcc!E:E)+G3499</f>
        <v>3</v>
      </c>
      <c r="G3499" s="332">
        <v>3</v>
      </c>
    </row>
    <row r="3500" spans="1:7" ht="15">
      <c r="A3500" s="341" t="s">
        <v>5212</v>
      </c>
      <c r="B3500" s="381" t="s">
        <v>3048</v>
      </c>
      <c r="C3500" s="382" t="s">
        <v>5213</v>
      </c>
      <c r="D3500" s="383">
        <v>1700</v>
      </c>
      <c r="E3500" s="384">
        <v>5000</v>
      </c>
      <c r="F3500" s="141">
        <f>-SUMIF(CajaAcc!F:F,A3500,CajaAcc!E:E)+G3500</f>
        <v>1</v>
      </c>
      <c r="G3500" s="332">
        <v>2</v>
      </c>
    </row>
    <row r="3501" spans="1:7" ht="15">
      <c r="A3501" s="341" t="s">
        <v>5214</v>
      </c>
      <c r="B3501" s="381" t="s">
        <v>3048</v>
      </c>
      <c r="C3501" s="382" t="s">
        <v>7772</v>
      </c>
      <c r="D3501" s="383">
        <v>3751</v>
      </c>
      <c r="E3501" s="384">
        <v>11500</v>
      </c>
      <c r="F3501" s="141">
        <f>-SUMIF(CajaAcc!F:F,A3501,CajaAcc!E:E)+G3501</f>
        <v>0</v>
      </c>
      <c r="G3501" s="332">
        <v>0</v>
      </c>
    </row>
    <row r="3502" spans="1:7" ht="15">
      <c r="A3502" s="341" t="s">
        <v>5215</v>
      </c>
      <c r="B3502" s="381" t="s">
        <v>3048</v>
      </c>
      <c r="C3502" s="382" t="s">
        <v>7772</v>
      </c>
      <c r="D3502" s="383">
        <v>3751</v>
      </c>
      <c r="E3502" s="384">
        <v>11500</v>
      </c>
      <c r="F3502" s="141">
        <f>-SUMIF(CajaAcc!F:F,A3502,CajaAcc!E:E)+G3502</f>
        <v>0</v>
      </c>
      <c r="G3502" s="332">
        <v>0</v>
      </c>
    </row>
    <row r="3503" spans="1:7" ht="15">
      <c r="A3503" s="341" t="s">
        <v>5216</v>
      </c>
      <c r="B3503" s="381" t="s">
        <v>3048</v>
      </c>
      <c r="C3503" s="382" t="s">
        <v>5217</v>
      </c>
      <c r="D3503" s="383">
        <v>2543</v>
      </c>
      <c r="E3503" s="384">
        <v>8000</v>
      </c>
      <c r="F3503" s="141">
        <f>-SUMIF(CajaAcc!F:F,A3503,CajaAcc!E:E)+G3503</f>
        <v>1</v>
      </c>
      <c r="G3503" s="332">
        <v>1</v>
      </c>
    </row>
    <row r="3504" spans="1:7" ht="15">
      <c r="A3504" s="341" t="s">
        <v>5218</v>
      </c>
      <c r="B3504" s="381" t="s">
        <v>3048</v>
      </c>
      <c r="C3504" s="382" t="s">
        <v>5219</v>
      </c>
      <c r="D3504" s="383">
        <v>1915</v>
      </c>
      <c r="E3504" s="384">
        <v>6000</v>
      </c>
      <c r="F3504" s="141">
        <f>-SUMIF(CajaAcc!F:F,A3504,CajaAcc!E:E)+G3504</f>
        <v>1</v>
      </c>
      <c r="G3504" s="332">
        <v>1</v>
      </c>
    </row>
    <row r="3505" spans="1:7" ht="15">
      <c r="A3505" s="341" t="s">
        <v>6672</v>
      </c>
      <c r="B3505" s="381" t="s">
        <v>3048</v>
      </c>
      <c r="C3505" s="382" t="s">
        <v>6673</v>
      </c>
      <c r="D3505" s="383">
        <v>4547</v>
      </c>
      <c r="E3505" s="384">
        <v>14000</v>
      </c>
      <c r="F3505" s="141">
        <f>-SUMIF(CajaAcc!F:F,A3505,CajaAcc!E:E)+G3505</f>
        <v>0</v>
      </c>
      <c r="G3505" s="332">
        <v>0</v>
      </c>
    </row>
    <row r="3506" spans="1:7" ht="15">
      <c r="A3506" s="341" t="s">
        <v>6674</v>
      </c>
      <c r="B3506" s="381" t="s">
        <v>3048</v>
      </c>
      <c r="C3506" s="382" t="s">
        <v>6675</v>
      </c>
      <c r="D3506" s="383">
        <v>2811</v>
      </c>
      <c r="E3506" s="384">
        <v>8500</v>
      </c>
      <c r="F3506" s="141">
        <f>-SUMIF(CajaAcc!F:F,A3506,CajaAcc!E:E)+G3506</f>
        <v>0</v>
      </c>
      <c r="G3506" s="332">
        <v>0</v>
      </c>
    </row>
    <row r="3507" spans="1:7" ht="15">
      <c r="A3507" s="341" t="s">
        <v>6127</v>
      </c>
      <c r="B3507" s="381" t="s">
        <v>3048</v>
      </c>
      <c r="C3507" s="382" t="s">
        <v>6128</v>
      </c>
      <c r="D3507" s="383">
        <v>3524</v>
      </c>
      <c r="E3507" s="384">
        <v>11000</v>
      </c>
      <c r="F3507" s="141">
        <f>-SUMIF(CajaAcc!F:F,A3507,CajaAcc!E:E)+G3507</f>
        <v>0</v>
      </c>
      <c r="G3507" s="332">
        <v>0</v>
      </c>
    </row>
    <row r="3508" spans="1:7" ht="15">
      <c r="A3508" s="341" t="s">
        <v>6966</v>
      </c>
      <c r="B3508" s="381" t="s">
        <v>3048</v>
      </c>
      <c r="C3508" s="382" t="s">
        <v>6967</v>
      </c>
      <c r="D3508" s="383">
        <v>3614</v>
      </c>
      <c r="E3508" s="384">
        <v>11000</v>
      </c>
      <c r="F3508" s="141">
        <f>-SUMIF(CajaAcc!F:F,A3508,CajaAcc!E:E)+G3508</f>
        <v>0</v>
      </c>
      <c r="G3508" s="332">
        <v>0</v>
      </c>
    </row>
    <row r="3509" spans="1:7" ht="15">
      <c r="A3509" s="341" t="s">
        <v>6676</v>
      </c>
      <c r="B3509" s="381" t="s">
        <v>3048</v>
      </c>
      <c r="C3509" s="382" t="s">
        <v>7186</v>
      </c>
      <c r="D3509" s="383">
        <v>2404</v>
      </c>
      <c r="E3509" s="384">
        <v>7500</v>
      </c>
      <c r="F3509" s="141">
        <f>-SUMIF(CajaAcc!F:F,A3509,CajaAcc!E:E)+G3509</f>
        <v>5</v>
      </c>
      <c r="G3509" s="332">
        <v>5</v>
      </c>
    </row>
    <row r="3510" spans="1:7" ht="15">
      <c r="A3510" s="341" t="s">
        <v>5220</v>
      </c>
      <c r="B3510" s="381" t="s">
        <v>3048</v>
      </c>
      <c r="C3510" s="382" t="s">
        <v>5221</v>
      </c>
      <c r="D3510" s="383">
        <v>1700</v>
      </c>
      <c r="E3510" s="384">
        <v>5000</v>
      </c>
      <c r="F3510" s="141">
        <f>-SUMIF(CajaAcc!F:F,A3510,CajaAcc!E:E)+G3510</f>
        <v>1</v>
      </c>
      <c r="G3510" s="332">
        <v>1</v>
      </c>
    </row>
    <row r="3511" spans="1:7" ht="15">
      <c r="A3511" s="341" t="s">
        <v>6968</v>
      </c>
      <c r="B3511" s="381" t="s">
        <v>3048</v>
      </c>
      <c r="C3511" s="382" t="s">
        <v>5221</v>
      </c>
      <c r="D3511" s="383">
        <v>2156</v>
      </c>
      <c r="E3511" s="384">
        <v>6500</v>
      </c>
      <c r="F3511" s="141">
        <f>-SUMIF(CajaAcc!F:F,A3511,CajaAcc!E:E)+G3511</f>
        <v>0</v>
      </c>
      <c r="G3511" s="332">
        <v>0</v>
      </c>
    </row>
    <row r="3512" spans="1:7" ht="15">
      <c r="A3512" s="341" t="s">
        <v>6677</v>
      </c>
      <c r="B3512" s="381" t="s">
        <v>3048</v>
      </c>
      <c r="C3512" s="382" t="s">
        <v>7773</v>
      </c>
      <c r="D3512" s="383">
        <v>3745</v>
      </c>
      <c r="E3512" s="384">
        <v>11500</v>
      </c>
      <c r="F3512" s="141">
        <f>-SUMIF(CajaAcc!F:F,A3512,CajaAcc!E:E)+G3512</f>
        <v>1</v>
      </c>
      <c r="G3512" s="332">
        <v>1</v>
      </c>
    </row>
    <row r="3513" spans="1:7" ht="15">
      <c r="A3513" s="341" t="s">
        <v>7774</v>
      </c>
      <c r="B3513" s="381" t="s">
        <v>3048</v>
      </c>
      <c r="C3513" s="382" t="s">
        <v>7775</v>
      </c>
      <c r="D3513" s="383">
        <v>3285</v>
      </c>
      <c r="E3513" s="384">
        <v>10000</v>
      </c>
      <c r="F3513" s="141">
        <f>-SUMIF(CajaAcc!F:F,A3513,CajaAcc!E:E)+G3513</f>
        <v>2</v>
      </c>
      <c r="G3513" s="332">
        <v>2</v>
      </c>
    </row>
    <row r="3514" spans="1:7" ht="15">
      <c r="A3514" s="341" t="s">
        <v>5222</v>
      </c>
      <c r="B3514" s="381" t="s">
        <v>3048</v>
      </c>
      <c r="C3514" s="382" t="s">
        <v>5223</v>
      </c>
      <c r="D3514" s="383">
        <v>559</v>
      </c>
      <c r="E3514" s="384">
        <v>500</v>
      </c>
      <c r="F3514" s="141">
        <f>-SUMIF(CajaAcc!F:F,A3514,CajaAcc!E:E)+G3514</f>
        <v>0</v>
      </c>
      <c r="G3514" s="332">
        <v>0</v>
      </c>
    </row>
    <row r="3515" spans="1:7" ht="15">
      <c r="A3515" s="341" t="s">
        <v>5224</v>
      </c>
      <c r="B3515" s="381" t="s">
        <v>3048</v>
      </c>
      <c r="C3515" s="382" t="s">
        <v>5225</v>
      </c>
      <c r="D3515" s="383">
        <v>559</v>
      </c>
      <c r="E3515" s="384">
        <v>500</v>
      </c>
      <c r="F3515" s="141">
        <f>-SUMIF(CajaAcc!F:F,A3515,CajaAcc!E:E)+G3515</f>
        <v>0</v>
      </c>
      <c r="G3515" s="332">
        <v>0</v>
      </c>
    </row>
    <row r="3516" spans="1:7" ht="15">
      <c r="A3516" s="341" t="s">
        <v>5226</v>
      </c>
      <c r="B3516" s="381" t="s">
        <v>3048</v>
      </c>
      <c r="C3516" s="382" t="s">
        <v>5227</v>
      </c>
      <c r="D3516" s="383">
        <v>559</v>
      </c>
      <c r="E3516" s="384">
        <v>500</v>
      </c>
      <c r="F3516" s="141">
        <f>-SUMIF(CajaAcc!F:F,A3516,CajaAcc!E:E)+G3516</f>
        <v>0</v>
      </c>
      <c r="G3516" s="332">
        <v>0</v>
      </c>
    </row>
    <row r="3517" spans="1:7" ht="15">
      <c r="A3517" s="341" t="s">
        <v>5228</v>
      </c>
      <c r="B3517" s="381" t="s">
        <v>3048</v>
      </c>
      <c r="C3517" s="382" t="s">
        <v>5227</v>
      </c>
      <c r="D3517" s="383">
        <v>559</v>
      </c>
      <c r="E3517" s="384">
        <v>500</v>
      </c>
      <c r="F3517" s="141">
        <f>-SUMIF(CajaAcc!F:F,A3517,CajaAcc!E:E)+G3517</f>
        <v>0</v>
      </c>
      <c r="G3517" s="332">
        <v>0</v>
      </c>
    </row>
    <row r="3518" spans="1:7" ht="15">
      <c r="A3518" s="341" t="s">
        <v>5229</v>
      </c>
      <c r="B3518" s="381" t="s">
        <v>3048</v>
      </c>
      <c r="C3518" s="382" t="s">
        <v>5227</v>
      </c>
      <c r="D3518" s="383">
        <v>559</v>
      </c>
      <c r="E3518" s="384">
        <v>500</v>
      </c>
      <c r="F3518" s="141">
        <f>-SUMIF(CajaAcc!F:F,A3518,CajaAcc!E:E)+G3518</f>
        <v>0</v>
      </c>
      <c r="G3518" s="332">
        <v>0</v>
      </c>
    </row>
    <row r="3519" spans="1:7" ht="15">
      <c r="A3519" s="341" t="s">
        <v>5230</v>
      </c>
      <c r="B3519" s="381" t="s">
        <v>3048</v>
      </c>
      <c r="C3519" s="382" t="s">
        <v>5231</v>
      </c>
      <c r="D3519" s="383">
        <v>559</v>
      </c>
      <c r="E3519" s="384">
        <v>500</v>
      </c>
      <c r="F3519" s="141">
        <f>-SUMIF(CajaAcc!F:F,A3519,CajaAcc!E:E)+G3519</f>
        <v>0</v>
      </c>
      <c r="G3519" s="332">
        <v>0</v>
      </c>
    </row>
    <row r="3520" spans="1:7" ht="15">
      <c r="A3520" s="341" t="s">
        <v>5232</v>
      </c>
      <c r="B3520" s="381" t="s">
        <v>3048</v>
      </c>
      <c r="C3520" s="382" t="s">
        <v>5233</v>
      </c>
      <c r="D3520" s="383">
        <v>559</v>
      </c>
      <c r="E3520" s="384">
        <v>500</v>
      </c>
      <c r="F3520" s="141">
        <f>-SUMIF(CajaAcc!F:F,A3520,CajaAcc!E:E)+G3520</f>
        <v>0</v>
      </c>
      <c r="G3520" s="332">
        <v>0</v>
      </c>
    </row>
    <row r="3521" spans="1:7" ht="15">
      <c r="A3521" s="341" t="s">
        <v>5234</v>
      </c>
      <c r="B3521" s="381" t="s">
        <v>3048</v>
      </c>
      <c r="C3521" s="382" t="s">
        <v>5235</v>
      </c>
      <c r="D3521" s="383">
        <v>2175</v>
      </c>
      <c r="E3521" s="384">
        <v>4000</v>
      </c>
      <c r="F3521" s="141">
        <f>-SUMIF(CajaAcc!F:F,A3521,CajaAcc!E:E)+G3521</f>
        <v>0</v>
      </c>
      <c r="G3521" s="332">
        <v>0</v>
      </c>
    </row>
    <row r="3522" spans="1:7" ht="15">
      <c r="A3522" s="341" t="s">
        <v>5236</v>
      </c>
      <c r="B3522" s="381" t="s">
        <v>3048</v>
      </c>
      <c r="C3522" s="382" t="s">
        <v>5237</v>
      </c>
      <c r="D3522" s="383">
        <v>2261</v>
      </c>
      <c r="E3522" s="384">
        <v>4500</v>
      </c>
      <c r="F3522" s="141">
        <f>-SUMIF(CajaAcc!F:F,A3522,CajaAcc!E:E)+G3522</f>
        <v>0</v>
      </c>
      <c r="G3522" s="332">
        <v>0</v>
      </c>
    </row>
    <row r="3523" spans="1:7" ht="15">
      <c r="A3523" s="341" t="s">
        <v>5238</v>
      </c>
      <c r="B3523" s="381" t="s">
        <v>3048</v>
      </c>
      <c r="C3523" s="382" t="s">
        <v>5237</v>
      </c>
      <c r="D3523" s="383">
        <v>2261</v>
      </c>
      <c r="E3523" s="384">
        <v>4500</v>
      </c>
      <c r="F3523" s="141">
        <f>-SUMIF(CajaAcc!F:F,A3523,CajaAcc!E:E)+G3523</f>
        <v>0</v>
      </c>
      <c r="G3523" s="332">
        <v>0</v>
      </c>
    </row>
    <row r="3524" spans="1:7" ht="15">
      <c r="A3524" s="341" t="s">
        <v>5239</v>
      </c>
      <c r="B3524" s="381" t="s">
        <v>3048</v>
      </c>
      <c r="C3524" s="382" t="s">
        <v>5240</v>
      </c>
      <c r="D3524" s="383">
        <v>2175</v>
      </c>
      <c r="E3524" s="384">
        <v>4000</v>
      </c>
      <c r="F3524" s="141">
        <f>-SUMIF(CajaAcc!F:F,A3524,CajaAcc!E:E)+G3524</f>
        <v>1</v>
      </c>
      <c r="G3524" s="332">
        <v>1</v>
      </c>
    </row>
    <row r="3525" spans="1:7" ht="15">
      <c r="A3525" s="341" t="s">
        <v>5241</v>
      </c>
      <c r="B3525" s="381" t="s">
        <v>3048</v>
      </c>
      <c r="C3525" s="382" t="s">
        <v>5240</v>
      </c>
      <c r="D3525" s="383">
        <v>2175</v>
      </c>
      <c r="E3525" s="384">
        <v>4000</v>
      </c>
      <c r="F3525" s="141">
        <f>-SUMIF(CajaAcc!F:F,A3525,CajaAcc!E:E)+G3525</f>
        <v>0</v>
      </c>
      <c r="G3525" s="332">
        <v>0</v>
      </c>
    </row>
    <row r="3526" spans="1:7" ht="15">
      <c r="A3526" s="341" t="s">
        <v>5242</v>
      </c>
      <c r="B3526" s="381" t="s">
        <v>3048</v>
      </c>
      <c r="C3526" s="382" t="s">
        <v>5240</v>
      </c>
      <c r="D3526" s="383">
        <v>2175</v>
      </c>
      <c r="E3526" s="384">
        <v>4000</v>
      </c>
      <c r="F3526" s="141">
        <f>-SUMIF(CajaAcc!F:F,A3526,CajaAcc!E:E)+G3526</f>
        <v>0</v>
      </c>
      <c r="G3526" s="332">
        <v>0</v>
      </c>
    </row>
    <row r="3527" spans="1:7" ht="15">
      <c r="A3527" s="341" t="s">
        <v>5243</v>
      </c>
      <c r="B3527" s="381" t="s">
        <v>3048</v>
      </c>
      <c r="C3527" s="382" t="s">
        <v>5244</v>
      </c>
      <c r="D3527" s="383">
        <v>2266</v>
      </c>
      <c r="E3527" s="384">
        <v>4500</v>
      </c>
      <c r="F3527" s="141">
        <f>-SUMIF(CajaAcc!F:F,A3527,CajaAcc!E:E)+G3527</f>
        <v>0</v>
      </c>
      <c r="G3527" s="332">
        <v>0</v>
      </c>
    </row>
    <row r="3528" spans="1:7" ht="15">
      <c r="A3528" s="341" t="s">
        <v>5245</v>
      </c>
      <c r="B3528" s="381" t="s">
        <v>3048</v>
      </c>
      <c r="C3528" s="382" t="s">
        <v>5244</v>
      </c>
      <c r="D3528" s="383">
        <v>2266</v>
      </c>
      <c r="E3528" s="384">
        <v>4500</v>
      </c>
      <c r="F3528" s="141">
        <f>-SUMIF(CajaAcc!F:F,A3528,CajaAcc!E:E)+G3528</f>
        <v>0</v>
      </c>
      <c r="G3528" s="332">
        <v>0</v>
      </c>
    </row>
    <row r="3529" spans="1:7" ht="15">
      <c r="A3529" s="341" t="s">
        <v>5246</v>
      </c>
      <c r="B3529" s="381" t="s">
        <v>3048</v>
      </c>
      <c r="C3529" s="382" t="s">
        <v>5244</v>
      </c>
      <c r="D3529" s="383">
        <v>2266</v>
      </c>
      <c r="E3529" s="384">
        <v>4500</v>
      </c>
      <c r="F3529" s="141">
        <f>-SUMIF(CajaAcc!F:F,A3529,CajaAcc!E:E)+G3529</f>
        <v>0</v>
      </c>
      <c r="G3529" s="332">
        <v>0</v>
      </c>
    </row>
    <row r="3530" spans="1:7" ht="15">
      <c r="A3530" s="341" t="s">
        <v>5247</v>
      </c>
      <c r="B3530" s="381" t="s">
        <v>3048</v>
      </c>
      <c r="C3530" s="382" t="s">
        <v>5244</v>
      </c>
      <c r="D3530" s="383">
        <v>2266</v>
      </c>
      <c r="E3530" s="384">
        <v>4500</v>
      </c>
      <c r="F3530" s="141">
        <f>-SUMIF(CajaAcc!F:F,A3530,CajaAcc!E:E)+G3530</f>
        <v>0</v>
      </c>
      <c r="G3530" s="332">
        <v>0</v>
      </c>
    </row>
    <row r="3531" spans="1:7" ht="15">
      <c r="A3531" s="341" t="s">
        <v>5248</v>
      </c>
      <c r="B3531" s="381" t="s">
        <v>3048</v>
      </c>
      <c r="C3531" s="382" t="s">
        <v>5244</v>
      </c>
      <c r="D3531" s="383">
        <v>2266</v>
      </c>
      <c r="E3531" s="384">
        <v>4500</v>
      </c>
      <c r="F3531" s="141">
        <f>-SUMIF(CajaAcc!F:F,A3531,CajaAcc!E:E)+G3531</f>
        <v>0</v>
      </c>
      <c r="G3531" s="332">
        <v>0</v>
      </c>
    </row>
    <row r="3532" spans="1:7" ht="15">
      <c r="A3532" s="341" t="s">
        <v>5249</v>
      </c>
      <c r="B3532" s="381" t="s">
        <v>3048</v>
      </c>
      <c r="C3532" s="382" t="s">
        <v>5250</v>
      </c>
      <c r="D3532" s="383">
        <v>1700</v>
      </c>
      <c r="E3532" s="384">
        <v>3500</v>
      </c>
      <c r="F3532" s="141">
        <f>-SUMIF(CajaAcc!F:F,A3532,CajaAcc!E:E)+G3532</f>
        <v>0</v>
      </c>
      <c r="G3532" s="332">
        <v>0</v>
      </c>
    </row>
    <row r="3533" spans="1:7" ht="15">
      <c r="A3533" s="341" t="s">
        <v>5251</v>
      </c>
      <c r="B3533" s="381" t="s">
        <v>3048</v>
      </c>
      <c r="C3533" s="382" t="s">
        <v>5250</v>
      </c>
      <c r="D3533" s="383">
        <v>1700</v>
      </c>
      <c r="E3533" s="384">
        <v>3500</v>
      </c>
      <c r="F3533" s="141">
        <f>-SUMIF(CajaAcc!F:F,A3533,CajaAcc!E:E)+G3533</f>
        <v>0</v>
      </c>
      <c r="G3533" s="332">
        <v>0</v>
      </c>
    </row>
    <row r="3534" spans="1:7" ht="15">
      <c r="A3534" s="341" t="s">
        <v>5252</v>
      </c>
      <c r="B3534" s="381" t="s">
        <v>3048</v>
      </c>
      <c r="C3534" s="382" t="s">
        <v>5253</v>
      </c>
      <c r="D3534" s="383">
        <v>2261</v>
      </c>
      <c r="E3534" s="384">
        <v>4500</v>
      </c>
      <c r="F3534" s="141">
        <f>-SUMIF(CajaAcc!F:F,A3534,CajaAcc!E:E)+G3534</f>
        <v>0</v>
      </c>
      <c r="G3534" s="332">
        <v>0</v>
      </c>
    </row>
    <row r="3535" spans="1:7" ht="15">
      <c r="A3535" s="341" t="s">
        <v>5254</v>
      </c>
      <c r="B3535" s="381" t="s">
        <v>3048</v>
      </c>
      <c r="C3535" s="382" t="s">
        <v>5255</v>
      </c>
      <c r="D3535" s="383">
        <v>1514</v>
      </c>
      <c r="E3535" s="384">
        <v>3000</v>
      </c>
      <c r="F3535" s="141">
        <f>-SUMIF(CajaAcc!F:F,A3535,CajaAcc!E:E)+G3535</f>
        <v>0</v>
      </c>
      <c r="G3535" s="332">
        <v>0</v>
      </c>
    </row>
    <row r="3536" spans="1:7" ht="15">
      <c r="A3536" s="341" t="s">
        <v>5256</v>
      </c>
      <c r="B3536" s="381" t="s">
        <v>3048</v>
      </c>
      <c r="C3536" s="382" t="s">
        <v>5257</v>
      </c>
      <c r="D3536" s="383">
        <v>1514</v>
      </c>
      <c r="E3536" s="384">
        <v>3000</v>
      </c>
      <c r="F3536" s="141">
        <f>-SUMIF(CajaAcc!F:F,A3536,CajaAcc!E:E)+G3536</f>
        <v>0</v>
      </c>
      <c r="G3536" s="332">
        <v>0</v>
      </c>
    </row>
    <row r="3537" spans="1:7" ht="15">
      <c r="A3537" s="341" t="s">
        <v>5258</v>
      </c>
      <c r="B3537" s="381" t="s">
        <v>3048</v>
      </c>
      <c r="C3537" s="382" t="s">
        <v>5259</v>
      </c>
      <c r="D3537" s="383">
        <v>2175</v>
      </c>
      <c r="E3537" s="384">
        <v>4000</v>
      </c>
      <c r="F3537" s="141">
        <f>-SUMIF(CajaAcc!F:F,A3537,CajaAcc!E:E)+G3537</f>
        <v>0</v>
      </c>
      <c r="G3537" s="332">
        <v>0</v>
      </c>
    </row>
    <row r="3538" spans="1:7" ht="15">
      <c r="A3538" s="341" t="s">
        <v>5260</v>
      </c>
      <c r="B3538" s="381" t="s">
        <v>3048</v>
      </c>
      <c r="C3538" s="382" t="s">
        <v>5259</v>
      </c>
      <c r="D3538" s="383">
        <v>2175</v>
      </c>
      <c r="E3538" s="384">
        <v>4000</v>
      </c>
      <c r="F3538" s="141">
        <f>-SUMIF(CajaAcc!F:F,A3538,CajaAcc!E:E)+G3538</f>
        <v>0</v>
      </c>
      <c r="G3538" s="332">
        <v>0</v>
      </c>
    </row>
    <row r="3539" spans="1:7" ht="15">
      <c r="A3539" s="341" t="s">
        <v>5261</v>
      </c>
      <c r="B3539" s="381" t="s">
        <v>3048</v>
      </c>
      <c r="C3539" s="382" t="s">
        <v>5259</v>
      </c>
      <c r="D3539" s="383">
        <v>2175</v>
      </c>
      <c r="E3539" s="384">
        <v>4000</v>
      </c>
      <c r="F3539" s="141">
        <f>-SUMIF(CajaAcc!F:F,A3539,CajaAcc!E:E)+G3539</f>
        <v>0</v>
      </c>
      <c r="G3539" s="332">
        <v>0</v>
      </c>
    </row>
    <row r="3540" spans="1:7" ht="15">
      <c r="A3540" s="341" t="s">
        <v>5262</v>
      </c>
      <c r="B3540" s="381" t="s">
        <v>3048</v>
      </c>
      <c r="C3540" s="382" t="s">
        <v>5259</v>
      </c>
      <c r="D3540" s="383">
        <v>2175</v>
      </c>
      <c r="E3540" s="384">
        <v>4000</v>
      </c>
      <c r="F3540" s="141">
        <f>-SUMIF(CajaAcc!F:F,A3540,CajaAcc!E:E)+G3540</f>
        <v>0</v>
      </c>
      <c r="G3540" s="332">
        <v>0</v>
      </c>
    </row>
    <row r="3541" spans="1:7" ht="15">
      <c r="A3541" s="341" t="s">
        <v>5263</v>
      </c>
      <c r="B3541" s="381" t="s">
        <v>3048</v>
      </c>
      <c r="C3541" s="382" t="s">
        <v>5264</v>
      </c>
      <c r="D3541" s="383">
        <v>3051</v>
      </c>
      <c r="E3541" s="384">
        <v>6000</v>
      </c>
      <c r="F3541" s="141">
        <f>-SUMIF(CajaAcc!F:F,A3541,CajaAcc!E:E)+G3541</f>
        <v>0</v>
      </c>
      <c r="G3541" s="332">
        <v>0</v>
      </c>
    </row>
    <row r="3542" spans="1:7" ht="15">
      <c r="A3542" s="341" t="s">
        <v>5266</v>
      </c>
      <c r="B3542" s="381" t="s">
        <v>3048</v>
      </c>
      <c r="C3542" s="382" t="s">
        <v>7187</v>
      </c>
      <c r="D3542" s="383">
        <v>4540</v>
      </c>
      <c r="E3542" s="384">
        <v>8500</v>
      </c>
      <c r="F3542" s="141">
        <f>-SUMIF(CajaAcc!F:F,A3542,CajaAcc!E:E)+G3542</f>
        <v>0</v>
      </c>
      <c r="G3542" s="332">
        <v>0</v>
      </c>
    </row>
    <row r="3543" spans="1:7" ht="15">
      <c r="A3543" s="341" t="s">
        <v>5265</v>
      </c>
      <c r="B3543" s="381" t="s">
        <v>3048</v>
      </c>
      <c r="C3543" s="382" t="s">
        <v>7188</v>
      </c>
      <c r="D3543" s="383">
        <v>2510</v>
      </c>
      <c r="E3543" s="384">
        <v>5000</v>
      </c>
      <c r="F3543" s="141">
        <f>-SUMIF(CajaAcc!F:F,A3543,CajaAcc!E:E)+G3543</f>
        <v>0</v>
      </c>
      <c r="G3543" s="332">
        <v>0</v>
      </c>
    </row>
    <row r="3544" spans="1:7" ht="15">
      <c r="A3544" s="341" t="s">
        <v>5267</v>
      </c>
      <c r="B3544" s="381" t="s">
        <v>3048</v>
      </c>
      <c r="C3544" s="382" t="s">
        <v>7189</v>
      </c>
      <c r="D3544" s="383">
        <v>1514</v>
      </c>
      <c r="E3544" s="384">
        <v>4500</v>
      </c>
      <c r="F3544" s="141">
        <f>-SUMIF(CajaAcc!F:F,A3544,CajaAcc!E:E)+G3544</f>
        <v>0</v>
      </c>
      <c r="G3544" s="332">
        <v>0</v>
      </c>
    </row>
    <row r="3545" spans="1:7" ht="15">
      <c r="A3545" s="341" t="s">
        <v>5268</v>
      </c>
      <c r="B3545" s="381" t="s">
        <v>3048</v>
      </c>
      <c r="C3545" s="382" t="s">
        <v>7190</v>
      </c>
      <c r="D3545" s="383">
        <v>1514</v>
      </c>
      <c r="E3545" s="384">
        <v>4500</v>
      </c>
      <c r="F3545" s="141">
        <f>-SUMIF(CajaAcc!F:F,A3545,CajaAcc!E:E)+G3545</f>
        <v>0</v>
      </c>
      <c r="G3545" s="332">
        <v>0</v>
      </c>
    </row>
    <row r="3546" spans="1:7" ht="15">
      <c r="A3546" s="341" t="s">
        <v>5275</v>
      </c>
      <c r="B3546" s="381" t="s">
        <v>3048</v>
      </c>
      <c r="C3546" s="382" t="s">
        <v>7191</v>
      </c>
      <c r="D3546" s="383">
        <v>1370</v>
      </c>
      <c r="E3546" s="384">
        <v>4000</v>
      </c>
      <c r="F3546" s="141">
        <f>-SUMIF(CajaAcc!F:F,A3546,CajaAcc!E:E)+G3546</f>
        <v>0</v>
      </c>
      <c r="G3546" s="332">
        <v>1</v>
      </c>
    </row>
    <row r="3547" spans="1:7" ht="15">
      <c r="A3547" s="341" t="s">
        <v>5280</v>
      </c>
      <c r="B3547" s="381" t="s">
        <v>3048</v>
      </c>
      <c r="C3547" s="382" t="s">
        <v>7192</v>
      </c>
      <c r="D3547" s="383">
        <v>1700</v>
      </c>
      <c r="E3547" s="384">
        <v>5000</v>
      </c>
      <c r="F3547" s="141">
        <f>-SUMIF(CajaAcc!F:F,A3547,CajaAcc!E:E)+G3547</f>
        <v>0</v>
      </c>
      <c r="G3547" s="332">
        <v>0</v>
      </c>
    </row>
    <row r="3548" spans="1:7" ht="15">
      <c r="A3548" s="341" t="s">
        <v>5282</v>
      </c>
      <c r="B3548" s="381" t="s">
        <v>3048</v>
      </c>
      <c r="C3548" s="382" t="s">
        <v>7193</v>
      </c>
      <c r="D3548" s="383">
        <v>2289</v>
      </c>
      <c r="E3548" s="384">
        <v>7000</v>
      </c>
      <c r="F3548" s="141">
        <f>-SUMIF(CajaAcc!F:F,A3548,CajaAcc!E:E)+G3548</f>
        <v>0</v>
      </c>
      <c r="G3548" s="332">
        <v>0</v>
      </c>
    </row>
    <row r="3549" spans="1:7" ht="15">
      <c r="A3549" s="341" t="s">
        <v>5269</v>
      </c>
      <c r="B3549" s="381" t="s">
        <v>3048</v>
      </c>
      <c r="C3549" s="382" t="s">
        <v>7194</v>
      </c>
      <c r="D3549" s="383">
        <v>3060</v>
      </c>
      <c r="E3549" s="384">
        <v>9500</v>
      </c>
      <c r="F3549" s="141">
        <f>-SUMIF(CajaAcc!F:F,A3549,CajaAcc!E:E)+G3549</f>
        <v>0</v>
      </c>
      <c r="G3549" s="332">
        <v>0</v>
      </c>
    </row>
    <row r="3550" spans="1:7" ht="15">
      <c r="A3550" s="341" t="s">
        <v>5270</v>
      </c>
      <c r="B3550" s="381" t="s">
        <v>3048</v>
      </c>
      <c r="C3550" s="382" t="s">
        <v>7195</v>
      </c>
      <c r="D3550" s="383">
        <v>2571</v>
      </c>
      <c r="E3550" s="384">
        <v>8000</v>
      </c>
      <c r="F3550" s="141">
        <f>-SUMIF(CajaAcc!F:F,A3550,CajaAcc!E:E)+G3550</f>
        <v>0</v>
      </c>
      <c r="G3550" s="332">
        <v>0</v>
      </c>
    </row>
    <row r="3551" spans="1:7" ht="15">
      <c r="A3551" s="341" t="s">
        <v>5273</v>
      </c>
      <c r="B3551" s="381" t="s">
        <v>3048</v>
      </c>
      <c r="C3551" s="382" t="s">
        <v>7196</v>
      </c>
      <c r="D3551" s="383">
        <v>3051</v>
      </c>
      <c r="E3551" s="384">
        <v>9500</v>
      </c>
      <c r="F3551" s="141">
        <f>-SUMIF(CajaAcc!F:F,A3551,CajaAcc!E:E)+G3551</f>
        <v>2</v>
      </c>
      <c r="G3551" s="332">
        <v>2</v>
      </c>
    </row>
    <row r="3552" spans="1:7" ht="15">
      <c r="A3552" s="341" t="s">
        <v>5277</v>
      </c>
      <c r="B3552" s="381" t="s">
        <v>3048</v>
      </c>
      <c r="C3552" s="382" t="s">
        <v>7197</v>
      </c>
      <c r="D3552" s="383">
        <v>1700</v>
      </c>
      <c r="E3552" s="384">
        <v>5000</v>
      </c>
      <c r="F3552" s="141">
        <f>-SUMIF(CajaAcc!F:F,A3552,CajaAcc!E:E)+G3552</f>
        <v>0</v>
      </c>
      <c r="G3552" s="332">
        <v>0</v>
      </c>
    </row>
    <row r="3553" spans="1:7" ht="15">
      <c r="A3553" s="341" t="s">
        <v>5278</v>
      </c>
      <c r="B3553" s="381" t="s">
        <v>3048</v>
      </c>
      <c r="C3553" s="382" t="s">
        <v>7197</v>
      </c>
      <c r="D3553" s="383">
        <v>1700</v>
      </c>
      <c r="E3553" s="384">
        <v>5000</v>
      </c>
      <c r="F3553" s="141">
        <f>-SUMIF(CajaAcc!F:F,A3553,CajaAcc!E:E)+G3553</f>
        <v>0</v>
      </c>
      <c r="G3553" s="332">
        <v>0</v>
      </c>
    </row>
    <row r="3554" spans="1:7" ht="15">
      <c r="A3554" s="341" t="s">
        <v>5279</v>
      </c>
      <c r="B3554" s="381" t="s">
        <v>3048</v>
      </c>
      <c r="C3554" s="382" t="s">
        <v>7197</v>
      </c>
      <c r="D3554" s="383">
        <v>1700</v>
      </c>
      <c r="E3554" s="384">
        <v>5000</v>
      </c>
      <c r="F3554" s="141">
        <f>-SUMIF(CajaAcc!F:F,A3554,CajaAcc!E:E)+G3554</f>
        <v>0</v>
      </c>
      <c r="G3554" s="332">
        <v>0</v>
      </c>
    </row>
    <row r="3555" spans="1:7" ht="15">
      <c r="A3555" s="341" t="s">
        <v>5281</v>
      </c>
      <c r="B3555" s="381" t="s">
        <v>3048</v>
      </c>
      <c r="C3555" s="382" t="s">
        <v>7198</v>
      </c>
      <c r="D3555" s="383">
        <v>1263</v>
      </c>
      <c r="E3555" s="384">
        <v>4000</v>
      </c>
      <c r="F3555" s="141">
        <f>-SUMIF(CajaAcc!F:F,A3555,CajaAcc!E:E)+G3555</f>
        <v>1</v>
      </c>
      <c r="G3555" s="332">
        <v>1</v>
      </c>
    </row>
    <row r="3556" spans="1:7" ht="15">
      <c r="A3556" s="341" t="s">
        <v>7391</v>
      </c>
      <c r="B3556" s="381" t="s">
        <v>3048</v>
      </c>
      <c r="C3556" s="382" t="s">
        <v>7392</v>
      </c>
      <c r="D3556" s="383">
        <v>1860</v>
      </c>
      <c r="E3556" s="384">
        <v>5500</v>
      </c>
      <c r="F3556" s="141">
        <f>-SUMIF(CajaAcc!F:F,A3556,CajaAcc!E:E)+G3556</f>
        <v>0</v>
      </c>
      <c r="G3556" s="332">
        <v>0</v>
      </c>
    </row>
    <row r="3557" spans="1:7" ht="15">
      <c r="A3557" s="341" t="s">
        <v>5271</v>
      </c>
      <c r="B3557" s="381" t="s">
        <v>3048</v>
      </c>
      <c r="C3557" s="382" t="s">
        <v>5272</v>
      </c>
      <c r="D3557" s="383">
        <v>2991</v>
      </c>
      <c r="E3557" s="384">
        <v>9000</v>
      </c>
      <c r="F3557" s="141">
        <f>-SUMIF(CajaAcc!F:F,A3557,CajaAcc!E:E)+G3557</f>
        <v>0</v>
      </c>
      <c r="G3557" s="332">
        <v>0</v>
      </c>
    </row>
    <row r="3558" spans="1:7" ht="15">
      <c r="A3558" s="341" t="s">
        <v>5276</v>
      </c>
      <c r="B3558" s="381" t="s">
        <v>3048</v>
      </c>
      <c r="C3558" s="382" t="s">
        <v>7199</v>
      </c>
      <c r="D3558" s="383">
        <v>4540</v>
      </c>
      <c r="E3558" s="384">
        <v>14000</v>
      </c>
      <c r="F3558" s="141">
        <f>-SUMIF(CajaAcc!F:F,A3558,CajaAcc!E:E)+G3558</f>
        <v>0</v>
      </c>
      <c r="G3558" s="332">
        <v>0</v>
      </c>
    </row>
    <row r="3559" spans="1:7" ht="15">
      <c r="A3559" s="341" t="s">
        <v>5274</v>
      </c>
      <c r="B3559" s="381" t="s">
        <v>3048</v>
      </c>
      <c r="C3559" s="382" t="s">
        <v>7200</v>
      </c>
      <c r="D3559" s="383">
        <v>2510</v>
      </c>
      <c r="E3559" s="384">
        <v>7500</v>
      </c>
      <c r="F3559" s="141">
        <f>-SUMIF(CajaAcc!F:F,A3559,CajaAcc!E:E)+G3559</f>
        <v>0</v>
      </c>
      <c r="G3559" s="332">
        <v>0</v>
      </c>
    </row>
    <row r="3560" spans="1:7" ht="15">
      <c r="A3560" s="341" t="s">
        <v>5283</v>
      </c>
      <c r="B3560" s="381" t="s">
        <v>3048</v>
      </c>
      <c r="C3560" s="382" t="s">
        <v>5284</v>
      </c>
      <c r="D3560" s="383">
        <v>1514</v>
      </c>
      <c r="E3560" s="384">
        <v>4500</v>
      </c>
      <c r="F3560" s="141">
        <f>-SUMIF(CajaAcc!F:F,A3560,CajaAcc!E:E)+G3560</f>
        <v>0</v>
      </c>
      <c r="G3560" s="332">
        <v>2</v>
      </c>
    </row>
    <row r="3561" spans="1:7" ht="15">
      <c r="A3561" s="341" t="s">
        <v>5285</v>
      </c>
      <c r="B3561" s="381" t="s">
        <v>3048</v>
      </c>
      <c r="C3561" s="382" t="s">
        <v>5286</v>
      </c>
      <c r="D3561" s="383">
        <v>3147</v>
      </c>
      <c r="E3561" s="384">
        <v>9500</v>
      </c>
      <c r="F3561" s="141">
        <f>-SUMIF(CajaAcc!F:F,A3561,CajaAcc!E:E)+G3561</f>
        <v>3</v>
      </c>
      <c r="G3561" s="332">
        <v>3</v>
      </c>
    </row>
    <row r="3562" spans="1:7" ht="15">
      <c r="A3562" s="341" t="s">
        <v>5287</v>
      </c>
      <c r="B3562" s="381" t="s">
        <v>3048</v>
      </c>
      <c r="C3562" s="382" t="s">
        <v>5288</v>
      </c>
      <c r="D3562" s="383">
        <v>1514</v>
      </c>
      <c r="E3562" s="384">
        <v>4500</v>
      </c>
      <c r="F3562" s="141">
        <f>-SUMIF(CajaAcc!F:F,A3562,CajaAcc!E:E)+G3562</f>
        <v>16</v>
      </c>
      <c r="G3562" s="332">
        <v>14</v>
      </c>
    </row>
    <row r="3563" spans="1:7" ht="15">
      <c r="A3563" s="341" t="s">
        <v>5289</v>
      </c>
      <c r="B3563" s="381" t="s">
        <v>3048</v>
      </c>
      <c r="C3563" s="382" t="s">
        <v>5290</v>
      </c>
      <c r="D3563" s="383">
        <v>1514</v>
      </c>
      <c r="E3563" s="384">
        <v>4500</v>
      </c>
      <c r="F3563" s="141">
        <f>-SUMIF(CajaAcc!F:F,A3563,CajaAcc!E:E)+G3563</f>
        <v>8</v>
      </c>
      <c r="G3563" s="332">
        <v>8</v>
      </c>
    </row>
    <row r="3564" spans="1:7" ht="15">
      <c r="A3564" s="341" t="s">
        <v>5291</v>
      </c>
      <c r="B3564" s="381" t="s">
        <v>3048</v>
      </c>
      <c r="C3564" s="382" t="s">
        <v>5292</v>
      </c>
      <c r="D3564" s="383">
        <v>1496</v>
      </c>
      <c r="E3564" s="384">
        <v>4500</v>
      </c>
      <c r="F3564" s="141">
        <f>-SUMIF(CajaAcc!F:F,A3564,CajaAcc!E:E)+G3564</f>
        <v>2</v>
      </c>
      <c r="G3564" s="332">
        <v>3</v>
      </c>
    </row>
    <row r="3565" spans="1:7" ht="15">
      <c r="A3565" s="341" t="s">
        <v>5293</v>
      </c>
      <c r="B3565" s="381" t="s">
        <v>3048</v>
      </c>
      <c r="C3565" s="382" t="s">
        <v>5294</v>
      </c>
      <c r="D3565" s="383">
        <v>3060</v>
      </c>
      <c r="E3565" s="384">
        <v>9500</v>
      </c>
      <c r="F3565" s="141">
        <f>-SUMIF(CajaAcc!F:F,A3565,CajaAcc!E:E)+G3565</f>
        <v>7</v>
      </c>
      <c r="G3565" s="332">
        <v>8</v>
      </c>
    </row>
    <row r="3566" spans="1:7" ht="15">
      <c r="A3566" s="341" t="s">
        <v>5295</v>
      </c>
      <c r="B3566" s="381" t="s">
        <v>3048</v>
      </c>
      <c r="C3566" s="382" t="s">
        <v>5296</v>
      </c>
      <c r="D3566" s="383">
        <v>3051</v>
      </c>
      <c r="E3566" s="384">
        <v>9500</v>
      </c>
      <c r="F3566" s="141">
        <f>-SUMIF(CajaAcc!F:F,A3566,CajaAcc!E:E)+G3566</f>
        <v>1</v>
      </c>
      <c r="G3566" s="332">
        <v>1</v>
      </c>
    </row>
    <row r="3567" spans="1:7" ht="15">
      <c r="A3567" s="341" t="s">
        <v>5297</v>
      </c>
      <c r="B3567" s="381" t="s">
        <v>3048</v>
      </c>
      <c r="C3567" s="382" t="s">
        <v>5296</v>
      </c>
      <c r="D3567" s="383">
        <v>3051</v>
      </c>
      <c r="E3567" s="384">
        <v>9500</v>
      </c>
      <c r="F3567" s="141">
        <f>-SUMIF(CajaAcc!F:F,A3567,CajaAcc!E:E)+G3567</f>
        <v>7</v>
      </c>
      <c r="G3567" s="332">
        <v>7</v>
      </c>
    </row>
    <row r="3568" spans="1:7" ht="15">
      <c r="A3568" s="341" t="s">
        <v>5299</v>
      </c>
      <c r="B3568" s="381" t="s">
        <v>3048</v>
      </c>
      <c r="C3568" s="382" t="s">
        <v>7201</v>
      </c>
      <c r="D3568" s="383">
        <v>4540</v>
      </c>
      <c r="E3568" s="384">
        <v>14000</v>
      </c>
      <c r="F3568" s="141">
        <f>-SUMIF(CajaAcc!F:F,A3568,CajaAcc!E:E)+G3568</f>
        <v>0</v>
      </c>
      <c r="G3568" s="332">
        <v>0</v>
      </c>
    </row>
    <row r="3569" spans="1:7" ht="15">
      <c r="A3569" s="341" t="s">
        <v>5298</v>
      </c>
      <c r="B3569" s="381" t="s">
        <v>3048</v>
      </c>
      <c r="C3569" s="382" t="s">
        <v>7202</v>
      </c>
      <c r="D3569" s="383">
        <v>1370</v>
      </c>
      <c r="E3569" s="384">
        <v>4000</v>
      </c>
      <c r="F3569" s="141">
        <f>-SUMIF(CajaAcc!F:F,A3569,CajaAcc!E:E)+G3569</f>
        <v>1</v>
      </c>
      <c r="G3569" s="332">
        <v>0</v>
      </c>
    </row>
    <row r="3570" spans="1:7" ht="15">
      <c r="A3570" s="341" t="s">
        <v>5300</v>
      </c>
      <c r="B3570" s="381" t="s">
        <v>3048</v>
      </c>
      <c r="C3570" s="382" t="s">
        <v>5301</v>
      </c>
      <c r="D3570" s="383">
        <v>1700</v>
      </c>
      <c r="E3570" s="384">
        <v>5000</v>
      </c>
      <c r="F3570" s="141">
        <f>-SUMIF(CajaAcc!F:F,A3570,CajaAcc!E:E)+G3570</f>
        <v>1</v>
      </c>
      <c r="G3570" s="332">
        <v>1</v>
      </c>
    </row>
    <row r="3571" spans="1:7" ht="15">
      <c r="A3571" s="341" t="s">
        <v>5302</v>
      </c>
      <c r="B3571" s="381" t="s">
        <v>3048</v>
      </c>
      <c r="C3571" s="382" t="s">
        <v>5303</v>
      </c>
      <c r="D3571" s="383">
        <v>1263</v>
      </c>
      <c r="E3571" s="384">
        <v>4000</v>
      </c>
      <c r="F3571" s="141">
        <f>-SUMIF(CajaAcc!F:F,A3571,CajaAcc!E:E)+G3571</f>
        <v>0</v>
      </c>
      <c r="G3571" s="332">
        <v>0</v>
      </c>
    </row>
    <row r="3572" spans="1:7" ht="15">
      <c r="A3572" s="341" t="s">
        <v>5304</v>
      </c>
      <c r="B3572" s="381" t="s">
        <v>3048</v>
      </c>
      <c r="C3572" s="382" t="s">
        <v>5305</v>
      </c>
      <c r="D3572" s="383">
        <v>1915</v>
      </c>
      <c r="E3572" s="384">
        <v>6000</v>
      </c>
      <c r="F3572" s="141">
        <f>-SUMIF(CajaAcc!F:F,A3572,CajaAcc!E:E)+G3572</f>
        <v>3</v>
      </c>
      <c r="G3572" s="332">
        <v>3</v>
      </c>
    </row>
    <row r="3573" spans="1:7" ht="15">
      <c r="A3573" s="341" t="s">
        <v>5306</v>
      </c>
      <c r="B3573" s="381" t="s">
        <v>3048</v>
      </c>
      <c r="C3573" s="382" t="s">
        <v>5307</v>
      </c>
      <c r="D3573" s="383">
        <v>2710</v>
      </c>
      <c r="E3573" s="384">
        <v>8500</v>
      </c>
      <c r="F3573" s="141">
        <f>-SUMIF(CajaAcc!F:F,A3573,CajaAcc!E:E)+G3573</f>
        <v>2</v>
      </c>
      <c r="G3573" s="332">
        <v>2</v>
      </c>
    </row>
    <row r="3574" spans="1:7" ht="15">
      <c r="A3574" s="341" t="s">
        <v>5308</v>
      </c>
      <c r="B3574" s="381" t="s">
        <v>3048</v>
      </c>
      <c r="C3574" s="382" t="s">
        <v>5309</v>
      </c>
      <c r="D3574" s="383">
        <v>1496</v>
      </c>
      <c r="E3574" s="384">
        <v>4500</v>
      </c>
      <c r="F3574" s="141">
        <f>-SUMIF(CajaAcc!F:F,A3574,CajaAcc!E:E)+G3574</f>
        <v>3</v>
      </c>
      <c r="G3574" s="332">
        <v>3</v>
      </c>
    </row>
    <row r="3575" spans="1:7" ht="15">
      <c r="A3575" s="341" t="s">
        <v>5310</v>
      </c>
      <c r="B3575" s="381" t="s">
        <v>3048</v>
      </c>
      <c r="C3575" s="382" t="s">
        <v>5311</v>
      </c>
      <c r="D3575" s="383">
        <v>1875</v>
      </c>
      <c r="E3575" s="384">
        <v>6000</v>
      </c>
      <c r="F3575" s="141">
        <f>-SUMIF(CajaAcc!F:F,A3575,CajaAcc!E:E)+G3575</f>
        <v>2</v>
      </c>
      <c r="G3575" s="332">
        <v>2</v>
      </c>
    </row>
    <row r="3576" spans="1:7" ht="15">
      <c r="A3576" s="341" t="s">
        <v>5312</v>
      </c>
      <c r="B3576" s="381" t="s">
        <v>3048</v>
      </c>
      <c r="C3576" s="382" t="s">
        <v>5313</v>
      </c>
      <c r="D3576" s="383">
        <v>2748</v>
      </c>
      <c r="E3576" s="384">
        <v>8500</v>
      </c>
      <c r="F3576" s="141">
        <f>-SUMIF(CajaAcc!F:F,A3576,CajaAcc!E:E)+G3576</f>
        <v>0</v>
      </c>
      <c r="G3576" s="332">
        <v>0</v>
      </c>
    </row>
    <row r="3577" spans="1:7" ht="15">
      <c r="A3577" s="341" t="s">
        <v>6129</v>
      </c>
      <c r="B3577" s="381" t="s">
        <v>3048</v>
      </c>
      <c r="C3577" s="382" t="s">
        <v>6130</v>
      </c>
      <c r="D3577" s="383">
        <v>3524</v>
      </c>
      <c r="E3577" s="384">
        <v>11000</v>
      </c>
      <c r="F3577" s="141">
        <f>-SUMIF(CajaAcc!F:F,A3577,CajaAcc!E:E)+G3577</f>
        <v>1</v>
      </c>
      <c r="G3577" s="332">
        <v>1</v>
      </c>
    </row>
    <row r="3578" spans="1:7" ht="15">
      <c r="A3578" s="341" t="s">
        <v>6678</v>
      </c>
      <c r="B3578" s="381" t="s">
        <v>3048</v>
      </c>
      <c r="C3578" s="382" t="s">
        <v>6679</v>
      </c>
      <c r="D3578" s="383">
        <v>4517</v>
      </c>
      <c r="E3578" s="384">
        <v>14000</v>
      </c>
      <c r="F3578" s="141">
        <f>-SUMIF(CajaAcc!F:F,A3578,CajaAcc!E:E)+G3578</f>
        <v>0</v>
      </c>
      <c r="G3578" s="332">
        <v>0</v>
      </c>
    </row>
    <row r="3579" spans="1:7" ht="15">
      <c r="A3579" s="341" t="s">
        <v>5314</v>
      </c>
      <c r="B3579" s="381" t="s">
        <v>3048</v>
      </c>
      <c r="C3579" s="382" t="s">
        <v>5315</v>
      </c>
      <c r="D3579" s="383">
        <v>3117</v>
      </c>
      <c r="E3579" s="384">
        <v>9500</v>
      </c>
      <c r="F3579" s="141">
        <f>-SUMIF(CajaAcc!F:F,A3579,CajaAcc!E:E)+G3579</f>
        <v>1</v>
      </c>
      <c r="G3579" s="332">
        <v>1</v>
      </c>
    </row>
    <row r="3580" spans="1:7" ht="15">
      <c r="A3580" s="341" t="s">
        <v>5316</v>
      </c>
      <c r="B3580" s="381" t="s">
        <v>3048</v>
      </c>
      <c r="C3580" s="382" t="s">
        <v>5317</v>
      </c>
      <c r="D3580" s="383">
        <v>3614</v>
      </c>
      <c r="E3580" s="384">
        <v>11000</v>
      </c>
      <c r="F3580" s="141">
        <f>-SUMIF(CajaAcc!F:F,A3580,CajaAcc!E:E)+G3580</f>
        <v>2</v>
      </c>
      <c r="G3580" s="332">
        <v>2</v>
      </c>
    </row>
    <row r="3581" spans="1:7" ht="15">
      <c r="A3581" s="341" t="s">
        <v>5318</v>
      </c>
      <c r="B3581" s="381" t="s">
        <v>3048</v>
      </c>
      <c r="C3581" s="382" t="s">
        <v>5319</v>
      </c>
      <c r="D3581" s="383">
        <v>3051</v>
      </c>
      <c r="E3581" s="384">
        <v>9500</v>
      </c>
      <c r="F3581" s="141">
        <f>-SUMIF(CajaAcc!F:F,A3581,CajaAcc!E:E)+G3581</f>
        <v>0</v>
      </c>
      <c r="G3581" s="332">
        <v>0</v>
      </c>
    </row>
    <row r="3582" spans="1:7" ht="15">
      <c r="A3582" s="341" t="s">
        <v>5320</v>
      </c>
      <c r="B3582" s="381" t="s">
        <v>3048</v>
      </c>
      <c r="C3582" s="382" t="s">
        <v>7203</v>
      </c>
      <c r="D3582" s="383">
        <v>4540</v>
      </c>
      <c r="E3582" s="384">
        <v>14000</v>
      </c>
      <c r="F3582" s="141">
        <f>-SUMIF(CajaAcc!F:F,A3582,CajaAcc!E:E)+G3582</f>
        <v>1</v>
      </c>
      <c r="G3582" s="332">
        <v>1</v>
      </c>
    </row>
    <row r="3583" spans="1:7" ht="15">
      <c r="A3583" s="341" t="s">
        <v>5321</v>
      </c>
      <c r="B3583" s="381" t="s">
        <v>3048</v>
      </c>
      <c r="C3583" s="382" t="s">
        <v>7204</v>
      </c>
      <c r="D3583" s="383">
        <v>2404</v>
      </c>
      <c r="E3583" s="384">
        <v>7500</v>
      </c>
      <c r="F3583" s="141">
        <f>-SUMIF(CajaAcc!F:F,A3583,CajaAcc!E:E)+G3583</f>
        <v>1</v>
      </c>
      <c r="G3583" s="332">
        <v>1</v>
      </c>
    </row>
    <row r="3584" spans="1:7" ht="15">
      <c r="A3584" s="341" t="s">
        <v>5322</v>
      </c>
      <c r="B3584" s="381" t="s">
        <v>3048</v>
      </c>
      <c r="C3584" s="382" t="s">
        <v>7204</v>
      </c>
      <c r="D3584" s="383">
        <v>2404</v>
      </c>
      <c r="E3584" s="384">
        <v>7500</v>
      </c>
      <c r="F3584" s="141">
        <f>-SUMIF(CajaAcc!F:F,A3584,CajaAcc!E:E)+G3584</f>
        <v>1</v>
      </c>
      <c r="G3584" s="332">
        <v>1</v>
      </c>
    </row>
    <row r="3585" spans="1:7" ht="15">
      <c r="A3585" s="342" t="s">
        <v>5323</v>
      </c>
      <c r="B3585" s="385" t="s">
        <v>3048</v>
      </c>
      <c r="C3585" s="386" t="s">
        <v>5324</v>
      </c>
      <c r="D3585" s="387">
        <v>1700</v>
      </c>
      <c r="E3585" s="388">
        <v>5000</v>
      </c>
      <c r="F3585" s="141">
        <f>-SUMIF(CajaAcc!F:F,A3585,CajaAcc!E:E)+G3585</f>
        <v>3</v>
      </c>
      <c r="G3585" s="332">
        <v>3</v>
      </c>
    </row>
    <row r="3586" spans="1:7" ht="15">
      <c r="A3586" s="342" t="s">
        <v>6189</v>
      </c>
      <c r="B3586" s="385" t="s">
        <v>3048</v>
      </c>
      <c r="C3586" s="386" t="s">
        <v>5324</v>
      </c>
      <c r="D3586" s="387">
        <v>1700</v>
      </c>
      <c r="E3586" s="388">
        <v>5000</v>
      </c>
      <c r="F3586" s="141">
        <f>-SUMIF(CajaAcc!F:F,A3586,CajaAcc!E:E)+G3586</f>
        <v>1</v>
      </c>
      <c r="G3586" s="332">
        <v>1</v>
      </c>
    </row>
    <row r="3587" spans="1:7" ht="15">
      <c r="A3587" s="342" t="s">
        <v>5325</v>
      </c>
      <c r="B3587" s="385" t="s">
        <v>3048</v>
      </c>
      <c r="C3587" s="386" t="s">
        <v>7776</v>
      </c>
      <c r="D3587" s="387">
        <v>3751</v>
      </c>
      <c r="E3587" s="388">
        <v>11500</v>
      </c>
      <c r="F3587" s="141">
        <f>-SUMIF(CajaAcc!F:F,A3587,CajaAcc!E:E)+G3587</f>
        <v>0</v>
      </c>
      <c r="G3587" s="332">
        <v>0</v>
      </c>
    </row>
    <row r="3588" spans="1:7" ht="15">
      <c r="A3588" s="342" t="s">
        <v>5326</v>
      </c>
      <c r="B3588" s="385" t="s">
        <v>3048</v>
      </c>
      <c r="C3588" s="386" t="s">
        <v>7776</v>
      </c>
      <c r="D3588" s="387">
        <v>3751</v>
      </c>
      <c r="E3588" s="388">
        <v>11500</v>
      </c>
      <c r="F3588" s="141">
        <f>-SUMIF(CajaAcc!F:F,A3588,CajaAcc!E:E)+G3588</f>
        <v>1</v>
      </c>
      <c r="G3588" s="332">
        <v>1</v>
      </c>
    </row>
    <row r="3589" spans="1:7" ht="15">
      <c r="A3589" s="342" t="s">
        <v>5327</v>
      </c>
      <c r="B3589" s="385" t="s">
        <v>3048</v>
      </c>
      <c r="C3589" s="386" t="s">
        <v>7776</v>
      </c>
      <c r="D3589" s="387">
        <v>3751</v>
      </c>
      <c r="E3589" s="388">
        <v>11500</v>
      </c>
      <c r="F3589" s="141">
        <f>-SUMIF(CajaAcc!F:F,A3589,CajaAcc!E:E)+G3589</f>
        <v>0</v>
      </c>
      <c r="G3589" s="332">
        <v>0</v>
      </c>
    </row>
    <row r="3590" spans="1:7" ht="15">
      <c r="A3590" s="342" t="s">
        <v>5328</v>
      </c>
      <c r="B3590" s="385" t="s">
        <v>3048</v>
      </c>
      <c r="C3590" s="386" t="s">
        <v>5329</v>
      </c>
      <c r="D3590" s="387">
        <v>4517</v>
      </c>
      <c r="E3590" s="388">
        <v>14000</v>
      </c>
      <c r="F3590" s="141">
        <f>-SUMIF(CajaAcc!F:F,A3590,CajaAcc!E:E)+G3590</f>
        <v>1</v>
      </c>
      <c r="G3590" s="332">
        <v>1</v>
      </c>
    </row>
    <row r="3591" spans="1:7" ht="15">
      <c r="A3591" s="342" t="s">
        <v>5330</v>
      </c>
      <c r="B3591" s="385" t="s">
        <v>3048</v>
      </c>
      <c r="C3591" s="386" t="s">
        <v>5329</v>
      </c>
      <c r="D3591" s="387">
        <v>4517</v>
      </c>
      <c r="E3591" s="388">
        <v>14000</v>
      </c>
      <c r="F3591" s="141">
        <f>-SUMIF(CajaAcc!F:F,A3591,CajaAcc!E:E)+G3591</f>
        <v>0</v>
      </c>
      <c r="G3591" s="332">
        <v>0</v>
      </c>
    </row>
    <row r="3592" spans="1:7" ht="15">
      <c r="A3592" s="342" t="s">
        <v>5331</v>
      </c>
      <c r="B3592" s="385" t="s">
        <v>3048</v>
      </c>
      <c r="C3592" s="386" t="s">
        <v>5329</v>
      </c>
      <c r="D3592" s="387">
        <v>4517</v>
      </c>
      <c r="E3592" s="388">
        <v>14000</v>
      </c>
      <c r="F3592" s="141">
        <f>-SUMIF(CajaAcc!F:F,A3592,CajaAcc!E:E)+G3592</f>
        <v>0</v>
      </c>
      <c r="G3592" s="332">
        <v>0</v>
      </c>
    </row>
    <row r="3593" spans="1:7" ht="15">
      <c r="A3593" s="342" t="s">
        <v>6439</v>
      </c>
      <c r="B3593" s="385" t="s">
        <v>3048</v>
      </c>
      <c r="C3593" s="386" t="s">
        <v>6440</v>
      </c>
      <c r="D3593" s="387">
        <v>4547</v>
      </c>
      <c r="E3593" s="388">
        <v>14000</v>
      </c>
      <c r="F3593" s="141">
        <f>-SUMIF(CajaAcc!F:F,A3593,CajaAcc!E:E)+G3593</f>
        <v>0</v>
      </c>
      <c r="G3593" s="332">
        <v>0</v>
      </c>
    </row>
    <row r="3594" spans="1:7" ht="15">
      <c r="A3594" s="342" t="s">
        <v>6680</v>
      </c>
      <c r="B3594" s="385" t="s">
        <v>3048</v>
      </c>
      <c r="C3594" s="386" t="s">
        <v>6681</v>
      </c>
      <c r="D3594" s="387">
        <v>3614</v>
      </c>
      <c r="E3594" s="388">
        <v>11000</v>
      </c>
      <c r="F3594" s="141">
        <f>-SUMIF(CajaAcc!F:F,A3594,CajaAcc!E:E)+G3594</f>
        <v>0</v>
      </c>
      <c r="G3594" s="332">
        <v>0</v>
      </c>
    </row>
    <row r="3595" spans="1:7" ht="15">
      <c r="A3595" s="342" t="s">
        <v>6682</v>
      </c>
      <c r="B3595" s="385" t="s">
        <v>3048</v>
      </c>
      <c r="C3595" s="386" t="s">
        <v>7205</v>
      </c>
      <c r="D3595" s="387">
        <v>4540</v>
      </c>
      <c r="E3595" s="388">
        <v>14000</v>
      </c>
      <c r="F3595" s="141">
        <f>-SUMIF(CajaAcc!F:F,A3595,CajaAcc!E:E)+G3595</f>
        <v>0</v>
      </c>
      <c r="G3595" s="332">
        <v>0</v>
      </c>
    </row>
    <row r="3596" spans="1:7" ht="15">
      <c r="A3596" s="342" t="s">
        <v>6683</v>
      </c>
      <c r="B3596" s="385" t="s">
        <v>3048</v>
      </c>
      <c r="C3596" s="386" t="s">
        <v>7206</v>
      </c>
      <c r="D3596" s="387">
        <v>2404</v>
      </c>
      <c r="E3596" s="388">
        <v>7500</v>
      </c>
      <c r="F3596" s="141">
        <f>-SUMIF(CajaAcc!F:F,A3596,CajaAcc!E:E)+G3596</f>
        <v>0</v>
      </c>
      <c r="G3596" s="332">
        <v>1</v>
      </c>
    </row>
    <row r="3597" spans="1:7" ht="15">
      <c r="A3597" s="342" t="s">
        <v>5332</v>
      </c>
      <c r="B3597" s="385" t="s">
        <v>3048</v>
      </c>
      <c r="C3597" s="386" t="s">
        <v>5333</v>
      </c>
      <c r="D3597" s="387">
        <v>1700</v>
      </c>
      <c r="E3597" s="388">
        <v>5000</v>
      </c>
      <c r="F3597" s="141">
        <f>-SUMIF(CajaAcc!F:F,A3597,CajaAcc!E:E)+G3597</f>
        <v>2</v>
      </c>
      <c r="G3597" s="332">
        <v>2</v>
      </c>
    </row>
    <row r="3598" spans="1:7" ht="15">
      <c r="A3598" s="342" t="s">
        <v>6969</v>
      </c>
      <c r="B3598" s="385" t="s">
        <v>3048</v>
      </c>
      <c r="C3598" s="386" t="s">
        <v>5333</v>
      </c>
      <c r="D3598" s="387">
        <v>2156</v>
      </c>
      <c r="E3598" s="388">
        <v>6500</v>
      </c>
      <c r="F3598" s="141">
        <f>-SUMIF(CajaAcc!F:F,A3598,CajaAcc!E:E)+G3598</f>
        <v>0</v>
      </c>
      <c r="G3598" s="332">
        <v>0</v>
      </c>
    </row>
    <row r="3599" spans="1:7" ht="15">
      <c r="A3599" s="342" t="s">
        <v>6684</v>
      </c>
      <c r="B3599" s="385" t="s">
        <v>3048</v>
      </c>
      <c r="C3599" s="386" t="s">
        <v>7777</v>
      </c>
      <c r="D3599" s="387">
        <v>3745</v>
      </c>
      <c r="E3599" s="388">
        <v>11500</v>
      </c>
      <c r="F3599" s="141">
        <f>-SUMIF(CajaAcc!F:F,A3599,CajaAcc!E:E)+G3599</f>
        <v>0</v>
      </c>
      <c r="G3599" s="332">
        <v>0</v>
      </c>
    </row>
    <row r="3600" spans="1:7" ht="15">
      <c r="A3600" s="342" t="s">
        <v>6685</v>
      </c>
      <c r="B3600" s="385" t="s">
        <v>3048</v>
      </c>
      <c r="C3600" s="386" t="s">
        <v>6686</v>
      </c>
      <c r="D3600" s="387">
        <v>4517</v>
      </c>
      <c r="E3600" s="388">
        <v>14000</v>
      </c>
      <c r="F3600" s="141">
        <f>-SUMIF(CajaAcc!F:F,A3600,CajaAcc!E:E)+G3600</f>
        <v>0</v>
      </c>
      <c r="G3600" s="332">
        <v>1</v>
      </c>
    </row>
    <row r="3601" spans="1:7" ht="15">
      <c r="A3601" s="342" t="s">
        <v>7778</v>
      </c>
      <c r="B3601" s="385" t="s">
        <v>3048</v>
      </c>
      <c r="C3601" s="386" t="s">
        <v>7779</v>
      </c>
      <c r="D3601" s="387">
        <v>3285</v>
      </c>
      <c r="E3601" s="388">
        <v>10000</v>
      </c>
      <c r="F3601" s="141">
        <f>-SUMIF(CajaAcc!F:F,A3601,CajaAcc!E:E)+G3601</f>
        <v>4</v>
      </c>
      <c r="G3601" s="332">
        <v>4</v>
      </c>
    </row>
    <row r="3602" spans="1:7" ht="15">
      <c r="A3602" s="342" t="s">
        <v>5334</v>
      </c>
      <c r="B3602" s="385" t="s">
        <v>3048</v>
      </c>
      <c r="C3602" s="386" t="s">
        <v>5335</v>
      </c>
      <c r="D3602" s="387">
        <v>559</v>
      </c>
      <c r="E3602" s="388">
        <v>500</v>
      </c>
      <c r="F3602" s="141">
        <f>-SUMIF(CajaAcc!F:F,A3602,CajaAcc!E:E)+G3602</f>
        <v>0</v>
      </c>
      <c r="G3602" s="332">
        <v>0</v>
      </c>
    </row>
    <row r="3603" spans="1:7" ht="15">
      <c r="A3603" s="342" t="s">
        <v>5336</v>
      </c>
      <c r="B3603" s="385" t="s">
        <v>3048</v>
      </c>
      <c r="C3603" s="386" t="s">
        <v>5337</v>
      </c>
      <c r="D3603" s="387">
        <v>559</v>
      </c>
      <c r="E3603" s="388">
        <v>500</v>
      </c>
      <c r="F3603" s="141">
        <f>-SUMIF(CajaAcc!F:F,A3603,CajaAcc!E:E)+G3603</f>
        <v>0</v>
      </c>
      <c r="G3603" s="332">
        <v>0</v>
      </c>
    </row>
    <row r="3604" spans="1:7" ht="15">
      <c r="A3604" s="342" t="s">
        <v>5338</v>
      </c>
      <c r="B3604" s="385" t="s">
        <v>3048</v>
      </c>
      <c r="C3604" s="386" t="s">
        <v>5339</v>
      </c>
      <c r="D3604" s="387">
        <v>559</v>
      </c>
      <c r="E3604" s="388">
        <v>500</v>
      </c>
      <c r="F3604" s="141">
        <f>-SUMIF(CajaAcc!F:F,A3604,CajaAcc!E:E)+G3604</f>
        <v>0</v>
      </c>
      <c r="G3604" s="332">
        <v>0</v>
      </c>
    </row>
    <row r="3605" spans="1:7" ht="15">
      <c r="A3605" s="342" t="s">
        <v>5340</v>
      </c>
      <c r="B3605" s="385" t="s">
        <v>3048</v>
      </c>
      <c r="C3605" s="386" t="s">
        <v>5339</v>
      </c>
      <c r="D3605" s="387">
        <v>559</v>
      </c>
      <c r="E3605" s="388">
        <v>500</v>
      </c>
      <c r="F3605" s="141">
        <f>-SUMIF(CajaAcc!F:F,A3605,CajaAcc!E:E)+G3605</f>
        <v>0</v>
      </c>
      <c r="G3605" s="332">
        <v>0</v>
      </c>
    </row>
    <row r="3606" spans="1:7" ht="15">
      <c r="A3606" s="342" t="s">
        <v>5341</v>
      </c>
      <c r="B3606" s="385" t="s">
        <v>3048</v>
      </c>
      <c r="C3606" s="386" t="s">
        <v>5342</v>
      </c>
      <c r="D3606" s="387">
        <v>372</v>
      </c>
      <c r="E3606" s="388">
        <v>500</v>
      </c>
      <c r="F3606" s="141">
        <f>-SUMIF(CajaAcc!F:F,A3606,CajaAcc!E:E)+G3606</f>
        <v>0</v>
      </c>
      <c r="G3606" s="332">
        <v>0</v>
      </c>
    </row>
    <row r="3607" spans="1:7" ht="15">
      <c r="A3607" s="342" t="s">
        <v>5343</v>
      </c>
      <c r="B3607" s="385" t="s">
        <v>3048</v>
      </c>
      <c r="C3607" s="386" t="s">
        <v>5342</v>
      </c>
      <c r="D3607" s="387">
        <v>372</v>
      </c>
      <c r="E3607" s="388">
        <v>500</v>
      </c>
      <c r="F3607" s="141">
        <f>-SUMIF(CajaAcc!F:F,A3607,CajaAcc!E:E)+G3607</f>
        <v>0</v>
      </c>
      <c r="G3607" s="332">
        <v>0</v>
      </c>
    </row>
    <row r="3608" spans="1:7" ht="15">
      <c r="A3608" s="342" t="s">
        <v>5344</v>
      </c>
      <c r="B3608" s="385" t="s">
        <v>3048</v>
      </c>
      <c r="C3608" s="386" t="s">
        <v>5342</v>
      </c>
      <c r="D3608" s="387">
        <v>372</v>
      </c>
      <c r="E3608" s="388">
        <v>500</v>
      </c>
      <c r="F3608" s="141">
        <f>-SUMIF(CajaAcc!F:F,A3608,CajaAcc!E:E)+G3608</f>
        <v>0</v>
      </c>
      <c r="G3608" s="332">
        <v>0</v>
      </c>
    </row>
    <row r="3609" spans="1:7" ht="15">
      <c r="A3609" s="342" t="s">
        <v>5345</v>
      </c>
      <c r="B3609" s="385" t="s">
        <v>3048</v>
      </c>
      <c r="C3609" s="386" t="s">
        <v>5346</v>
      </c>
      <c r="D3609" s="387">
        <v>896</v>
      </c>
      <c r="E3609" s="388">
        <v>1000</v>
      </c>
      <c r="F3609" s="141">
        <f>-SUMIF(CajaAcc!F:F,A3609,CajaAcc!E:E)+G3609</f>
        <v>0</v>
      </c>
      <c r="G3609" s="332">
        <v>0</v>
      </c>
    </row>
    <row r="3610" spans="1:7" ht="15">
      <c r="A3610" s="342" t="s">
        <v>5347</v>
      </c>
      <c r="B3610" s="385" t="s">
        <v>3048</v>
      </c>
      <c r="C3610" s="386" t="s">
        <v>5348</v>
      </c>
      <c r="D3610" s="387">
        <v>2261</v>
      </c>
      <c r="E3610" s="388">
        <v>3000</v>
      </c>
      <c r="F3610" s="141">
        <f>-SUMIF(CajaAcc!F:F,A3610,CajaAcc!E:E)+G3610</f>
        <v>0</v>
      </c>
      <c r="G3610" s="332">
        <v>0</v>
      </c>
    </row>
    <row r="3611" spans="1:7" ht="15">
      <c r="A3611" s="342" t="s">
        <v>5349</v>
      </c>
      <c r="B3611" s="385" t="s">
        <v>3048</v>
      </c>
      <c r="C3611" s="386" t="s">
        <v>5350</v>
      </c>
      <c r="D3611" s="387">
        <v>795</v>
      </c>
      <c r="E3611" s="388">
        <v>1000</v>
      </c>
      <c r="F3611" s="141">
        <f>-SUMIF(CajaAcc!F:F,A3611,CajaAcc!E:E)+G3611</f>
        <v>0</v>
      </c>
      <c r="G3611" s="332">
        <v>0</v>
      </c>
    </row>
    <row r="3612" spans="1:7" ht="15">
      <c r="A3612" s="342" t="s">
        <v>5351</v>
      </c>
      <c r="B3612" s="385" t="s">
        <v>3048</v>
      </c>
      <c r="C3612" s="386" t="s">
        <v>5352</v>
      </c>
      <c r="D3612" s="387">
        <v>2175</v>
      </c>
      <c r="E3612" s="388">
        <v>2500</v>
      </c>
      <c r="F3612" s="141">
        <f>-SUMIF(CajaAcc!F:F,A3612,CajaAcc!E:E)+G3612</f>
        <v>0</v>
      </c>
      <c r="G3612" s="332">
        <v>0</v>
      </c>
    </row>
    <row r="3613" spans="1:7" ht="15">
      <c r="A3613" s="342" t="s">
        <v>5353</v>
      </c>
      <c r="B3613" s="385" t="s">
        <v>3048</v>
      </c>
      <c r="C3613" s="386" t="s">
        <v>5352</v>
      </c>
      <c r="D3613" s="387">
        <v>2175</v>
      </c>
      <c r="E3613" s="388">
        <v>2500</v>
      </c>
      <c r="F3613" s="141">
        <f>-SUMIF(CajaAcc!F:F,A3613,CajaAcc!E:E)+G3613</f>
        <v>0</v>
      </c>
      <c r="G3613" s="332">
        <v>0</v>
      </c>
    </row>
    <row r="3614" spans="1:7" ht="15">
      <c r="A3614" s="342" t="s">
        <v>5354</v>
      </c>
      <c r="B3614" s="385" t="s">
        <v>3048</v>
      </c>
      <c r="C3614" s="386" t="s">
        <v>5355</v>
      </c>
      <c r="D3614" s="387">
        <v>2432</v>
      </c>
      <c r="E3614" s="388">
        <v>3000</v>
      </c>
      <c r="F3614" s="141">
        <f>-SUMIF(CajaAcc!F:F,A3614,CajaAcc!E:E)+G3614</f>
        <v>0</v>
      </c>
      <c r="G3614" s="332">
        <v>0</v>
      </c>
    </row>
    <row r="3615" spans="1:7" ht="15">
      <c r="A3615" s="342" t="s">
        <v>5356</v>
      </c>
      <c r="B3615" s="385" t="s">
        <v>3048</v>
      </c>
      <c r="C3615" s="386" t="s">
        <v>5357</v>
      </c>
      <c r="D3615" s="387">
        <v>1653</v>
      </c>
      <c r="E3615" s="388">
        <v>2000</v>
      </c>
      <c r="F3615" s="141">
        <f>-SUMIF(CajaAcc!F:F,A3615,CajaAcc!E:E)+G3615</f>
        <v>0</v>
      </c>
      <c r="G3615" s="332">
        <v>0</v>
      </c>
    </row>
    <row r="3616" spans="1:7" ht="15">
      <c r="A3616" s="342" t="s">
        <v>5358</v>
      </c>
      <c r="B3616" s="385" t="s">
        <v>3048</v>
      </c>
      <c r="C3616" s="386" t="s">
        <v>5359</v>
      </c>
      <c r="D3616" s="387">
        <v>2261</v>
      </c>
      <c r="E3616" s="388">
        <v>7000</v>
      </c>
      <c r="F3616" s="141">
        <f>-SUMIF(CajaAcc!F:F,A3616,CajaAcc!E:E)+G3616</f>
        <v>0</v>
      </c>
      <c r="G3616" s="332">
        <v>0</v>
      </c>
    </row>
    <row r="3617" spans="1:7" ht="15">
      <c r="A3617" s="342" t="s">
        <v>5360</v>
      </c>
      <c r="B3617" s="385" t="s">
        <v>3048</v>
      </c>
      <c r="C3617" s="386" t="s">
        <v>5359</v>
      </c>
      <c r="D3617" s="387">
        <v>2261</v>
      </c>
      <c r="E3617" s="388">
        <v>7000</v>
      </c>
      <c r="F3617" s="141">
        <f>-SUMIF(CajaAcc!F:F,A3617,CajaAcc!E:E)+G3617</f>
        <v>0</v>
      </c>
      <c r="G3617" s="332">
        <v>0</v>
      </c>
    </row>
    <row r="3618" spans="1:7" ht="15">
      <c r="A3618" s="342" t="s">
        <v>5361</v>
      </c>
      <c r="B3618" s="385" t="s">
        <v>3048</v>
      </c>
      <c r="C3618" s="386" t="s">
        <v>5362</v>
      </c>
      <c r="D3618" s="387">
        <v>795</v>
      </c>
      <c r="E3618" s="388">
        <v>2500</v>
      </c>
      <c r="F3618" s="141">
        <f>-SUMIF(CajaAcc!F:F,A3618,CajaAcc!E:E)+G3618</f>
        <v>0</v>
      </c>
      <c r="G3618" s="332">
        <v>0</v>
      </c>
    </row>
    <row r="3619" spans="1:7" ht="15">
      <c r="A3619" s="342" t="s">
        <v>5363</v>
      </c>
      <c r="B3619" s="385" t="s">
        <v>3048</v>
      </c>
      <c r="C3619" s="386" t="s">
        <v>5364</v>
      </c>
      <c r="D3619" s="387">
        <v>1753</v>
      </c>
      <c r="E3619" s="388">
        <v>5500</v>
      </c>
      <c r="F3619" s="141">
        <f>-SUMIF(CajaAcc!F:F,A3619,CajaAcc!E:E)+G3619</f>
        <v>0</v>
      </c>
      <c r="G3619" s="332">
        <v>0</v>
      </c>
    </row>
    <row r="3620" spans="1:7" ht="15">
      <c r="A3620" s="342" t="s">
        <v>5365</v>
      </c>
      <c r="B3620" s="385" t="s">
        <v>3048</v>
      </c>
      <c r="C3620" s="386" t="s">
        <v>5364</v>
      </c>
      <c r="D3620" s="387">
        <v>1753</v>
      </c>
      <c r="E3620" s="388">
        <v>5500</v>
      </c>
      <c r="F3620" s="141">
        <f>-SUMIF(CajaAcc!F:F,A3620,CajaAcc!E:E)+G3620</f>
        <v>0</v>
      </c>
      <c r="G3620" s="332">
        <v>0</v>
      </c>
    </row>
    <row r="3621" spans="1:7" ht="15">
      <c r="A3621" s="342" t="s">
        <v>5366</v>
      </c>
      <c r="B3621" s="385" t="s">
        <v>3048</v>
      </c>
      <c r="C3621" s="386" t="s">
        <v>5367</v>
      </c>
      <c r="D3621" s="387">
        <v>3051</v>
      </c>
      <c r="E3621" s="388">
        <v>9500</v>
      </c>
      <c r="F3621" s="141">
        <f>-SUMIF(CajaAcc!F:F,A3621,CajaAcc!E:E)+G3621</f>
        <v>0</v>
      </c>
      <c r="G3621" s="332">
        <v>0</v>
      </c>
    </row>
    <row r="3622" spans="1:7" ht="15">
      <c r="A3622" s="342" t="s">
        <v>5368</v>
      </c>
      <c r="B3622" s="385" t="s">
        <v>3048</v>
      </c>
      <c r="C3622" s="386" t="s">
        <v>5369</v>
      </c>
      <c r="D3622" s="387">
        <v>2253</v>
      </c>
      <c r="E3622" s="388">
        <v>7000</v>
      </c>
      <c r="F3622" s="141">
        <f>-SUMIF(CajaAcc!F:F,A3622,CajaAcc!E:E)+G3622</f>
        <v>0</v>
      </c>
      <c r="G3622" s="332">
        <v>0</v>
      </c>
    </row>
    <row r="3623" spans="1:7" ht="15">
      <c r="A3623" s="342" t="s">
        <v>5370</v>
      </c>
      <c r="B3623" s="385" t="s">
        <v>3048</v>
      </c>
      <c r="C3623" s="386" t="s">
        <v>5371</v>
      </c>
      <c r="D3623" s="387">
        <v>1653</v>
      </c>
      <c r="E3623" s="388">
        <v>5000</v>
      </c>
      <c r="F3623" s="141">
        <f>-SUMIF(CajaAcc!F:F,A3623,CajaAcc!E:E)+G3623</f>
        <v>0</v>
      </c>
      <c r="G3623" s="332">
        <v>0</v>
      </c>
    </row>
    <row r="3624" spans="1:7" ht="15">
      <c r="A3624" s="342" t="s">
        <v>5372</v>
      </c>
      <c r="B3624" s="385" t="s">
        <v>3048</v>
      </c>
      <c r="C3624" s="386" t="s">
        <v>5373</v>
      </c>
      <c r="D3624" s="387">
        <v>1514</v>
      </c>
      <c r="E3624" s="388">
        <v>4500</v>
      </c>
      <c r="F3624" s="141">
        <f>-SUMIF(CajaAcc!F:F,A3624,CajaAcc!E:E)+G3624</f>
        <v>0</v>
      </c>
      <c r="G3624" s="332">
        <v>0</v>
      </c>
    </row>
    <row r="3625" spans="1:7" ht="15">
      <c r="A3625" s="342" t="s">
        <v>5374</v>
      </c>
      <c r="B3625" s="385" t="s">
        <v>3048</v>
      </c>
      <c r="C3625" s="386" t="s">
        <v>5375</v>
      </c>
      <c r="D3625" s="387">
        <v>3060</v>
      </c>
      <c r="E3625" s="388">
        <v>9500</v>
      </c>
      <c r="F3625" s="141">
        <f>-SUMIF(CajaAcc!F:F,A3625,CajaAcc!E:E)+G3625</f>
        <v>0</v>
      </c>
      <c r="G3625" s="332">
        <v>0</v>
      </c>
    </row>
    <row r="3626" spans="1:7" ht="15">
      <c r="A3626" s="342" t="s">
        <v>5376</v>
      </c>
      <c r="B3626" s="385" t="s">
        <v>3048</v>
      </c>
      <c r="C3626" s="386" t="s">
        <v>5375</v>
      </c>
      <c r="D3626" s="387">
        <v>3060</v>
      </c>
      <c r="E3626" s="388">
        <v>9500</v>
      </c>
      <c r="F3626" s="141">
        <f>-SUMIF(CajaAcc!F:F,A3626,CajaAcc!E:E)+G3626</f>
        <v>0</v>
      </c>
      <c r="G3626" s="332">
        <v>0</v>
      </c>
    </row>
    <row r="3627" spans="1:7" ht="15">
      <c r="A3627" s="342" t="s">
        <v>5377</v>
      </c>
      <c r="B3627" s="385" t="s">
        <v>3048</v>
      </c>
      <c r="C3627" s="386" t="s">
        <v>5375</v>
      </c>
      <c r="D3627" s="387">
        <v>3060</v>
      </c>
      <c r="E3627" s="388">
        <v>9500</v>
      </c>
      <c r="F3627" s="141">
        <f>-SUMIF(CajaAcc!F:F,A3627,CajaAcc!E:E)+G3627</f>
        <v>0</v>
      </c>
      <c r="G3627" s="332">
        <v>0</v>
      </c>
    </row>
    <row r="3628" spans="1:7" ht="15">
      <c r="A3628" s="342" t="s">
        <v>5378</v>
      </c>
      <c r="B3628" s="385" t="s">
        <v>3048</v>
      </c>
      <c r="C3628" s="386" t="s">
        <v>5379</v>
      </c>
      <c r="D3628" s="387">
        <v>3051</v>
      </c>
      <c r="E3628" s="388">
        <v>9500</v>
      </c>
      <c r="F3628" s="141">
        <f>-SUMIF(CajaAcc!F:F,A3628,CajaAcc!E:E)+G3628</f>
        <v>0</v>
      </c>
      <c r="G3628" s="332">
        <v>0</v>
      </c>
    </row>
    <row r="3629" spans="1:7" ht="15">
      <c r="A3629" s="342" t="s">
        <v>5381</v>
      </c>
      <c r="B3629" s="385" t="s">
        <v>3048</v>
      </c>
      <c r="C3629" s="386" t="s">
        <v>7207</v>
      </c>
      <c r="D3629" s="387">
        <v>4540</v>
      </c>
      <c r="E3629" s="388">
        <v>14000</v>
      </c>
      <c r="F3629" s="141">
        <f>-SUMIF(CajaAcc!F:F,A3629,CajaAcc!E:E)+G3629</f>
        <v>0</v>
      </c>
      <c r="G3629" s="332">
        <v>0</v>
      </c>
    </row>
    <row r="3630" spans="1:7" ht="15">
      <c r="A3630" s="342" t="s">
        <v>5382</v>
      </c>
      <c r="B3630" s="385" t="s">
        <v>3048</v>
      </c>
      <c r="C3630" s="386" t="s">
        <v>7208</v>
      </c>
      <c r="D3630" s="387">
        <v>1370</v>
      </c>
      <c r="E3630" s="388">
        <v>4000</v>
      </c>
      <c r="F3630" s="141">
        <f>-SUMIF(CajaAcc!F:F,A3630,CajaAcc!E:E)+G3630</f>
        <v>0</v>
      </c>
      <c r="G3630" s="332">
        <v>0</v>
      </c>
    </row>
    <row r="3631" spans="1:7" ht="15">
      <c r="A3631" s="342" t="s">
        <v>5383</v>
      </c>
      <c r="B3631" s="385" t="s">
        <v>3048</v>
      </c>
      <c r="C3631" s="386" t="s">
        <v>7208</v>
      </c>
      <c r="D3631" s="387">
        <v>1370</v>
      </c>
      <c r="E3631" s="388">
        <v>4000</v>
      </c>
      <c r="F3631" s="141">
        <f>-SUMIF(CajaAcc!F:F,A3631,CajaAcc!E:E)+G3631</f>
        <v>0</v>
      </c>
      <c r="G3631" s="332">
        <v>0</v>
      </c>
    </row>
    <row r="3632" spans="1:7" ht="15">
      <c r="A3632" s="342" t="s">
        <v>5384</v>
      </c>
      <c r="B3632" s="385" t="s">
        <v>3048</v>
      </c>
      <c r="C3632" s="386" t="s">
        <v>7209</v>
      </c>
      <c r="D3632" s="387">
        <v>2404</v>
      </c>
      <c r="E3632" s="388">
        <v>7500</v>
      </c>
      <c r="F3632" s="141">
        <f>-SUMIF(CajaAcc!F:F,A3632,CajaAcc!E:E)+G3632</f>
        <v>0</v>
      </c>
      <c r="G3632" s="332">
        <v>0</v>
      </c>
    </row>
    <row r="3633" spans="1:7" ht="15">
      <c r="A3633" s="342" t="s">
        <v>5380</v>
      </c>
      <c r="B3633" s="385" t="s">
        <v>3048</v>
      </c>
      <c r="C3633" s="386" t="s">
        <v>7210</v>
      </c>
      <c r="D3633" s="387">
        <v>1370</v>
      </c>
      <c r="E3633" s="388">
        <v>4000</v>
      </c>
      <c r="F3633" s="141">
        <f>-SUMIF(CajaAcc!F:F,A3633,CajaAcc!E:E)+G3633</f>
        <v>0</v>
      </c>
      <c r="G3633" s="332">
        <v>0</v>
      </c>
    </row>
    <row r="3634" spans="1:7" ht="15">
      <c r="A3634" s="342" t="s">
        <v>5385</v>
      </c>
      <c r="B3634" s="385" t="s">
        <v>3048</v>
      </c>
      <c r="C3634" s="386" t="s">
        <v>5386</v>
      </c>
      <c r="D3634" s="387">
        <v>1700</v>
      </c>
      <c r="E3634" s="388">
        <v>5000</v>
      </c>
      <c r="F3634" s="141">
        <f>-SUMIF(CajaAcc!F:F,A3634,CajaAcc!E:E)+G3634</f>
        <v>0</v>
      </c>
      <c r="G3634" s="332">
        <v>0</v>
      </c>
    </row>
    <row r="3635" spans="1:7" ht="15">
      <c r="A3635" s="342" t="s">
        <v>5387</v>
      </c>
      <c r="B3635" s="385" t="s">
        <v>3048</v>
      </c>
      <c r="C3635" s="386" t="s">
        <v>5386</v>
      </c>
      <c r="D3635" s="387">
        <v>1700</v>
      </c>
      <c r="E3635" s="388">
        <v>5000</v>
      </c>
      <c r="F3635" s="141">
        <f>-SUMIF(CajaAcc!F:F,A3635,CajaAcc!E:E)+G3635</f>
        <v>0</v>
      </c>
      <c r="G3635" s="332">
        <v>0</v>
      </c>
    </row>
    <row r="3636" spans="1:7" ht="15">
      <c r="A3636" s="342" t="s">
        <v>5388</v>
      </c>
      <c r="B3636" s="385" t="s">
        <v>3048</v>
      </c>
      <c r="C3636" s="386" t="s">
        <v>5386</v>
      </c>
      <c r="D3636" s="387">
        <v>1700</v>
      </c>
      <c r="E3636" s="388">
        <v>5000</v>
      </c>
      <c r="F3636" s="141">
        <f>-SUMIF(CajaAcc!F:F,A3636,CajaAcc!E:E)+G3636</f>
        <v>0</v>
      </c>
      <c r="G3636" s="332">
        <v>0</v>
      </c>
    </row>
    <row r="3637" spans="1:7" ht="15">
      <c r="A3637" s="342" t="s">
        <v>5389</v>
      </c>
      <c r="B3637" s="385" t="s">
        <v>3048</v>
      </c>
      <c r="C3637" s="386" t="s">
        <v>5386</v>
      </c>
      <c r="D3637" s="387">
        <v>1700</v>
      </c>
      <c r="E3637" s="388">
        <v>5000</v>
      </c>
      <c r="F3637" s="141">
        <f>-SUMIF(CajaAcc!F:F,A3637,CajaAcc!E:E)+G3637</f>
        <v>0</v>
      </c>
      <c r="G3637" s="332">
        <v>0</v>
      </c>
    </row>
    <row r="3638" spans="1:7" ht="15">
      <c r="A3638" s="342" t="s">
        <v>5390</v>
      </c>
      <c r="B3638" s="385" t="s">
        <v>3048</v>
      </c>
      <c r="C3638" s="386" t="s">
        <v>5386</v>
      </c>
      <c r="D3638" s="387">
        <v>1700</v>
      </c>
      <c r="E3638" s="388">
        <v>5000</v>
      </c>
      <c r="F3638" s="141">
        <f>-SUMIF(CajaAcc!F:F,A3638,CajaAcc!E:E)+G3638</f>
        <v>0</v>
      </c>
      <c r="G3638" s="332">
        <v>0</v>
      </c>
    </row>
    <row r="3639" spans="1:7" ht="15">
      <c r="A3639" s="342" t="s">
        <v>5391</v>
      </c>
      <c r="B3639" s="385" t="s">
        <v>3048</v>
      </c>
      <c r="C3639" s="386" t="s">
        <v>5386</v>
      </c>
      <c r="D3639" s="387">
        <v>1700</v>
      </c>
      <c r="E3639" s="388">
        <v>5000</v>
      </c>
      <c r="F3639" s="141">
        <f>-SUMIF(CajaAcc!F:F,A3639,CajaAcc!E:E)+G3639</f>
        <v>0</v>
      </c>
      <c r="G3639" s="332">
        <v>0</v>
      </c>
    </row>
    <row r="3640" spans="1:7" ht="15">
      <c r="A3640" s="342" t="s">
        <v>5392</v>
      </c>
      <c r="B3640" s="385" t="s">
        <v>3048</v>
      </c>
      <c r="C3640" s="386" t="s">
        <v>5386</v>
      </c>
      <c r="D3640" s="387">
        <v>1700</v>
      </c>
      <c r="E3640" s="388">
        <v>5000</v>
      </c>
      <c r="F3640" s="141">
        <f>-SUMIF(CajaAcc!F:F,A3640,CajaAcc!E:E)+G3640</f>
        <v>0</v>
      </c>
      <c r="G3640" s="332">
        <v>0</v>
      </c>
    </row>
    <row r="3641" spans="1:7" ht="15">
      <c r="A3641" s="342" t="s">
        <v>6395</v>
      </c>
      <c r="B3641" s="385" t="s">
        <v>3048</v>
      </c>
      <c r="C3641" s="386" t="s">
        <v>6396</v>
      </c>
      <c r="D3641" s="387">
        <v>1700</v>
      </c>
      <c r="E3641" s="388">
        <v>5000</v>
      </c>
      <c r="F3641" s="141">
        <f>-SUMIF(CajaAcc!F:F,A3641,CajaAcc!E:E)+G3641</f>
        <v>1</v>
      </c>
      <c r="G3641" s="332">
        <v>1</v>
      </c>
    </row>
    <row r="3642" spans="1:7" ht="15">
      <c r="A3642" s="342" t="s">
        <v>5393</v>
      </c>
      <c r="B3642" s="385" t="s">
        <v>3048</v>
      </c>
      <c r="C3642" s="386" t="s">
        <v>5394</v>
      </c>
      <c r="D3642" s="387">
        <v>1514</v>
      </c>
      <c r="E3642" s="388">
        <v>4500</v>
      </c>
      <c r="F3642" s="141">
        <f>-SUMIF(CajaAcc!F:F,A3642,CajaAcc!E:E)+G3642</f>
        <v>2</v>
      </c>
      <c r="G3642" s="332">
        <v>2</v>
      </c>
    </row>
    <row r="3643" spans="1:7" ht="15">
      <c r="A3643" s="342" t="s">
        <v>5395</v>
      </c>
      <c r="B3643" s="385" t="s">
        <v>3048</v>
      </c>
      <c r="C3643" s="386" t="s">
        <v>5396</v>
      </c>
      <c r="D3643" s="387">
        <v>3147</v>
      </c>
      <c r="E3643" s="388">
        <v>9500</v>
      </c>
      <c r="F3643" s="141">
        <f>-SUMIF(CajaAcc!F:F,A3643,CajaAcc!E:E)+G3643</f>
        <v>13</v>
      </c>
      <c r="G3643" s="332">
        <v>13</v>
      </c>
    </row>
    <row r="3644" spans="1:7" ht="15">
      <c r="A3644" s="342" t="s">
        <v>5397</v>
      </c>
      <c r="B3644" s="385" t="s">
        <v>3048</v>
      </c>
      <c r="C3644" s="386" t="s">
        <v>5398</v>
      </c>
      <c r="D3644" s="387">
        <v>1514</v>
      </c>
      <c r="E3644" s="388">
        <v>4500</v>
      </c>
      <c r="F3644" s="141">
        <f>-SUMIF(CajaAcc!F:F,A3644,CajaAcc!E:E)+G3644</f>
        <v>8</v>
      </c>
      <c r="G3644" s="332">
        <v>8</v>
      </c>
    </row>
    <row r="3645" spans="1:7" ht="15">
      <c r="A3645" s="342" t="s">
        <v>5399</v>
      </c>
      <c r="B3645" s="385" t="s">
        <v>3048</v>
      </c>
      <c r="C3645" s="386" t="s">
        <v>5400</v>
      </c>
      <c r="D3645" s="387">
        <v>1514</v>
      </c>
      <c r="E3645" s="388">
        <v>4500</v>
      </c>
      <c r="F3645" s="141">
        <f>-SUMIF(CajaAcc!F:F,A3645,CajaAcc!E:E)+G3645</f>
        <v>7</v>
      </c>
      <c r="G3645" s="332">
        <v>7</v>
      </c>
    </row>
    <row r="3646" spans="1:7" ht="15">
      <c r="A3646" s="342" t="s">
        <v>5401</v>
      </c>
      <c r="B3646" s="385" t="s">
        <v>3048</v>
      </c>
      <c r="C3646" s="386" t="s">
        <v>5402</v>
      </c>
      <c r="D3646" s="387">
        <v>1496</v>
      </c>
      <c r="E3646" s="388">
        <v>4500</v>
      </c>
      <c r="F3646" s="141">
        <f>-SUMIF(CajaAcc!F:F,A3646,CajaAcc!E:E)+G3646</f>
        <v>3</v>
      </c>
      <c r="G3646" s="332">
        <v>3</v>
      </c>
    </row>
    <row r="3647" spans="1:7" ht="15">
      <c r="A3647" s="342" t="s">
        <v>5403</v>
      </c>
      <c r="B3647" s="385" t="s">
        <v>3048</v>
      </c>
      <c r="C3647" s="386" t="s">
        <v>5404</v>
      </c>
      <c r="D3647" s="387">
        <v>3060</v>
      </c>
      <c r="E3647" s="388">
        <v>9500</v>
      </c>
      <c r="F3647" s="141">
        <f>-SUMIF(CajaAcc!F:F,A3647,CajaAcc!E:E)+G3647</f>
        <v>1</v>
      </c>
      <c r="G3647" s="332">
        <v>1</v>
      </c>
    </row>
    <row r="3648" spans="1:7" ht="15">
      <c r="A3648" s="342" t="s">
        <v>5405</v>
      </c>
      <c r="B3648" s="385" t="s">
        <v>3048</v>
      </c>
      <c r="C3648" s="386" t="s">
        <v>5406</v>
      </c>
      <c r="D3648" s="387">
        <v>3051</v>
      </c>
      <c r="E3648" s="388">
        <v>9500</v>
      </c>
      <c r="F3648" s="141">
        <f>-SUMIF(CajaAcc!F:F,A3648,CajaAcc!E:E)+G3648</f>
        <v>3</v>
      </c>
      <c r="G3648" s="332">
        <v>3</v>
      </c>
    </row>
    <row r="3649" spans="1:7" ht="15">
      <c r="A3649" s="342" t="s">
        <v>5407</v>
      </c>
      <c r="B3649" s="385" t="s">
        <v>3048</v>
      </c>
      <c r="C3649" s="386" t="s">
        <v>5406</v>
      </c>
      <c r="D3649" s="387">
        <v>3051</v>
      </c>
      <c r="E3649" s="388">
        <v>9500</v>
      </c>
      <c r="F3649" s="141">
        <f>-SUMIF(CajaAcc!F:F,A3649,CajaAcc!E:E)+G3649</f>
        <v>1</v>
      </c>
      <c r="G3649" s="332">
        <v>1</v>
      </c>
    </row>
    <row r="3650" spans="1:7" ht="15">
      <c r="A3650" s="342" t="s">
        <v>5409</v>
      </c>
      <c r="B3650" s="385" t="s">
        <v>3048</v>
      </c>
      <c r="C3650" s="386" t="s">
        <v>7211</v>
      </c>
      <c r="D3650" s="387">
        <v>4540</v>
      </c>
      <c r="E3650" s="388">
        <v>14000</v>
      </c>
      <c r="F3650" s="141">
        <f>-SUMIF(CajaAcc!F:F,A3650,CajaAcc!E:E)+G3650</f>
        <v>1</v>
      </c>
      <c r="G3650" s="332">
        <v>1</v>
      </c>
    </row>
    <row r="3651" spans="1:7" ht="15">
      <c r="A3651" s="342" t="s">
        <v>5410</v>
      </c>
      <c r="B3651" s="385" t="s">
        <v>3048</v>
      </c>
      <c r="C3651" s="386" t="s">
        <v>7212</v>
      </c>
      <c r="D3651" s="387">
        <v>1370</v>
      </c>
      <c r="E3651" s="388">
        <v>4000</v>
      </c>
      <c r="F3651" s="141">
        <f>-SUMIF(CajaAcc!F:F,A3651,CajaAcc!E:E)+G3651</f>
        <v>0</v>
      </c>
      <c r="G3651" s="332">
        <v>0</v>
      </c>
    </row>
    <row r="3652" spans="1:7" ht="15">
      <c r="A3652" s="342" t="s">
        <v>5408</v>
      </c>
      <c r="B3652" s="385" t="s">
        <v>3048</v>
      </c>
      <c r="C3652" s="386" t="s">
        <v>7213</v>
      </c>
      <c r="D3652" s="387">
        <v>1370</v>
      </c>
      <c r="E3652" s="388">
        <v>4000</v>
      </c>
      <c r="F3652" s="141">
        <f>-SUMIF(CajaAcc!F:F,A3652,CajaAcc!E:E)+G3652</f>
        <v>8</v>
      </c>
      <c r="G3652" s="332">
        <v>8</v>
      </c>
    </row>
    <row r="3653" spans="1:7" ht="15">
      <c r="A3653" s="342" t="s">
        <v>5411</v>
      </c>
      <c r="B3653" s="385" t="s">
        <v>3048</v>
      </c>
      <c r="C3653" s="386" t="s">
        <v>7214</v>
      </c>
      <c r="D3653" s="387">
        <v>5058</v>
      </c>
      <c r="E3653" s="388">
        <v>15500</v>
      </c>
      <c r="F3653" s="141">
        <f>-SUMIF(CajaAcc!F:F,A3653,CajaAcc!E:E)+G3653</f>
        <v>1</v>
      </c>
      <c r="G3653" s="332">
        <v>1</v>
      </c>
    </row>
    <row r="3654" spans="1:7" ht="15">
      <c r="A3654" s="342" t="s">
        <v>5412</v>
      </c>
      <c r="B3654" s="385" t="s">
        <v>3048</v>
      </c>
      <c r="C3654" s="386" t="s">
        <v>5413</v>
      </c>
      <c r="D3654" s="387">
        <v>1700</v>
      </c>
      <c r="E3654" s="388">
        <v>5000</v>
      </c>
      <c r="F3654" s="141">
        <f>-SUMIF(CajaAcc!F:F,A3654,CajaAcc!E:E)+G3654</f>
        <v>2</v>
      </c>
      <c r="G3654" s="332">
        <v>2</v>
      </c>
    </row>
    <row r="3655" spans="1:7" ht="15">
      <c r="A3655" s="342" t="s">
        <v>6190</v>
      </c>
      <c r="B3655" s="385" t="s">
        <v>3048</v>
      </c>
      <c r="C3655" s="386" t="s">
        <v>5413</v>
      </c>
      <c r="D3655" s="387">
        <v>1700</v>
      </c>
      <c r="E3655" s="388">
        <v>5000</v>
      </c>
      <c r="F3655" s="141">
        <f>-SUMIF(CajaAcc!F:F,A3655,CajaAcc!E:E)+G3655</f>
        <v>0</v>
      </c>
      <c r="G3655" s="332">
        <v>0</v>
      </c>
    </row>
    <row r="3656" spans="1:7" ht="15">
      <c r="A3656" s="342" t="s">
        <v>5414</v>
      </c>
      <c r="B3656" s="385" t="s">
        <v>3048</v>
      </c>
      <c r="C3656" s="386" t="s">
        <v>5415</v>
      </c>
      <c r="D3656" s="387">
        <v>1263</v>
      </c>
      <c r="E3656" s="388">
        <v>4000</v>
      </c>
      <c r="F3656" s="141">
        <f>-SUMIF(CajaAcc!F:F,A3656,CajaAcc!E:E)+G3656</f>
        <v>1</v>
      </c>
      <c r="G3656" s="332">
        <v>1</v>
      </c>
    </row>
    <row r="3657" spans="1:7" ht="15">
      <c r="A3657" s="342" t="s">
        <v>5416</v>
      </c>
      <c r="B3657" s="385" t="s">
        <v>3048</v>
      </c>
      <c r="C3657" s="386" t="s">
        <v>5417</v>
      </c>
      <c r="D3657" s="387">
        <v>1915</v>
      </c>
      <c r="E3657" s="388">
        <v>6000</v>
      </c>
      <c r="F3657" s="141">
        <f>-SUMIF(CajaAcc!F:F,A3657,CajaAcc!E:E)+G3657</f>
        <v>1</v>
      </c>
      <c r="G3657" s="332">
        <v>1</v>
      </c>
    </row>
    <row r="3658" spans="1:7" ht="15">
      <c r="A3658" s="342" t="s">
        <v>5418</v>
      </c>
      <c r="B3658" s="385" t="s">
        <v>3048</v>
      </c>
      <c r="C3658" s="386" t="s">
        <v>5419</v>
      </c>
      <c r="D3658" s="387">
        <v>2710</v>
      </c>
      <c r="E3658" s="388">
        <v>8500</v>
      </c>
      <c r="F3658" s="141">
        <f>-SUMIF(CajaAcc!F:F,A3658,CajaAcc!E:E)+G3658</f>
        <v>2</v>
      </c>
      <c r="G3658" s="332">
        <v>2</v>
      </c>
    </row>
    <row r="3659" spans="1:7" ht="15">
      <c r="A3659" s="342" t="s">
        <v>5420</v>
      </c>
      <c r="B3659" s="385" t="s">
        <v>3048</v>
      </c>
      <c r="C3659" s="386" t="s">
        <v>5421</v>
      </c>
      <c r="D3659" s="387">
        <v>1496</v>
      </c>
      <c r="E3659" s="388">
        <v>4500</v>
      </c>
      <c r="F3659" s="141">
        <f>-SUMIF(CajaAcc!F:F,A3659,CajaAcc!E:E)+G3659</f>
        <v>1</v>
      </c>
      <c r="G3659" s="332">
        <v>1</v>
      </c>
    </row>
    <row r="3660" spans="1:7" ht="15">
      <c r="A3660" s="342" t="s">
        <v>5422</v>
      </c>
      <c r="B3660" s="385" t="s">
        <v>3048</v>
      </c>
      <c r="C3660" s="386" t="s">
        <v>5423</v>
      </c>
      <c r="D3660" s="387">
        <v>1875</v>
      </c>
      <c r="E3660" s="388">
        <v>6000</v>
      </c>
      <c r="F3660" s="141">
        <f>-SUMIF(CajaAcc!F:F,A3660,CajaAcc!E:E)+G3660</f>
        <v>0</v>
      </c>
      <c r="G3660" s="332">
        <v>0</v>
      </c>
    </row>
    <row r="3661" spans="1:7" ht="15">
      <c r="A3661" s="342" t="s">
        <v>5424</v>
      </c>
      <c r="B3661" s="385" t="s">
        <v>3048</v>
      </c>
      <c r="C3661" s="386" t="s">
        <v>5425</v>
      </c>
      <c r="D3661" s="387">
        <v>2215</v>
      </c>
      <c r="E3661" s="388">
        <v>7000</v>
      </c>
      <c r="F3661" s="141">
        <f>-SUMIF(CajaAcc!F:F,A3661,CajaAcc!E:E)+G3661</f>
        <v>0</v>
      </c>
      <c r="G3661" s="332">
        <v>0</v>
      </c>
    </row>
    <row r="3662" spans="1:7" ht="15">
      <c r="A3662" s="342" t="s">
        <v>6131</v>
      </c>
      <c r="B3662" s="385" t="s">
        <v>3048</v>
      </c>
      <c r="C3662" s="386" t="s">
        <v>6132</v>
      </c>
      <c r="D3662" s="387">
        <v>3524</v>
      </c>
      <c r="E3662" s="388">
        <v>11000</v>
      </c>
      <c r="F3662" s="141">
        <f>-SUMIF(CajaAcc!F:F,A3662,CajaAcc!E:E)+G3662</f>
        <v>0</v>
      </c>
      <c r="G3662" s="332">
        <v>0</v>
      </c>
    </row>
    <row r="3663" spans="1:7" ht="15">
      <c r="A3663" s="342" t="s">
        <v>6687</v>
      </c>
      <c r="B3663" s="385" t="s">
        <v>3048</v>
      </c>
      <c r="C3663" s="386" t="s">
        <v>6688</v>
      </c>
      <c r="D3663" s="387">
        <v>3614</v>
      </c>
      <c r="E3663" s="388">
        <v>11000</v>
      </c>
      <c r="F3663" s="141">
        <f>-SUMIF(CajaAcc!F:F,A3663,CajaAcc!E:E)+G3663</f>
        <v>0</v>
      </c>
      <c r="G3663" s="332">
        <v>0</v>
      </c>
    </row>
    <row r="3664" spans="1:7" ht="15">
      <c r="A3664" s="342" t="s">
        <v>5426</v>
      </c>
      <c r="B3664" s="385" t="s">
        <v>3048</v>
      </c>
      <c r="C3664" s="386" t="s">
        <v>5427</v>
      </c>
      <c r="D3664" s="387">
        <v>3051</v>
      </c>
      <c r="E3664" s="388">
        <v>9500</v>
      </c>
      <c r="F3664" s="141">
        <f>-SUMIF(CajaAcc!F:F,A3664,CajaAcc!E:E)+G3664</f>
        <v>1</v>
      </c>
      <c r="G3664" s="332">
        <v>1</v>
      </c>
    </row>
    <row r="3665" spans="1:7" ht="15">
      <c r="A3665" s="342" t="s">
        <v>5428</v>
      </c>
      <c r="B3665" s="385" t="s">
        <v>3048</v>
      </c>
      <c r="C3665" s="386" t="s">
        <v>7215</v>
      </c>
      <c r="D3665" s="387">
        <v>4540</v>
      </c>
      <c r="E3665" s="388">
        <v>14000</v>
      </c>
      <c r="F3665" s="141">
        <f>-SUMIF(CajaAcc!F:F,A3665,CajaAcc!E:E)+G3665</f>
        <v>1</v>
      </c>
      <c r="G3665" s="332">
        <v>1</v>
      </c>
    </row>
    <row r="3666" spans="1:7" ht="15">
      <c r="A3666" s="342" t="s">
        <v>5429</v>
      </c>
      <c r="B3666" s="385" t="s">
        <v>3048</v>
      </c>
      <c r="C3666" s="386" t="s">
        <v>7216</v>
      </c>
      <c r="D3666" s="387">
        <v>2404</v>
      </c>
      <c r="E3666" s="388">
        <v>7500</v>
      </c>
      <c r="F3666" s="141">
        <f>-SUMIF(CajaAcc!F:F,A3666,CajaAcc!E:E)+G3666</f>
        <v>1</v>
      </c>
      <c r="G3666" s="332">
        <v>1</v>
      </c>
    </row>
    <row r="3667" spans="1:7" ht="15">
      <c r="A3667" s="342" t="s">
        <v>5430</v>
      </c>
      <c r="B3667" s="385" t="s">
        <v>3048</v>
      </c>
      <c r="C3667" s="386" t="s">
        <v>7216</v>
      </c>
      <c r="D3667" s="387">
        <v>2404</v>
      </c>
      <c r="E3667" s="388">
        <v>7500</v>
      </c>
      <c r="F3667" s="141">
        <f>-SUMIF(CajaAcc!F:F,A3667,CajaAcc!E:E)+G3667</f>
        <v>2</v>
      </c>
      <c r="G3667" s="332">
        <v>2</v>
      </c>
    </row>
    <row r="3668" spans="1:7" ht="15">
      <c r="A3668" s="342" t="s">
        <v>5431</v>
      </c>
      <c r="B3668" s="385" t="s">
        <v>3048</v>
      </c>
      <c r="C3668" s="386" t="s">
        <v>5432</v>
      </c>
      <c r="D3668" s="387">
        <v>1700</v>
      </c>
      <c r="E3668" s="388">
        <v>5000</v>
      </c>
      <c r="F3668" s="141">
        <f>-SUMIF(CajaAcc!F:F,A3668,CajaAcc!E:E)+G3668</f>
        <v>1</v>
      </c>
      <c r="G3668" s="332">
        <v>1</v>
      </c>
    </row>
    <row r="3669" spans="1:7" ht="15">
      <c r="A3669" s="342" t="s">
        <v>5433</v>
      </c>
      <c r="B3669" s="385" t="s">
        <v>3048</v>
      </c>
      <c r="C3669" s="386" t="s">
        <v>7780</v>
      </c>
      <c r="D3669" s="387">
        <v>3751</v>
      </c>
      <c r="E3669" s="388">
        <v>11500</v>
      </c>
      <c r="F3669" s="141">
        <f>-SUMIF(CajaAcc!F:F,A3669,CajaAcc!E:E)+G3669</f>
        <v>0</v>
      </c>
      <c r="G3669" s="332">
        <v>0</v>
      </c>
    </row>
    <row r="3670" spans="1:7" ht="15">
      <c r="A3670" s="342" t="s">
        <v>5434</v>
      </c>
      <c r="B3670" s="385" t="s">
        <v>3048</v>
      </c>
      <c r="C3670" s="386" t="s">
        <v>7780</v>
      </c>
      <c r="D3670" s="387">
        <v>3751</v>
      </c>
      <c r="E3670" s="388">
        <v>11500</v>
      </c>
      <c r="F3670" s="141">
        <f>-SUMIF(CajaAcc!F:F,A3670,CajaAcc!E:E)+G3670</f>
        <v>0</v>
      </c>
      <c r="G3670" s="332">
        <v>0</v>
      </c>
    </row>
    <row r="3671" spans="1:7" ht="15">
      <c r="A3671" s="342" t="s">
        <v>5435</v>
      </c>
      <c r="B3671" s="385" t="s">
        <v>3048</v>
      </c>
      <c r="C3671" s="386" t="s">
        <v>7780</v>
      </c>
      <c r="D3671" s="387">
        <v>3751</v>
      </c>
      <c r="E3671" s="388">
        <v>11500</v>
      </c>
      <c r="F3671" s="141">
        <f>-SUMIF(CajaAcc!F:F,A3671,CajaAcc!E:E)+G3671</f>
        <v>0</v>
      </c>
      <c r="G3671" s="332">
        <v>0</v>
      </c>
    </row>
    <row r="3672" spans="1:7" ht="15">
      <c r="A3672" s="342" t="s">
        <v>5436</v>
      </c>
      <c r="B3672" s="385" t="s">
        <v>3048</v>
      </c>
      <c r="C3672" s="386" t="s">
        <v>7780</v>
      </c>
      <c r="D3672" s="387">
        <v>3751</v>
      </c>
      <c r="E3672" s="388">
        <v>11500</v>
      </c>
      <c r="F3672" s="141">
        <f>-SUMIF(CajaAcc!F:F,A3672,CajaAcc!E:E)+G3672</f>
        <v>0</v>
      </c>
      <c r="G3672" s="332">
        <v>0</v>
      </c>
    </row>
    <row r="3673" spans="1:7" ht="15">
      <c r="A3673" s="342" t="s">
        <v>5437</v>
      </c>
      <c r="B3673" s="385" t="s">
        <v>3048</v>
      </c>
      <c r="C3673" s="386" t="s">
        <v>5438</v>
      </c>
      <c r="D3673" s="387">
        <v>2543</v>
      </c>
      <c r="E3673" s="388">
        <v>8000</v>
      </c>
      <c r="F3673" s="141">
        <f>-SUMIF(CajaAcc!F:F,A3673,CajaAcc!E:E)+G3673</f>
        <v>0</v>
      </c>
      <c r="G3673" s="332">
        <v>0</v>
      </c>
    </row>
    <row r="3674" spans="1:7" ht="15">
      <c r="A3674" s="342" t="s">
        <v>5439</v>
      </c>
      <c r="B3674" s="385" t="s">
        <v>3048</v>
      </c>
      <c r="C3674" s="386" t="s">
        <v>5440</v>
      </c>
      <c r="D3674" s="387">
        <v>1915</v>
      </c>
      <c r="E3674" s="388">
        <v>6000</v>
      </c>
      <c r="F3674" s="141">
        <f>-SUMIF(CajaAcc!F:F,A3674,CajaAcc!E:E)+G3674</f>
        <v>0</v>
      </c>
      <c r="G3674" s="332">
        <v>0</v>
      </c>
    </row>
    <row r="3675" spans="1:7" ht="15">
      <c r="A3675" s="342" t="s">
        <v>7217</v>
      </c>
      <c r="B3675" s="385" t="s">
        <v>3048</v>
      </c>
      <c r="C3675" s="386" t="s">
        <v>7218</v>
      </c>
      <c r="D3675" s="387">
        <v>4547</v>
      </c>
      <c r="E3675" s="388">
        <v>14000</v>
      </c>
      <c r="F3675" s="141">
        <f>-SUMIF(CajaAcc!F:F,A3675,CajaAcc!E:E)+G3675</f>
        <v>0</v>
      </c>
      <c r="G3675" s="332">
        <v>0</v>
      </c>
    </row>
    <row r="3676" spans="1:7" ht="15">
      <c r="A3676" s="342" t="s">
        <v>6689</v>
      </c>
      <c r="B3676" s="385" t="s">
        <v>3048</v>
      </c>
      <c r="C3676" s="386" t="s">
        <v>6690</v>
      </c>
      <c r="D3676" s="387">
        <v>3614</v>
      </c>
      <c r="E3676" s="388">
        <v>11000</v>
      </c>
      <c r="F3676" s="141">
        <f>-SUMIF(CajaAcc!F:F,A3676,CajaAcc!E:E)+G3676</f>
        <v>0</v>
      </c>
      <c r="G3676" s="332">
        <v>0</v>
      </c>
    </row>
    <row r="3677" spans="1:7" ht="15">
      <c r="A3677" s="342" t="s">
        <v>6691</v>
      </c>
      <c r="B3677" s="385" t="s">
        <v>3048</v>
      </c>
      <c r="C3677" s="386" t="s">
        <v>7219</v>
      </c>
      <c r="D3677" s="387">
        <v>4540</v>
      </c>
      <c r="E3677" s="388">
        <v>14000</v>
      </c>
      <c r="F3677" s="141">
        <f>-SUMIF(CajaAcc!F:F,A3677,CajaAcc!E:E)+G3677</f>
        <v>0</v>
      </c>
      <c r="G3677" s="332">
        <v>0</v>
      </c>
    </row>
    <row r="3678" spans="1:7" ht="15">
      <c r="A3678" s="342" t="s">
        <v>5441</v>
      </c>
      <c r="B3678" s="385" t="s">
        <v>3048</v>
      </c>
      <c r="C3678" s="386" t="s">
        <v>7220</v>
      </c>
      <c r="D3678" s="387">
        <v>2404</v>
      </c>
      <c r="E3678" s="388">
        <v>7500</v>
      </c>
      <c r="F3678" s="141">
        <f>-SUMIF(CajaAcc!F:F,A3678,CajaAcc!E:E)+G3678</f>
        <v>1</v>
      </c>
      <c r="G3678" s="332">
        <v>1</v>
      </c>
    </row>
    <row r="3679" spans="1:7" ht="15">
      <c r="A3679" s="342" t="s">
        <v>5442</v>
      </c>
      <c r="B3679" s="385" t="s">
        <v>3048</v>
      </c>
      <c r="C3679" s="386" t="s">
        <v>5443</v>
      </c>
      <c r="D3679" s="387">
        <v>1700</v>
      </c>
      <c r="E3679" s="388">
        <v>5000</v>
      </c>
      <c r="F3679" s="141">
        <f>-SUMIF(CajaAcc!F:F,A3679,CajaAcc!E:E)+G3679</f>
        <v>0</v>
      </c>
      <c r="G3679" s="332">
        <v>0</v>
      </c>
    </row>
    <row r="3680" spans="1:7" ht="15">
      <c r="A3680" s="342" t="s">
        <v>6970</v>
      </c>
      <c r="B3680" s="385" t="s">
        <v>3048</v>
      </c>
      <c r="C3680" s="386" t="s">
        <v>5443</v>
      </c>
      <c r="D3680" s="387">
        <v>2156</v>
      </c>
      <c r="E3680" s="388">
        <v>6500</v>
      </c>
      <c r="F3680" s="141">
        <f>-SUMIF(CajaAcc!F:F,A3680,CajaAcc!E:E)+G3680</f>
        <v>0</v>
      </c>
      <c r="G3680" s="332">
        <v>0</v>
      </c>
    </row>
    <row r="3681" spans="1:7" ht="15">
      <c r="A3681" s="342" t="s">
        <v>6692</v>
      </c>
      <c r="B3681" s="385" t="s">
        <v>3048</v>
      </c>
      <c r="C3681" s="386" t="s">
        <v>6693</v>
      </c>
      <c r="D3681" s="387">
        <v>4517</v>
      </c>
      <c r="E3681" s="388">
        <v>14000</v>
      </c>
      <c r="F3681" s="141">
        <f>-SUMIF(CajaAcc!F:F,A3681,CajaAcc!E:E)+G3681</f>
        <v>0</v>
      </c>
      <c r="G3681" s="332">
        <v>0</v>
      </c>
    </row>
    <row r="3682" spans="1:7" ht="15">
      <c r="A3682" s="342" t="s">
        <v>6694</v>
      </c>
      <c r="B3682" s="385" t="s">
        <v>3048</v>
      </c>
      <c r="C3682" s="386" t="s">
        <v>6695</v>
      </c>
      <c r="D3682" s="387">
        <v>2445</v>
      </c>
      <c r="E3682" s="388">
        <v>7500</v>
      </c>
      <c r="F3682" s="141">
        <f>-SUMIF(CajaAcc!F:F,A3682,CajaAcc!E:E)+G3682</f>
        <v>0</v>
      </c>
      <c r="G3682" s="332">
        <v>0</v>
      </c>
    </row>
    <row r="3683" spans="1:7" ht="15">
      <c r="A3683" s="342" t="s">
        <v>5444</v>
      </c>
      <c r="B3683" s="385" t="s">
        <v>3048</v>
      </c>
      <c r="C3683" s="386" t="s">
        <v>5445</v>
      </c>
      <c r="D3683" s="387">
        <v>896</v>
      </c>
      <c r="E3683" s="388">
        <v>1000</v>
      </c>
      <c r="F3683" s="141">
        <f>-SUMIF(CajaAcc!F:F,A3683,CajaAcc!E:E)+G3683</f>
        <v>0</v>
      </c>
      <c r="G3683" s="332">
        <v>0</v>
      </c>
    </row>
    <row r="3684" spans="1:7" ht="15">
      <c r="A3684" s="342" t="s">
        <v>5446</v>
      </c>
      <c r="B3684" s="385" t="s">
        <v>3048</v>
      </c>
      <c r="C3684" s="386" t="s">
        <v>5447</v>
      </c>
      <c r="D3684" s="387">
        <v>559</v>
      </c>
      <c r="E3684" s="388">
        <v>500</v>
      </c>
      <c r="F3684" s="141">
        <f>-SUMIF(CajaAcc!F:F,A3684,CajaAcc!E:E)+G3684</f>
        <v>0</v>
      </c>
      <c r="G3684" s="332">
        <v>0</v>
      </c>
    </row>
    <row r="3685" spans="1:7" ht="15">
      <c r="A3685" s="342" t="s">
        <v>5448</v>
      </c>
      <c r="B3685" s="385" t="s">
        <v>3048</v>
      </c>
      <c r="C3685" s="386" t="s">
        <v>5449</v>
      </c>
      <c r="D3685" s="387">
        <v>896</v>
      </c>
      <c r="E3685" s="388">
        <v>1000</v>
      </c>
      <c r="F3685" s="141">
        <f>-SUMIF(CajaAcc!F:F,A3685,CajaAcc!E:E)+G3685</f>
        <v>0</v>
      </c>
      <c r="G3685" s="332">
        <v>0</v>
      </c>
    </row>
    <row r="3686" spans="1:7" ht="15">
      <c r="A3686" s="342" t="s">
        <v>5450</v>
      </c>
      <c r="B3686" s="385" t="s">
        <v>3048</v>
      </c>
      <c r="C3686" s="386" t="s">
        <v>5451</v>
      </c>
      <c r="D3686" s="387">
        <v>896</v>
      </c>
      <c r="E3686" s="388">
        <v>1000</v>
      </c>
      <c r="F3686" s="141">
        <f>-SUMIF(CajaAcc!F:F,A3686,CajaAcc!E:E)+G3686</f>
        <v>0</v>
      </c>
      <c r="G3686" s="332">
        <v>0</v>
      </c>
    </row>
    <row r="3687" spans="1:7" ht="15">
      <c r="A3687" s="342" t="s">
        <v>5452</v>
      </c>
      <c r="B3687" s="385" t="s">
        <v>3048</v>
      </c>
      <c r="C3687" s="386" t="s">
        <v>5453</v>
      </c>
      <c r="D3687" s="387">
        <v>896</v>
      </c>
      <c r="E3687" s="388">
        <v>1000</v>
      </c>
      <c r="F3687" s="141">
        <f>-SUMIF(CajaAcc!F:F,A3687,CajaAcc!E:E)+G3687</f>
        <v>0</v>
      </c>
      <c r="G3687" s="332">
        <v>0</v>
      </c>
    </row>
    <row r="3688" spans="1:7" ht="15">
      <c r="A3688" s="342" t="s">
        <v>5454</v>
      </c>
      <c r="B3688" s="385" t="s">
        <v>3048</v>
      </c>
      <c r="C3688" s="386" t="s">
        <v>7221</v>
      </c>
      <c r="D3688" s="387">
        <v>2408</v>
      </c>
      <c r="E3688" s="388">
        <v>3000</v>
      </c>
      <c r="F3688" s="141">
        <f>-SUMIF(CajaAcc!F:F,A3688,CajaAcc!E:E)+G3688</f>
        <v>0</v>
      </c>
      <c r="G3688" s="332">
        <v>0</v>
      </c>
    </row>
    <row r="3689" spans="1:7" ht="15">
      <c r="A3689" s="342" t="s">
        <v>5455</v>
      </c>
      <c r="B3689" s="385" t="s">
        <v>3048</v>
      </c>
      <c r="C3689" s="386" t="s">
        <v>5456</v>
      </c>
      <c r="D3689" s="387">
        <v>2175</v>
      </c>
      <c r="E3689" s="388">
        <v>6500</v>
      </c>
      <c r="F3689" s="141">
        <f>-SUMIF(CajaAcc!F:F,A3689,CajaAcc!E:E)+G3689</f>
        <v>0</v>
      </c>
      <c r="G3689" s="332">
        <v>0</v>
      </c>
    </row>
    <row r="3690" spans="1:7" ht="15">
      <c r="A3690" s="342" t="s">
        <v>5457</v>
      </c>
      <c r="B3690" s="385" t="s">
        <v>3048</v>
      </c>
      <c r="C3690" s="386" t="s">
        <v>7222</v>
      </c>
      <c r="D3690" s="387">
        <v>2408</v>
      </c>
      <c r="E3690" s="388">
        <v>7500</v>
      </c>
      <c r="F3690" s="141">
        <f>-SUMIF(CajaAcc!F:F,A3690,CajaAcc!E:E)+G3690</f>
        <v>0</v>
      </c>
      <c r="G3690" s="332">
        <v>0</v>
      </c>
    </row>
    <row r="3691" spans="1:7" ht="15">
      <c r="A3691" s="342" t="s">
        <v>5458</v>
      </c>
      <c r="B3691" s="385" t="s">
        <v>3048</v>
      </c>
      <c r="C3691" s="386" t="s">
        <v>5459</v>
      </c>
      <c r="D3691" s="387">
        <v>2261</v>
      </c>
      <c r="E3691" s="388">
        <v>7000</v>
      </c>
      <c r="F3691" s="141">
        <f>-SUMIF(CajaAcc!F:F,A3691,CajaAcc!E:E)+G3691</f>
        <v>0</v>
      </c>
      <c r="G3691" s="332">
        <v>0</v>
      </c>
    </row>
    <row r="3692" spans="1:7" ht="15">
      <c r="A3692" s="342" t="s">
        <v>5460</v>
      </c>
      <c r="B3692" s="385" t="s">
        <v>3048</v>
      </c>
      <c r="C3692" s="386" t="s">
        <v>5461</v>
      </c>
      <c r="D3692" s="387">
        <v>3060</v>
      </c>
      <c r="E3692" s="388">
        <v>9500</v>
      </c>
      <c r="F3692" s="141">
        <f>-SUMIF(CajaAcc!F:F,A3692,CajaAcc!E:E)+G3692</f>
        <v>0</v>
      </c>
      <c r="G3692" s="332">
        <v>0</v>
      </c>
    </row>
    <row r="3693" spans="1:7" ht="15">
      <c r="A3693" s="342" t="s">
        <v>5462</v>
      </c>
      <c r="B3693" s="385" t="s">
        <v>3048</v>
      </c>
      <c r="C3693" s="386" t="s">
        <v>5461</v>
      </c>
      <c r="D3693" s="387">
        <v>3060</v>
      </c>
      <c r="E3693" s="388">
        <v>9500</v>
      </c>
      <c r="F3693" s="141">
        <f>-SUMIF(CajaAcc!F:F,A3693,CajaAcc!E:E)+G3693</f>
        <v>0</v>
      </c>
      <c r="G3693" s="332">
        <v>0</v>
      </c>
    </row>
    <row r="3694" spans="1:7" ht="15">
      <c r="A3694" s="342" t="s">
        <v>5463</v>
      </c>
      <c r="B3694" s="385" t="s">
        <v>3048</v>
      </c>
      <c r="C3694" s="386" t="s">
        <v>5464</v>
      </c>
      <c r="D3694" s="387">
        <v>3051</v>
      </c>
      <c r="E3694" s="388">
        <v>9500</v>
      </c>
      <c r="F3694" s="141">
        <f>-SUMIF(CajaAcc!F:F,A3694,CajaAcc!E:E)+G3694</f>
        <v>0</v>
      </c>
      <c r="G3694" s="332">
        <v>0</v>
      </c>
    </row>
    <row r="3695" spans="1:7" ht="15">
      <c r="A3695" s="342" t="s">
        <v>5465</v>
      </c>
      <c r="B3695" s="385" t="s">
        <v>3048</v>
      </c>
      <c r="C3695" s="386" t="s">
        <v>5466</v>
      </c>
      <c r="D3695" s="387">
        <v>1653</v>
      </c>
      <c r="E3695" s="388">
        <v>5000</v>
      </c>
      <c r="F3695" s="141">
        <f>-SUMIF(CajaAcc!F:F,A3695,CajaAcc!E:E)+G3695</f>
        <v>0</v>
      </c>
      <c r="G3695" s="332">
        <v>0</v>
      </c>
    </row>
    <row r="3696" spans="1:7" ht="15">
      <c r="A3696" s="342" t="s">
        <v>5467</v>
      </c>
      <c r="B3696" s="385" t="s">
        <v>3048</v>
      </c>
      <c r="C3696" s="386" t="s">
        <v>5468</v>
      </c>
      <c r="D3696" s="387">
        <v>3060</v>
      </c>
      <c r="E3696" s="388">
        <v>9500</v>
      </c>
      <c r="F3696" s="141">
        <f>-SUMIF(CajaAcc!F:F,A3696,CajaAcc!E:E)+G3696</f>
        <v>1</v>
      </c>
      <c r="G3696" s="332">
        <v>1</v>
      </c>
    </row>
    <row r="3697" spans="1:7" ht="15">
      <c r="A3697" s="342" t="s">
        <v>5469</v>
      </c>
      <c r="B3697" s="385" t="s">
        <v>3048</v>
      </c>
      <c r="C3697" s="386" t="s">
        <v>5468</v>
      </c>
      <c r="D3697" s="387">
        <v>3060</v>
      </c>
      <c r="E3697" s="388">
        <v>9500</v>
      </c>
      <c r="F3697" s="141">
        <f>-SUMIF(CajaAcc!F:F,A3697,CajaAcc!E:E)+G3697</f>
        <v>0</v>
      </c>
      <c r="G3697" s="332">
        <v>0</v>
      </c>
    </row>
    <row r="3698" spans="1:7" ht="15">
      <c r="A3698" s="342" t="s">
        <v>5470</v>
      </c>
      <c r="B3698" s="385" t="s">
        <v>3048</v>
      </c>
      <c r="C3698" s="386" t="s">
        <v>5468</v>
      </c>
      <c r="D3698" s="387">
        <v>3060</v>
      </c>
      <c r="E3698" s="388">
        <v>9500</v>
      </c>
      <c r="F3698" s="141">
        <f>-SUMIF(CajaAcc!F:F,A3698,CajaAcc!E:E)+G3698</f>
        <v>0</v>
      </c>
      <c r="G3698" s="332">
        <v>0</v>
      </c>
    </row>
    <row r="3699" spans="1:7" ht="15">
      <c r="A3699" s="342" t="s">
        <v>5471</v>
      </c>
      <c r="B3699" s="385" t="s">
        <v>3048</v>
      </c>
      <c r="C3699" s="386" t="s">
        <v>5472</v>
      </c>
      <c r="D3699" s="387">
        <v>3051</v>
      </c>
      <c r="E3699" s="388">
        <v>9500</v>
      </c>
      <c r="F3699" s="141">
        <f>-SUMIF(CajaAcc!F:F,A3699,CajaAcc!E:E)+G3699</f>
        <v>0</v>
      </c>
      <c r="G3699" s="332">
        <v>0</v>
      </c>
    </row>
    <row r="3700" spans="1:7" ht="15">
      <c r="A3700" s="342" t="s">
        <v>5473</v>
      </c>
      <c r="B3700" s="385" t="s">
        <v>3048</v>
      </c>
      <c r="C3700" s="386" t="s">
        <v>5472</v>
      </c>
      <c r="D3700" s="387">
        <v>3051</v>
      </c>
      <c r="E3700" s="388">
        <v>9500</v>
      </c>
      <c r="F3700" s="141">
        <f>-SUMIF(CajaAcc!F:F,A3700,CajaAcc!E:E)+G3700</f>
        <v>0</v>
      </c>
      <c r="G3700" s="332">
        <v>0</v>
      </c>
    </row>
    <row r="3701" spans="1:7" ht="15">
      <c r="A3701" s="342" t="s">
        <v>5475</v>
      </c>
      <c r="B3701" s="385" t="s">
        <v>3048</v>
      </c>
      <c r="C3701" s="386" t="s">
        <v>7223</v>
      </c>
      <c r="D3701" s="387">
        <v>4540</v>
      </c>
      <c r="E3701" s="388">
        <v>14000</v>
      </c>
      <c r="F3701" s="141">
        <f>-SUMIF(CajaAcc!F:F,A3701,CajaAcc!E:E)+G3701</f>
        <v>0</v>
      </c>
      <c r="G3701" s="332">
        <v>0</v>
      </c>
    </row>
    <row r="3702" spans="1:7" ht="15">
      <c r="A3702" s="342" t="s">
        <v>5476</v>
      </c>
      <c r="B3702" s="385" t="s">
        <v>3048</v>
      </c>
      <c r="C3702" s="386" t="s">
        <v>7224</v>
      </c>
      <c r="D3702" s="387">
        <v>2404</v>
      </c>
      <c r="E3702" s="388">
        <v>7500</v>
      </c>
      <c r="F3702" s="141">
        <f>-SUMIF(CajaAcc!F:F,A3702,CajaAcc!E:E)+G3702</f>
        <v>0</v>
      </c>
      <c r="G3702" s="332">
        <v>0</v>
      </c>
    </row>
    <row r="3703" spans="1:7" ht="15">
      <c r="A3703" s="342" t="s">
        <v>5474</v>
      </c>
      <c r="B3703" s="385" t="s">
        <v>3048</v>
      </c>
      <c r="C3703" s="386" t="s">
        <v>7225</v>
      </c>
      <c r="D3703" s="387">
        <v>1370</v>
      </c>
      <c r="E3703" s="388">
        <v>4000</v>
      </c>
      <c r="F3703" s="141">
        <f>-SUMIF(CajaAcc!F:F,A3703,CajaAcc!E:E)+G3703</f>
        <v>0</v>
      </c>
      <c r="G3703" s="332">
        <v>0</v>
      </c>
    </row>
    <row r="3704" spans="1:7" ht="15">
      <c r="A3704" s="342" t="s">
        <v>5477</v>
      </c>
      <c r="B3704" s="385" t="s">
        <v>3048</v>
      </c>
      <c r="C3704" s="386" t="s">
        <v>5478</v>
      </c>
      <c r="D3704" s="387">
        <v>3051</v>
      </c>
      <c r="E3704" s="388">
        <v>9500</v>
      </c>
      <c r="F3704" s="141">
        <f>-SUMIF(CajaAcc!F:F,A3704,CajaAcc!E:E)+G3704</f>
        <v>1</v>
      </c>
      <c r="G3704" s="332">
        <v>1</v>
      </c>
    </row>
    <row r="3705" spans="1:7" ht="15">
      <c r="A3705" s="342" t="s">
        <v>5479</v>
      </c>
      <c r="B3705" s="385" t="s">
        <v>3048</v>
      </c>
      <c r="C3705" s="386" t="s">
        <v>5480</v>
      </c>
      <c r="D3705" s="387">
        <v>1653</v>
      </c>
      <c r="E3705" s="388">
        <v>2000</v>
      </c>
      <c r="F3705" s="141">
        <f>-SUMIF(CajaAcc!F:F,A3705,CajaAcc!E:E)+G3705</f>
        <v>0</v>
      </c>
      <c r="G3705" s="332">
        <v>0</v>
      </c>
    </row>
    <row r="3706" spans="1:7" ht="15">
      <c r="A3706" s="342" t="s">
        <v>5481</v>
      </c>
      <c r="B3706" s="385" t="s">
        <v>3048</v>
      </c>
      <c r="C3706" s="386" t="s">
        <v>5482</v>
      </c>
      <c r="D3706" s="387">
        <v>896</v>
      </c>
      <c r="E3706" s="388">
        <v>1000</v>
      </c>
      <c r="F3706" s="141">
        <f>-SUMIF(CajaAcc!F:F,A3706,CajaAcc!E:E)+G3706</f>
        <v>0</v>
      </c>
      <c r="G3706" s="332">
        <v>0</v>
      </c>
    </row>
    <row r="3707" spans="1:7" ht="15">
      <c r="A3707" s="342" t="s">
        <v>5483</v>
      </c>
      <c r="B3707" s="385" t="s">
        <v>3048</v>
      </c>
      <c r="C3707" s="386" t="s">
        <v>5484</v>
      </c>
      <c r="D3707" s="387">
        <v>896</v>
      </c>
      <c r="E3707" s="388">
        <v>1000</v>
      </c>
      <c r="F3707" s="141">
        <f>-SUMIF(CajaAcc!F:F,A3707,CajaAcc!E:E)+G3707</f>
        <v>0</v>
      </c>
      <c r="G3707" s="332">
        <v>0</v>
      </c>
    </row>
    <row r="3708" spans="1:7" ht="15">
      <c r="A3708" s="342" t="s">
        <v>5485</v>
      </c>
      <c r="B3708" s="385" t="s">
        <v>3048</v>
      </c>
      <c r="C3708" s="386" t="s">
        <v>5484</v>
      </c>
      <c r="D3708" s="387">
        <v>896</v>
      </c>
      <c r="E3708" s="388">
        <v>1000</v>
      </c>
      <c r="F3708" s="141">
        <f>-SUMIF(CajaAcc!F:F,A3708,CajaAcc!E:E)+G3708</f>
        <v>0</v>
      </c>
      <c r="G3708" s="332">
        <v>0</v>
      </c>
    </row>
    <row r="3709" spans="1:7" ht="15">
      <c r="A3709" s="342" t="s">
        <v>5486</v>
      </c>
      <c r="B3709" s="385" t="s">
        <v>3048</v>
      </c>
      <c r="C3709" s="386" t="s">
        <v>7226</v>
      </c>
      <c r="D3709" s="387">
        <v>2416</v>
      </c>
      <c r="E3709" s="388">
        <v>3000</v>
      </c>
      <c r="F3709" s="141">
        <f>-SUMIF(CajaAcc!F:F,A3709,CajaAcc!E:E)+G3709</f>
        <v>0</v>
      </c>
      <c r="G3709" s="332">
        <v>0</v>
      </c>
    </row>
    <row r="3710" spans="1:7" ht="15">
      <c r="A3710" s="342" t="s">
        <v>5487</v>
      </c>
      <c r="B3710" s="385" t="s">
        <v>3048</v>
      </c>
      <c r="C3710" s="386" t="s">
        <v>7226</v>
      </c>
      <c r="D3710" s="387">
        <v>2416</v>
      </c>
      <c r="E3710" s="388">
        <v>3000</v>
      </c>
      <c r="F3710" s="141">
        <f>-SUMIF(CajaAcc!F:F,A3710,CajaAcc!E:E)+G3710</f>
        <v>0</v>
      </c>
      <c r="G3710" s="332">
        <v>0</v>
      </c>
    </row>
    <row r="3711" spans="1:7" ht="15">
      <c r="A3711" s="342" t="s">
        <v>5488</v>
      </c>
      <c r="B3711" s="385" t="s">
        <v>3048</v>
      </c>
      <c r="C3711" s="386" t="s">
        <v>5489</v>
      </c>
      <c r="D3711" s="387">
        <v>559</v>
      </c>
      <c r="E3711" s="388">
        <v>500</v>
      </c>
      <c r="F3711" s="141">
        <f>-SUMIF(CajaAcc!F:F,A3711,CajaAcc!E:E)+G3711</f>
        <v>0</v>
      </c>
      <c r="G3711" s="332">
        <v>0</v>
      </c>
    </row>
    <row r="3712" spans="1:7" ht="15">
      <c r="A3712" s="342" t="s">
        <v>5490</v>
      </c>
      <c r="B3712" s="385" t="s">
        <v>3048</v>
      </c>
      <c r="C3712" s="386" t="s">
        <v>5491</v>
      </c>
      <c r="D3712" s="387">
        <v>559</v>
      </c>
      <c r="E3712" s="388">
        <v>500</v>
      </c>
      <c r="F3712" s="141">
        <f>-SUMIF(CajaAcc!F:F,A3712,CajaAcc!E:E)+G3712</f>
        <v>0</v>
      </c>
      <c r="G3712" s="332">
        <v>0</v>
      </c>
    </row>
    <row r="3713" spans="1:7" ht="15">
      <c r="A3713" s="342" t="s">
        <v>5492</v>
      </c>
      <c r="B3713" s="385" t="s">
        <v>3048</v>
      </c>
      <c r="C3713" s="386" t="s">
        <v>5491</v>
      </c>
      <c r="D3713" s="387">
        <v>559</v>
      </c>
      <c r="E3713" s="388">
        <v>500</v>
      </c>
      <c r="F3713" s="141">
        <f>-SUMIF(CajaAcc!F:F,A3713,CajaAcc!E:E)+G3713</f>
        <v>0</v>
      </c>
      <c r="G3713" s="332">
        <v>0</v>
      </c>
    </row>
    <row r="3714" spans="1:7" ht="15">
      <c r="A3714" s="342" t="s">
        <v>5493</v>
      </c>
      <c r="B3714" s="385" t="s">
        <v>3048</v>
      </c>
      <c r="C3714" s="386" t="s">
        <v>5491</v>
      </c>
      <c r="D3714" s="387">
        <v>559</v>
      </c>
      <c r="E3714" s="388">
        <v>500</v>
      </c>
      <c r="F3714" s="141">
        <f>-SUMIF(CajaAcc!F:F,A3714,CajaAcc!E:E)+G3714</f>
        <v>0</v>
      </c>
      <c r="G3714" s="332">
        <v>0</v>
      </c>
    </row>
    <row r="3715" spans="1:7" ht="15">
      <c r="A3715" s="342" t="s">
        <v>5494</v>
      </c>
      <c r="B3715" s="385" t="s">
        <v>3048</v>
      </c>
      <c r="C3715" s="386" t="s">
        <v>5491</v>
      </c>
      <c r="D3715" s="387">
        <v>559</v>
      </c>
      <c r="E3715" s="388">
        <v>500</v>
      </c>
      <c r="F3715" s="141">
        <f>-SUMIF(CajaAcc!F:F,A3715,CajaAcc!E:E)+G3715</f>
        <v>0</v>
      </c>
      <c r="G3715" s="332">
        <v>0</v>
      </c>
    </row>
    <row r="3716" spans="1:7" ht="15">
      <c r="A3716" s="342" t="s">
        <v>5495</v>
      </c>
      <c r="B3716" s="385" t="s">
        <v>3048</v>
      </c>
      <c r="C3716" s="386" t="s">
        <v>5496</v>
      </c>
      <c r="D3716" s="387">
        <v>559</v>
      </c>
      <c r="E3716" s="388">
        <v>500</v>
      </c>
      <c r="F3716" s="141">
        <f>-SUMIF(CajaAcc!F:F,A3716,CajaAcc!E:E)+G3716</f>
        <v>0</v>
      </c>
      <c r="G3716" s="332">
        <v>0</v>
      </c>
    </row>
    <row r="3717" spans="1:7" ht="15">
      <c r="A3717" s="342" t="s">
        <v>5497</v>
      </c>
      <c r="B3717" s="385" t="s">
        <v>3048</v>
      </c>
      <c r="C3717" s="386" t="s">
        <v>5498</v>
      </c>
      <c r="D3717" s="387">
        <v>559</v>
      </c>
      <c r="E3717" s="388">
        <v>500</v>
      </c>
      <c r="F3717" s="141">
        <f>-SUMIF(CajaAcc!F:F,A3717,CajaAcc!E:E)+G3717</f>
        <v>0</v>
      </c>
      <c r="G3717" s="332">
        <v>0</v>
      </c>
    </row>
    <row r="3718" spans="1:7" ht="15">
      <c r="A3718" s="342" t="s">
        <v>5499</v>
      </c>
      <c r="B3718" s="385" t="s">
        <v>3048</v>
      </c>
      <c r="C3718" s="386" t="s">
        <v>5500</v>
      </c>
      <c r="D3718" s="387">
        <v>510</v>
      </c>
      <c r="E3718" s="388">
        <v>500</v>
      </c>
      <c r="F3718" s="141">
        <f>-SUMIF(CajaAcc!F:F,A3718,CajaAcc!E:E)+G3718</f>
        <v>0</v>
      </c>
      <c r="G3718" s="332">
        <v>0</v>
      </c>
    </row>
    <row r="3719" spans="1:7" ht="15">
      <c r="A3719" s="342" t="s">
        <v>5501</v>
      </c>
      <c r="B3719" s="385" t="s">
        <v>3048</v>
      </c>
      <c r="C3719" s="386" t="s">
        <v>5502</v>
      </c>
      <c r="D3719" s="387">
        <v>510</v>
      </c>
      <c r="E3719" s="388">
        <v>500</v>
      </c>
      <c r="F3719" s="141">
        <f>-SUMIF(CajaAcc!F:F,A3719,CajaAcc!E:E)+G3719</f>
        <v>0</v>
      </c>
      <c r="G3719" s="332">
        <v>0</v>
      </c>
    </row>
    <row r="3720" spans="1:7" ht="15">
      <c r="A3720" s="342" t="s">
        <v>5503</v>
      </c>
      <c r="B3720" s="385" t="s">
        <v>3048</v>
      </c>
      <c r="C3720" s="386" t="s">
        <v>5504</v>
      </c>
      <c r="D3720" s="387">
        <v>510</v>
      </c>
      <c r="E3720" s="388">
        <v>500</v>
      </c>
      <c r="F3720" s="141">
        <f>-SUMIF(CajaAcc!F:F,A3720,CajaAcc!E:E)+G3720</f>
        <v>0</v>
      </c>
      <c r="G3720" s="332">
        <v>0</v>
      </c>
    </row>
    <row r="3721" spans="1:7" ht="15">
      <c r="A3721" s="342" t="s">
        <v>5505</v>
      </c>
      <c r="B3721" s="385" t="s">
        <v>3048</v>
      </c>
      <c r="C3721" s="386" t="s">
        <v>5506</v>
      </c>
      <c r="D3721" s="387">
        <v>510</v>
      </c>
      <c r="E3721" s="388">
        <v>500</v>
      </c>
      <c r="F3721" s="141">
        <f>-SUMIF(CajaAcc!F:F,A3721,CajaAcc!E:E)+G3721</f>
        <v>0</v>
      </c>
      <c r="G3721" s="332">
        <v>0</v>
      </c>
    </row>
    <row r="3722" spans="1:7" ht="15">
      <c r="A3722" s="342" t="s">
        <v>5507</v>
      </c>
      <c r="B3722" s="385" t="s">
        <v>3048</v>
      </c>
      <c r="C3722" s="386" t="s">
        <v>5508</v>
      </c>
      <c r="D3722" s="387">
        <v>510</v>
      </c>
      <c r="E3722" s="388">
        <v>500</v>
      </c>
      <c r="F3722" s="141">
        <f>-SUMIF(CajaAcc!F:F,A3722,CajaAcc!E:E)+G3722</f>
        <v>0</v>
      </c>
      <c r="G3722" s="332">
        <v>0</v>
      </c>
    </row>
    <row r="3723" spans="1:7" ht="15">
      <c r="A3723" s="342" t="s">
        <v>5509</v>
      </c>
      <c r="B3723" s="385" t="s">
        <v>3048</v>
      </c>
      <c r="C3723" s="386" t="s">
        <v>5510</v>
      </c>
      <c r="D3723" s="387">
        <v>510</v>
      </c>
      <c r="E3723" s="388">
        <v>500</v>
      </c>
      <c r="F3723" s="141">
        <f>-SUMIF(CajaAcc!F:F,A3723,CajaAcc!E:E)+G3723</f>
        <v>0</v>
      </c>
      <c r="G3723" s="332">
        <v>0</v>
      </c>
    </row>
    <row r="3724" spans="1:7" ht="15">
      <c r="A3724" s="342" t="s">
        <v>5511</v>
      </c>
      <c r="B3724" s="385" t="s">
        <v>3048</v>
      </c>
      <c r="C3724" s="386" t="s">
        <v>5512</v>
      </c>
      <c r="D3724" s="387">
        <v>510</v>
      </c>
      <c r="E3724" s="388">
        <v>500</v>
      </c>
      <c r="F3724" s="141">
        <f>-SUMIF(CajaAcc!F:F,A3724,CajaAcc!E:E)+G3724</f>
        <v>0</v>
      </c>
      <c r="G3724" s="332">
        <v>0</v>
      </c>
    </row>
    <row r="3725" spans="1:7" ht="15">
      <c r="A3725" s="342" t="s">
        <v>5513</v>
      </c>
      <c r="B3725" s="385" t="s">
        <v>3048</v>
      </c>
      <c r="C3725" s="386" t="s">
        <v>5514</v>
      </c>
      <c r="D3725" s="387">
        <v>510</v>
      </c>
      <c r="E3725" s="388">
        <v>500</v>
      </c>
      <c r="F3725" s="141">
        <f>-SUMIF(CajaAcc!F:F,A3725,CajaAcc!E:E)+G3725</f>
        <v>0</v>
      </c>
      <c r="G3725" s="332">
        <v>0</v>
      </c>
    </row>
    <row r="3726" spans="1:7" ht="15">
      <c r="A3726" s="342" t="s">
        <v>5515</v>
      </c>
      <c r="B3726" s="385" t="s">
        <v>3048</v>
      </c>
      <c r="C3726" s="386" t="s">
        <v>5516</v>
      </c>
      <c r="D3726" s="387">
        <v>510</v>
      </c>
      <c r="E3726" s="388">
        <v>500</v>
      </c>
      <c r="F3726" s="141">
        <f>-SUMIF(CajaAcc!F:F,A3726,CajaAcc!E:E)+G3726</f>
        <v>0</v>
      </c>
      <c r="G3726" s="332">
        <v>0</v>
      </c>
    </row>
    <row r="3727" spans="1:7" ht="15">
      <c r="A3727" s="342" t="s">
        <v>5517</v>
      </c>
      <c r="B3727" s="385" t="s">
        <v>3048</v>
      </c>
      <c r="C3727" s="386" t="s">
        <v>5518</v>
      </c>
      <c r="D3727" s="387">
        <v>510</v>
      </c>
      <c r="E3727" s="388">
        <v>500</v>
      </c>
      <c r="F3727" s="141">
        <f>-SUMIF(CajaAcc!F:F,A3727,CajaAcc!E:E)+G3727</f>
        <v>0</v>
      </c>
      <c r="G3727" s="332">
        <v>0</v>
      </c>
    </row>
    <row r="3728" spans="1:7" ht="15">
      <c r="A3728" s="342" t="s">
        <v>5519</v>
      </c>
      <c r="B3728" s="385" t="s">
        <v>3048</v>
      </c>
      <c r="C3728" s="386" t="s">
        <v>5520</v>
      </c>
      <c r="D3728" s="387">
        <v>510</v>
      </c>
      <c r="E3728" s="388">
        <v>500</v>
      </c>
      <c r="F3728" s="141">
        <f>-SUMIF(CajaAcc!F:F,A3728,CajaAcc!E:E)+G3728</f>
        <v>0</v>
      </c>
      <c r="G3728" s="332">
        <v>0</v>
      </c>
    </row>
    <row r="3729" spans="1:7" ht="15">
      <c r="A3729" s="342" t="s">
        <v>5521</v>
      </c>
      <c r="B3729" s="385" t="s">
        <v>3048</v>
      </c>
      <c r="C3729" s="386" t="s">
        <v>5522</v>
      </c>
      <c r="D3729" s="387">
        <v>510</v>
      </c>
      <c r="E3729" s="388">
        <v>500</v>
      </c>
      <c r="F3729" s="141">
        <f>-SUMIF(CajaAcc!F:F,A3729,CajaAcc!E:E)+G3729</f>
        <v>0</v>
      </c>
      <c r="G3729" s="332">
        <v>0</v>
      </c>
    </row>
    <row r="3730" spans="1:7" ht="15">
      <c r="A3730" s="342" t="s">
        <v>5523</v>
      </c>
      <c r="B3730" s="385" t="s">
        <v>3048</v>
      </c>
      <c r="C3730" s="386" t="s">
        <v>5524</v>
      </c>
      <c r="D3730" s="387">
        <v>510</v>
      </c>
      <c r="E3730" s="388">
        <v>500</v>
      </c>
      <c r="F3730" s="141">
        <f>-SUMIF(CajaAcc!F:F,A3730,CajaAcc!E:E)+G3730</f>
        <v>0</v>
      </c>
      <c r="G3730" s="332">
        <v>0</v>
      </c>
    </row>
    <row r="3731" spans="1:7" ht="15">
      <c r="A3731" s="342" t="s">
        <v>5525</v>
      </c>
      <c r="B3731" s="385" t="s">
        <v>3048</v>
      </c>
      <c r="C3731" s="386" t="s">
        <v>5526</v>
      </c>
      <c r="D3731" s="387">
        <v>510</v>
      </c>
      <c r="E3731" s="388">
        <v>500</v>
      </c>
      <c r="F3731" s="141">
        <f>-SUMIF(CajaAcc!F:F,A3731,CajaAcc!E:E)+G3731</f>
        <v>0</v>
      </c>
      <c r="G3731" s="332">
        <v>0</v>
      </c>
    </row>
    <row r="3732" spans="1:7" ht="15">
      <c r="A3732" s="342" t="s">
        <v>5527</v>
      </c>
      <c r="B3732" s="385" t="s">
        <v>3048</v>
      </c>
      <c r="C3732" s="386" t="s">
        <v>5528</v>
      </c>
      <c r="D3732" s="387">
        <v>510</v>
      </c>
      <c r="E3732" s="388">
        <v>500</v>
      </c>
      <c r="F3732" s="141">
        <f>-SUMIF(CajaAcc!F:F,A3732,CajaAcc!E:E)+G3732</f>
        <v>0</v>
      </c>
      <c r="G3732" s="332">
        <v>0</v>
      </c>
    </row>
    <row r="3733" spans="1:7" ht="15">
      <c r="A3733" s="342" t="s">
        <v>5529</v>
      </c>
      <c r="B3733" s="385" t="s">
        <v>3048</v>
      </c>
      <c r="C3733" s="386" t="s">
        <v>5530</v>
      </c>
      <c r="D3733" s="387">
        <v>510</v>
      </c>
      <c r="E3733" s="388">
        <v>500</v>
      </c>
      <c r="F3733" s="141">
        <f>-SUMIF(CajaAcc!F:F,A3733,CajaAcc!E:E)+G3733</f>
        <v>0</v>
      </c>
      <c r="G3733" s="332">
        <v>0</v>
      </c>
    </row>
    <row r="3734" spans="1:7" ht="15">
      <c r="A3734" s="342" t="s">
        <v>5531</v>
      </c>
      <c r="B3734" s="385" t="s">
        <v>3048</v>
      </c>
      <c r="C3734" s="386" t="s">
        <v>5532</v>
      </c>
      <c r="D3734" s="387">
        <v>510</v>
      </c>
      <c r="E3734" s="388">
        <v>500</v>
      </c>
      <c r="F3734" s="141">
        <f>-SUMIF(CajaAcc!F:F,A3734,CajaAcc!E:E)+G3734</f>
        <v>0</v>
      </c>
      <c r="G3734" s="332">
        <v>0</v>
      </c>
    </row>
    <row r="3735" spans="1:7" ht="15">
      <c r="A3735" s="342" t="s">
        <v>5533</v>
      </c>
      <c r="B3735" s="385" t="s">
        <v>3048</v>
      </c>
      <c r="C3735" s="386" t="s">
        <v>5534</v>
      </c>
      <c r="D3735" s="387">
        <v>510</v>
      </c>
      <c r="E3735" s="388">
        <v>500</v>
      </c>
      <c r="F3735" s="141">
        <f>-SUMIF(CajaAcc!F:F,A3735,CajaAcc!E:E)+G3735</f>
        <v>0</v>
      </c>
      <c r="G3735" s="332">
        <v>0</v>
      </c>
    </row>
    <row r="3736" spans="1:7" ht="15">
      <c r="A3736" s="342" t="s">
        <v>5535</v>
      </c>
      <c r="B3736" s="385" t="s">
        <v>3048</v>
      </c>
      <c r="C3736" s="386" t="s">
        <v>5534</v>
      </c>
      <c r="D3736" s="387">
        <v>510</v>
      </c>
      <c r="E3736" s="388">
        <v>500</v>
      </c>
      <c r="F3736" s="141">
        <f>-SUMIF(CajaAcc!F:F,A3736,CajaAcc!E:E)+G3736</f>
        <v>0</v>
      </c>
      <c r="G3736" s="332">
        <v>0</v>
      </c>
    </row>
    <row r="3737" spans="1:7" ht="15">
      <c r="A3737" s="342" t="s">
        <v>5536</v>
      </c>
      <c r="B3737" s="385" t="s">
        <v>3048</v>
      </c>
      <c r="C3737" s="386" t="s">
        <v>5534</v>
      </c>
      <c r="D3737" s="387">
        <v>510</v>
      </c>
      <c r="E3737" s="388">
        <v>500</v>
      </c>
      <c r="F3737" s="141">
        <f>-SUMIF(CajaAcc!F:F,A3737,CajaAcc!E:E)+G3737</f>
        <v>0</v>
      </c>
      <c r="G3737" s="332">
        <v>0</v>
      </c>
    </row>
    <row r="3738" spans="1:7" ht="15">
      <c r="A3738" s="342" t="s">
        <v>5537</v>
      </c>
      <c r="B3738" s="385" t="s">
        <v>3048</v>
      </c>
      <c r="C3738" s="386" t="s">
        <v>5538</v>
      </c>
      <c r="D3738" s="387">
        <v>510</v>
      </c>
      <c r="E3738" s="388">
        <v>500</v>
      </c>
      <c r="F3738" s="141">
        <f>-SUMIF(CajaAcc!F:F,A3738,CajaAcc!E:E)+G3738</f>
        <v>0</v>
      </c>
      <c r="G3738" s="332">
        <v>0</v>
      </c>
    </row>
    <row r="3739" spans="1:7" ht="15">
      <c r="A3739" s="342" t="s">
        <v>5539</v>
      </c>
      <c r="B3739" s="385" t="s">
        <v>3048</v>
      </c>
      <c r="C3739" s="386" t="s">
        <v>5540</v>
      </c>
      <c r="D3739" s="387">
        <v>510</v>
      </c>
      <c r="E3739" s="388">
        <v>500</v>
      </c>
      <c r="F3739" s="141">
        <f>-SUMIF(CajaAcc!F:F,A3739,CajaAcc!E:E)+G3739</f>
        <v>0</v>
      </c>
      <c r="G3739" s="332">
        <v>0</v>
      </c>
    </row>
    <row r="3740" spans="1:7" ht="15">
      <c r="A3740" s="342" t="s">
        <v>5541</v>
      </c>
      <c r="B3740" s="385" t="s">
        <v>3048</v>
      </c>
      <c r="C3740" s="386" t="s">
        <v>5542</v>
      </c>
      <c r="D3740" s="387">
        <v>510</v>
      </c>
      <c r="E3740" s="388">
        <v>500</v>
      </c>
      <c r="F3740" s="141">
        <f>-SUMIF(CajaAcc!F:F,A3740,CajaAcc!E:E)+G3740</f>
        <v>0</v>
      </c>
      <c r="G3740" s="332">
        <v>0</v>
      </c>
    </row>
    <row r="3741" spans="1:7" ht="15">
      <c r="A3741" s="342" t="s">
        <v>5543</v>
      </c>
      <c r="B3741" s="385" t="s">
        <v>3048</v>
      </c>
      <c r="C3741" s="386" t="s">
        <v>5544</v>
      </c>
      <c r="D3741" s="387">
        <v>2261</v>
      </c>
      <c r="E3741" s="388">
        <v>3500</v>
      </c>
      <c r="F3741" s="141">
        <f>-SUMIF(CajaAcc!F:F,A3741,CajaAcc!E:E)+G3741</f>
        <v>0</v>
      </c>
      <c r="G3741" s="332">
        <v>0</v>
      </c>
    </row>
    <row r="3742" spans="1:7" ht="15">
      <c r="A3742" s="342" t="s">
        <v>5545</v>
      </c>
      <c r="B3742" s="385" t="s">
        <v>3048</v>
      </c>
      <c r="C3742" s="386" t="s">
        <v>5546</v>
      </c>
      <c r="D3742" s="387">
        <v>3060</v>
      </c>
      <c r="E3742" s="388">
        <v>4500</v>
      </c>
      <c r="F3742" s="141">
        <f>-SUMIF(CajaAcc!F:F,A3742,CajaAcc!E:E)+G3742</f>
        <v>0</v>
      </c>
      <c r="G3742" s="332">
        <v>0</v>
      </c>
    </row>
    <row r="3743" spans="1:7" ht="15">
      <c r="A3743" s="342" t="s">
        <v>5547</v>
      </c>
      <c r="B3743" s="385" t="s">
        <v>3048</v>
      </c>
      <c r="C3743" s="386" t="s">
        <v>5546</v>
      </c>
      <c r="D3743" s="387">
        <v>3060</v>
      </c>
      <c r="E3743" s="388">
        <v>4500</v>
      </c>
      <c r="F3743" s="141">
        <f>-SUMIF(CajaAcc!F:F,A3743,CajaAcc!E:E)+G3743</f>
        <v>0</v>
      </c>
      <c r="G3743" s="332">
        <v>0</v>
      </c>
    </row>
    <row r="3744" spans="1:7" ht="15">
      <c r="A3744" s="342" t="s">
        <v>5548</v>
      </c>
      <c r="B3744" s="385" t="s">
        <v>3048</v>
      </c>
      <c r="C3744" s="386" t="s">
        <v>5549</v>
      </c>
      <c r="D3744" s="387">
        <v>1653</v>
      </c>
      <c r="E3744" s="388">
        <v>2500</v>
      </c>
      <c r="F3744" s="141">
        <f>-SUMIF(CajaAcc!F:F,A3744,CajaAcc!E:E)+G3744</f>
        <v>0</v>
      </c>
      <c r="G3744" s="332">
        <v>0</v>
      </c>
    </row>
    <row r="3745" spans="1:7" ht="15">
      <c r="A3745" s="342" t="s">
        <v>5550</v>
      </c>
      <c r="B3745" s="385" t="s">
        <v>3048</v>
      </c>
      <c r="C3745" s="386" t="s">
        <v>5551</v>
      </c>
      <c r="D3745" s="387">
        <v>1653</v>
      </c>
      <c r="E3745" s="388">
        <v>2500</v>
      </c>
      <c r="F3745" s="141">
        <f>-SUMIF(CajaAcc!F:F,A3745,CajaAcc!E:E)+G3745</f>
        <v>0</v>
      </c>
      <c r="G3745" s="332">
        <v>0</v>
      </c>
    </row>
    <row r="3746" spans="1:7" ht="15">
      <c r="A3746" s="342" t="s">
        <v>5552</v>
      </c>
      <c r="B3746" s="385" t="s">
        <v>3048</v>
      </c>
      <c r="C3746" s="386" t="s">
        <v>5553</v>
      </c>
      <c r="D3746" s="387">
        <v>777</v>
      </c>
      <c r="E3746" s="388">
        <v>1500</v>
      </c>
      <c r="F3746" s="141">
        <f>-SUMIF(CajaAcc!F:F,A3746,CajaAcc!E:E)+G3746</f>
        <v>0</v>
      </c>
      <c r="G3746" s="332">
        <v>0</v>
      </c>
    </row>
    <row r="3747" spans="1:7" ht="15">
      <c r="A3747" s="342" t="s">
        <v>5554</v>
      </c>
      <c r="B3747" s="385" t="s">
        <v>3048</v>
      </c>
      <c r="C3747" s="386" t="s">
        <v>5555</v>
      </c>
      <c r="D3747" s="387">
        <v>777</v>
      </c>
      <c r="E3747" s="388">
        <v>1500</v>
      </c>
      <c r="F3747" s="141">
        <f>-SUMIF(CajaAcc!F:F,A3747,CajaAcc!E:E)+G3747</f>
        <v>0</v>
      </c>
      <c r="G3747" s="332">
        <v>0</v>
      </c>
    </row>
    <row r="3748" spans="1:7" ht="15">
      <c r="A3748" s="342" t="s">
        <v>5556</v>
      </c>
      <c r="B3748" s="385" t="s">
        <v>3048</v>
      </c>
      <c r="C3748" s="386" t="s">
        <v>5557</v>
      </c>
      <c r="D3748" s="387">
        <v>1514</v>
      </c>
      <c r="E3748" s="388">
        <v>3000</v>
      </c>
      <c r="F3748" s="141">
        <f>-SUMIF(CajaAcc!F:F,A3748,CajaAcc!E:E)+G3748</f>
        <v>0</v>
      </c>
      <c r="G3748" s="332">
        <v>0</v>
      </c>
    </row>
    <row r="3749" spans="1:7" ht="15">
      <c r="A3749" s="342" t="s">
        <v>5558</v>
      </c>
      <c r="B3749" s="385" t="s">
        <v>3048</v>
      </c>
      <c r="C3749" s="386" t="s">
        <v>5559</v>
      </c>
      <c r="D3749" s="387">
        <v>795</v>
      </c>
      <c r="E3749" s="388">
        <v>1500</v>
      </c>
      <c r="F3749" s="141">
        <f>-SUMIF(CajaAcc!F:F,A3749,CajaAcc!E:E)+G3749</f>
        <v>0</v>
      </c>
      <c r="G3749" s="332">
        <v>0</v>
      </c>
    </row>
    <row r="3750" spans="1:7" ht="15">
      <c r="A3750" s="342" t="s">
        <v>5560</v>
      </c>
      <c r="B3750" s="385" t="s">
        <v>3048</v>
      </c>
      <c r="C3750" s="386" t="s">
        <v>5561</v>
      </c>
      <c r="D3750" s="387">
        <v>1514</v>
      </c>
      <c r="E3750" s="388">
        <v>3000</v>
      </c>
      <c r="F3750" s="141">
        <f>-SUMIF(CajaAcc!F:F,A3750,CajaAcc!E:E)+G3750</f>
        <v>0</v>
      </c>
      <c r="G3750" s="332">
        <v>0</v>
      </c>
    </row>
    <row r="3751" spans="1:7" ht="15">
      <c r="A3751" s="342" t="s">
        <v>5562</v>
      </c>
      <c r="B3751" s="385" t="s">
        <v>3048</v>
      </c>
      <c r="C3751" s="386" t="s">
        <v>5563</v>
      </c>
      <c r="D3751" s="387">
        <v>3060</v>
      </c>
      <c r="E3751" s="388">
        <v>6000</v>
      </c>
      <c r="F3751" s="141">
        <f>-SUMIF(CajaAcc!F:F,A3751,CajaAcc!E:E)+G3751</f>
        <v>1</v>
      </c>
      <c r="G3751" s="332">
        <v>1</v>
      </c>
    </row>
    <row r="3752" spans="1:7" ht="15">
      <c r="A3752" s="342" t="s">
        <v>5564</v>
      </c>
      <c r="B3752" s="385" t="s">
        <v>3048</v>
      </c>
      <c r="C3752" s="386" t="s">
        <v>5565</v>
      </c>
      <c r="D3752" s="387">
        <v>1313</v>
      </c>
      <c r="E3752" s="388">
        <v>2500</v>
      </c>
      <c r="F3752" s="141">
        <f>-SUMIF(CajaAcc!F:F,A3752,CajaAcc!E:E)+G3752</f>
        <v>0</v>
      </c>
      <c r="G3752" s="332">
        <v>0</v>
      </c>
    </row>
    <row r="3753" spans="1:7" ht="15">
      <c r="A3753" s="342" t="s">
        <v>5566</v>
      </c>
      <c r="B3753" s="385" t="s">
        <v>3048</v>
      </c>
      <c r="C3753" s="386" t="s">
        <v>5567</v>
      </c>
      <c r="D3753" s="387">
        <v>1700</v>
      </c>
      <c r="E3753" s="388">
        <v>4500</v>
      </c>
      <c r="F3753" s="141">
        <f>-SUMIF(CajaAcc!F:F,A3753,CajaAcc!E:E)+G3753</f>
        <v>0</v>
      </c>
      <c r="G3753" s="332">
        <v>0</v>
      </c>
    </row>
    <row r="3754" spans="1:7" ht="15">
      <c r="A3754" s="342" t="s">
        <v>5568</v>
      </c>
      <c r="B3754" s="385" t="s">
        <v>3048</v>
      </c>
      <c r="C3754" s="386" t="s">
        <v>5567</v>
      </c>
      <c r="D3754" s="387">
        <v>1700</v>
      </c>
      <c r="E3754" s="388">
        <v>4500</v>
      </c>
      <c r="F3754" s="141">
        <f>-SUMIF(CajaAcc!F:F,A3754,CajaAcc!E:E)+G3754</f>
        <v>1</v>
      </c>
      <c r="G3754" s="332">
        <v>1</v>
      </c>
    </row>
    <row r="3755" spans="1:7" ht="15">
      <c r="A3755" s="342" t="s">
        <v>5569</v>
      </c>
      <c r="B3755" s="385" t="s">
        <v>3048</v>
      </c>
      <c r="C3755" s="386" t="s">
        <v>5570</v>
      </c>
      <c r="D3755" s="387">
        <v>559</v>
      </c>
      <c r="E3755" s="388">
        <v>500</v>
      </c>
      <c r="F3755" s="141">
        <f>-SUMIF(CajaAcc!F:F,A3755,CajaAcc!E:E)+G3755</f>
        <v>0</v>
      </c>
      <c r="G3755" s="332">
        <v>0</v>
      </c>
    </row>
    <row r="3756" spans="1:7" ht="15">
      <c r="A3756" s="342" t="s">
        <v>5571</v>
      </c>
      <c r="B3756" s="385" t="s">
        <v>3048</v>
      </c>
      <c r="C3756" s="386" t="s">
        <v>5572</v>
      </c>
      <c r="D3756" s="387">
        <v>559</v>
      </c>
      <c r="E3756" s="388">
        <v>500</v>
      </c>
      <c r="F3756" s="141">
        <f>-SUMIF(CajaAcc!F:F,A3756,CajaAcc!E:E)+G3756</f>
        <v>0</v>
      </c>
      <c r="G3756" s="332">
        <v>0</v>
      </c>
    </row>
    <row r="3757" spans="1:7" ht="15">
      <c r="A3757" s="342" t="s">
        <v>5573</v>
      </c>
      <c r="B3757" s="385" t="s">
        <v>3048</v>
      </c>
      <c r="C3757" s="386" t="s">
        <v>5574</v>
      </c>
      <c r="D3757" s="387">
        <v>559</v>
      </c>
      <c r="E3757" s="388">
        <v>500</v>
      </c>
      <c r="F3757" s="141">
        <f>-SUMIF(CajaAcc!F:F,A3757,CajaAcc!E:E)+G3757</f>
        <v>0</v>
      </c>
      <c r="G3757" s="332">
        <v>0</v>
      </c>
    </row>
    <row r="3758" spans="1:7" ht="15">
      <c r="A3758" s="342" t="s">
        <v>5575</v>
      </c>
      <c r="B3758" s="385" t="s">
        <v>3048</v>
      </c>
      <c r="C3758" s="386" t="s">
        <v>5574</v>
      </c>
      <c r="D3758" s="387">
        <v>559</v>
      </c>
      <c r="E3758" s="388">
        <v>500</v>
      </c>
      <c r="F3758" s="141">
        <f>-SUMIF(CajaAcc!F:F,A3758,CajaAcc!E:E)+G3758</f>
        <v>0</v>
      </c>
      <c r="G3758" s="332">
        <v>0</v>
      </c>
    </row>
    <row r="3759" spans="1:7" ht="15">
      <c r="A3759" s="342" t="s">
        <v>5576</v>
      </c>
      <c r="B3759" s="385" t="s">
        <v>3048</v>
      </c>
      <c r="C3759" s="386" t="s">
        <v>5574</v>
      </c>
      <c r="D3759" s="387">
        <v>559</v>
      </c>
      <c r="E3759" s="388">
        <v>500</v>
      </c>
      <c r="F3759" s="141">
        <f>-SUMIF(CajaAcc!F:F,A3759,CajaAcc!E:E)+G3759</f>
        <v>0</v>
      </c>
      <c r="G3759" s="332">
        <v>0</v>
      </c>
    </row>
    <row r="3760" spans="1:7" ht="15">
      <c r="A3760" s="342" t="s">
        <v>5577</v>
      </c>
      <c r="B3760" s="385" t="s">
        <v>3048</v>
      </c>
      <c r="C3760" s="386" t="s">
        <v>5578</v>
      </c>
      <c r="D3760" s="387">
        <v>559</v>
      </c>
      <c r="E3760" s="388">
        <v>500</v>
      </c>
      <c r="F3760" s="141">
        <f>-SUMIF(CajaAcc!F:F,A3760,CajaAcc!E:E)+G3760</f>
        <v>0</v>
      </c>
      <c r="G3760" s="332">
        <v>0</v>
      </c>
    </row>
    <row r="3761" spans="1:7" ht="15">
      <c r="A3761" s="342" t="s">
        <v>5579</v>
      </c>
      <c r="B3761" s="385" t="s">
        <v>3048</v>
      </c>
      <c r="C3761" s="386" t="s">
        <v>5580</v>
      </c>
      <c r="D3761" s="387">
        <v>559</v>
      </c>
      <c r="E3761" s="388">
        <v>500</v>
      </c>
      <c r="F3761" s="141">
        <f>-SUMIF(CajaAcc!F:F,A3761,CajaAcc!E:E)+G3761</f>
        <v>0</v>
      </c>
      <c r="G3761" s="332">
        <v>0</v>
      </c>
    </row>
    <row r="3762" spans="1:7" ht="15">
      <c r="A3762" s="342" t="s">
        <v>5581</v>
      </c>
      <c r="B3762" s="385" t="s">
        <v>3048</v>
      </c>
      <c r="C3762" s="386" t="s">
        <v>5582</v>
      </c>
      <c r="D3762" s="387">
        <v>559</v>
      </c>
      <c r="E3762" s="388">
        <v>500</v>
      </c>
      <c r="F3762" s="141">
        <f>-SUMIF(CajaAcc!F:F,A3762,CajaAcc!E:E)+G3762</f>
        <v>0</v>
      </c>
      <c r="G3762" s="332">
        <v>0</v>
      </c>
    </row>
    <row r="3763" spans="1:7" ht="15">
      <c r="A3763" s="342" t="s">
        <v>5583</v>
      </c>
      <c r="B3763" s="385" t="s">
        <v>3048</v>
      </c>
      <c r="C3763" s="386" t="s">
        <v>5582</v>
      </c>
      <c r="D3763" s="387">
        <v>559</v>
      </c>
      <c r="E3763" s="388">
        <v>500</v>
      </c>
      <c r="F3763" s="141">
        <f>-SUMIF(CajaAcc!F:F,A3763,CajaAcc!E:E)+G3763</f>
        <v>0</v>
      </c>
      <c r="G3763" s="332">
        <v>0</v>
      </c>
    </row>
    <row r="3764" spans="1:7" ht="15">
      <c r="A3764" s="342" t="s">
        <v>5584</v>
      </c>
      <c r="B3764" s="385" t="s">
        <v>3048</v>
      </c>
      <c r="C3764" s="386" t="s">
        <v>5582</v>
      </c>
      <c r="D3764" s="387">
        <v>559</v>
      </c>
      <c r="E3764" s="388">
        <v>500</v>
      </c>
      <c r="F3764" s="141">
        <f>-SUMIF(CajaAcc!F:F,A3764,CajaAcc!E:E)+G3764</f>
        <v>0</v>
      </c>
      <c r="G3764" s="332">
        <v>0</v>
      </c>
    </row>
    <row r="3765" spans="1:7" ht="15">
      <c r="A3765" s="342" t="s">
        <v>5585</v>
      </c>
      <c r="B3765" s="385" t="s">
        <v>3048</v>
      </c>
      <c r="C3765" s="386" t="s">
        <v>5582</v>
      </c>
      <c r="D3765" s="387">
        <v>559</v>
      </c>
      <c r="E3765" s="388">
        <v>500</v>
      </c>
      <c r="F3765" s="141">
        <f>-SUMIF(CajaAcc!F:F,A3765,CajaAcc!E:E)+G3765</f>
        <v>0</v>
      </c>
      <c r="G3765" s="332">
        <v>0</v>
      </c>
    </row>
    <row r="3766" spans="1:7" ht="15">
      <c r="A3766" s="342" t="s">
        <v>5586</v>
      </c>
      <c r="B3766" s="385" t="s">
        <v>3048</v>
      </c>
      <c r="C3766" s="386" t="s">
        <v>5587</v>
      </c>
      <c r="D3766" s="387">
        <v>559</v>
      </c>
      <c r="E3766" s="388">
        <v>500</v>
      </c>
      <c r="F3766" s="141">
        <f>-SUMIF(CajaAcc!F:F,A3766,CajaAcc!E:E)+G3766</f>
        <v>0</v>
      </c>
      <c r="G3766" s="332">
        <v>0</v>
      </c>
    </row>
    <row r="3767" spans="1:7" ht="15">
      <c r="A3767" s="342" t="s">
        <v>5588</v>
      </c>
      <c r="B3767" s="385" t="s">
        <v>3048</v>
      </c>
      <c r="C3767" s="386" t="s">
        <v>5589</v>
      </c>
      <c r="D3767" s="387">
        <v>559</v>
      </c>
      <c r="E3767" s="388">
        <v>500</v>
      </c>
      <c r="F3767" s="141">
        <f>-SUMIF(CajaAcc!F:F,A3767,CajaAcc!E:E)+G3767</f>
        <v>0</v>
      </c>
      <c r="G3767" s="332">
        <v>0</v>
      </c>
    </row>
    <row r="3768" spans="1:7" ht="15">
      <c r="A3768" s="342" t="s">
        <v>5590</v>
      </c>
      <c r="B3768" s="385" t="s">
        <v>3048</v>
      </c>
      <c r="C3768" s="386" t="s">
        <v>5589</v>
      </c>
      <c r="D3768" s="387">
        <v>559</v>
      </c>
      <c r="E3768" s="388">
        <v>500</v>
      </c>
      <c r="F3768" s="141">
        <f>-SUMIF(CajaAcc!F:F,A3768,CajaAcc!E:E)+G3768</f>
        <v>0</v>
      </c>
      <c r="G3768" s="332">
        <v>0</v>
      </c>
    </row>
    <row r="3769" spans="1:7" ht="15">
      <c r="A3769" s="342" t="s">
        <v>5591</v>
      </c>
      <c r="B3769" s="385" t="s">
        <v>3048</v>
      </c>
      <c r="C3769" s="386" t="s">
        <v>5589</v>
      </c>
      <c r="D3769" s="387">
        <v>559</v>
      </c>
      <c r="E3769" s="388">
        <v>500</v>
      </c>
      <c r="F3769" s="141">
        <f>-SUMIF(CajaAcc!F:F,A3769,CajaAcc!E:E)+G3769</f>
        <v>0</v>
      </c>
      <c r="G3769" s="332">
        <v>0</v>
      </c>
    </row>
    <row r="3770" spans="1:7" ht="15">
      <c r="A3770" s="342" t="s">
        <v>5592</v>
      </c>
      <c r="B3770" s="385" t="s">
        <v>3048</v>
      </c>
      <c r="C3770" s="386" t="s">
        <v>5593</v>
      </c>
      <c r="D3770" s="387">
        <v>559</v>
      </c>
      <c r="E3770" s="388">
        <v>500</v>
      </c>
      <c r="F3770" s="141">
        <f>-SUMIF(CajaAcc!F:F,A3770,CajaAcc!E:E)+G3770</f>
        <v>0</v>
      </c>
      <c r="G3770" s="332">
        <v>0</v>
      </c>
    </row>
    <row r="3771" spans="1:7" ht="15">
      <c r="A3771" s="342" t="s">
        <v>5594</v>
      </c>
      <c r="B3771" s="385" t="s">
        <v>3048</v>
      </c>
      <c r="C3771" s="386" t="s">
        <v>5595</v>
      </c>
      <c r="D3771" s="387">
        <v>559</v>
      </c>
      <c r="E3771" s="388">
        <v>500</v>
      </c>
      <c r="F3771" s="141">
        <f>-SUMIF(CajaAcc!F:F,A3771,CajaAcc!E:E)+G3771</f>
        <v>0</v>
      </c>
      <c r="G3771" s="332">
        <v>0</v>
      </c>
    </row>
    <row r="3772" spans="1:7" ht="15">
      <c r="A3772" s="342" t="s">
        <v>5596</v>
      </c>
      <c r="B3772" s="385" t="s">
        <v>3048</v>
      </c>
      <c r="C3772" s="386" t="s">
        <v>5597</v>
      </c>
      <c r="D3772" s="387">
        <v>559</v>
      </c>
      <c r="E3772" s="388">
        <v>500</v>
      </c>
      <c r="F3772" s="141">
        <f>-SUMIF(CajaAcc!F:F,A3772,CajaAcc!E:E)+G3772</f>
        <v>0</v>
      </c>
      <c r="G3772" s="332">
        <v>0</v>
      </c>
    </row>
    <row r="3773" spans="1:7" ht="15">
      <c r="A3773" s="342" t="s">
        <v>5598</v>
      </c>
      <c r="B3773" s="385" t="s">
        <v>3048</v>
      </c>
      <c r="C3773" s="386" t="s">
        <v>5599</v>
      </c>
      <c r="D3773" s="387">
        <v>559</v>
      </c>
      <c r="E3773" s="388">
        <v>500</v>
      </c>
      <c r="F3773" s="141">
        <f>-SUMIF(CajaAcc!F:F,A3773,CajaAcc!E:E)+G3773</f>
        <v>0</v>
      </c>
      <c r="G3773" s="332">
        <v>0</v>
      </c>
    </row>
    <row r="3774" spans="1:7" ht="15">
      <c r="A3774" s="342" t="s">
        <v>5600</v>
      </c>
      <c r="B3774" s="385" t="s">
        <v>3048</v>
      </c>
      <c r="C3774" s="386" t="s">
        <v>5599</v>
      </c>
      <c r="D3774" s="387">
        <v>559</v>
      </c>
      <c r="E3774" s="388">
        <v>500</v>
      </c>
      <c r="F3774" s="141">
        <f>-SUMIF(CajaAcc!F:F,A3774,CajaAcc!E:E)+G3774</f>
        <v>0</v>
      </c>
      <c r="G3774" s="332">
        <v>0</v>
      </c>
    </row>
    <row r="3775" spans="1:7" ht="15">
      <c r="A3775" s="342" t="s">
        <v>5601</v>
      </c>
      <c r="B3775" s="385" t="s">
        <v>3048</v>
      </c>
      <c r="C3775" s="386" t="s">
        <v>5599</v>
      </c>
      <c r="D3775" s="387">
        <v>559</v>
      </c>
      <c r="E3775" s="388">
        <v>500</v>
      </c>
      <c r="F3775" s="141">
        <f>-SUMIF(CajaAcc!F:F,A3775,CajaAcc!E:E)+G3775</f>
        <v>0</v>
      </c>
      <c r="G3775" s="332">
        <v>0</v>
      </c>
    </row>
    <row r="3776" spans="1:7" ht="15">
      <c r="A3776" s="342" t="s">
        <v>5602</v>
      </c>
      <c r="B3776" s="385" t="s">
        <v>3048</v>
      </c>
      <c r="C3776" s="386" t="s">
        <v>5599</v>
      </c>
      <c r="D3776" s="387">
        <v>559</v>
      </c>
      <c r="E3776" s="388">
        <v>500</v>
      </c>
      <c r="F3776" s="141">
        <f>-SUMIF(CajaAcc!F:F,A3776,CajaAcc!E:E)+G3776</f>
        <v>0</v>
      </c>
      <c r="G3776" s="332">
        <v>0</v>
      </c>
    </row>
    <row r="3777" spans="1:7" ht="15">
      <c r="A3777" s="342" t="s">
        <v>5603</v>
      </c>
      <c r="B3777" s="385" t="s">
        <v>3048</v>
      </c>
      <c r="C3777" s="386" t="s">
        <v>5604</v>
      </c>
      <c r="D3777" s="387">
        <v>559</v>
      </c>
      <c r="E3777" s="388">
        <v>500</v>
      </c>
      <c r="F3777" s="141">
        <f>-SUMIF(CajaAcc!F:F,A3777,CajaAcc!E:E)+G3777</f>
        <v>0</v>
      </c>
      <c r="G3777" s="332">
        <v>0</v>
      </c>
    </row>
    <row r="3778" spans="1:7" ht="15">
      <c r="A3778" s="342" t="s">
        <v>5605</v>
      </c>
      <c r="B3778" s="385" t="s">
        <v>3048</v>
      </c>
      <c r="C3778" s="386" t="s">
        <v>5606</v>
      </c>
      <c r="D3778" s="387">
        <v>559</v>
      </c>
      <c r="E3778" s="388">
        <v>500</v>
      </c>
      <c r="F3778" s="141">
        <f>-SUMIF(CajaAcc!F:F,A3778,CajaAcc!E:E)+G3778</f>
        <v>0</v>
      </c>
      <c r="G3778" s="332">
        <v>0</v>
      </c>
    </row>
    <row r="3779" spans="1:7" ht="15">
      <c r="A3779" s="342" t="s">
        <v>5607</v>
      </c>
      <c r="B3779" s="385" t="s">
        <v>3048</v>
      </c>
      <c r="C3779" s="386" t="s">
        <v>5608</v>
      </c>
      <c r="D3779" s="387">
        <v>559</v>
      </c>
      <c r="E3779" s="388">
        <v>500</v>
      </c>
      <c r="F3779" s="141">
        <f>-SUMIF(CajaAcc!F:F,A3779,CajaAcc!E:E)+G3779</f>
        <v>0</v>
      </c>
      <c r="G3779" s="332">
        <v>0</v>
      </c>
    </row>
    <row r="3780" spans="1:7" ht="15">
      <c r="A3780" s="342" t="s">
        <v>5609</v>
      </c>
      <c r="B3780" s="385" t="s">
        <v>3048</v>
      </c>
      <c r="C3780" s="386" t="s">
        <v>5610</v>
      </c>
      <c r="D3780" s="387">
        <v>559</v>
      </c>
      <c r="E3780" s="388">
        <v>500</v>
      </c>
      <c r="F3780" s="141">
        <f>-SUMIF(CajaAcc!F:F,A3780,CajaAcc!E:E)+G3780</f>
        <v>0</v>
      </c>
      <c r="G3780" s="332">
        <v>0</v>
      </c>
    </row>
    <row r="3781" spans="1:7" ht="15">
      <c r="A3781" s="342" t="s">
        <v>5611</v>
      </c>
      <c r="B3781" s="385" t="s">
        <v>3048</v>
      </c>
      <c r="C3781" s="386" t="s">
        <v>5612</v>
      </c>
      <c r="D3781" s="387">
        <v>559</v>
      </c>
      <c r="E3781" s="388">
        <v>500</v>
      </c>
      <c r="F3781" s="141">
        <f>-SUMIF(CajaAcc!F:F,A3781,CajaAcc!E:E)+G3781</f>
        <v>0</v>
      </c>
      <c r="G3781" s="332">
        <v>0</v>
      </c>
    </row>
    <row r="3782" spans="1:7" ht="15">
      <c r="A3782" s="342" t="s">
        <v>5613</v>
      </c>
      <c r="B3782" s="385" t="s">
        <v>3048</v>
      </c>
      <c r="C3782" s="386" t="s">
        <v>5614</v>
      </c>
      <c r="D3782" s="387">
        <v>559</v>
      </c>
      <c r="E3782" s="388">
        <v>500</v>
      </c>
      <c r="F3782" s="141">
        <f>-SUMIF(CajaAcc!F:F,A3782,CajaAcc!E:E)+G3782</f>
        <v>0</v>
      </c>
      <c r="G3782" s="332">
        <v>0</v>
      </c>
    </row>
    <row r="3783" spans="1:7" ht="15">
      <c r="A3783" s="342" t="s">
        <v>5615</v>
      </c>
      <c r="B3783" s="385" t="s">
        <v>3048</v>
      </c>
      <c r="C3783" s="386" t="s">
        <v>5616</v>
      </c>
      <c r="D3783" s="387">
        <v>559</v>
      </c>
      <c r="E3783" s="388">
        <v>500</v>
      </c>
      <c r="F3783" s="141">
        <f>-SUMIF(CajaAcc!F:F,A3783,CajaAcc!E:E)+G3783</f>
        <v>0</v>
      </c>
      <c r="G3783" s="332">
        <v>0</v>
      </c>
    </row>
    <row r="3784" spans="1:7" ht="15">
      <c r="A3784" s="342" t="s">
        <v>5617</v>
      </c>
      <c r="B3784" s="385" t="s">
        <v>3048</v>
      </c>
      <c r="C3784" s="386" t="s">
        <v>5618</v>
      </c>
      <c r="D3784" s="387">
        <v>559</v>
      </c>
      <c r="E3784" s="388">
        <v>500</v>
      </c>
      <c r="F3784" s="141">
        <f>-SUMIF(CajaAcc!F:F,A3784,CajaAcc!E:E)+G3784</f>
        <v>0</v>
      </c>
      <c r="G3784" s="332">
        <v>0</v>
      </c>
    </row>
    <row r="3785" spans="1:7" ht="15">
      <c r="A3785" s="342" t="s">
        <v>5619</v>
      </c>
      <c r="B3785" s="385" t="s">
        <v>3048</v>
      </c>
      <c r="C3785" s="386" t="s">
        <v>5620</v>
      </c>
      <c r="D3785" s="387">
        <v>559</v>
      </c>
      <c r="E3785" s="388">
        <v>500</v>
      </c>
      <c r="F3785" s="141">
        <f>-SUMIF(CajaAcc!F:F,A3785,CajaAcc!E:E)+G3785</f>
        <v>0</v>
      </c>
      <c r="G3785" s="332">
        <v>0</v>
      </c>
    </row>
    <row r="3786" spans="1:7" ht="15">
      <c r="A3786" s="342" t="s">
        <v>5621</v>
      </c>
      <c r="B3786" s="385" t="s">
        <v>3048</v>
      </c>
      <c r="C3786" s="386" t="s">
        <v>5622</v>
      </c>
      <c r="D3786" s="387">
        <v>559</v>
      </c>
      <c r="E3786" s="388">
        <v>500</v>
      </c>
      <c r="F3786" s="141">
        <f>-SUMIF(CajaAcc!F:F,A3786,CajaAcc!E:E)+G3786</f>
        <v>0</v>
      </c>
      <c r="G3786" s="332">
        <v>0</v>
      </c>
    </row>
    <row r="3787" spans="1:7" ht="15">
      <c r="A3787" s="342" t="s">
        <v>5623</v>
      </c>
      <c r="B3787" s="385" t="s">
        <v>3048</v>
      </c>
      <c r="C3787" s="386" t="s">
        <v>5624</v>
      </c>
      <c r="D3787" s="387">
        <v>2261</v>
      </c>
      <c r="E3787" s="388">
        <v>3500</v>
      </c>
      <c r="F3787" s="141">
        <f>-SUMIF(CajaAcc!F:F,A3787,CajaAcc!E:E)+G3787</f>
        <v>0</v>
      </c>
      <c r="G3787" s="332">
        <v>0</v>
      </c>
    </row>
    <row r="3788" spans="1:7" ht="15">
      <c r="A3788" s="342" t="s">
        <v>5625</v>
      </c>
      <c r="B3788" s="385" t="s">
        <v>3048</v>
      </c>
      <c r="C3788" s="386" t="s">
        <v>5626</v>
      </c>
      <c r="D3788" s="387">
        <v>795</v>
      </c>
      <c r="E3788" s="388">
        <v>1000</v>
      </c>
      <c r="F3788" s="141">
        <f>-SUMIF(CajaAcc!F:F,A3788,CajaAcc!E:E)+G3788</f>
        <v>2</v>
      </c>
      <c r="G3788" s="332">
        <v>2</v>
      </c>
    </row>
    <row r="3789" spans="1:7" ht="15">
      <c r="A3789" s="342" t="s">
        <v>5627</v>
      </c>
      <c r="B3789" s="385" t="s">
        <v>3048</v>
      </c>
      <c r="C3789" s="386" t="s">
        <v>7227</v>
      </c>
      <c r="D3789" s="387">
        <v>2416</v>
      </c>
      <c r="E3789" s="388">
        <v>3500</v>
      </c>
      <c r="F3789" s="141">
        <f>-SUMIF(CajaAcc!F:F,A3789,CajaAcc!E:E)+G3789</f>
        <v>0</v>
      </c>
      <c r="G3789" s="332">
        <v>0</v>
      </c>
    </row>
    <row r="3790" spans="1:7" ht="15">
      <c r="A3790" s="342" t="s">
        <v>5628</v>
      </c>
      <c r="B3790" s="385" t="s">
        <v>3048</v>
      </c>
      <c r="C3790" s="386" t="s">
        <v>5629</v>
      </c>
      <c r="D3790" s="387">
        <v>943</v>
      </c>
      <c r="E3790" s="388">
        <v>1500</v>
      </c>
      <c r="F3790" s="141">
        <f>-SUMIF(CajaAcc!F:F,A3790,CajaAcc!E:E)+G3790</f>
        <v>0</v>
      </c>
      <c r="G3790" s="332">
        <v>0</v>
      </c>
    </row>
    <row r="3791" spans="1:7" ht="15">
      <c r="A3791" s="342" t="s">
        <v>5630</v>
      </c>
      <c r="B3791" s="385" t="s">
        <v>3048</v>
      </c>
      <c r="C3791" s="386" t="s">
        <v>5631</v>
      </c>
      <c r="D3791" s="387">
        <v>1014</v>
      </c>
      <c r="E3791" s="388">
        <v>1500</v>
      </c>
      <c r="F3791" s="141">
        <f>-SUMIF(CajaAcc!F:F,A3791,CajaAcc!E:E)+G3791</f>
        <v>0</v>
      </c>
      <c r="G3791" s="332">
        <v>0</v>
      </c>
    </row>
    <row r="3792" spans="1:7" ht="15">
      <c r="A3792" s="342" t="s">
        <v>5632</v>
      </c>
      <c r="B3792" s="385" t="s">
        <v>3048</v>
      </c>
      <c r="C3792" s="386" t="s">
        <v>5633</v>
      </c>
      <c r="D3792" s="387">
        <v>1480</v>
      </c>
      <c r="E3792" s="388">
        <v>2500</v>
      </c>
      <c r="F3792" s="141">
        <f>-SUMIF(CajaAcc!F:F,A3792,CajaAcc!E:E)+G3792</f>
        <v>0</v>
      </c>
      <c r="G3792" s="332">
        <v>0</v>
      </c>
    </row>
    <row r="3793" spans="1:7" ht="15">
      <c r="A3793" s="342" t="s">
        <v>5634</v>
      </c>
      <c r="B3793" s="385" t="s">
        <v>3048</v>
      </c>
      <c r="C3793" s="386" t="s">
        <v>5635</v>
      </c>
      <c r="D3793" s="387">
        <v>2035</v>
      </c>
      <c r="E3793" s="388">
        <v>3000</v>
      </c>
      <c r="F3793" s="141">
        <f>-SUMIF(CajaAcc!F:F,A3793,CajaAcc!E:E)+G3793</f>
        <v>0</v>
      </c>
      <c r="G3793" s="332">
        <v>0</v>
      </c>
    </row>
    <row r="3794" spans="1:7" ht="15">
      <c r="A3794" s="342" t="s">
        <v>5636</v>
      </c>
      <c r="B3794" s="385" t="s">
        <v>3048</v>
      </c>
      <c r="C3794" s="386" t="s">
        <v>5637</v>
      </c>
      <c r="D3794" s="387">
        <v>795</v>
      </c>
      <c r="E3794" s="388">
        <v>1000</v>
      </c>
      <c r="F3794" s="141">
        <f>-SUMIF(CajaAcc!F:F,A3794,CajaAcc!E:E)+G3794</f>
        <v>0</v>
      </c>
      <c r="G3794" s="332">
        <v>0</v>
      </c>
    </row>
    <row r="3795" spans="1:7" ht="15">
      <c r="A3795" s="342" t="s">
        <v>5638</v>
      </c>
      <c r="B3795" s="385" t="s">
        <v>3048</v>
      </c>
      <c r="C3795" s="386" t="s">
        <v>5639</v>
      </c>
      <c r="D3795" s="387">
        <v>943</v>
      </c>
      <c r="E3795" s="388">
        <v>1500</v>
      </c>
      <c r="F3795" s="141">
        <f>-SUMIF(CajaAcc!F:F,A3795,CajaAcc!E:E)+G3795</f>
        <v>0</v>
      </c>
      <c r="G3795" s="332">
        <v>0</v>
      </c>
    </row>
    <row r="3796" spans="1:7" ht="15">
      <c r="A3796" s="342" t="s">
        <v>5640</v>
      </c>
      <c r="B3796" s="385" t="s">
        <v>3048</v>
      </c>
      <c r="C3796" s="386" t="s">
        <v>7228</v>
      </c>
      <c r="D3796" s="387">
        <v>2416</v>
      </c>
      <c r="E3796" s="388">
        <v>3500</v>
      </c>
      <c r="F3796" s="141">
        <f>-SUMIF(CajaAcc!F:F,A3796,CajaAcc!E:E)+G3796</f>
        <v>0</v>
      </c>
      <c r="G3796" s="332">
        <v>0</v>
      </c>
    </row>
    <row r="3797" spans="1:7" ht="15">
      <c r="A3797" s="342" t="s">
        <v>5641</v>
      </c>
      <c r="B3797" s="385" t="s">
        <v>3048</v>
      </c>
      <c r="C3797" s="386" t="s">
        <v>5642</v>
      </c>
      <c r="D3797" s="387">
        <v>1850</v>
      </c>
      <c r="E3797" s="388">
        <v>3000</v>
      </c>
      <c r="F3797" s="141">
        <f>-SUMIF(CajaAcc!F:F,A3797,CajaAcc!E:E)+G3797</f>
        <v>0</v>
      </c>
      <c r="G3797" s="332">
        <v>0</v>
      </c>
    </row>
    <row r="3798" spans="1:7" ht="15">
      <c r="A3798" s="342" t="s">
        <v>5643</v>
      </c>
      <c r="B3798" s="385" t="s">
        <v>3048</v>
      </c>
      <c r="C3798" s="386" t="s">
        <v>5644</v>
      </c>
      <c r="D3798" s="387">
        <v>943</v>
      </c>
      <c r="E3798" s="388">
        <v>1500</v>
      </c>
      <c r="F3798" s="141">
        <f>-SUMIF(CajaAcc!F:F,A3798,CajaAcc!E:E)+G3798</f>
        <v>0</v>
      </c>
      <c r="G3798" s="332">
        <v>0</v>
      </c>
    </row>
    <row r="3799" spans="1:7" ht="15">
      <c r="A3799" s="342" t="s">
        <v>5645</v>
      </c>
      <c r="B3799" s="385" t="s">
        <v>3048</v>
      </c>
      <c r="C3799" s="386" t="s">
        <v>5646</v>
      </c>
      <c r="D3799" s="387">
        <v>1850</v>
      </c>
      <c r="E3799" s="388">
        <v>3000</v>
      </c>
      <c r="F3799" s="141">
        <f>-SUMIF(CajaAcc!F:F,A3799,CajaAcc!E:E)+G3799</f>
        <v>0</v>
      </c>
      <c r="G3799" s="332">
        <v>0</v>
      </c>
    </row>
    <row r="3800" spans="1:7" ht="15">
      <c r="A3800" s="342" t="s">
        <v>5647</v>
      </c>
      <c r="B3800" s="385" t="s">
        <v>3048</v>
      </c>
      <c r="C3800" s="386" t="s">
        <v>5646</v>
      </c>
      <c r="D3800" s="387">
        <v>1850</v>
      </c>
      <c r="E3800" s="388">
        <v>3000</v>
      </c>
      <c r="F3800" s="141">
        <f>-SUMIF(CajaAcc!F:F,A3800,CajaAcc!E:E)+G3800</f>
        <v>0</v>
      </c>
      <c r="G3800" s="332">
        <v>0</v>
      </c>
    </row>
    <row r="3801" spans="1:7" ht="15">
      <c r="A3801" s="342" t="s">
        <v>5648</v>
      </c>
      <c r="B3801" s="385" t="s">
        <v>3048</v>
      </c>
      <c r="C3801" s="386" t="s">
        <v>5649</v>
      </c>
      <c r="D3801" s="387">
        <v>818</v>
      </c>
      <c r="E3801" s="388">
        <v>1500</v>
      </c>
      <c r="F3801" s="141">
        <f>-SUMIF(CajaAcc!F:F,A3801,CajaAcc!E:E)+G3801</f>
        <v>0</v>
      </c>
      <c r="G3801" s="332">
        <v>0</v>
      </c>
    </row>
    <row r="3802" spans="1:7" ht="15">
      <c r="A3802" s="342" t="s">
        <v>5650</v>
      </c>
      <c r="B3802" s="385" t="s">
        <v>3048</v>
      </c>
      <c r="C3802" s="386" t="s">
        <v>5651</v>
      </c>
      <c r="D3802" s="387">
        <v>559</v>
      </c>
      <c r="E3802" s="388">
        <v>500</v>
      </c>
      <c r="F3802" s="141">
        <f>-SUMIF(CajaAcc!F:F,A3802,CajaAcc!E:E)+G3802</f>
        <v>0</v>
      </c>
      <c r="G3802" s="332">
        <v>0</v>
      </c>
    </row>
    <row r="3803" spans="1:7" ht="15">
      <c r="A3803" s="342" t="s">
        <v>5652</v>
      </c>
      <c r="B3803" s="385" t="s">
        <v>3048</v>
      </c>
      <c r="C3803" s="386" t="s">
        <v>5651</v>
      </c>
      <c r="D3803" s="387">
        <v>559</v>
      </c>
      <c r="E3803" s="388">
        <v>500</v>
      </c>
      <c r="F3803" s="141">
        <f>-SUMIF(CajaAcc!F:F,A3803,CajaAcc!E:E)+G3803</f>
        <v>0</v>
      </c>
      <c r="G3803" s="332">
        <v>0</v>
      </c>
    </row>
    <row r="3804" spans="1:7" ht="15">
      <c r="A3804" s="342" t="s">
        <v>5653</v>
      </c>
      <c r="B3804" s="385" t="s">
        <v>3048</v>
      </c>
      <c r="C3804" s="386" t="s">
        <v>5651</v>
      </c>
      <c r="D3804" s="387">
        <v>559</v>
      </c>
      <c r="E3804" s="388">
        <v>500</v>
      </c>
      <c r="F3804" s="141">
        <f>-SUMIF(CajaAcc!F:F,A3804,CajaAcc!E:E)+G3804</f>
        <v>0</v>
      </c>
      <c r="G3804" s="332">
        <v>0</v>
      </c>
    </row>
    <row r="3805" spans="1:7" ht="15">
      <c r="A3805" s="342" t="s">
        <v>5654</v>
      </c>
      <c r="B3805" s="385" t="s">
        <v>3048</v>
      </c>
      <c r="C3805" s="386" t="s">
        <v>5655</v>
      </c>
      <c r="D3805" s="387">
        <v>559</v>
      </c>
      <c r="E3805" s="388">
        <v>500</v>
      </c>
      <c r="F3805" s="141">
        <f>-SUMIF(CajaAcc!F:F,A3805,CajaAcc!E:E)+G3805</f>
        <v>0</v>
      </c>
      <c r="G3805" s="332">
        <v>0</v>
      </c>
    </row>
    <row r="3806" spans="1:7" ht="15">
      <c r="A3806" s="342" t="s">
        <v>5656</v>
      </c>
      <c r="B3806" s="385" t="s">
        <v>3048</v>
      </c>
      <c r="C3806" s="386" t="s">
        <v>5655</v>
      </c>
      <c r="D3806" s="387">
        <v>559</v>
      </c>
      <c r="E3806" s="388">
        <v>500</v>
      </c>
      <c r="F3806" s="141">
        <f>-SUMIF(CajaAcc!F:F,A3806,CajaAcc!E:E)+G3806</f>
        <v>0</v>
      </c>
      <c r="G3806" s="332">
        <v>0</v>
      </c>
    </row>
    <row r="3807" spans="1:7" ht="15">
      <c r="A3807" s="342" t="s">
        <v>5657</v>
      </c>
      <c r="B3807" s="385" t="s">
        <v>3048</v>
      </c>
      <c r="C3807" s="386" t="s">
        <v>5655</v>
      </c>
      <c r="D3807" s="387">
        <v>559</v>
      </c>
      <c r="E3807" s="388">
        <v>500</v>
      </c>
      <c r="F3807" s="141">
        <f>-SUMIF(CajaAcc!F:F,A3807,CajaAcc!E:E)+G3807</f>
        <v>0</v>
      </c>
      <c r="G3807" s="332">
        <v>0</v>
      </c>
    </row>
    <row r="3808" spans="1:7" ht="15">
      <c r="A3808" s="342" t="s">
        <v>5658</v>
      </c>
      <c r="B3808" s="385" t="s">
        <v>3048</v>
      </c>
      <c r="C3808" s="386" t="s">
        <v>5655</v>
      </c>
      <c r="D3808" s="387">
        <v>559</v>
      </c>
      <c r="E3808" s="388">
        <v>500</v>
      </c>
      <c r="F3808" s="141">
        <f>-SUMIF(CajaAcc!F:F,A3808,CajaAcc!E:E)+G3808</f>
        <v>0</v>
      </c>
      <c r="G3808" s="332">
        <v>0</v>
      </c>
    </row>
    <row r="3809" spans="1:7" ht="15">
      <c r="A3809" s="342" t="s">
        <v>5659</v>
      </c>
      <c r="B3809" s="385" t="s">
        <v>3048</v>
      </c>
      <c r="C3809" s="386" t="s">
        <v>5660</v>
      </c>
      <c r="D3809" s="387">
        <v>559</v>
      </c>
      <c r="E3809" s="388">
        <v>500</v>
      </c>
      <c r="F3809" s="141">
        <f>-SUMIF(CajaAcc!F:F,A3809,CajaAcc!E:E)+G3809</f>
        <v>0</v>
      </c>
      <c r="G3809" s="332">
        <v>0</v>
      </c>
    </row>
    <row r="3810" spans="1:7" ht="15">
      <c r="A3810" s="342" t="s">
        <v>5661</v>
      </c>
      <c r="B3810" s="385" t="s">
        <v>3048</v>
      </c>
      <c r="C3810" s="386" t="s">
        <v>5662</v>
      </c>
      <c r="D3810" s="387">
        <v>559</v>
      </c>
      <c r="E3810" s="388">
        <v>500</v>
      </c>
      <c r="F3810" s="141">
        <f>-SUMIF(CajaAcc!F:F,A3810,CajaAcc!E:E)+G3810</f>
        <v>0</v>
      </c>
      <c r="G3810" s="332">
        <v>0</v>
      </c>
    </row>
    <row r="3811" spans="1:7" ht="15">
      <c r="A3811" s="342" t="s">
        <v>5663</v>
      </c>
      <c r="B3811" s="385" t="s">
        <v>3048</v>
      </c>
      <c r="C3811" s="386" t="s">
        <v>5664</v>
      </c>
      <c r="D3811" s="387">
        <v>559</v>
      </c>
      <c r="E3811" s="388">
        <v>500</v>
      </c>
      <c r="F3811" s="141">
        <f>-SUMIF(CajaAcc!F:F,A3811,CajaAcc!E:E)+G3811</f>
        <v>0</v>
      </c>
      <c r="G3811" s="332">
        <v>0</v>
      </c>
    </row>
    <row r="3812" spans="1:7" ht="15">
      <c r="A3812" s="342" t="s">
        <v>5665</v>
      </c>
      <c r="B3812" s="385" t="s">
        <v>3048</v>
      </c>
      <c r="C3812" s="386" t="s">
        <v>5666</v>
      </c>
      <c r="D3812" s="387">
        <v>559</v>
      </c>
      <c r="E3812" s="388">
        <v>500</v>
      </c>
      <c r="F3812" s="141">
        <f>-SUMIF(CajaAcc!F:F,A3812,CajaAcc!E:E)+G3812</f>
        <v>0</v>
      </c>
      <c r="G3812" s="332">
        <v>0</v>
      </c>
    </row>
    <row r="3813" spans="1:7" ht="15">
      <c r="A3813" s="342" t="s">
        <v>5667</v>
      </c>
      <c r="B3813" s="385" t="s">
        <v>3048</v>
      </c>
      <c r="C3813" s="386" t="s">
        <v>5668</v>
      </c>
      <c r="D3813" s="387">
        <v>896</v>
      </c>
      <c r="E3813" s="388">
        <v>1000</v>
      </c>
      <c r="F3813" s="141">
        <f>-SUMIF(CajaAcc!F:F,A3813,CajaAcc!E:E)+G3813</f>
        <v>0</v>
      </c>
      <c r="G3813" s="332">
        <v>0</v>
      </c>
    </row>
    <row r="3814" spans="1:7" ht="15">
      <c r="A3814" s="342" t="s">
        <v>5669</v>
      </c>
      <c r="B3814" s="385" t="s">
        <v>3048</v>
      </c>
      <c r="C3814" s="386" t="s">
        <v>5670</v>
      </c>
      <c r="D3814" s="387">
        <v>818</v>
      </c>
      <c r="E3814" s="388">
        <v>1500</v>
      </c>
      <c r="F3814" s="141">
        <f>-SUMIF(CajaAcc!F:F,A3814,CajaAcc!E:E)+G3814</f>
        <v>0</v>
      </c>
      <c r="G3814" s="332">
        <v>0</v>
      </c>
    </row>
    <row r="3815" spans="1:7" ht="15">
      <c r="A3815" s="342" t="s">
        <v>5671</v>
      </c>
      <c r="B3815" s="385" t="s">
        <v>3048</v>
      </c>
      <c r="C3815" s="386" t="s">
        <v>5672</v>
      </c>
      <c r="D3815" s="387">
        <v>896</v>
      </c>
      <c r="E3815" s="388">
        <v>1500</v>
      </c>
      <c r="F3815" s="141">
        <f>-SUMIF(CajaAcc!F:F,A3815,CajaAcc!E:E)+G3815</f>
        <v>0</v>
      </c>
      <c r="G3815" s="332">
        <v>0</v>
      </c>
    </row>
    <row r="3816" spans="1:7" ht="15">
      <c r="A3816" s="342" t="s">
        <v>5673</v>
      </c>
      <c r="B3816" s="385" t="s">
        <v>3048</v>
      </c>
      <c r="C3816" s="386" t="s">
        <v>5674</v>
      </c>
      <c r="D3816" s="387">
        <v>896</v>
      </c>
      <c r="E3816" s="388">
        <v>1500</v>
      </c>
      <c r="F3816" s="141">
        <f>-SUMIF(CajaAcc!F:F,A3816,CajaAcc!E:E)+G3816</f>
        <v>0</v>
      </c>
      <c r="G3816" s="332">
        <v>0</v>
      </c>
    </row>
    <row r="3817" spans="1:7" ht="15">
      <c r="A3817" s="342" t="s">
        <v>5675</v>
      </c>
      <c r="B3817" s="385" t="s">
        <v>3048</v>
      </c>
      <c r="C3817" s="386" t="s">
        <v>5676</v>
      </c>
      <c r="D3817" s="387">
        <v>818</v>
      </c>
      <c r="E3817" s="388">
        <v>1500</v>
      </c>
      <c r="F3817" s="141">
        <f>-SUMIF(CajaAcc!F:F,A3817,CajaAcc!E:E)+G3817</f>
        <v>0</v>
      </c>
      <c r="G3817" s="332">
        <v>0</v>
      </c>
    </row>
    <row r="3818" spans="1:7" ht="15">
      <c r="A3818" s="342" t="s">
        <v>5677</v>
      </c>
      <c r="B3818" s="385" t="s">
        <v>3048</v>
      </c>
      <c r="C3818" s="386" t="s">
        <v>5678</v>
      </c>
      <c r="D3818" s="387">
        <v>896</v>
      </c>
      <c r="E3818" s="388">
        <v>1500</v>
      </c>
      <c r="F3818" s="141">
        <f>-SUMIF(CajaAcc!F:F,A3818,CajaAcc!E:E)+G3818</f>
        <v>0</v>
      </c>
      <c r="G3818" s="332">
        <v>0</v>
      </c>
    </row>
    <row r="3819" spans="1:7" ht="15">
      <c r="A3819" s="342" t="s">
        <v>5679</v>
      </c>
      <c r="B3819" s="385" t="s">
        <v>3048</v>
      </c>
      <c r="C3819" s="386" t="s">
        <v>5680</v>
      </c>
      <c r="D3819" s="387">
        <v>896</v>
      </c>
      <c r="E3819" s="388">
        <v>1500</v>
      </c>
      <c r="F3819" s="141">
        <f>-SUMIF(CajaAcc!F:F,A3819,CajaAcc!E:E)+G3819</f>
        <v>0</v>
      </c>
      <c r="G3819" s="332">
        <v>0</v>
      </c>
    </row>
    <row r="3820" spans="1:7" ht="15">
      <c r="A3820" s="342" t="s">
        <v>5681</v>
      </c>
      <c r="B3820" s="385" t="s">
        <v>3048</v>
      </c>
      <c r="C3820" s="386" t="s">
        <v>7229</v>
      </c>
      <c r="D3820" s="387">
        <v>2416</v>
      </c>
      <c r="E3820" s="388">
        <v>3500</v>
      </c>
      <c r="F3820" s="141">
        <f>-SUMIF(CajaAcc!F:F,A3820,CajaAcc!E:E)+G3820</f>
        <v>0</v>
      </c>
      <c r="G3820" s="332">
        <v>0</v>
      </c>
    </row>
    <row r="3821" spans="1:7" ht="15">
      <c r="A3821" s="342" t="s">
        <v>5682</v>
      </c>
      <c r="B3821" s="385" t="s">
        <v>3048</v>
      </c>
      <c r="C3821" s="386" t="s">
        <v>5683</v>
      </c>
      <c r="D3821" s="387">
        <v>896</v>
      </c>
      <c r="E3821" s="388">
        <v>1500</v>
      </c>
      <c r="F3821" s="141">
        <f>-SUMIF(CajaAcc!F:F,A3821,CajaAcc!E:E)+G3821</f>
        <v>0</v>
      </c>
      <c r="G3821" s="332">
        <v>0</v>
      </c>
    </row>
    <row r="3822" spans="1:7" ht="15">
      <c r="A3822" s="342" t="s">
        <v>5684</v>
      </c>
      <c r="B3822" s="385" t="s">
        <v>3048</v>
      </c>
      <c r="C3822" s="386" t="s">
        <v>5685</v>
      </c>
      <c r="D3822" s="387">
        <v>896</v>
      </c>
      <c r="E3822" s="388">
        <v>1500</v>
      </c>
      <c r="F3822" s="141">
        <f>-SUMIF(CajaAcc!F:F,A3822,CajaAcc!E:E)+G3822</f>
        <v>0</v>
      </c>
      <c r="G3822" s="332">
        <v>0</v>
      </c>
    </row>
    <row r="3823" spans="1:7" ht="15">
      <c r="A3823" s="342" t="s">
        <v>5686</v>
      </c>
      <c r="B3823" s="385" t="s">
        <v>3048</v>
      </c>
      <c r="C3823" s="386" t="s">
        <v>5687</v>
      </c>
      <c r="D3823" s="387">
        <v>559</v>
      </c>
      <c r="E3823" s="388">
        <v>500</v>
      </c>
      <c r="F3823" s="141">
        <f>-SUMIF(CajaAcc!F:F,A3823,CajaAcc!E:E)+G3823</f>
        <v>0</v>
      </c>
      <c r="G3823" s="332">
        <v>0</v>
      </c>
    </row>
    <row r="3824" spans="1:7" ht="15">
      <c r="A3824" s="342" t="s">
        <v>5688</v>
      </c>
      <c r="B3824" s="385" t="s">
        <v>3048</v>
      </c>
      <c r="C3824" s="386" t="s">
        <v>5689</v>
      </c>
      <c r="D3824" s="387">
        <v>559</v>
      </c>
      <c r="E3824" s="388">
        <v>500</v>
      </c>
      <c r="F3824" s="141">
        <f>-SUMIF(CajaAcc!F:F,A3824,CajaAcc!E:E)+G3824</f>
        <v>0</v>
      </c>
      <c r="G3824" s="332">
        <v>0</v>
      </c>
    </row>
    <row r="3825" spans="1:7" ht="15">
      <c r="A3825" s="342" t="s">
        <v>5690</v>
      </c>
      <c r="B3825" s="385" t="s">
        <v>3048</v>
      </c>
      <c r="C3825" s="386" t="s">
        <v>5689</v>
      </c>
      <c r="D3825" s="387">
        <v>559</v>
      </c>
      <c r="E3825" s="388">
        <v>500</v>
      </c>
      <c r="F3825" s="141">
        <f>-SUMIF(CajaAcc!F:F,A3825,CajaAcc!E:E)+G3825</f>
        <v>0</v>
      </c>
      <c r="G3825" s="332">
        <v>0</v>
      </c>
    </row>
    <row r="3826" spans="1:7" ht="15">
      <c r="A3826" s="342" t="s">
        <v>5691</v>
      </c>
      <c r="B3826" s="385" t="s">
        <v>3048</v>
      </c>
      <c r="C3826" s="386" t="s">
        <v>5689</v>
      </c>
      <c r="D3826" s="387">
        <v>559</v>
      </c>
      <c r="E3826" s="388">
        <v>500</v>
      </c>
      <c r="F3826" s="141">
        <f>-SUMIF(CajaAcc!F:F,A3826,CajaAcc!E:E)+G3826</f>
        <v>0</v>
      </c>
      <c r="G3826" s="332">
        <v>0</v>
      </c>
    </row>
    <row r="3827" spans="1:7" ht="15">
      <c r="A3827" s="342" t="s">
        <v>5692</v>
      </c>
      <c r="B3827" s="385" t="s">
        <v>3048</v>
      </c>
      <c r="C3827" s="386" t="s">
        <v>5689</v>
      </c>
      <c r="D3827" s="387">
        <v>559</v>
      </c>
      <c r="E3827" s="388">
        <v>500</v>
      </c>
      <c r="F3827" s="141">
        <f>-SUMIF(CajaAcc!F:F,A3827,CajaAcc!E:E)+G3827</f>
        <v>0</v>
      </c>
      <c r="G3827" s="332">
        <v>0</v>
      </c>
    </row>
    <row r="3828" spans="1:7" ht="15">
      <c r="A3828" s="342" t="s">
        <v>5693</v>
      </c>
      <c r="B3828" s="385" t="s">
        <v>3048</v>
      </c>
      <c r="C3828" s="386" t="s">
        <v>5694</v>
      </c>
      <c r="D3828" s="387">
        <v>1110</v>
      </c>
      <c r="E3828" s="388">
        <v>1500</v>
      </c>
      <c r="F3828" s="141">
        <f>-SUMIF(CajaAcc!F:F,A3828,CajaAcc!E:E)+G3828</f>
        <v>0</v>
      </c>
      <c r="G3828" s="332">
        <v>0</v>
      </c>
    </row>
    <row r="3829" spans="1:7" ht="15">
      <c r="A3829" s="342" t="s">
        <v>5695</v>
      </c>
      <c r="B3829" s="385" t="s">
        <v>3048</v>
      </c>
      <c r="C3829" s="386" t="s">
        <v>5696</v>
      </c>
      <c r="D3829" s="387">
        <v>1110</v>
      </c>
      <c r="E3829" s="388">
        <v>1500</v>
      </c>
      <c r="F3829" s="141">
        <f>-SUMIF(CajaAcc!F:F,A3829,CajaAcc!E:E)+G3829</f>
        <v>0</v>
      </c>
      <c r="G3829" s="332">
        <v>0</v>
      </c>
    </row>
    <row r="3830" spans="1:7" ht="15">
      <c r="A3830" s="342" t="s">
        <v>5697</v>
      </c>
      <c r="B3830" s="385" t="s">
        <v>3048</v>
      </c>
      <c r="C3830" s="386" t="s">
        <v>5698</v>
      </c>
      <c r="D3830" s="387">
        <v>1014</v>
      </c>
      <c r="E3830" s="388">
        <v>1500</v>
      </c>
      <c r="F3830" s="141">
        <f>-SUMIF(CajaAcc!F:F,A3830,CajaAcc!E:E)+G3830</f>
        <v>0</v>
      </c>
      <c r="G3830" s="332">
        <v>0</v>
      </c>
    </row>
    <row r="3831" spans="1:7" ht="15">
      <c r="A3831" s="342" t="s">
        <v>5699</v>
      </c>
      <c r="B3831" s="385" t="s">
        <v>3048</v>
      </c>
      <c r="C3831" s="386" t="s">
        <v>5698</v>
      </c>
      <c r="D3831" s="387">
        <v>1014</v>
      </c>
      <c r="E3831" s="388">
        <v>1500</v>
      </c>
      <c r="F3831" s="141">
        <f>-SUMIF(CajaAcc!F:F,A3831,CajaAcc!E:E)+G3831</f>
        <v>0</v>
      </c>
      <c r="G3831" s="332">
        <v>0</v>
      </c>
    </row>
    <row r="3832" spans="1:7" ht="15">
      <c r="A3832" s="342" t="s">
        <v>5700</v>
      </c>
      <c r="B3832" s="385" t="s">
        <v>3048</v>
      </c>
      <c r="C3832" s="386" t="s">
        <v>5701</v>
      </c>
      <c r="D3832" s="387">
        <v>1110</v>
      </c>
      <c r="E3832" s="388">
        <v>1500</v>
      </c>
      <c r="F3832" s="141">
        <f>-SUMIF(CajaAcc!F:F,A3832,CajaAcc!E:E)+G3832</f>
        <v>0</v>
      </c>
      <c r="G3832" s="332">
        <v>0</v>
      </c>
    </row>
    <row r="3833" spans="1:7" ht="15">
      <c r="A3833" s="342" t="s">
        <v>5702</v>
      </c>
      <c r="B3833" s="385" t="s">
        <v>3048</v>
      </c>
      <c r="C3833" s="386" t="s">
        <v>5703</v>
      </c>
      <c r="D3833" s="387">
        <v>795</v>
      </c>
      <c r="E3833" s="388">
        <v>1000</v>
      </c>
      <c r="F3833" s="141">
        <f>-SUMIF(CajaAcc!F:F,A3833,CajaAcc!E:E)+G3833</f>
        <v>0</v>
      </c>
      <c r="G3833" s="332">
        <v>0</v>
      </c>
    </row>
    <row r="3834" spans="1:7" ht="15">
      <c r="A3834" s="342" t="s">
        <v>5704</v>
      </c>
      <c r="B3834" s="385" t="s">
        <v>3048</v>
      </c>
      <c r="C3834" s="386" t="s">
        <v>5705</v>
      </c>
      <c r="D3834" s="387">
        <v>1110</v>
      </c>
      <c r="E3834" s="388">
        <v>1500</v>
      </c>
      <c r="F3834" s="141">
        <f>-SUMIF(CajaAcc!F:F,A3834,CajaAcc!E:E)+G3834</f>
        <v>0</v>
      </c>
      <c r="G3834" s="332">
        <v>0</v>
      </c>
    </row>
    <row r="3835" spans="1:7" ht="15">
      <c r="A3835" s="342" t="s">
        <v>5706</v>
      </c>
      <c r="B3835" s="385" t="s">
        <v>3048</v>
      </c>
      <c r="C3835" s="386" t="s">
        <v>5707</v>
      </c>
      <c r="D3835" s="387">
        <v>795</v>
      </c>
      <c r="E3835" s="388">
        <v>1000</v>
      </c>
      <c r="F3835" s="141">
        <f>-SUMIF(CajaAcc!F:F,A3835,CajaAcc!E:E)+G3835</f>
        <v>0</v>
      </c>
      <c r="G3835" s="332">
        <v>0</v>
      </c>
    </row>
    <row r="3836" spans="1:7" ht="15">
      <c r="A3836" s="342" t="s">
        <v>5708</v>
      </c>
      <c r="B3836" s="385" t="s">
        <v>3048</v>
      </c>
      <c r="C3836" s="386" t="s">
        <v>7230</v>
      </c>
      <c r="D3836" s="387">
        <v>2416</v>
      </c>
      <c r="E3836" s="388">
        <v>3500</v>
      </c>
      <c r="F3836" s="141">
        <f>-SUMIF(CajaAcc!F:F,A3836,CajaAcc!E:E)+G3836</f>
        <v>0</v>
      </c>
      <c r="G3836" s="332">
        <v>0</v>
      </c>
    </row>
    <row r="3837" spans="1:7" ht="15">
      <c r="A3837" s="342" t="s">
        <v>5709</v>
      </c>
      <c r="B3837" s="385" t="s">
        <v>3048</v>
      </c>
      <c r="C3837" s="386" t="s">
        <v>5710</v>
      </c>
      <c r="D3837" s="387">
        <v>1110</v>
      </c>
      <c r="E3837" s="388">
        <v>1500</v>
      </c>
      <c r="F3837" s="141">
        <f>-SUMIF(CajaAcc!F:F,A3837,CajaAcc!E:E)+G3837</f>
        <v>0</v>
      </c>
      <c r="G3837" s="332">
        <v>0</v>
      </c>
    </row>
    <row r="3838" spans="1:7" ht="15">
      <c r="A3838" s="342" t="s">
        <v>5711</v>
      </c>
      <c r="B3838" s="385" t="s">
        <v>3048</v>
      </c>
      <c r="C3838" s="386" t="s">
        <v>5710</v>
      </c>
      <c r="D3838" s="387">
        <v>1110</v>
      </c>
      <c r="E3838" s="388">
        <v>1500</v>
      </c>
      <c r="F3838" s="141">
        <f>-SUMIF(CajaAcc!F:F,A3838,CajaAcc!E:E)+G3838</f>
        <v>0</v>
      </c>
      <c r="G3838" s="332">
        <v>0</v>
      </c>
    </row>
    <row r="3839" spans="1:7" ht="15">
      <c r="A3839" s="342" t="s">
        <v>5712</v>
      </c>
      <c r="B3839" s="385" t="s">
        <v>3048</v>
      </c>
      <c r="C3839" s="386" t="s">
        <v>5710</v>
      </c>
      <c r="D3839" s="387">
        <v>1110</v>
      </c>
      <c r="E3839" s="388">
        <v>1500</v>
      </c>
      <c r="F3839" s="141">
        <f>-SUMIF(CajaAcc!F:F,A3839,CajaAcc!E:E)+G3839</f>
        <v>0</v>
      </c>
      <c r="G3839" s="332">
        <v>0</v>
      </c>
    </row>
    <row r="3840" spans="1:7" ht="15">
      <c r="A3840" s="342" t="s">
        <v>5713</v>
      </c>
      <c r="B3840" s="385" t="s">
        <v>3048</v>
      </c>
      <c r="C3840" s="386" t="s">
        <v>5714</v>
      </c>
      <c r="D3840" s="387">
        <v>943</v>
      </c>
      <c r="E3840" s="388">
        <v>1500</v>
      </c>
      <c r="F3840" s="141">
        <f>-SUMIF(CajaAcc!F:F,A3840,CajaAcc!E:E)+G3840</f>
        <v>0</v>
      </c>
      <c r="G3840" s="332">
        <v>0</v>
      </c>
    </row>
    <row r="3841" spans="1:7" ht="15">
      <c r="A3841" s="342" t="s">
        <v>5715</v>
      </c>
      <c r="B3841" s="385" t="s">
        <v>3048</v>
      </c>
      <c r="C3841" s="386" t="s">
        <v>5716</v>
      </c>
      <c r="D3841" s="387">
        <v>1110</v>
      </c>
      <c r="E3841" s="388">
        <v>1500</v>
      </c>
      <c r="F3841" s="141">
        <f>-SUMIF(CajaAcc!F:F,A3841,CajaAcc!E:E)+G3841</f>
        <v>0</v>
      </c>
      <c r="G3841" s="332">
        <v>0</v>
      </c>
    </row>
    <row r="3842" spans="1:7" ht="15">
      <c r="A3842" s="342" t="s">
        <v>5717</v>
      </c>
      <c r="B3842" s="385" t="s">
        <v>3048</v>
      </c>
      <c r="C3842" s="386" t="s">
        <v>5718</v>
      </c>
      <c r="D3842" s="387">
        <v>1110</v>
      </c>
      <c r="E3842" s="388">
        <v>1500</v>
      </c>
      <c r="F3842" s="141">
        <f>-SUMIF(CajaAcc!F:F,A3842,CajaAcc!E:E)+G3842</f>
        <v>0</v>
      </c>
      <c r="G3842" s="332">
        <v>0</v>
      </c>
    </row>
    <row r="3843" spans="1:7" ht="15">
      <c r="A3843" s="342" t="s">
        <v>5719</v>
      </c>
      <c r="B3843" s="385" t="s">
        <v>3048</v>
      </c>
      <c r="C3843" s="386" t="s">
        <v>5720</v>
      </c>
      <c r="D3843" s="387">
        <v>1850</v>
      </c>
      <c r="E3843" s="388">
        <v>3000</v>
      </c>
      <c r="F3843" s="141">
        <f>-SUMIF(CajaAcc!F:F,A3843,CajaAcc!E:E)+G3843</f>
        <v>0</v>
      </c>
      <c r="G3843" s="332">
        <v>0</v>
      </c>
    </row>
    <row r="3844" spans="1:7" ht="15">
      <c r="A3844" s="342" t="s">
        <v>5721</v>
      </c>
      <c r="B3844" s="385" t="s">
        <v>3048</v>
      </c>
      <c r="C3844" s="386" t="s">
        <v>5722</v>
      </c>
      <c r="D3844" s="387">
        <v>943</v>
      </c>
      <c r="E3844" s="388">
        <v>1500</v>
      </c>
      <c r="F3844" s="141">
        <f>-SUMIF(CajaAcc!F:F,A3844,CajaAcc!E:E)+G3844</f>
        <v>0</v>
      </c>
      <c r="G3844" s="332">
        <v>0</v>
      </c>
    </row>
    <row r="3845" spans="1:7" ht="15">
      <c r="A3845" s="342" t="s">
        <v>5723</v>
      </c>
      <c r="B3845" s="385" t="s">
        <v>3048</v>
      </c>
      <c r="C3845" s="386" t="s">
        <v>5724</v>
      </c>
      <c r="D3845" s="387">
        <v>666</v>
      </c>
      <c r="E3845" s="388">
        <v>1500</v>
      </c>
      <c r="F3845" s="141">
        <f>-SUMIF(CajaAcc!F:F,A3845,CajaAcc!E:E)+G3845</f>
        <v>0</v>
      </c>
      <c r="G3845" s="332">
        <v>0</v>
      </c>
    </row>
    <row r="3846" spans="1:7" ht="15">
      <c r="A3846" s="342" t="s">
        <v>5725</v>
      </c>
      <c r="B3846" s="385" t="s">
        <v>3048</v>
      </c>
      <c r="C3846" s="386" t="s">
        <v>5726</v>
      </c>
      <c r="D3846" s="387">
        <v>666</v>
      </c>
      <c r="E3846" s="388">
        <v>1500</v>
      </c>
      <c r="F3846" s="141">
        <f>-SUMIF(CajaAcc!F:F,A3846,CajaAcc!E:E)+G3846</f>
        <v>0</v>
      </c>
      <c r="G3846" s="332">
        <v>0</v>
      </c>
    </row>
    <row r="3847" spans="1:7" ht="15">
      <c r="A3847" s="342" t="s">
        <v>5727</v>
      </c>
      <c r="B3847" s="385" t="s">
        <v>3048</v>
      </c>
      <c r="C3847" s="386" t="s">
        <v>5726</v>
      </c>
      <c r="D3847" s="387">
        <v>666</v>
      </c>
      <c r="E3847" s="388">
        <v>1500</v>
      </c>
      <c r="F3847" s="141">
        <f>-SUMIF(CajaAcc!F:F,A3847,CajaAcc!E:E)+G3847</f>
        <v>0</v>
      </c>
      <c r="G3847" s="332">
        <v>0</v>
      </c>
    </row>
    <row r="3848" spans="1:7" ht="15">
      <c r="A3848" s="342" t="s">
        <v>5728</v>
      </c>
      <c r="B3848" s="385" t="s">
        <v>3048</v>
      </c>
      <c r="C3848" s="386" t="s">
        <v>5726</v>
      </c>
      <c r="D3848" s="387">
        <v>666</v>
      </c>
      <c r="E3848" s="388">
        <v>1500</v>
      </c>
      <c r="F3848" s="141">
        <f>-SUMIF(CajaAcc!F:F,A3848,CajaAcc!E:E)+G3848</f>
        <v>0</v>
      </c>
      <c r="G3848" s="332">
        <v>0</v>
      </c>
    </row>
    <row r="3849" spans="1:7" ht="15">
      <c r="A3849" s="342" t="s">
        <v>5729</v>
      </c>
      <c r="B3849" s="385" t="s">
        <v>3048</v>
      </c>
      <c r="C3849" s="386" t="s">
        <v>5726</v>
      </c>
      <c r="D3849" s="387">
        <v>666</v>
      </c>
      <c r="E3849" s="388">
        <v>1500</v>
      </c>
      <c r="F3849" s="141">
        <f>-SUMIF(CajaAcc!F:F,A3849,CajaAcc!E:E)+G3849</f>
        <v>0</v>
      </c>
      <c r="G3849" s="332">
        <v>0</v>
      </c>
    </row>
    <row r="3850" spans="1:7" ht="15">
      <c r="A3850" s="342" t="s">
        <v>5730</v>
      </c>
      <c r="B3850" s="385" t="s">
        <v>3048</v>
      </c>
      <c r="C3850" s="386" t="s">
        <v>5731</v>
      </c>
      <c r="D3850" s="387">
        <v>608</v>
      </c>
      <c r="E3850" s="388">
        <v>1000</v>
      </c>
      <c r="F3850" s="141">
        <f>-SUMIF(CajaAcc!F:F,A3850,CajaAcc!E:E)+G3850</f>
        <v>0</v>
      </c>
      <c r="G3850" s="332">
        <v>0</v>
      </c>
    </row>
    <row r="3851" spans="1:7" ht="15">
      <c r="A3851" s="342" t="s">
        <v>5732</v>
      </c>
      <c r="B3851" s="385" t="s">
        <v>3048</v>
      </c>
      <c r="C3851" s="386" t="s">
        <v>5733</v>
      </c>
      <c r="D3851" s="387">
        <v>666</v>
      </c>
      <c r="E3851" s="388">
        <v>1500</v>
      </c>
      <c r="F3851" s="141">
        <f>-SUMIF(CajaAcc!F:F,A3851,CajaAcc!E:E)+G3851</f>
        <v>0</v>
      </c>
      <c r="G3851" s="332">
        <v>0</v>
      </c>
    </row>
    <row r="3852" spans="1:7" ht="15">
      <c r="A3852" s="342" t="s">
        <v>5734</v>
      </c>
      <c r="B3852" s="385" t="s">
        <v>3048</v>
      </c>
      <c r="C3852" s="386" t="s">
        <v>5735</v>
      </c>
      <c r="D3852" s="387">
        <v>666</v>
      </c>
      <c r="E3852" s="388">
        <v>1500</v>
      </c>
      <c r="F3852" s="141">
        <f>-SUMIF(CajaAcc!F:F,A3852,CajaAcc!E:E)+G3852</f>
        <v>0</v>
      </c>
      <c r="G3852" s="332">
        <v>0</v>
      </c>
    </row>
    <row r="3853" spans="1:7" ht="15">
      <c r="A3853" s="342" t="s">
        <v>5736</v>
      </c>
      <c r="B3853" s="385" t="s">
        <v>3048</v>
      </c>
      <c r="C3853" s="386" t="s">
        <v>5737</v>
      </c>
      <c r="D3853" s="387">
        <v>2293</v>
      </c>
      <c r="E3853" s="388">
        <v>4500</v>
      </c>
      <c r="F3853" s="141">
        <f>-SUMIF(CajaAcc!F:F,A3853,CajaAcc!E:E)+G3853</f>
        <v>0</v>
      </c>
      <c r="G3853" s="332">
        <v>0</v>
      </c>
    </row>
    <row r="3854" spans="1:7" ht="15">
      <c r="A3854" s="342" t="s">
        <v>5738</v>
      </c>
      <c r="B3854" s="385" t="s">
        <v>3048</v>
      </c>
      <c r="C3854" s="386" t="s">
        <v>5739</v>
      </c>
      <c r="D3854" s="387">
        <v>666</v>
      </c>
      <c r="E3854" s="388">
        <v>1500</v>
      </c>
      <c r="F3854" s="141">
        <f>-SUMIF(CajaAcc!F:F,A3854,CajaAcc!E:E)+G3854</f>
        <v>0</v>
      </c>
      <c r="G3854" s="332">
        <v>0</v>
      </c>
    </row>
    <row r="3855" spans="1:7" ht="15">
      <c r="A3855" s="342" t="s">
        <v>5740</v>
      </c>
      <c r="B3855" s="385" t="s">
        <v>3048</v>
      </c>
      <c r="C3855" s="386" t="s">
        <v>5739</v>
      </c>
      <c r="D3855" s="387">
        <v>666</v>
      </c>
      <c r="E3855" s="388">
        <v>1500</v>
      </c>
      <c r="F3855" s="141">
        <f>-SUMIF(CajaAcc!F:F,A3855,CajaAcc!E:E)+G3855</f>
        <v>0</v>
      </c>
      <c r="G3855" s="332">
        <v>0</v>
      </c>
    </row>
    <row r="3856" spans="1:7" ht="15">
      <c r="A3856" s="342" t="s">
        <v>5741</v>
      </c>
      <c r="B3856" s="385" t="s">
        <v>3048</v>
      </c>
      <c r="C3856" s="386" t="s">
        <v>5742</v>
      </c>
      <c r="D3856" s="387">
        <v>666</v>
      </c>
      <c r="E3856" s="388">
        <v>1500</v>
      </c>
      <c r="F3856" s="141">
        <f>-SUMIF(CajaAcc!F:F,A3856,CajaAcc!E:E)+G3856</f>
        <v>0</v>
      </c>
      <c r="G3856" s="332">
        <v>0</v>
      </c>
    </row>
    <row r="3857" spans="1:7" ht="15">
      <c r="A3857" s="342" t="s">
        <v>5743</v>
      </c>
      <c r="B3857" s="385" t="s">
        <v>3048</v>
      </c>
      <c r="C3857" s="386" t="s">
        <v>5744</v>
      </c>
      <c r="D3857" s="387">
        <v>666</v>
      </c>
      <c r="E3857" s="388">
        <v>1500</v>
      </c>
      <c r="F3857" s="141">
        <f>-SUMIF(CajaAcc!F:F,A3857,CajaAcc!E:E)+G3857</f>
        <v>0</v>
      </c>
      <c r="G3857" s="332">
        <v>0</v>
      </c>
    </row>
    <row r="3858" spans="1:7" ht="15">
      <c r="A3858" s="342" t="s">
        <v>5745</v>
      </c>
      <c r="B3858" s="385" t="s">
        <v>3048</v>
      </c>
      <c r="C3858" s="386" t="s">
        <v>5746</v>
      </c>
      <c r="D3858" s="387">
        <v>666</v>
      </c>
      <c r="E3858" s="388">
        <v>1500</v>
      </c>
      <c r="F3858" s="141">
        <f>-SUMIF(CajaAcc!F:F,A3858,CajaAcc!E:E)+G3858</f>
        <v>0</v>
      </c>
      <c r="G3858" s="332">
        <v>0</v>
      </c>
    </row>
    <row r="3859" spans="1:7" ht="15">
      <c r="A3859" s="342" t="s">
        <v>5747</v>
      </c>
      <c r="B3859" s="385" t="s">
        <v>3048</v>
      </c>
      <c r="C3859" s="386" t="s">
        <v>5748</v>
      </c>
      <c r="D3859" s="387">
        <v>666</v>
      </c>
      <c r="E3859" s="388">
        <v>1500</v>
      </c>
      <c r="F3859" s="141">
        <f>-SUMIF(CajaAcc!F:F,A3859,CajaAcc!E:E)+G3859</f>
        <v>0</v>
      </c>
      <c r="G3859" s="332">
        <v>0</v>
      </c>
    </row>
    <row r="3860" spans="1:7" ht="15">
      <c r="A3860" s="342" t="s">
        <v>5749</v>
      </c>
      <c r="B3860" s="385" t="s">
        <v>3048</v>
      </c>
      <c r="C3860" s="386" t="s">
        <v>5750</v>
      </c>
      <c r="D3860" s="387">
        <v>608</v>
      </c>
      <c r="E3860" s="388">
        <v>1000</v>
      </c>
      <c r="F3860" s="141">
        <f>-SUMIF(CajaAcc!F:F,A3860,CajaAcc!E:E)+G3860</f>
        <v>0</v>
      </c>
      <c r="G3860" s="332">
        <v>0</v>
      </c>
    </row>
    <row r="3861" spans="1:7" ht="15">
      <c r="A3861" s="342" t="s">
        <v>5751</v>
      </c>
      <c r="B3861" s="385" t="s">
        <v>3048</v>
      </c>
      <c r="C3861" s="386" t="s">
        <v>5752</v>
      </c>
      <c r="D3861" s="387">
        <v>666</v>
      </c>
      <c r="E3861" s="388">
        <v>1500</v>
      </c>
      <c r="F3861" s="141">
        <f>-SUMIF(CajaAcc!F:F,A3861,CajaAcc!E:E)+G3861</f>
        <v>0</v>
      </c>
      <c r="G3861" s="332">
        <v>0</v>
      </c>
    </row>
    <row r="3862" spans="1:7" ht="15">
      <c r="A3862" s="342" t="s">
        <v>5753</v>
      </c>
      <c r="B3862" s="385" t="s">
        <v>3048</v>
      </c>
      <c r="C3862" s="386" t="s">
        <v>5754</v>
      </c>
      <c r="D3862" s="387">
        <v>666</v>
      </c>
      <c r="E3862" s="388">
        <v>1500</v>
      </c>
      <c r="F3862" s="141">
        <f>-SUMIF(CajaAcc!F:F,A3862,CajaAcc!E:E)+G3862</f>
        <v>0</v>
      </c>
      <c r="G3862" s="332">
        <v>0</v>
      </c>
    </row>
    <row r="3863" spans="1:7" ht="15">
      <c r="A3863" s="342" t="s">
        <v>5755</v>
      </c>
      <c r="B3863" s="385" t="s">
        <v>3048</v>
      </c>
      <c r="C3863" s="386" t="s">
        <v>5756</v>
      </c>
      <c r="D3863" s="387">
        <v>1514</v>
      </c>
      <c r="E3863" s="388">
        <v>3000</v>
      </c>
      <c r="F3863" s="141">
        <f>-SUMIF(CajaAcc!F:F,A3863,CajaAcc!E:E)+G3863</f>
        <v>0</v>
      </c>
      <c r="G3863" s="332">
        <v>0</v>
      </c>
    </row>
    <row r="3864" spans="1:7" ht="15">
      <c r="A3864" s="342" t="s">
        <v>5757</v>
      </c>
      <c r="B3864" s="385" t="s">
        <v>3048</v>
      </c>
      <c r="C3864" s="386" t="s">
        <v>5758</v>
      </c>
      <c r="D3864" s="387">
        <v>3060</v>
      </c>
      <c r="E3864" s="388">
        <v>6000</v>
      </c>
      <c r="F3864" s="141">
        <f>-SUMIF(CajaAcc!F:F,A3864,CajaAcc!E:E)+G3864</f>
        <v>0</v>
      </c>
      <c r="G3864" s="332">
        <v>0</v>
      </c>
    </row>
    <row r="3865" spans="1:7" ht="15">
      <c r="A3865" s="342" t="s">
        <v>5759</v>
      </c>
      <c r="B3865" s="385" t="s">
        <v>3048</v>
      </c>
      <c r="C3865" s="386" t="s">
        <v>5760</v>
      </c>
      <c r="D3865" s="387">
        <v>666</v>
      </c>
      <c r="E3865" s="388">
        <v>1500</v>
      </c>
      <c r="F3865" s="141">
        <f>-SUMIF(CajaAcc!F:F,A3865,CajaAcc!E:E)+G3865</f>
        <v>0</v>
      </c>
      <c r="G3865" s="332">
        <v>0</v>
      </c>
    </row>
    <row r="3866" spans="1:7" ht="15">
      <c r="A3866" s="342" t="s">
        <v>5761</v>
      </c>
      <c r="B3866" s="385" t="s">
        <v>3048</v>
      </c>
      <c r="C3866" s="386" t="s">
        <v>5762</v>
      </c>
      <c r="D3866" s="387">
        <v>666</v>
      </c>
      <c r="E3866" s="388">
        <v>1500</v>
      </c>
      <c r="F3866" s="141">
        <f>-SUMIF(CajaAcc!F:F,A3866,CajaAcc!E:E)+G3866</f>
        <v>0</v>
      </c>
      <c r="G3866" s="332">
        <v>0</v>
      </c>
    </row>
    <row r="3867" spans="1:7" ht="15">
      <c r="A3867" s="342" t="s">
        <v>5763</v>
      </c>
      <c r="B3867" s="385" t="s">
        <v>3048</v>
      </c>
      <c r="C3867" s="386" t="s">
        <v>5764</v>
      </c>
      <c r="D3867" s="387">
        <v>3051</v>
      </c>
      <c r="E3867" s="388">
        <v>6000</v>
      </c>
      <c r="F3867" s="141">
        <f>-SUMIF(CajaAcc!F:F,A3867,CajaAcc!E:E)+G3867</f>
        <v>0</v>
      </c>
      <c r="G3867" s="332">
        <v>0</v>
      </c>
    </row>
    <row r="3868" spans="1:7" ht="15">
      <c r="A3868" s="342" t="s">
        <v>5765</v>
      </c>
      <c r="B3868" s="385" t="s">
        <v>3048</v>
      </c>
      <c r="C3868" s="386" t="s">
        <v>5766</v>
      </c>
      <c r="D3868" s="387">
        <v>666</v>
      </c>
      <c r="E3868" s="388">
        <v>1500</v>
      </c>
      <c r="F3868" s="141">
        <f>-SUMIF(CajaAcc!F:F,A3868,CajaAcc!E:E)+G3868</f>
        <v>0</v>
      </c>
      <c r="G3868" s="332">
        <v>0</v>
      </c>
    </row>
    <row r="3869" spans="1:7" ht="15">
      <c r="A3869" s="342" t="s">
        <v>5767</v>
      </c>
      <c r="B3869" s="385" t="s">
        <v>3048</v>
      </c>
      <c r="C3869" s="386" t="s">
        <v>5768</v>
      </c>
      <c r="D3869" s="387">
        <v>666</v>
      </c>
      <c r="E3869" s="388">
        <v>1500</v>
      </c>
      <c r="F3869" s="141">
        <f>-SUMIF(CajaAcc!F:F,A3869,CajaAcc!E:E)+G3869</f>
        <v>0</v>
      </c>
      <c r="G3869" s="332">
        <v>0</v>
      </c>
    </row>
    <row r="3870" spans="1:7" ht="15">
      <c r="A3870" s="342" t="s">
        <v>5769</v>
      </c>
      <c r="B3870" s="385" t="s">
        <v>3048</v>
      </c>
      <c r="C3870" s="386" t="s">
        <v>5770</v>
      </c>
      <c r="D3870" s="387">
        <v>1700</v>
      </c>
      <c r="E3870" s="388">
        <v>4500</v>
      </c>
      <c r="F3870" s="141">
        <f>-SUMIF(CajaAcc!F:F,A3870,CajaAcc!E:E)+G3870</f>
        <v>0</v>
      </c>
      <c r="G3870" s="332">
        <v>0</v>
      </c>
    </row>
    <row r="3871" spans="1:7" ht="15">
      <c r="A3871" s="342" t="s">
        <v>5771</v>
      </c>
      <c r="B3871" s="385" t="s">
        <v>3048</v>
      </c>
      <c r="C3871" s="386" t="s">
        <v>5770</v>
      </c>
      <c r="D3871" s="387">
        <v>1700</v>
      </c>
      <c r="E3871" s="388">
        <v>4500</v>
      </c>
      <c r="F3871" s="141">
        <f>-SUMIF(CajaAcc!F:F,A3871,CajaAcc!E:E)+G3871</f>
        <v>0</v>
      </c>
      <c r="G3871" s="332">
        <v>0</v>
      </c>
    </row>
    <row r="3872" spans="1:7" ht="15">
      <c r="A3872" s="342" t="s">
        <v>5772</v>
      </c>
      <c r="B3872" s="385" t="s">
        <v>3048</v>
      </c>
      <c r="C3872" s="386" t="s">
        <v>5773</v>
      </c>
      <c r="D3872" s="387">
        <v>666</v>
      </c>
      <c r="E3872" s="388">
        <v>1500</v>
      </c>
      <c r="F3872" s="141">
        <f>-SUMIF(CajaAcc!F:F,A3872,CajaAcc!E:E)+G3872</f>
        <v>0</v>
      </c>
      <c r="G3872" s="332">
        <v>0</v>
      </c>
    </row>
    <row r="3873" spans="1:7" ht="15">
      <c r="A3873" s="342" t="s">
        <v>5774</v>
      </c>
      <c r="B3873" s="385" t="s">
        <v>3048</v>
      </c>
      <c r="C3873" s="386" t="s">
        <v>5775</v>
      </c>
      <c r="D3873" s="387">
        <v>666</v>
      </c>
      <c r="E3873" s="388">
        <v>1500</v>
      </c>
      <c r="F3873" s="141">
        <f>-SUMIF(CajaAcc!F:F,A3873,CajaAcc!E:E)+G3873</f>
        <v>0</v>
      </c>
      <c r="G3873" s="332">
        <v>0</v>
      </c>
    </row>
    <row r="3874" spans="1:7" ht="15">
      <c r="A3874" s="342" t="s">
        <v>5776</v>
      </c>
      <c r="B3874" s="385" t="s">
        <v>3048</v>
      </c>
      <c r="C3874" s="386" t="s">
        <v>5777</v>
      </c>
      <c r="D3874" s="387">
        <v>666</v>
      </c>
      <c r="E3874" s="388">
        <v>1500</v>
      </c>
      <c r="F3874" s="141">
        <f>-SUMIF(CajaAcc!F:F,A3874,CajaAcc!E:E)+G3874</f>
        <v>0</v>
      </c>
      <c r="G3874" s="332">
        <v>0</v>
      </c>
    </row>
    <row r="3875" spans="1:7" ht="15">
      <c r="A3875" s="342" t="s">
        <v>5778</v>
      </c>
      <c r="B3875" s="385" t="s">
        <v>3048</v>
      </c>
      <c r="C3875" s="386" t="s">
        <v>5779</v>
      </c>
      <c r="D3875" s="387">
        <v>666</v>
      </c>
      <c r="E3875" s="388">
        <v>1500</v>
      </c>
      <c r="F3875" s="141">
        <f>-SUMIF(CajaAcc!F:F,A3875,CajaAcc!E:E)+G3875</f>
        <v>0</v>
      </c>
      <c r="G3875" s="332">
        <v>0</v>
      </c>
    </row>
    <row r="3876" spans="1:7" ht="15">
      <c r="A3876" s="342" t="s">
        <v>5780</v>
      </c>
      <c r="B3876" s="385" t="s">
        <v>3048</v>
      </c>
      <c r="C3876" s="386" t="s">
        <v>5781</v>
      </c>
      <c r="D3876" s="387">
        <v>666</v>
      </c>
      <c r="E3876" s="388">
        <v>1500</v>
      </c>
      <c r="F3876" s="141">
        <f>-SUMIF(CajaAcc!F:F,A3876,CajaAcc!E:E)+G3876</f>
        <v>0</v>
      </c>
      <c r="G3876" s="332">
        <v>0</v>
      </c>
    </row>
    <row r="3877" spans="1:7" ht="15">
      <c r="A3877" s="342" t="s">
        <v>5782</v>
      </c>
      <c r="B3877" s="385" t="s">
        <v>3048</v>
      </c>
      <c r="C3877" s="386" t="s">
        <v>5781</v>
      </c>
      <c r="D3877" s="387">
        <v>666</v>
      </c>
      <c r="E3877" s="388">
        <v>1500</v>
      </c>
      <c r="F3877" s="141">
        <f>-SUMIF(CajaAcc!F:F,A3877,CajaAcc!E:E)+G3877</f>
        <v>0</v>
      </c>
      <c r="G3877" s="332">
        <v>0</v>
      </c>
    </row>
    <row r="3878" spans="1:7" ht="15">
      <c r="A3878" s="342" t="s">
        <v>5783</v>
      </c>
      <c r="B3878" s="385" t="s">
        <v>3048</v>
      </c>
      <c r="C3878" s="386" t="s">
        <v>5784</v>
      </c>
      <c r="D3878" s="387">
        <v>666</v>
      </c>
      <c r="E3878" s="388">
        <v>1500</v>
      </c>
      <c r="F3878" s="141">
        <f>-SUMIF(CajaAcc!F:F,A3878,CajaAcc!E:E)+G3878</f>
        <v>0</v>
      </c>
      <c r="G3878" s="332">
        <v>0</v>
      </c>
    </row>
    <row r="3879" spans="1:7" ht="15">
      <c r="A3879" s="342" t="s">
        <v>5785</v>
      </c>
      <c r="B3879" s="385" t="s">
        <v>3048</v>
      </c>
      <c r="C3879" s="386" t="s">
        <v>5786</v>
      </c>
      <c r="D3879" s="387">
        <v>666</v>
      </c>
      <c r="E3879" s="388">
        <v>1500</v>
      </c>
      <c r="F3879" s="141">
        <f>-SUMIF(CajaAcc!F:F,A3879,CajaAcc!E:E)+G3879</f>
        <v>0</v>
      </c>
      <c r="G3879" s="332">
        <v>0</v>
      </c>
    </row>
    <row r="3880" spans="1:7" ht="15">
      <c r="A3880" s="342" t="s">
        <v>5787</v>
      </c>
      <c r="B3880" s="385" t="s">
        <v>3048</v>
      </c>
      <c r="C3880" s="386" t="s">
        <v>5788</v>
      </c>
      <c r="D3880" s="387">
        <v>1514</v>
      </c>
      <c r="E3880" s="388">
        <v>3000</v>
      </c>
      <c r="F3880" s="141">
        <f>-SUMIF(CajaAcc!F:F,A3880,CajaAcc!E:E)+G3880</f>
        <v>0</v>
      </c>
      <c r="G3880" s="332">
        <v>0</v>
      </c>
    </row>
    <row r="3881" spans="1:7" ht="15">
      <c r="A3881" s="342" t="s">
        <v>5789</v>
      </c>
      <c r="B3881" s="385" t="s">
        <v>3048</v>
      </c>
      <c r="C3881" s="386" t="s">
        <v>5790</v>
      </c>
      <c r="D3881" s="387">
        <v>3060</v>
      </c>
      <c r="E3881" s="388">
        <v>6000</v>
      </c>
      <c r="F3881" s="141">
        <f>-SUMIF(CajaAcc!F:F,A3881,CajaAcc!E:E)+G3881</f>
        <v>0</v>
      </c>
      <c r="G3881" s="332">
        <v>0</v>
      </c>
    </row>
    <row r="3882" spans="1:7" ht="15">
      <c r="A3882" s="342" t="s">
        <v>5791</v>
      </c>
      <c r="B3882" s="385" t="s">
        <v>3048</v>
      </c>
      <c r="C3882" s="386" t="s">
        <v>5790</v>
      </c>
      <c r="D3882" s="387">
        <v>3060</v>
      </c>
      <c r="E3882" s="388">
        <v>6000</v>
      </c>
      <c r="F3882" s="141">
        <f>-SUMIF(CajaAcc!F:F,A3882,CajaAcc!E:E)+G3882</f>
        <v>0</v>
      </c>
      <c r="G3882" s="332">
        <v>0</v>
      </c>
    </row>
    <row r="3883" spans="1:7" ht="15">
      <c r="A3883" s="342" t="s">
        <v>5792</v>
      </c>
      <c r="B3883" s="385" t="s">
        <v>3048</v>
      </c>
      <c r="C3883" s="386" t="s">
        <v>5793</v>
      </c>
      <c r="D3883" s="387">
        <v>666</v>
      </c>
      <c r="E3883" s="388">
        <v>1500</v>
      </c>
      <c r="F3883" s="141">
        <f>-SUMIF(CajaAcc!F:F,A3883,CajaAcc!E:E)+G3883</f>
        <v>0</v>
      </c>
      <c r="G3883" s="332">
        <v>0</v>
      </c>
    </row>
    <row r="3884" spans="1:7" ht="15">
      <c r="A3884" s="342" t="s">
        <v>5794</v>
      </c>
      <c r="B3884" s="385" t="s">
        <v>3048</v>
      </c>
      <c r="C3884" s="386" t="s">
        <v>5795</v>
      </c>
      <c r="D3884" s="387">
        <v>1110</v>
      </c>
      <c r="E3884" s="388">
        <v>2000</v>
      </c>
      <c r="F3884" s="141">
        <f>-SUMIF(CajaAcc!F:F,A3884,CajaAcc!E:E)+G3884</f>
        <v>0</v>
      </c>
      <c r="G3884" s="332">
        <v>0</v>
      </c>
    </row>
    <row r="3885" spans="1:7" ht="15">
      <c r="A3885" s="342" t="s">
        <v>5796</v>
      </c>
      <c r="B3885" s="385" t="s">
        <v>3048</v>
      </c>
      <c r="C3885" s="386" t="s">
        <v>5797</v>
      </c>
      <c r="D3885" s="387">
        <v>1110</v>
      </c>
      <c r="E3885" s="388">
        <v>2000</v>
      </c>
      <c r="F3885" s="141">
        <f>-SUMIF(CajaAcc!F:F,A3885,CajaAcc!E:E)+G3885</f>
        <v>0</v>
      </c>
      <c r="G3885" s="332">
        <v>0</v>
      </c>
    </row>
    <row r="3886" spans="1:7" ht="15">
      <c r="A3886" s="342" t="s">
        <v>5798</v>
      </c>
      <c r="B3886" s="385" t="s">
        <v>3048</v>
      </c>
      <c r="C3886" s="386" t="s">
        <v>5799</v>
      </c>
      <c r="D3886" s="387">
        <v>1110</v>
      </c>
      <c r="E3886" s="388">
        <v>2000</v>
      </c>
      <c r="F3886" s="141">
        <f>-SUMIF(CajaAcc!F:F,A3886,CajaAcc!E:E)+G3886</f>
        <v>0</v>
      </c>
      <c r="G3886" s="332">
        <v>0</v>
      </c>
    </row>
    <row r="3887" spans="1:7" ht="15">
      <c r="A3887" s="342" t="s">
        <v>5800</v>
      </c>
      <c r="B3887" s="385" t="s">
        <v>3048</v>
      </c>
      <c r="C3887" s="386" t="s">
        <v>5799</v>
      </c>
      <c r="D3887" s="387">
        <v>1110</v>
      </c>
      <c r="E3887" s="388">
        <v>2000</v>
      </c>
      <c r="F3887" s="141">
        <f>-SUMIF(CajaAcc!F:F,A3887,CajaAcc!E:E)+G3887</f>
        <v>0</v>
      </c>
      <c r="G3887" s="332">
        <v>0</v>
      </c>
    </row>
    <row r="3888" spans="1:7" ht="15">
      <c r="A3888" s="342" t="s">
        <v>5801</v>
      </c>
      <c r="B3888" s="385" t="s">
        <v>3048</v>
      </c>
      <c r="C3888" s="386" t="s">
        <v>5802</v>
      </c>
      <c r="D3888" s="387">
        <v>1110</v>
      </c>
      <c r="E3888" s="388">
        <v>2000</v>
      </c>
      <c r="F3888" s="141">
        <f>-SUMIF(CajaAcc!F:F,A3888,CajaAcc!E:E)+G3888</f>
        <v>0</v>
      </c>
      <c r="G3888" s="332">
        <v>0</v>
      </c>
    </row>
    <row r="3889" spans="1:7" ht="15">
      <c r="A3889" s="342" t="s">
        <v>5803</v>
      </c>
      <c r="B3889" s="385" t="s">
        <v>3048</v>
      </c>
      <c r="C3889" s="386" t="s">
        <v>5804</v>
      </c>
      <c r="D3889" s="387">
        <v>1110</v>
      </c>
      <c r="E3889" s="388">
        <v>2000</v>
      </c>
      <c r="F3889" s="141">
        <f>-SUMIF(CajaAcc!F:F,A3889,CajaAcc!E:E)+G3889</f>
        <v>0</v>
      </c>
      <c r="G3889" s="332">
        <v>0</v>
      </c>
    </row>
    <row r="3890" spans="1:7" ht="15">
      <c r="A3890" s="342" t="s">
        <v>5805</v>
      </c>
      <c r="B3890" s="385" t="s">
        <v>3048</v>
      </c>
      <c r="C3890" s="386" t="s">
        <v>5806</v>
      </c>
      <c r="D3890" s="387">
        <v>1110</v>
      </c>
      <c r="E3890" s="388">
        <v>2000</v>
      </c>
      <c r="F3890" s="141">
        <f>-SUMIF(CajaAcc!F:F,A3890,CajaAcc!E:E)+G3890</f>
        <v>0</v>
      </c>
      <c r="G3890" s="332">
        <v>0</v>
      </c>
    </row>
    <row r="3891" spans="1:7" ht="15">
      <c r="A3891" s="342" t="s">
        <v>5807</v>
      </c>
      <c r="B3891" s="385" t="s">
        <v>3048</v>
      </c>
      <c r="C3891" s="386" t="s">
        <v>5808</v>
      </c>
      <c r="D3891" s="387">
        <v>1110</v>
      </c>
      <c r="E3891" s="388">
        <v>2000</v>
      </c>
      <c r="F3891" s="141">
        <f>-SUMIF(CajaAcc!F:F,A3891,CajaAcc!E:E)+G3891</f>
        <v>0</v>
      </c>
      <c r="G3891" s="332">
        <v>0</v>
      </c>
    </row>
    <row r="3892" spans="1:7" ht="15">
      <c r="A3892" s="342" t="s">
        <v>5809</v>
      </c>
      <c r="B3892" s="385" t="s">
        <v>3048</v>
      </c>
      <c r="C3892" s="386" t="s">
        <v>5810</v>
      </c>
      <c r="D3892" s="387">
        <v>795</v>
      </c>
      <c r="E3892" s="388">
        <v>1500</v>
      </c>
      <c r="F3892" s="141">
        <f>-SUMIF(CajaAcc!F:F,A3892,CajaAcc!E:E)+G3892</f>
        <v>0</v>
      </c>
      <c r="G3892" s="332">
        <v>0</v>
      </c>
    </row>
    <row r="3893" spans="1:7" ht="15">
      <c r="A3893" s="342" t="s">
        <v>5811</v>
      </c>
      <c r="B3893" s="385" t="s">
        <v>3048</v>
      </c>
      <c r="C3893" s="386" t="s">
        <v>5812</v>
      </c>
      <c r="D3893" s="387">
        <v>1110</v>
      </c>
      <c r="E3893" s="388">
        <v>2000</v>
      </c>
      <c r="F3893" s="141">
        <f>-SUMIF(CajaAcc!F:F,A3893,CajaAcc!E:E)+G3893</f>
        <v>0</v>
      </c>
      <c r="G3893" s="332">
        <v>0</v>
      </c>
    </row>
    <row r="3894" spans="1:7" ht="15">
      <c r="A3894" s="342" t="s">
        <v>5813</v>
      </c>
      <c r="B3894" s="385" t="s">
        <v>3048</v>
      </c>
      <c r="C3894" s="386" t="s">
        <v>5814</v>
      </c>
      <c r="D3894" s="387">
        <v>1110</v>
      </c>
      <c r="E3894" s="388">
        <v>2000</v>
      </c>
      <c r="F3894" s="141">
        <f>-SUMIF(CajaAcc!F:F,A3894,CajaAcc!E:E)+G3894</f>
        <v>0</v>
      </c>
      <c r="G3894" s="332">
        <v>0</v>
      </c>
    </row>
    <row r="3895" spans="1:7" ht="15">
      <c r="A3895" s="342" t="s">
        <v>5815</v>
      </c>
      <c r="B3895" s="385" t="s">
        <v>3048</v>
      </c>
      <c r="C3895" s="386" t="s">
        <v>5816</v>
      </c>
      <c r="D3895" s="387">
        <v>1653</v>
      </c>
      <c r="E3895" s="388">
        <v>4500</v>
      </c>
      <c r="F3895" s="141">
        <f>-SUMIF(CajaAcc!F:F,A3895,CajaAcc!E:E)+G3895</f>
        <v>0</v>
      </c>
      <c r="G3895" s="332">
        <v>0</v>
      </c>
    </row>
    <row r="3896" spans="1:7" ht="15">
      <c r="A3896" s="342" t="s">
        <v>5817</v>
      </c>
      <c r="B3896" s="385" t="s">
        <v>3048</v>
      </c>
      <c r="C3896" s="386" t="s">
        <v>5818</v>
      </c>
      <c r="D3896" s="387">
        <v>666</v>
      </c>
      <c r="E3896" s="388">
        <v>1000</v>
      </c>
      <c r="F3896" s="141">
        <f>-SUMIF(CajaAcc!F:F,A3896,CajaAcc!E:E)+G3896</f>
        <v>0</v>
      </c>
      <c r="G3896" s="332">
        <v>0</v>
      </c>
    </row>
    <row r="3897" spans="1:7" ht="15">
      <c r="A3897" s="342" t="s">
        <v>5819</v>
      </c>
      <c r="B3897" s="385" t="s">
        <v>3048</v>
      </c>
      <c r="C3897" s="386" t="s">
        <v>5820</v>
      </c>
      <c r="D3897" s="387">
        <v>666</v>
      </c>
      <c r="E3897" s="388">
        <v>1000</v>
      </c>
      <c r="F3897" s="141">
        <f>-SUMIF(CajaAcc!F:F,A3897,CajaAcc!E:E)+G3897</f>
        <v>0</v>
      </c>
      <c r="G3897" s="332">
        <v>0</v>
      </c>
    </row>
    <row r="3898" spans="1:7" ht="15">
      <c r="A3898" s="342" t="s">
        <v>5821</v>
      </c>
      <c r="B3898" s="385" t="s">
        <v>3048</v>
      </c>
      <c r="C3898" s="386" t="s">
        <v>5822</v>
      </c>
      <c r="D3898" s="387">
        <v>896</v>
      </c>
      <c r="E3898" s="388">
        <v>1000</v>
      </c>
      <c r="F3898" s="141">
        <f>-SUMIF(CajaAcc!F:F,A3898,CajaAcc!E:E)+G3898</f>
        <v>0</v>
      </c>
      <c r="G3898" s="332">
        <v>0</v>
      </c>
    </row>
    <row r="3899" spans="1:7" ht="15">
      <c r="A3899" s="342" t="s">
        <v>5823</v>
      </c>
      <c r="B3899" s="385" t="s">
        <v>3048</v>
      </c>
      <c r="C3899" s="386" t="s">
        <v>5824</v>
      </c>
      <c r="D3899" s="387">
        <v>896</v>
      </c>
      <c r="E3899" s="388">
        <v>1000</v>
      </c>
      <c r="F3899" s="141">
        <f>-SUMIF(CajaAcc!F:F,A3899,CajaAcc!E:E)+G3899</f>
        <v>0</v>
      </c>
      <c r="G3899" s="332">
        <v>0</v>
      </c>
    </row>
    <row r="3900" spans="1:7" ht="15">
      <c r="A3900" s="342" t="s">
        <v>5825</v>
      </c>
      <c r="B3900" s="385" t="s">
        <v>3048</v>
      </c>
      <c r="C3900" s="386" t="s">
        <v>5826</v>
      </c>
      <c r="D3900" s="387">
        <v>896</v>
      </c>
      <c r="E3900" s="388">
        <v>1000</v>
      </c>
      <c r="F3900" s="141">
        <f>-SUMIF(CajaAcc!F:F,A3900,CajaAcc!E:E)+G3900</f>
        <v>0</v>
      </c>
      <c r="G3900" s="332">
        <v>0</v>
      </c>
    </row>
    <row r="3901" spans="1:7" ht="15">
      <c r="A3901" s="342" t="s">
        <v>5827</v>
      </c>
      <c r="B3901" s="385" t="s">
        <v>3048</v>
      </c>
      <c r="C3901" s="386" t="s">
        <v>5828</v>
      </c>
      <c r="D3901" s="387">
        <v>896</v>
      </c>
      <c r="E3901" s="388">
        <v>1000</v>
      </c>
      <c r="F3901" s="141">
        <f>-SUMIF(CajaAcc!F:F,A3901,CajaAcc!E:E)+G3901</f>
        <v>0</v>
      </c>
      <c r="G3901" s="332">
        <v>0</v>
      </c>
    </row>
    <row r="3902" spans="1:7" ht="15">
      <c r="A3902" s="342" t="s">
        <v>5829</v>
      </c>
      <c r="B3902" s="385" t="s">
        <v>3048</v>
      </c>
      <c r="C3902" s="386" t="s">
        <v>5830</v>
      </c>
      <c r="D3902" s="387">
        <v>1014</v>
      </c>
      <c r="E3902" s="388">
        <v>1000</v>
      </c>
      <c r="F3902" s="141">
        <f>-SUMIF(CajaAcc!F:F,A3902,CajaAcc!E:E)+G3902</f>
        <v>0</v>
      </c>
      <c r="G3902" s="332">
        <v>0</v>
      </c>
    </row>
    <row r="3903" spans="1:7" ht="15">
      <c r="A3903" s="342" t="s">
        <v>5831</v>
      </c>
      <c r="B3903" s="385" t="s">
        <v>3048</v>
      </c>
      <c r="C3903" s="386" t="s">
        <v>5832</v>
      </c>
      <c r="D3903" s="387">
        <v>795</v>
      </c>
      <c r="E3903" s="388">
        <v>1000</v>
      </c>
      <c r="F3903" s="141">
        <f>-SUMIF(CajaAcc!F:F,A3903,CajaAcc!E:E)+G3903</f>
        <v>0</v>
      </c>
      <c r="G3903" s="332">
        <v>0</v>
      </c>
    </row>
    <row r="3904" spans="1:7" ht="15">
      <c r="A3904" s="342" t="s">
        <v>5833</v>
      </c>
      <c r="B3904" s="385" t="s">
        <v>3048</v>
      </c>
      <c r="C3904" s="386" t="s">
        <v>5832</v>
      </c>
      <c r="D3904" s="387">
        <v>795</v>
      </c>
      <c r="E3904" s="388">
        <v>1000</v>
      </c>
      <c r="F3904" s="141">
        <f>-SUMIF(CajaAcc!F:F,A3904,CajaAcc!E:E)+G3904</f>
        <v>0</v>
      </c>
      <c r="G3904" s="332">
        <v>0</v>
      </c>
    </row>
    <row r="3905" spans="1:7" ht="15">
      <c r="A3905" s="342" t="s">
        <v>5834</v>
      </c>
      <c r="B3905" s="385" t="s">
        <v>3048</v>
      </c>
      <c r="C3905" s="386" t="s">
        <v>5835</v>
      </c>
      <c r="D3905" s="387">
        <v>896</v>
      </c>
      <c r="E3905" s="388">
        <v>1000</v>
      </c>
      <c r="F3905" s="141">
        <f>-SUMIF(CajaAcc!F:F,A3905,CajaAcc!E:E)+G3905</f>
        <v>0</v>
      </c>
      <c r="G3905" s="332">
        <v>0</v>
      </c>
    </row>
    <row r="3906" spans="1:7" ht="15">
      <c r="A3906" s="342" t="s">
        <v>5836</v>
      </c>
      <c r="B3906" s="385" t="s">
        <v>3048</v>
      </c>
      <c r="C3906" s="386" t="s">
        <v>5835</v>
      </c>
      <c r="D3906" s="387">
        <v>896</v>
      </c>
      <c r="E3906" s="388">
        <v>1000</v>
      </c>
      <c r="F3906" s="141">
        <f>-SUMIF(CajaAcc!F:F,A3906,CajaAcc!E:E)+G3906</f>
        <v>0</v>
      </c>
      <c r="G3906" s="332">
        <v>0</v>
      </c>
    </row>
    <row r="3907" spans="1:7" ht="15">
      <c r="A3907" s="342" t="s">
        <v>5837</v>
      </c>
      <c r="B3907" s="385" t="s">
        <v>3048</v>
      </c>
      <c r="C3907" s="386" t="s">
        <v>5835</v>
      </c>
      <c r="D3907" s="387">
        <v>896</v>
      </c>
      <c r="E3907" s="388">
        <v>1000</v>
      </c>
      <c r="F3907" s="141">
        <f>-SUMIF(CajaAcc!F:F,A3907,CajaAcc!E:E)+G3907</f>
        <v>0</v>
      </c>
      <c r="G3907" s="332">
        <v>0</v>
      </c>
    </row>
    <row r="3908" spans="1:7" ht="15">
      <c r="A3908" s="342" t="s">
        <v>5838</v>
      </c>
      <c r="B3908" s="385" t="s">
        <v>3048</v>
      </c>
      <c r="C3908" s="386" t="s">
        <v>5835</v>
      </c>
      <c r="D3908" s="387">
        <v>896</v>
      </c>
      <c r="E3908" s="388">
        <v>1000</v>
      </c>
      <c r="F3908" s="141">
        <f>-SUMIF(CajaAcc!F:F,A3908,CajaAcc!E:E)+G3908</f>
        <v>0</v>
      </c>
      <c r="G3908" s="332">
        <v>0</v>
      </c>
    </row>
    <row r="3909" spans="1:7" ht="15">
      <c r="A3909" s="342" t="s">
        <v>5839</v>
      </c>
      <c r="B3909" s="385" t="s">
        <v>3048</v>
      </c>
      <c r="C3909" s="386" t="s">
        <v>5835</v>
      </c>
      <c r="D3909" s="387">
        <v>896</v>
      </c>
      <c r="E3909" s="388">
        <v>1000</v>
      </c>
      <c r="F3909" s="141">
        <f>-SUMIF(CajaAcc!F:F,A3909,CajaAcc!E:E)+G3909</f>
        <v>0</v>
      </c>
      <c r="G3909" s="332">
        <v>0</v>
      </c>
    </row>
    <row r="3910" spans="1:7" ht="15">
      <c r="A3910" s="342" t="s">
        <v>5840</v>
      </c>
      <c r="B3910" s="385" t="s">
        <v>3048</v>
      </c>
      <c r="C3910" s="386" t="s">
        <v>7231</v>
      </c>
      <c r="D3910" s="387">
        <v>2416</v>
      </c>
      <c r="E3910" s="388">
        <v>3000</v>
      </c>
      <c r="F3910" s="141">
        <f>-SUMIF(CajaAcc!F:F,A3910,CajaAcc!E:E)+G3910</f>
        <v>0</v>
      </c>
      <c r="G3910" s="332">
        <v>0</v>
      </c>
    </row>
    <row r="3911" spans="1:7" ht="15">
      <c r="A3911" s="342" t="s">
        <v>5841</v>
      </c>
      <c r="B3911" s="385" t="s">
        <v>3048</v>
      </c>
      <c r="C3911" s="386" t="s">
        <v>7231</v>
      </c>
      <c r="D3911" s="387">
        <v>2416</v>
      </c>
      <c r="E3911" s="388">
        <v>3000</v>
      </c>
      <c r="F3911" s="141">
        <f>-SUMIF(CajaAcc!F:F,A3911,CajaAcc!E:E)+G3911</f>
        <v>0</v>
      </c>
      <c r="G3911" s="332">
        <v>0</v>
      </c>
    </row>
    <row r="3912" spans="1:7" ht="15">
      <c r="A3912" s="342" t="s">
        <v>5842</v>
      </c>
      <c r="B3912" s="385" t="s">
        <v>3048</v>
      </c>
      <c r="C3912" s="386" t="s">
        <v>5843</v>
      </c>
      <c r="D3912" s="387">
        <v>896</v>
      </c>
      <c r="E3912" s="388">
        <v>1000</v>
      </c>
      <c r="F3912" s="141">
        <f>-SUMIF(CajaAcc!F:F,A3912,CajaAcc!E:E)+G3912</f>
        <v>0</v>
      </c>
      <c r="G3912" s="332">
        <v>0</v>
      </c>
    </row>
    <row r="3913" spans="1:7" ht="15">
      <c r="A3913" s="342" t="s">
        <v>5844</v>
      </c>
      <c r="B3913" s="385" t="s">
        <v>3048</v>
      </c>
      <c r="C3913" s="386" t="s">
        <v>5843</v>
      </c>
      <c r="D3913" s="387">
        <v>896</v>
      </c>
      <c r="E3913" s="388">
        <v>1000</v>
      </c>
      <c r="F3913" s="141">
        <f>-SUMIF(CajaAcc!F:F,A3913,CajaAcc!E:E)+G3913</f>
        <v>0</v>
      </c>
      <c r="G3913" s="332">
        <v>0</v>
      </c>
    </row>
    <row r="3914" spans="1:7" ht="15">
      <c r="A3914" s="342" t="s">
        <v>5845</v>
      </c>
      <c r="B3914" s="385" t="s">
        <v>3048</v>
      </c>
      <c r="C3914" s="386" t="s">
        <v>5846</v>
      </c>
      <c r="D3914" s="387">
        <v>896</v>
      </c>
      <c r="E3914" s="388">
        <v>1000</v>
      </c>
      <c r="F3914" s="141">
        <f>-SUMIF(CajaAcc!F:F,A3914,CajaAcc!E:E)+G3914</f>
        <v>0</v>
      </c>
      <c r="G3914" s="332">
        <v>0</v>
      </c>
    </row>
    <row r="3915" spans="1:7" ht="15">
      <c r="A3915" s="342" t="s">
        <v>5847</v>
      </c>
      <c r="B3915" s="385" t="s">
        <v>3048</v>
      </c>
      <c r="C3915" s="386" t="s">
        <v>5846</v>
      </c>
      <c r="D3915" s="387">
        <v>896</v>
      </c>
      <c r="E3915" s="388">
        <v>1000</v>
      </c>
      <c r="F3915" s="141">
        <f>-SUMIF(CajaAcc!F:F,A3915,CajaAcc!E:E)+G3915</f>
        <v>0</v>
      </c>
      <c r="G3915" s="332">
        <v>0</v>
      </c>
    </row>
    <row r="3916" spans="1:7" ht="15">
      <c r="A3916" s="342" t="s">
        <v>5848</v>
      </c>
      <c r="B3916" s="385" t="s">
        <v>3048</v>
      </c>
      <c r="C3916" s="386" t="s">
        <v>5849</v>
      </c>
      <c r="D3916" s="387">
        <v>818</v>
      </c>
      <c r="E3916" s="388">
        <v>1000</v>
      </c>
      <c r="F3916" s="141">
        <f>-SUMIF(CajaAcc!F:F,A3916,CajaAcc!E:E)+G3916</f>
        <v>0</v>
      </c>
      <c r="G3916" s="332">
        <v>0</v>
      </c>
    </row>
    <row r="3917" spans="1:7" ht="15">
      <c r="A3917" s="342" t="s">
        <v>5850</v>
      </c>
      <c r="B3917" s="385" t="s">
        <v>3048</v>
      </c>
      <c r="C3917" s="386" t="s">
        <v>5851</v>
      </c>
      <c r="D3917" s="387">
        <v>896</v>
      </c>
      <c r="E3917" s="388">
        <v>1000</v>
      </c>
      <c r="F3917" s="141">
        <f>-SUMIF(CajaAcc!F:F,A3917,CajaAcc!E:E)+G3917</f>
        <v>0</v>
      </c>
      <c r="G3917" s="332">
        <v>0</v>
      </c>
    </row>
    <row r="3918" spans="1:7" ht="15">
      <c r="A3918" s="342" t="s">
        <v>5852</v>
      </c>
      <c r="B3918" s="385" t="s">
        <v>3048</v>
      </c>
      <c r="C3918" s="386" t="s">
        <v>5853</v>
      </c>
      <c r="D3918" s="387">
        <v>1700</v>
      </c>
      <c r="E3918" s="388">
        <v>5000</v>
      </c>
      <c r="F3918" s="141">
        <f>-SUMIF(CajaAcc!F:F,A3918,CajaAcc!E:E)+G3918</f>
        <v>1</v>
      </c>
      <c r="G3918" s="332">
        <v>1</v>
      </c>
    </row>
    <row r="3919" spans="1:7" ht="15">
      <c r="A3919" s="342" t="s">
        <v>5854</v>
      </c>
      <c r="B3919" s="385" t="s">
        <v>3048</v>
      </c>
      <c r="C3919" s="386" t="s">
        <v>5855</v>
      </c>
      <c r="D3919" s="387">
        <v>2092</v>
      </c>
      <c r="E3919" s="388">
        <v>6500</v>
      </c>
      <c r="F3919" s="141">
        <f>-SUMIF(CajaAcc!F:F,A3919,CajaAcc!E:E)+G3919</f>
        <v>4</v>
      </c>
      <c r="G3919" s="332">
        <v>4</v>
      </c>
    </row>
    <row r="3920" spans="1:7" ht="15">
      <c r="A3920" s="342" t="s">
        <v>5856</v>
      </c>
      <c r="B3920" s="385" t="s">
        <v>3048</v>
      </c>
      <c r="C3920" s="386" t="s">
        <v>7232</v>
      </c>
      <c r="D3920" s="387">
        <v>2416</v>
      </c>
      <c r="E3920" s="388">
        <v>3000</v>
      </c>
      <c r="F3920" s="141">
        <f>-SUMIF(CajaAcc!F:F,A3920,CajaAcc!E:E)+G3920</f>
        <v>0</v>
      </c>
      <c r="G3920" s="332">
        <v>0</v>
      </c>
    </row>
    <row r="3921" spans="1:7" ht="15">
      <c r="A3921" s="342" t="s">
        <v>5857</v>
      </c>
      <c r="B3921" s="385" t="s">
        <v>3048</v>
      </c>
      <c r="C3921" s="386" t="s">
        <v>7233</v>
      </c>
      <c r="D3921" s="387">
        <v>2416</v>
      </c>
      <c r="E3921" s="388">
        <v>3000</v>
      </c>
      <c r="F3921" s="141">
        <f>-SUMIF(CajaAcc!F:F,A3921,CajaAcc!E:E)+G3921</f>
        <v>0</v>
      </c>
      <c r="G3921" s="332">
        <v>0</v>
      </c>
    </row>
    <row r="3922" spans="1:7" ht="15">
      <c r="A3922" s="342" t="s">
        <v>5858</v>
      </c>
      <c r="B3922" s="385" t="s">
        <v>3048</v>
      </c>
      <c r="C3922" s="386" t="s">
        <v>7234</v>
      </c>
      <c r="D3922" s="387">
        <v>2416</v>
      </c>
      <c r="E3922" s="388">
        <v>3000</v>
      </c>
      <c r="F3922" s="141">
        <f>-SUMIF(CajaAcc!F:F,A3922,CajaAcc!E:E)+G3922</f>
        <v>0</v>
      </c>
      <c r="G3922" s="332">
        <v>0</v>
      </c>
    </row>
    <row r="3923" spans="1:7" ht="15">
      <c r="A3923" s="342" t="s">
        <v>5859</v>
      </c>
      <c r="B3923" s="385" t="s">
        <v>3048</v>
      </c>
      <c r="C3923" s="386" t="s">
        <v>7235</v>
      </c>
      <c r="D3923" s="387">
        <v>2416</v>
      </c>
      <c r="E3923" s="388">
        <v>3000</v>
      </c>
      <c r="F3923" s="141">
        <f>-SUMIF(CajaAcc!F:F,A3923,CajaAcc!E:E)+G3923</f>
        <v>0</v>
      </c>
      <c r="G3923" s="332">
        <v>0</v>
      </c>
    </row>
    <row r="3924" spans="1:7" ht="15">
      <c r="A3924" s="342" t="s">
        <v>5860</v>
      </c>
      <c r="B3924" s="385" t="s">
        <v>3048</v>
      </c>
      <c r="C3924" s="386" t="s">
        <v>5861</v>
      </c>
      <c r="D3924" s="387">
        <v>2662</v>
      </c>
      <c r="E3924" s="388">
        <v>8000</v>
      </c>
      <c r="F3924" s="141">
        <f>-SUMIF(CajaAcc!F:F,A3924,CajaAcc!E:E)+G3924</f>
        <v>0</v>
      </c>
      <c r="G3924" s="332">
        <v>0</v>
      </c>
    </row>
    <row r="3925" spans="1:7" ht="15">
      <c r="A3925" s="342" t="s">
        <v>5862</v>
      </c>
      <c r="B3925" s="385" t="s">
        <v>3048</v>
      </c>
      <c r="C3925" s="386" t="s">
        <v>5863</v>
      </c>
      <c r="D3925" s="387">
        <v>3060</v>
      </c>
      <c r="E3925" s="388">
        <v>9500</v>
      </c>
      <c r="F3925" s="141">
        <f>-SUMIF(CajaAcc!F:F,A3925,CajaAcc!E:E)+G3925</f>
        <v>0</v>
      </c>
      <c r="G3925" s="332">
        <v>0</v>
      </c>
    </row>
    <row r="3926" spans="1:7" ht="15">
      <c r="A3926" s="342" t="s">
        <v>5864</v>
      </c>
      <c r="B3926" s="385" t="s">
        <v>3048</v>
      </c>
      <c r="C3926" s="386" t="s">
        <v>5865</v>
      </c>
      <c r="D3926" s="387">
        <v>3051</v>
      </c>
      <c r="E3926" s="388">
        <v>9500</v>
      </c>
      <c r="F3926" s="141">
        <f>-SUMIF(CajaAcc!F:F,A3926,CajaAcc!E:E)+G3926</f>
        <v>0</v>
      </c>
      <c r="G3926" s="332">
        <v>0</v>
      </c>
    </row>
    <row r="3927" spans="1:7" ht="15">
      <c r="A3927" s="342" t="s">
        <v>5867</v>
      </c>
      <c r="B3927" s="385" t="s">
        <v>3048</v>
      </c>
      <c r="C3927" s="386" t="s">
        <v>7236</v>
      </c>
      <c r="D3927" s="387">
        <v>4540</v>
      </c>
      <c r="E3927" s="388">
        <v>14000</v>
      </c>
      <c r="F3927" s="141">
        <f>-SUMIF(CajaAcc!F:F,A3927,CajaAcc!E:E)+G3927</f>
        <v>0</v>
      </c>
      <c r="G3927" s="332">
        <v>0</v>
      </c>
    </row>
    <row r="3928" spans="1:7" ht="15">
      <c r="A3928" s="342" t="s">
        <v>5868</v>
      </c>
      <c r="B3928" s="385" t="s">
        <v>3048</v>
      </c>
      <c r="C3928" s="386" t="s">
        <v>7237</v>
      </c>
      <c r="D3928" s="387">
        <v>1845</v>
      </c>
      <c r="E3928" s="388">
        <v>5500</v>
      </c>
      <c r="F3928" s="141">
        <f>-SUMIF(CajaAcc!F:F,A3928,CajaAcc!E:E)+G3928</f>
        <v>0</v>
      </c>
      <c r="G3928" s="332">
        <v>0</v>
      </c>
    </row>
    <row r="3929" spans="1:7" ht="15">
      <c r="A3929" s="342" t="s">
        <v>5869</v>
      </c>
      <c r="B3929" s="385" t="s">
        <v>3048</v>
      </c>
      <c r="C3929" s="386" t="s">
        <v>7238</v>
      </c>
      <c r="D3929" s="387">
        <v>2710</v>
      </c>
      <c r="E3929" s="388">
        <v>8500</v>
      </c>
      <c r="F3929" s="141">
        <f>-SUMIF(CajaAcc!F:F,A3929,CajaAcc!E:E)+G3929</f>
        <v>0</v>
      </c>
      <c r="G3929" s="332">
        <v>0</v>
      </c>
    </row>
    <row r="3930" spans="1:7" ht="15">
      <c r="A3930" s="342" t="s">
        <v>5866</v>
      </c>
      <c r="B3930" s="385" t="s">
        <v>3048</v>
      </c>
      <c r="C3930" s="386" t="s">
        <v>7239</v>
      </c>
      <c r="D3930" s="387">
        <v>1370</v>
      </c>
      <c r="E3930" s="388">
        <v>4000</v>
      </c>
      <c r="F3930" s="141">
        <f>-SUMIF(CajaAcc!F:F,A3930,CajaAcc!E:E)+G3930</f>
        <v>0</v>
      </c>
      <c r="G3930" s="332">
        <v>0</v>
      </c>
    </row>
    <row r="3931" spans="1:7" ht="15">
      <c r="A3931" s="342" t="s">
        <v>5870</v>
      </c>
      <c r="B3931" s="385" t="s">
        <v>3048</v>
      </c>
      <c r="C3931" s="386" t="s">
        <v>5871</v>
      </c>
      <c r="D3931" s="387">
        <v>1700</v>
      </c>
      <c r="E3931" s="388">
        <v>5000</v>
      </c>
      <c r="F3931" s="141">
        <f>-SUMIF(CajaAcc!F:F,A3931,CajaAcc!E:E)+G3931</f>
        <v>2</v>
      </c>
      <c r="G3931" s="332">
        <v>2</v>
      </c>
    </row>
    <row r="3932" spans="1:7" ht="15">
      <c r="A3932" s="342" t="s">
        <v>5872</v>
      </c>
      <c r="B3932" s="385" t="s">
        <v>3048</v>
      </c>
      <c r="C3932" s="386" t="s">
        <v>7781</v>
      </c>
      <c r="D3932" s="387">
        <v>3751</v>
      </c>
      <c r="E3932" s="388">
        <v>11500</v>
      </c>
      <c r="F3932" s="141">
        <f>-SUMIF(CajaAcc!F:F,A3932,CajaAcc!E:E)+G3932</f>
        <v>0</v>
      </c>
      <c r="G3932" s="332">
        <v>0</v>
      </c>
    </row>
    <row r="3933" spans="1:7" ht="15">
      <c r="A3933" s="342" t="s">
        <v>5873</v>
      </c>
      <c r="B3933" s="385" t="s">
        <v>3048</v>
      </c>
      <c r="C3933" s="386" t="s">
        <v>5874</v>
      </c>
      <c r="D3933" s="387">
        <v>3751</v>
      </c>
      <c r="E3933" s="388">
        <v>11500</v>
      </c>
      <c r="F3933" s="141">
        <f>-SUMIF(CajaAcc!F:F,A3933,CajaAcc!E:E)+G3933</f>
        <v>0</v>
      </c>
      <c r="G3933" s="332">
        <v>0</v>
      </c>
    </row>
    <row r="3934" spans="1:7" ht="15">
      <c r="A3934" s="342" t="s">
        <v>5875</v>
      </c>
      <c r="B3934" s="385" t="s">
        <v>3048</v>
      </c>
      <c r="C3934" s="386" t="s">
        <v>7240</v>
      </c>
      <c r="D3934" s="387">
        <v>2416</v>
      </c>
      <c r="E3934" s="388">
        <v>7500</v>
      </c>
      <c r="F3934" s="141">
        <f>-SUMIF(CajaAcc!F:F,A3934,CajaAcc!E:E)+G3934</f>
        <v>0</v>
      </c>
      <c r="G3934" s="332">
        <v>0</v>
      </c>
    </row>
    <row r="3935" spans="1:7" ht="15">
      <c r="A3935" s="342" t="s">
        <v>5876</v>
      </c>
      <c r="B3935" s="385" t="s">
        <v>3048</v>
      </c>
      <c r="C3935" s="386" t="s">
        <v>7241</v>
      </c>
      <c r="D3935" s="387">
        <v>1845</v>
      </c>
      <c r="E3935" s="388">
        <v>5500</v>
      </c>
      <c r="F3935" s="141">
        <f>-SUMIF(CajaAcc!F:F,A3935,CajaAcc!E:E)+G3935</f>
        <v>0</v>
      </c>
      <c r="G3935" s="332">
        <v>0</v>
      </c>
    </row>
    <row r="3936" spans="1:7" ht="15">
      <c r="A3936" s="342" t="s">
        <v>5877</v>
      </c>
      <c r="B3936" s="385" t="s">
        <v>3048</v>
      </c>
      <c r="C3936" s="386" t="s">
        <v>7242</v>
      </c>
      <c r="D3936" s="387">
        <v>1845</v>
      </c>
      <c r="E3936" s="388">
        <v>5500</v>
      </c>
      <c r="F3936" s="141">
        <f>-SUMIF(CajaAcc!F:F,A3936,CajaAcc!E:E)+G3936</f>
        <v>0</v>
      </c>
      <c r="G3936" s="332">
        <v>0</v>
      </c>
    </row>
    <row r="3937" spans="1:7" ht="15">
      <c r="A3937" s="342" t="s">
        <v>5878</v>
      </c>
      <c r="B3937" s="385" t="s">
        <v>3048</v>
      </c>
      <c r="C3937" s="386" t="s">
        <v>5879</v>
      </c>
      <c r="D3937" s="387">
        <v>3060</v>
      </c>
      <c r="E3937" s="388">
        <v>9500</v>
      </c>
      <c r="F3937" s="141">
        <f>-SUMIF(CajaAcc!F:F,A3937,CajaAcc!E:E)+G3937</f>
        <v>0</v>
      </c>
      <c r="G3937" s="332">
        <v>0</v>
      </c>
    </row>
    <row r="3938" spans="1:7" ht="15">
      <c r="A3938" s="342" t="s">
        <v>5880</v>
      </c>
      <c r="B3938" s="385" t="s">
        <v>3048</v>
      </c>
      <c r="C3938" s="386" t="s">
        <v>5881</v>
      </c>
      <c r="D3938" s="387">
        <v>3051</v>
      </c>
      <c r="E3938" s="388">
        <v>9500</v>
      </c>
      <c r="F3938" s="141">
        <f>-SUMIF(CajaAcc!F:F,A3938,CajaAcc!E:E)+G3938</f>
        <v>0</v>
      </c>
      <c r="G3938" s="332">
        <v>0</v>
      </c>
    </row>
    <row r="3939" spans="1:7" ht="15">
      <c r="A3939" s="342" t="s">
        <v>5882</v>
      </c>
      <c r="B3939" s="385" t="s">
        <v>3048</v>
      </c>
      <c r="C3939" s="386" t="s">
        <v>7243</v>
      </c>
      <c r="D3939" s="387">
        <v>4540</v>
      </c>
      <c r="E3939" s="388">
        <v>14000</v>
      </c>
      <c r="F3939" s="141">
        <f>-SUMIF(CajaAcc!F:F,A3939,CajaAcc!E:E)+G3939</f>
        <v>0</v>
      </c>
      <c r="G3939" s="332">
        <v>0</v>
      </c>
    </row>
    <row r="3940" spans="1:7" ht="15">
      <c r="A3940" s="342" t="s">
        <v>5883</v>
      </c>
      <c r="B3940" s="385" t="s">
        <v>3048</v>
      </c>
      <c r="C3940" s="386" t="s">
        <v>7244</v>
      </c>
      <c r="D3940" s="387">
        <v>2035</v>
      </c>
      <c r="E3940" s="388">
        <v>6500</v>
      </c>
      <c r="F3940" s="141">
        <f>-SUMIF(CajaAcc!F:F,A3940,CajaAcc!E:E)+G3940</f>
        <v>0</v>
      </c>
      <c r="G3940" s="332">
        <v>0</v>
      </c>
    </row>
    <row r="3941" spans="1:7" ht="15">
      <c r="A3941" s="342" t="s">
        <v>5884</v>
      </c>
      <c r="B3941" s="385" t="s">
        <v>3048</v>
      </c>
      <c r="C3941" s="386" t="s">
        <v>7245</v>
      </c>
      <c r="D3941" s="387">
        <v>1845</v>
      </c>
      <c r="E3941" s="388">
        <v>5500</v>
      </c>
      <c r="F3941" s="141">
        <f>-SUMIF(CajaAcc!F:F,A3941,CajaAcc!E:E)+G3941</f>
        <v>0</v>
      </c>
      <c r="G3941" s="332">
        <v>0</v>
      </c>
    </row>
    <row r="3942" spans="1:7" ht="15">
      <c r="A3942" s="342" t="s">
        <v>5885</v>
      </c>
      <c r="B3942" s="385" t="s">
        <v>3048</v>
      </c>
      <c r="C3942" s="386" t="s">
        <v>7246</v>
      </c>
      <c r="D3942" s="387">
        <v>4540</v>
      </c>
      <c r="E3942" s="388">
        <v>14000</v>
      </c>
      <c r="F3942" s="141">
        <f>-SUMIF(CajaAcc!F:F,A3942,CajaAcc!E:E)+G3942</f>
        <v>0</v>
      </c>
      <c r="G3942" s="332">
        <v>0</v>
      </c>
    </row>
    <row r="3943" spans="1:7" ht="15">
      <c r="A3943" s="342" t="s">
        <v>5886</v>
      </c>
      <c r="B3943" s="385" t="s">
        <v>3048</v>
      </c>
      <c r="C3943" s="386" t="s">
        <v>7247</v>
      </c>
      <c r="D3943" s="387">
        <v>4540</v>
      </c>
      <c r="E3943" s="388">
        <v>14000</v>
      </c>
      <c r="F3943" s="141">
        <f>-SUMIF(CajaAcc!F:F,A3943,CajaAcc!E:E)+G3943</f>
        <v>0</v>
      </c>
      <c r="G3943" s="332">
        <v>0</v>
      </c>
    </row>
    <row r="3944" spans="1:7" ht="15">
      <c r="A3944" s="342" t="s">
        <v>5887</v>
      </c>
      <c r="B3944" s="385" t="s">
        <v>3048</v>
      </c>
      <c r="C3944" s="386" t="s">
        <v>7248</v>
      </c>
      <c r="D3944" s="387">
        <v>4540</v>
      </c>
      <c r="E3944" s="388">
        <v>14000</v>
      </c>
      <c r="F3944" s="141">
        <f>-SUMIF(CajaAcc!F:F,A3944,CajaAcc!E:E)+G3944</f>
        <v>0</v>
      </c>
      <c r="G3944" s="332">
        <v>0</v>
      </c>
    </row>
    <row r="3945" spans="1:7" ht="15">
      <c r="A3945" s="342" t="s">
        <v>5888</v>
      </c>
      <c r="B3945" s="385" t="s">
        <v>3048</v>
      </c>
      <c r="C3945" s="386" t="s">
        <v>5889</v>
      </c>
      <c r="D3945" s="387">
        <v>3051</v>
      </c>
      <c r="E3945" s="388">
        <v>9500</v>
      </c>
      <c r="F3945" s="141">
        <f>-SUMIF(CajaAcc!F:F,A3945,CajaAcc!E:E)+G3945</f>
        <v>4</v>
      </c>
      <c r="G3945" s="332">
        <v>4</v>
      </c>
    </row>
    <row r="3946" spans="1:7" ht="15">
      <c r="A3946" s="342" t="s">
        <v>5890</v>
      </c>
      <c r="B3946" s="385" t="s">
        <v>3048</v>
      </c>
      <c r="C3946" s="386" t="s">
        <v>7249</v>
      </c>
      <c r="D3946" s="387">
        <v>4540</v>
      </c>
      <c r="E3946" s="388">
        <v>14000</v>
      </c>
      <c r="F3946" s="141">
        <f>-SUMIF(CajaAcc!F:F,A3946,CajaAcc!E:E)+G3946</f>
        <v>2</v>
      </c>
      <c r="G3946" s="332">
        <v>2</v>
      </c>
    </row>
    <row r="3947" spans="1:7" ht="15">
      <c r="A3947" s="342" t="s">
        <v>5891</v>
      </c>
      <c r="B3947" s="385" t="s">
        <v>3048</v>
      </c>
      <c r="C3947" s="386" t="s">
        <v>5892</v>
      </c>
      <c r="D3947" s="387">
        <v>3051</v>
      </c>
      <c r="E3947" s="388">
        <v>9500</v>
      </c>
      <c r="F3947" s="141">
        <f>-SUMIF(CajaAcc!F:F,A3947,CajaAcc!E:E)+G3947</f>
        <v>0</v>
      </c>
      <c r="G3947" s="332">
        <v>0</v>
      </c>
    </row>
    <row r="3948" spans="1:7" ht="15">
      <c r="A3948" s="342" t="s">
        <v>5893</v>
      </c>
      <c r="B3948" s="385" t="s">
        <v>3048</v>
      </c>
      <c r="C3948" s="386" t="s">
        <v>7250</v>
      </c>
      <c r="D3948" s="387">
        <v>4540</v>
      </c>
      <c r="E3948" s="388">
        <v>14000</v>
      </c>
      <c r="F3948" s="141">
        <f>-SUMIF(CajaAcc!F:F,A3948,CajaAcc!E:E)+G3948</f>
        <v>0</v>
      </c>
      <c r="G3948" s="332">
        <v>0</v>
      </c>
    </row>
    <row r="3949" spans="1:7" ht="15">
      <c r="A3949" s="342" t="s">
        <v>5894</v>
      </c>
      <c r="B3949" s="385" t="s">
        <v>3048</v>
      </c>
      <c r="C3949" s="386" t="s">
        <v>7251</v>
      </c>
      <c r="D3949" s="387">
        <v>4540</v>
      </c>
      <c r="E3949" s="388">
        <v>14000</v>
      </c>
      <c r="F3949" s="141">
        <f>-SUMIF(CajaAcc!F:F,A3949,CajaAcc!E:E)+G3949</f>
        <v>0</v>
      </c>
      <c r="G3949" s="332">
        <v>0</v>
      </c>
    </row>
    <row r="3950" spans="1:7" ht="15">
      <c r="A3950" s="342" t="s">
        <v>5895</v>
      </c>
      <c r="B3950" s="385" t="s">
        <v>3048</v>
      </c>
      <c r="C3950" s="386" t="s">
        <v>5896</v>
      </c>
      <c r="D3950" s="387">
        <v>2710</v>
      </c>
      <c r="E3950" s="388">
        <v>8500</v>
      </c>
      <c r="F3950" s="141">
        <f>-SUMIF(CajaAcc!F:F,A3950,CajaAcc!E:E)+G3950</f>
        <v>1</v>
      </c>
      <c r="G3950" s="332">
        <v>1</v>
      </c>
    </row>
    <row r="3951" spans="1:7" ht="15">
      <c r="A3951" s="342" t="s">
        <v>5897</v>
      </c>
      <c r="B3951" s="385" t="s">
        <v>3048</v>
      </c>
      <c r="C3951" s="386" t="s">
        <v>5898</v>
      </c>
      <c r="D3951" s="387">
        <v>2662</v>
      </c>
      <c r="E3951" s="388">
        <v>8000</v>
      </c>
      <c r="F3951" s="141">
        <f>-SUMIF(CajaAcc!F:F,A3951,CajaAcc!E:E)+G3951</f>
        <v>4</v>
      </c>
      <c r="G3951" s="332">
        <v>4</v>
      </c>
    </row>
    <row r="3952" spans="1:7" ht="15">
      <c r="A3952" s="342" t="s">
        <v>5899</v>
      </c>
      <c r="B3952" s="385" t="s">
        <v>3048</v>
      </c>
      <c r="C3952" s="386" t="s">
        <v>5900</v>
      </c>
      <c r="D3952" s="387">
        <v>1915</v>
      </c>
      <c r="E3952" s="388">
        <v>6000</v>
      </c>
      <c r="F3952" s="141">
        <f>-SUMIF(CajaAcc!F:F,A3952,CajaAcc!E:E)+G3952</f>
        <v>2</v>
      </c>
      <c r="G3952" s="332">
        <v>2</v>
      </c>
    </row>
    <row r="3953" spans="1:7" ht="15">
      <c r="A3953" s="342" t="s">
        <v>6191</v>
      </c>
      <c r="B3953" s="385" t="s">
        <v>3048</v>
      </c>
      <c r="C3953" s="386" t="s">
        <v>7252</v>
      </c>
      <c r="D3953" s="387">
        <v>4540</v>
      </c>
      <c r="E3953" s="388">
        <v>14000</v>
      </c>
      <c r="F3953" s="141">
        <f>-SUMIF(CajaAcc!F:F,A3953,CajaAcc!E:E)+G3953</f>
        <v>0</v>
      </c>
      <c r="G3953" s="332">
        <v>0</v>
      </c>
    </row>
    <row r="3954" spans="1:7" ht="15">
      <c r="A3954" s="342" t="s">
        <v>6397</v>
      </c>
      <c r="B3954" s="385" t="s">
        <v>3048</v>
      </c>
      <c r="C3954" s="386" t="s">
        <v>7253</v>
      </c>
      <c r="D3954" s="387">
        <v>2404</v>
      </c>
      <c r="E3954" s="388">
        <v>7500</v>
      </c>
      <c r="F3954" s="141">
        <f>-SUMIF(CajaAcc!F:F,A3954,CajaAcc!E:E)+G3954</f>
        <v>1</v>
      </c>
      <c r="G3954" s="332">
        <v>1</v>
      </c>
    </row>
    <row r="3955" spans="1:7" ht="15">
      <c r="A3955" s="342" t="s">
        <v>6696</v>
      </c>
      <c r="B3955" s="385" t="s">
        <v>3048</v>
      </c>
      <c r="C3955" s="386" t="s">
        <v>6697</v>
      </c>
      <c r="D3955" s="387">
        <v>4517</v>
      </c>
      <c r="E3955" s="388">
        <v>14000</v>
      </c>
      <c r="F3955" s="141">
        <f>-SUMIF(CajaAcc!F:F,A3955,CajaAcc!E:E)+G3955</f>
        <v>1</v>
      </c>
      <c r="G3955" s="332">
        <v>1</v>
      </c>
    </row>
    <row r="3956" spans="1:7" ht="15">
      <c r="A3956" s="342" t="s">
        <v>5901</v>
      </c>
      <c r="B3956" s="385" t="s">
        <v>3048</v>
      </c>
      <c r="C3956" s="386" t="s">
        <v>5902</v>
      </c>
      <c r="D3956" s="387">
        <v>2710</v>
      </c>
      <c r="E3956" s="388">
        <v>8500</v>
      </c>
      <c r="F3956" s="141">
        <f>-SUMIF(CajaAcc!F:F,A3956,CajaAcc!E:E)+G3956</f>
        <v>1</v>
      </c>
      <c r="G3956" s="332">
        <v>1</v>
      </c>
    </row>
    <row r="3957" spans="1:7" ht="15">
      <c r="A3957" s="342" t="s">
        <v>5903</v>
      </c>
      <c r="B3957" s="385" t="s">
        <v>3048</v>
      </c>
      <c r="C3957" s="386" t="s">
        <v>5904</v>
      </c>
      <c r="D3957" s="387">
        <v>2662</v>
      </c>
      <c r="E3957" s="388">
        <v>8000</v>
      </c>
      <c r="F3957" s="141">
        <f>-SUMIF(CajaAcc!F:F,A3957,CajaAcc!E:E)+G3957</f>
        <v>4</v>
      </c>
      <c r="G3957" s="332">
        <v>4</v>
      </c>
    </row>
    <row r="3958" spans="1:7" ht="15">
      <c r="A3958" s="342" t="s">
        <v>5905</v>
      </c>
      <c r="B3958" s="385" t="s">
        <v>3048</v>
      </c>
      <c r="C3958" s="386" t="s">
        <v>5906</v>
      </c>
      <c r="D3958" s="387">
        <v>1700</v>
      </c>
      <c r="E3958" s="388">
        <v>5000</v>
      </c>
      <c r="F3958" s="141">
        <f>-SUMIF(CajaAcc!F:F,A3958,CajaAcc!E:E)+G3958</f>
        <v>1</v>
      </c>
      <c r="G3958" s="332">
        <v>1</v>
      </c>
    </row>
    <row r="3959" spans="1:7" ht="15">
      <c r="A3959" s="342" t="s">
        <v>5907</v>
      </c>
      <c r="B3959" s="385" t="s">
        <v>3048</v>
      </c>
      <c r="C3959" s="386" t="s">
        <v>5908</v>
      </c>
      <c r="D3959" s="387">
        <v>2710</v>
      </c>
      <c r="E3959" s="388">
        <v>8500</v>
      </c>
      <c r="F3959" s="141">
        <f>-SUMIF(CajaAcc!F:F,A3959,CajaAcc!E:E)+G3959</f>
        <v>1</v>
      </c>
      <c r="G3959" s="332">
        <v>1</v>
      </c>
    </row>
    <row r="3960" spans="1:7" ht="15">
      <c r="A3960" s="342" t="s">
        <v>5909</v>
      </c>
      <c r="B3960" s="385" t="s">
        <v>3048</v>
      </c>
      <c r="C3960" s="386" t="s">
        <v>5910</v>
      </c>
      <c r="D3960" s="387">
        <v>2662</v>
      </c>
      <c r="E3960" s="388">
        <v>8000</v>
      </c>
      <c r="F3960" s="141">
        <f>-SUMIF(CajaAcc!F:F,A3960,CajaAcc!E:E)+G3960</f>
        <v>2</v>
      </c>
      <c r="G3960" s="332">
        <v>2</v>
      </c>
    </row>
    <row r="3961" spans="1:7" ht="15">
      <c r="A3961" s="342" t="s">
        <v>6971</v>
      </c>
      <c r="B3961" s="385" t="s">
        <v>3048</v>
      </c>
      <c r="C3961" s="386" t="s">
        <v>7254</v>
      </c>
      <c r="D3961" s="387">
        <v>3285</v>
      </c>
      <c r="E3961" s="388">
        <v>10000</v>
      </c>
      <c r="F3961" s="141">
        <f>-SUMIF(CajaAcc!F:F,A3961,CajaAcc!E:E)+G3961</f>
        <v>1</v>
      </c>
      <c r="G3961" s="332">
        <v>1</v>
      </c>
    </row>
    <row r="3962" spans="1:7" ht="15">
      <c r="A3962" s="342" t="s">
        <v>5911</v>
      </c>
      <c r="B3962" s="385" t="s">
        <v>3048</v>
      </c>
      <c r="C3962" s="386" t="s">
        <v>7255</v>
      </c>
      <c r="D3962" s="387">
        <v>4540</v>
      </c>
      <c r="E3962" s="388">
        <v>14000</v>
      </c>
      <c r="F3962" s="141">
        <f>-SUMIF(CajaAcc!F:F,A3962,CajaAcc!E:E)+G3962</f>
        <v>1</v>
      </c>
      <c r="G3962" s="332">
        <v>1</v>
      </c>
    </row>
    <row r="3963" spans="1:7" ht="15">
      <c r="A3963" s="342" t="s">
        <v>6758</v>
      </c>
      <c r="B3963" s="385" t="s">
        <v>3048</v>
      </c>
      <c r="C3963" s="386" t="s">
        <v>7255</v>
      </c>
      <c r="D3963" s="387">
        <v>4540</v>
      </c>
      <c r="E3963" s="388">
        <v>14000</v>
      </c>
      <c r="F3963" s="141">
        <f>-SUMIF(CajaAcc!F:F,A3963,CajaAcc!E:E)+G3963</f>
        <v>0</v>
      </c>
      <c r="G3963" s="332">
        <v>0</v>
      </c>
    </row>
    <row r="3964" spans="1:7" ht="15">
      <c r="A3964" s="342" t="s">
        <v>7393</v>
      </c>
      <c r="B3964" s="385" t="s">
        <v>3048</v>
      </c>
      <c r="C3964" s="386" t="s">
        <v>7782</v>
      </c>
      <c r="D3964" s="387">
        <v>3745</v>
      </c>
      <c r="E3964" s="388">
        <v>11500</v>
      </c>
      <c r="F3964" s="141">
        <f>-SUMIF(CajaAcc!F:F,A3964,CajaAcc!E:E)+G3964</f>
        <v>0</v>
      </c>
      <c r="G3964" s="332">
        <v>0</v>
      </c>
    </row>
    <row r="3965" spans="1:7" ht="15">
      <c r="A3965" s="342" t="s">
        <v>6972</v>
      </c>
      <c r="B3965" s="385" t="s">
        <v>3048</v>
      </c>
      <c r="C3965" s="386" t="s">
        <v>6973</v>
      </c>
      <c r="D3965" s="387">
        <v>3614</v>
      </c>
      <c r="E3965" s="388">
        <v>11000</v>
      </c>
      <c r="F3965" s="141">
        <f>-SUMIF(CajaAcc!F:F,A3965,CajaAcc!E:E)+G3965</f>
        <v>0</v>
      </c>
      <c r="G3965" s="332">
        <v>0</v>
      </c>
    </row>
    <row r="3966" spans="1:7" ht="15">
      <c r="A3966" s="342" t="s">
        <v>6759</v>
      </c>
      <c r="B3966" s="385" t="s">
        <v>3048</v>
      </c>
      <c r="C3966" s="386" t="s">
        <v>7256</v>
      </c>
      <c r="D3966" s="387">
        <v>4540</v>
      </c>
      <c r="E3966" s="388">
        <v>14000</v>
      </c>
      <c r="F3966" s="141">
        <f>-SUMIF(CajaAcc!F:F,A3966,CajaAcc!E:E)+G3966</f>
        <v>0</v>
      </c>
      <c r="G3966" s="332">
        <v>0</v>
      </c>
    </row>
    <row r="3967" spans="1:7" ht="15">
      <c r="A3967" s="342" t="s">
        <v>6974</v>
      </c>
      <c r="B3967" s="385" t="s">
        <v>3048</v>
      </c>
      <c r="C3967" s="386" t="s">
        <v>6975</v>
      </c>
      <c r="D3967" s="387">
        <v>1700</v>
      </c>
      <c r="E3967" s="388">
        <v>5000</v>
      </c>
      <c r="F3967" s="141">
        <f>-SUMIF(CajaAcc!F:F,A3967,CajaAcc!E:E)+G3967</f>
        <v>0</v>
      </c>
      <c r="G3967" s="332">
        <v>0</v>
      </c>
    </row>
    <row r="3968" spans="1:7" ht="15">
      <c r="A3968" s="342" t="s">
        <v>5912</v>
      </c>
      <c r="B3968" s="385" t="s">
        <v>3048</v>
      </c>
      <c r="C3968" s="386" t="s">
        <v>5913</v>
      </c>
      <c r="D3968" s="387">
        <v>534</v>
      </c>
      <c r="E3968" s="388">
        <v>500</v>
      </c>
      <c r="F3968" s="141">
        <f>-SUMIF(CajaAcc!F:F,A3968,CajaAcc!E:E)+G3968</f>
        <v>0</v>
      </c>
      <c r="G3968" s="332">
        <v>0</v>
      </c>
    </row>
    <row r="3969" spans="1:7" ht="15">
      <c r="A3969" s="342" t="s">
        <v>5914</v>
      </c>
      <c r="B3969" s="385" t="s">
        <v>3048</v>
      </c>
      <c r="C3969" s="386" t="s">
        <v>5915</v>
      </c>
      <c r="D3969" s="387">
        <v>534</v>
      </c>
      <c r="E3969" s="388">
        <v>500</v>
      </c>
      <c r="F3969" s="141">
        <f>-SUMIF(CajaAcc!F:F,A3969,CajaAcc!E:E)+G3969</f>
        <v>0</v>
      </c>
      <c r="G3969" s="332">
        <v>0</v>
      </c>
    </row>
    <row r="3970" spans="1:7" ht="15">
      <c r="A3970" s="342" t="s">
        <v>5916</v>
      </c>
      <c r="B3970" s="385" t="s">
        <v>3048</v>
      </c>
      <c r="C3970" s="386" t="s">
        <v>5915</v>
      </c>
      <c r="D3970" s="387">
        <v>534</v>
      </c>
      <c r="E3970" s="388">
        <v>500</v>
      </c>
      <c r="F3970" s="141">
        <f>-SUMIF(CajaAcc!F:F,A3970,CajaAcc!E:E)+G3970</f>
        <v>0</v>
      </c>
      <c r="G3970" s="332">
        <v>0</v>
      </c>
    </row>
    <row r="3971" spans="1:7" ht="15">
      <c r="A3971" s="342" t="s">
        <v>5917</v>
      </c>
      <c r="B3971" s="385" t="s">
        <v>3048</v>
      </c>
      <c r="C3971" s="386" t="s">
        <v>5915</v>
      </c>
      <c r="D3971" s="387">
        <v>534</v>
      </c>
      <c r="E3971" s="388">
        <v>500</v>
      </c>
      <c r="F3971" s="141">
        <f>-SUMIF(CajaAcc!F:F,A3971,CajaAcc!E:E)+G3971</f>
        <v>0</v>
      </c>
      <c r="G3971" s="332">
        <v>0</v>
      </c>
    </row>
    <row r="3972" spans="1:7" ht="15">
      <c r="A3972" s="342" t="s">
        <v>5918</v>
      </c>
      <c r="B3972" s="385" t="s">
        <v>3048</v>
      </c>
      <c r="C3972" s="386" t="s">
        <v>5919</v>
      </c>
      <c r="D3972" s="387">
        <v>534</v>
      </c>
      <c r="E3972" s="388">
        <v>500</v>
      </c>
      <c r="F3972" s="141">
        <f>-SUMIF(CajaAcc!F:F,A3972,CajaAcc!E:E)+G3972</f>
        <v>0</v>
      </c>
      <c r="G3972" s="332">
        <v>0</v>
      </c>
    </row>
    <row r="3973" spans="1:7" ht="15">
      <c r="A3973" s="342" t="s">
        <v>5920</v>
      </c>
      <c r="B3973" s="385" t="s">
        <v>3048</v>
      </c>
      <c r="C3973" s="386" t="s">
        <v>5921</v>
      </c>
      <c r="D3973" s="387">
        <v>534</v>
      </c>
      <c r="E3973" s="388">
        <v>500</v>
      </c>
      <c r="F3973" s="141">
        <f>-SUMIF(CajaAcc!F:F,A3973,CajaAcc!E:E)+G3973</f>
        <v>0</v>
      </c>
      <c r="G3973" s="332">
        <v>0</v>
      </c>
    </row>
    <row r="3974" spans="1:7" ht="15">
      <c r="A3974" s="342" t="s">
        <v>5922</v>
      </c>
      <c r="B3974" s="385" t="s">
        <v>3048</v>
      </c>
      <c r="C3974" s="386" t="s">
        <v>5923</v>
      </c>
      <c r="D3974" s="387">
        <v>534</v>
      </c>
      <c r="E3974" s="388">
        <v>500</v>
      </c>
      <c r="F3974" s="141">
        <f>-SUMIF(CajaAcc!F:F,A3974,CajaAcc!E:E)+G3974</f>
        <v>0</v>
      </c>
      <c r="G3974" s="332">
        <v>0</v>
      </c>
    </row>
    <row r="3975" spans="1:7" ht="15">
      <c r="A3975" s="342" t="s">
        <v>5924</v>
      </c>
      <c r="B3975" s="385" t="s">
        <v>3048</v>
      </c>
      <c r="C3975" s="386" t="s">
        <v>5925</v>
      </c>
      <c r="D3975" s="387">
        <v>534</v>
      </c>
      <c r="E3975" s="388">
        <v>500</v>
      </c>
      <c r="F3975" s="141">
        <f>-SUMIF(CajaAcc!F:F,A3975,CajaAcc!E:E)+G3975</f>
        <v>0</v>
      </c>
      <c r="G3975" s="332">
        <v>0</v>
      </c>
    </row>
    <row r="3976" spans="1:7" ht="15">
      <c r="A3976" s="342" t="s">
        <v>5926</v>
      </c>
      <c r="B3976" s="385" t="s">
        <v>3048</v>
      </c>
      <c r="C3976" s="386" t="s">
        <v>5927</v>
      </c>
      <c r="D3976" s="387">
        <v>534</v>
      </c>
      <c r="E3976" s="388">
        <v>500</v>
      </c>
      <c r="F3976" s="141">
        <f>-SUMIF(CajaAcc!F:F,A3976,CajaAcc!E:E)+G3976</f>
        <v>0</v>
      </c>
      <c r="G3976" s="332">
        <v>0</v>
      </c>
    </row>
    <row r="3977" spans="1:7" ht="15">
      <c r="A3977" s="342" t="s">
        <v>5928</v>
      </c>
      <c r="B3977" s="385" t="s">
        <v>3048</v>
      </c>
      <c r="C3977" s="386" t="s">
        <v>5929</v>
      </c>
      <c r="D3977" s="387">
        <v>534</v>
      </c>
      <c r="E3977" s="388">
        <v>500</v>
      </c>
      <c r="F3977" s="141">
        <f>-SUMIF(CajaAcc!F:F,A3977,CajaAcc!E:E)+G3977</f>
        <v>0</v>
      </c>
      <c r="G3977" s="332">
        <v>0</v>
      </c>
    </row>
    <row r="3978" spans="1:7" ht="15">
      <c r="A3978" s="342" t="s">
        <v>5930</v>
      </c>
      <c r="B3978" s="385" t="s">
        <v>3048</v>
      </c>
      <c r="C3978" s="386" t="s">
        <v>5931</v>
      </c>
      <c r="D3978" s="387">
        <v>534</v>
      </c>
      <c r="E3978" s="388">
        <v>500</v>
      </c>
      <c r="F3978" s="141">
        <f>-SUMIF(CajaAcc!F:F,A3978,CajaAcc!E:E)+G3978</f>
        <v>0</v>
      </c>
      <c r="G3978" s="332">
        <v>0</v>
      </c>
    </row>
    <row r="3979" spans="1:7" ht="15">
      <c r="A3979" s="342" t="s">
        <v>5932</v>
      </c>
      <c r="B3979" s="385" t="s">
        <v>3048</v>
      </c>
      <c r="C3979" s="386" t="s">
        <v>5933</v>
      </c>
      <c r="D3979" s="387">
        <v>534</v>
      </c>
      <c r="E3979" s="388">
        <v>500</v>
      </c>
      <c r="F3979" s="141">
        <f>-SUMIF(CajaAcc!F:F,A3979,CajaAcc!E:E)+G3979</f>
        <v>0</v>
      </c>
      <c r="G3979" s="332">
        <v>0</v>
      </c>
    </row>
    <row r="3980" spans="1:7" ht="15">
      <c r="A3980" s="342" t="s">
        <v>5934</v>
      </c>
      <c r="B3980" s="385" t="s">
        <v>3048</v>
      </c>
      <c r="C3980" s="386" t="s">
        <v>5935</v>
      </c>
      <c r="D3980" s="387">
        <v>534</v>
      </c>
      <c r="E3980" s="388">
        <v>500</v>
      </c>
      <c r="F3980" s="141">
        <f>-SUMIF(CajaAcc!F:F,A3980,CajaAcc!E:E)+G3980</f>
        <v>0</v>
      </c>
      <c r="G3980" s="332">
        <v>0</v>
      </c>
    </row>
    <row r="3981" spans="1:7" ht="15">
      <c r="A3981" s="342" t="s">
        <v>5936</v>
      </c>
      <c r="B3981" s="385" t="s">
        <v>3048</v>
      </c>
      <c r="C3981" s="386" t="s">
        <v>5937</v>
      </c>
      <c r="D3981" s="387">
        <v>534</v>
      </c>
      <c r="E3981" s="388">
        <v>500</v>
      </c>
      <c r="F3981" s="141">
        <f>-SUMIF(CajaAcc!F:F,A3981,CajaAcc!E:E)+G3981</f>
        <v>0</v>
      </c>
      <c r="G3981" s="332">
        <v>0</v>
      </c>
    </row>
    <row r="3982" spans="1:7" ht="15">
      <c r="A3982" s="342" t="s">
        <v>5938</v>
      </c>
      <c r="B3982" s="385" t="s">
        <v>3048</v>
      </c>
      <c r="C3982" s="386" t="s">
        <v>5939</v>
      </c>
      <c r="D3982" s="387">
        <v>534</v>
      </c>
      <c r="E3982" s="388">
        <v>500</v>
      </c>
      <c r="F3982" s="141">
        <f>-SUMIF(CajaAcc!F:F,A3982,CajaAcc!E:E)+G3982</f>
        <v>0</v>
      </c>
      <c r="G3982" s="332">
        <v>0</v>
      </c>
    </row>
    <row r="3983" spans="1:7" ht="15">
      <c r="A3983" s="342" t="s">
        <v>5940</v>
      </c>
      <c r="B3983" s="385" t="s">
        <v>3048</v>
      </c>
      <c r="C3983" s="386" t="s">
        <v>5941</v>
      </c>
      <c r="D3983" s="387">
        <v>640</v>
      </c>
      <c r="E3983" s="388">
        <v>1000</v>
      </c>
      <c r="F3983" s="141">
        <f>-SUMIF(CajaAcc!F:F,A3983,CajaAcc!E:E)+G3983</f>
        <v>0</v>
      </c>
      <c r="G3983" s="332">
        <v>0</v>
      </c>
    </row>
    <row r="3984" spans="1:7" ht="15">
      <c r="A3984" s="342" t="s">
        <v>5942</v>
      </c>
      <c r="B3984" s="385" t="s">
        <v>3048</v>
      </c>
      <c r="C3984" s="386" t="s">
        <v>5943</v>
      </c>
      <c r="D3984" s="387">
        <v>640</v>
      </c>
      <c r="E3984" s="388">
        <v>1000</v>
      </c>
      <c r="F3984" s="141">
        <f>-SUMIF(CajaAcc!F:F,A3984,CajaAcc!E:E)+G3984</f>
        <v>0</v>
      </c>
      <c r="G3984" s="332">
        <v>0</v>
      </c>
    </row>
    <row r="3985" spans="1:7" ht="15">
      <c r="A3985" s="342" t="s">
        <v>5944</v>
      </c>
      <c r="B3985" s="385" t="s">
        <v>3048</v>
      </c>
      <c r="C3985" s="386" t="s">
        <v>5943</v>
      </c>
      <c r="D3985" s="387">
        <v>640</v>
      </c>
      <c r="E3985" s="388">
        <v>1000</v>
      </c>
      <c r="F3985" s="141">
        <f>-SUMIF(CajaAcc!F:F,A3985,CajaAcc!E:E)+G3985</f>
        <v>0</v>
      </c>
      <c r="G3985" s="332">
        <v>0</v>
      </c>
    </row>
    <row r="3986" spans="1:7" ht="15">
      <c r="A3986" s="342" t="s">
        <v>5945</v>
      </c>
      <c r="B3986" s="385" t="s">
        <v>3048</v>
      </c>
      <c r="C3986" s="386" t="s">
        <v>5946</v>
      </c>
      <c r="D3986" s="387">
        <v>640</v>
      </c>
      <c r="E3986" s="388">
        <v>1000</v>
      </c>
      <c r="F3986" s="141">
        <f>-SUMIF(CajaAcc!F:F,A3986,CajaAcc!E:E)+G3986</f>
        <v>0</v>
      </c>
      <c r="G3986" s="332">
        <v>0</v>
      </c>
    </row>
    <row r="3987" spans="1:7" ht="15">
      <c r="A3987" s="342" t="s">
        <v>5947</v>
      </c>
      <c r="B3987" s="385" t="s">
        <v>3048</v>
      </c>
      <c r="C3987" s="386" t="s">
        <v>5948</v>
      </c>
      <c r="D3987" s="387">
        <v>640</v>
      </c>
      <c r="E3987" s="388">
        <v>1000</v>
      </c>
      <c r="F3987" s="141">
        <f>-SUMIF(CajaAcc!F:F,A3987,CajaAcc!E:E)+G3987</f>
        <v>0</v>
      </c>
      <c r="G3987" s="332">
        <v>0</v>
      </c>
    </row>
    <row r="3988" spans="1:7" ht="15">
      <c r="A3988" s="342" t="s">
        <v>5949</v>
      </c>
      <c r="B3988" s="385" t="s">
        <v>3048</v>
      </c>
      <c r="C3988" s="386" t="s">
        <v>5950</v>
      </c>
      <c r="D3988" s="387">
        <v>640</v>
      </c>
      <c r="E3988" s="388">
        <v>1000</v>
      </c>
      <c r="F3988" s="141">
        <f>-SUMIF(CajaAcc!F:F,A3988,CajaAcc!E:E)+G3988</f>
        <v>0</v>
      </c>
      <c r="G3988" s="332">
        <v>0</v>
      </c>
    </row>
    <row r="3989" spans="1:7" ht="15">
      <c r="A3989" s="342" t="s">
        <v>5951</v>
      </c>
      <c r="B3989" s="385" t="s">
        <v>3048</v>
      </c>
      <c r="C3989" s="386" t="s">
        <v>5952</v>
      </c>
      <c r="D3989" s="387">
        <v>640</v>
      </c>
      <c r="E3989" s="388">
        <v>1000</v>
      </c>
      <c r="F3989" s="141">
        <f>-SUMIF(CajaAcc!F:F,A3989,CajaAcc!E:E)+G3989</f>
        <v>0</v>
      </c>
      <c r="G3989" s="332">
        <v>0</v>
      </c>
    </row>
    <row r="3990" spans="1:7" ht="15">
      <c r="A3990" s="342" t="s">
        <v>5953</v>
      </c>
      <c r="B3990" s="385" t="s">
        <v>3048</v>
      </c>
      <c r="C3990" s="386" t="s">
        <v>5954</v>
      </c>
      <c r="D3990" s="387">
        <v>640</v>
      </c>
      <c r="E3990" s="388">
        <v>1000</v>
      </c>
      <c r="F3990" s="141">
        <f>-SUMIF(CajaAcc!F:F,A3990,CajaAcc!E:E)+G3990</f>
        <v>0</v>
      </c>
      <c r="G3990" s="332">
        <v>0</v>
      </c>
    </row>
    <row r="3991" spans="1:7" ht="15">
      <c r="A3991" s="342" t="s">
        <v>5955</v>
      </c>
      <c r="B3991" s="385" t="s">
        <v>3048</v>
      </c>
      <c r="C3991" s="386" t="s">
        <v>5956</v>
      </c>
      <c r="D3991" s="387">
        <v>896</v>
      </c>
      <c r="E3991" s="388">
        <v>1000</v>
      </c>
      <c r="F3991" s="141">
        <f>-SUMIF(CajaAcc!F:F,A3991,CajaAcc!E:E)+G3991</f>
        <v>0</v>
      </c>
      <c r="G3991" s="332">
        <v>0</v>
      </c>
    </row>
    <row r="3992" spans="1:7" ht="15">
      <c r="A3992" s="342" t="s">
        <v>5957</v>
      </c>
      <c r="B3992" s="385" t="s">
        <v>3048</v>
      </c>
      <c r="C3992" s="386" t="s">
        <v>5958</v>
      </c>
      <c r="D3992" s="387">
        <v>896</v>
      </c>
      <c r="E3992" s="388">
        <v>1000</v>
      </c>
      <c r="F3992" s="141">
        <f>-SUMIF(CajaAcc!F:F,A3992,CajaAcc!E:E)+G3992</f>
        <v>0</v>
      </c>
      <c r="G3992" s="332">
        <v>0</v>
      </c>
    </row>
    <row r="3993" spans="1:7" ht="15">
      <c r="A3993" s="342" t="s">
        <v>5959</v>
      </c>
      <c r="B3993" s="385" t="s">
        <v>3048</v>
      </c>
      <c r="C3993" s="386" t="s">
        <v>5960</v>
      </c>
      <c r="D3993" s="387">
        <v>818</v>
      </c>
      <c r="E3993" s="388">
        <v>1000</v>
      </c>
      <c r="F3993" s="141">
        <f>-SUMIF(CajaAcc!F:F,A3993,CajaAcc!E:E)+G3993</f>
        <v>0</v>
      </c>
      <c r="G3993" s="332">
        <v>0</v>
      </c>
    </row>
    <row r="3994" spans="1:7" ht="15">
      <c r="A3994" s="342" t="s">
        <v>5961</v>
      </c>
      <c r="B3994" s="385" t="s">
        <v>3048</v>
      </c>
      <c r="C3994" s="386" t="s">
        <v>5962</v>
      </c>
      <c r="D3994" s="387">
        <v>896</v>
      </c>
      <c r="E3994" s="388">
        <v>1000</v>
      </c>
      <c r="F3994" s="141">
        <f>-SUMIF(CajaAcc!F:F,A3994,CajaAcc!E:E)+G3994</f>
        <v>0</v>
      </c>
      <c r="G3994" s="332">
        <v>0</v>
      </c>
    </row>
    <row r="3995" spans="1:7" ht="15">
      <c r="A3995" s="342" t="s">
        <v>5963</v>
      </c>
      <c r="B3995" s="385" t="s">
        <v>3048</v>
      </c>
      <c r="C3995" s="386" t="s">
        <v>5964</v>
      </c>
      <c r="D3995" s="387">
        <v>896</v>
      </c>
      <c r="E3995" s="388">
        <v>1000</v>
      </c>
      <c r="F3995" s="141">
        <f>-SUMIF(CajaAcc!F:F,A3995,CajaAcc!E:E)+G3995</f>
        <v>0</v>
      </c>
      <c r="G3995" s="332">
        <v>0</v>
      </c>
    </row>
    <row r="3996" spans="1:7" ht="15">
      <c r="A3996" s="342" t="s">
        <v>5965</v>
      </c>
      <c r="B3996" s="385" t="s">
        <v>3048</v>
      </c>
      <c r="C3996" s="386" t="s">
        <v>5966</v>
      </c>
      <c r="D3996" s="387">
        <v>896</v>
      </c>
      <c r="E3996" s="388">
        <v>1000</v>
      </c>
      <c r="F3996" s="141">
        <f>-SUMIF(CajaAcc!F:F,A3996,CajaAcc!E:E)+G3996</f>
        <v>0</v>
      </c>
      <c r="G3996" s="332">
        <v>0</v>
      </c>
    </row>
    <row r="3997" spans="1:7" ht="15">
      <c r="A3997" s="342" t="s">
        <v>5967</v>
      </c>
      <c r="B3997" s="385" t="s">
        <v>3048</v>
      </c>
      <c r="C3997" s="386" t="s">
        <v>5966</v>
      </c>
      <c r="D3997" s="387">
        <v>896</v>
      </c>
      <c r="E3997" s="388">
        <v>1000</v>
      </c>
      <c r="F3997" s="141">
        <f>-SUMIF(CajaAcc!F:F,A3997,CajaAcc!E:E)+G3997</f>
        <v>0</v>
      </c>
      <c r="G3997" s="332">
        <v>0</v>
      </c>
    </row>
    <row r="3998" spans="1:7" ht="15">
      <c r="A3998" s="342" t="s">
        <v>5968</v>
      </c>
      <c r="B3998" s="385" t="s">
        <v>3048</v>
      </c>
      <c r="C3998" s="386" t="s">
        <v>5969</v>
      </c>
      <c r="D3998" s="387">
        <v>896</v>
      </c>
      <c r="E3998" s="388">
        <v>1000</v>
      </c>
      <c r="F3998" s="141">
        <f>-SUMIF(CajaAcc!F:F,A3998,CajaAcc!E:E)+G3998</f>
        <v>0</v>
      </c>
      <c r="G3998" s="332">
        <v>0</v>
      </c>
    </row>
    <row r="3999" spans="1:7" ht="15">
      <c r="A3999" s="342" t="s">
        <v>5970</v>
      </c>
      <c r="B3999" s="385" t="s">
        <v>3048</v>
      </c>
      <c r="C3999" s="386" t="s">
        <v>5971</v>
      </c>
      <c r="D3999" s="387">
        <v>896</v>
      </c>
      <c r="E3999" s="388">
        <v>1000</v>
      </c>
      <c r="F3999" s="141">
        <f>-SUMIF(CajaAcc!F:F,A3999,CajaAcc!E:E)+G3999</f>
        <v>0</v>
      </c>
      <c r="G3999" s="332">
        <v>0</v>
      </c>
    </row>
    <row r="4000" spans="1:7" ht="15">
      <c r="A4000" s="342" t="s">
        <v>5972</v>
      </c>
      <c r="B4000" s="385" t="s">
        <v>3048</v>
      </c>
      <c r="C4000" s="386" t="s">
        <v>5973</v>
      </c>
      <c r="D4000" s="387">
        <v>896</v>
      </c>
      <c r="E4000" s="388">
        <v>1000</v>
      </c>
      <c r="F4000" s="141">
        <f>-SUMIF(CajaAcc!F:F,A4000,CajaAcc!E:E)+G4000</f>
        <v>0</v>
      </c>
      <c r="G4000" s="332">
        <v>0</v>
      </c>
    </row>
    <row r="4001" spans="1:7" ht="15">
      <c r="A4001" s="342" t="s">
        <v>5974</v>
      </c>
      <c r="B4001" s="385" t="s">
        <v>3048</v>
      </c>
      <c r="C4001" s="386" t="s">
        <v>5975</v>
      </c>
      <c r="D4001" s="387">
        <v>896</v>
      </c>
      <c r="E4001" s="388">
        <v>1000</v>
      </c>
      <c r="F4001" s="141">
        <f>-SUMIF(CajaAcc!F:F,A4001,CajaAcc!E:E)+G4001</f>
        <v>0</v>
      </c>
      <c r="G4001" s="332">
        <v>0</v>
      </c>
    </row>
    <row r="4002" spans="1:7" ht="15">
      <c r="A4002" s="342" t="s">
        <v>5976</v>
      </c>
      <c r="B4002" s="385" t="s">
        <v>3048</v>
      </c>
      <c r="C4002" s="386" t="s">
        <v>5977</v>
      </c>
      <c r="D4002" s="387">
        <v>896</v>
      </c>
      <c r="E4002" s="388">
        <v>1000</v>
      </c>
      <c r="F4002" s="141">
        <f>-SUMIF(CajaAcc!F:F,A4002,CajaAcc!E:E)+G4002</f>
        <v>0</v>
      </c>
      <c r="G4002" s="332">
        <v>0</v>
      </c>
    </row>
    <row r="4003" spans="1:7" ht="15">
      <c r="A4003" s="342" t="s">
        <v>5978</v>
      </c>
      <c r="B4003" s="385" t="s">
        <v>3048</v>
      </c>
      <c r="C4003" s="386" t="s">
        <v>5979</v>
      </c>
      <c r="D4003" s="387">
        <v>818</v>
      </c>
      <c r="E4003" s="388">
        <v>1000</v>
      </c>
      <c r="F4003" s="141">
        <f>-SUMIF(CajaAcc!F:F,A4003,CajaAcc!E:E)+G4003</f>
        <v>0</v>
      </c>
      <c r="G4003" s="332">
        <v>0</v>
      </c>
    </row>
    <row r="4004" spans="1:7" ht="15">
      <c r="A4004" s="342" t="s">
        <v>5980</v>
      </c>
      <c r="B4004" s="385" t="s">
        <v>3048</v>
      </c>
      <c r="C4004" s="386" t="s">
        <v>5981</v>
      </c>
      <c r="D4004" s="387">
        <v>896</v>
      </c>
      <c r="E4004" s="388">
        <v>1000</v>
      </c>
      <c r="F4004" s="141">
        <f>-SUMIF(CajaAcc!F:F,A4004,CajaAcc!E:E)+G4004</f>
        <v>0</v>
      </c>
      <c r="G4004" s="332">
        <v>0</v>
      </c>
    </row>
    <row r="4005" spans="1:7" ht="15">
      <c r="A4005" s="342" t="s">
        <v>5982</v>
      </c>
      <c r="B4005" s="385" t="s">
        <v>3048</v>
      </c>
      <c r="C4005" s="386" t="s">
        <v>5983</v>
      </c>
      <c r="D4005" s="387">
        <v>896</v>
      </c>
      <c r="E4005" s="388">
        <v>1000</v>
      </c>
      <c r="F4005" s="141">
        <f>-SUMIF(CajaAcc!F:F,A4005,CajaAcc!E:E)+G4005</f>
        <v>0</v>
      </c>
      <c r="G4005" s="332">
        <v>0</v>
      </c>
    </row>
    <row r="4006" spans="1:7" ht="15">
      <c r="A4006" s="342" t="s">
        <v>5984</v>
      </c>
      <c r="B4006" s="385" t="s">
        <v>3048</v>
      </c>
      <c r="C4006" s="386" t="s">
        <v>5985</v>
      </c>
      <c r="D4006" s="387">
        <v>896</v>
      </c>
      <c r="E4006" s="388">
        <v>1000</v>
      </c>
      <c r="F4006" s="141">
        <f>-SUMIF(CajaAcc!F:F,A4006,CajaAcc!E:E)+G4006</f>
        <v>0</v>
      </c>
      <c r="G4006" s="332">
        <v>0</v>
      </c>
    </row>
    <row r="4007" spans="1:7" ht="15">
      <c r="A4007" s="342" t="s">
        <v>5986</v>
      </c>
      <c r="B4007" s="385" t="s">
        <v>3048</v>
      </c>
      <c r="C4007" s="386" t="s">
        <v>5987</v>
      </c>
      <c r="D4007" s="387">
        <v>896</v>
      </c>
      <c r="E4007" s="388">
        <v>1000</v>
      </c>
      <c r="F4007" s="141">
        <f>-SUMIF(CajaAcc!F:F,A4007,CajaAcc!E:E)+G4007</f>
        <v>0</v>
      </c>
      <c r="G4007" s="332">
        <v>0</v>
      </c>
    </row>
    <row r="4008" spans="1:7" ht="15">
      <c r="A4008" s="342" t="s">
        <v>5988</v>
      </c>
      <c r="B4008" s="385" t="s">
        <v>3048</v>
      </c>
      <c r="C4008" s="386" t="s">
        <v>5989</v>
      </c>
      <c r="D4008" s="387">
        <v>896</v>
      </c>
      <c r="E4008" s="388">
        <v>1000</v>
      </c>
      <c r="F4008" s="141">
        <f>-SUMIF(CajaAcc!F:F,A4008,CajaAcc!E:E)+G4008</f>
        <v>0</v>
      </c>
      <c r="G4008" s="332">
        <v>0</v>
      </c>
    </row>
    <row r="4009" spans="1:7" ht="15">
      <c r="A4009" s="342" t="s">
        <v>5990</v>
      </c>
      <c r="B4009" s="385" t="s">
        <v>3048</v>
      </c>
      <c r="C4009" s="386" t="s">
        <v>5991</v>
      </c>
      <c r="D4009" s="387">
        <v>896</v>
      </c>
      <c r="E4009" s="388">
        <v>1000</v>
      </c>
      <c r="F4009" s="141">
        <f>-SUMIF(CajaAcc!F:F,A4009,CajaAcc!E:E)+G4009</f>
        <v>0</v>
      </c>
      <c r="G4009" s="332">
        <v>0</v>
      </c>
    </row>
    <row r="4010" spans="1:7" ht="15">
      <c r="A4010" s="342" t="s">
        <v>5992</v>
      </c>
      <c r="B4010" s="385" t="s">
        <v>3048</v>
      </c>
      <c r="C4010" s="386" t="s">
        <v>5993</v>
      </c>
      <c r="D4010" s="387">
        <v>896</v>
      </c>
      <c r="E4010" s="388">
        <v>1000</v>
      </c>
      <c r="F4010" s="141">
        <f>-SUMIF(CajaAcc!F:F,A4010,CajaAcc!E:E)+G4010</f>
        <v>0</v>
      </c>
      <c r="G4010" s="332">
        <v>0</v>
      </c>
    </row>
    <row r="4011" spans="1:7" ht="15">
      <c r="A4011" s="342" t="s">
        <v>5994</v>
      </c>
      <c r="B4011" s="385" t="s">
        <v>3048</v>
      </c>
      <c r="C4011" s="386" t="s">
        <v>5993</v>
      </c>
      <c r="D4011" s="387">
        <v>896</v>
      </c>
      <c r="E4011" s="388">
        <v>1000</v>
      </c>
      <c r="F4011" s="141">
        <f>-SUMIF(CajaAcc!F:F,A4011,CajaAcc!E:E)+G4011</f>
        <v>1</v>
      </c>
      <c r="G4011" s="332">
        <v>1</v>
      </c>
    </row>
    <row r="4012" spans="1:7" ht="15">
      <c r="A4012" s="342" t="s">
        <v>5995</v>
      </c>
      <c r="B4012" s="385" t="s">
        <v>3048</v>
      </c>
      <c r="C4012" s="386" t="s">
        <v>5993</v>
      </c>
      <c r="D4012" s="387">
        <v>896</v>
      </c>
      <c r="E4012" s="388">
        <v>1000</v>
      </c>
      <c r="F4012" s="141">
        <f>-SUMIF(CajaAcc!F:F,A4012,CajaAcc!E:E)+G4012</f>
        <v>0</v>
      </c>
      <c r="G4012" s="332">
        <v>0</v>
      </c>
    </row>
    <row r="4013" spans="1:7" ht="15">
      <c r="A4013" s="342" t="s">
        <v>5996</v>
      </c>
      <c r="B4013" s="385" t="s">
        <v>3048</v>
      </c>
      <c r="C4013" s="386" t="s">
        <v>5997</v>
      </c>
      <c r="D4013" s="387">
        <v>896</v>
      </c>
      <c r="E4013" s="388">
        <v>1000</v>
      </c>
      <c r="F4013" s="141">
        <f>-SUMIF(CajaAcc!F:F,A4013,CajaAcc!E:E)+G4013</f>
        <v>0</v>
      </c>
      <c r="G4013" s="332">
        <v>0</v>
      </c>
    </row>
    <row r="4014" spans="1:7" ht="15">
      <c r="A4014" s="342" t="s">
        <v>5998</v>
      </c>
      <c r="B4014" s="385" t="s">
        <v>3048</v>
      </c>
      <c r="C4014" s="386" t="s">
        <v>5997</v>
      </c>
      <c r="D4014" s="387">
        <v>896</v>
      </c>
      <c r="E4014" s="388">
        <v>1000</v>
      </c>
      <c r="F4014" s="141">
        <f>-SUMIF(CajaAcc!F:F,A4014,CajaAcc!E:E)+G4014</f>
        <v>0</v>
      </c>
      <c r="G4014" s="332">
        <v>0</v>
      </c>
    </row>
    <row r="4015" spans="1:7" ht="15">
      <c r="A4015" s="342" t="s">
        <v>5999</v>
      </c>
      <c r="B4015" s="385" t="s">
        <v>3048</v>
      </c>
      <c r="C4015" s="386" t="s">
        <v>6000</v>
      </c>
      <c r="D4015" s="387">
        <v>896</v>
      </c>
      <c r="E4015" s="388">
        <v>1000</v>
      </c>
      <c r="F4015" s="141">
        <f>-SUMIF(CajaAcc!F:F,A4015,CajaAcc!E:E)+G4015</f>
        <v>0</v>
      </c>
      <c r="G4015" s="332">
        <v>0</v>
      </c>
    </row>
    <row r="4016" spans="1:7" ht="15">
      <c r="A4016" s="342" t="s">
        <v>6001</v>
      </c>
      <c r="B4016" s="385" t="s">
        <v>3048</v>
      </c>
      <c r="C4016" s="386" t="s">
        <v>6000</v>
      </c>
      <c r="D4016" s="387">
        <v>896</v>
      </c>
      <c r="E4016" s="388">
        <v>1000</v>
      </c>
      <c r="F4016" s="141">
        <f>-SUMIF(CajaAcc!F:F,A4016,CajaAcc!E:E)+G4016</f>
        <v>0</v>
      </c>
      <c r="G4016" s="332">
        <v>0</v>
      </c>
    </row>
    <row r="4017" spans="1:7" ht="15">
      <c r="A4017" s="342" t="s">
        <v>6002</v>
      </c>
      <c r="B4017" s="385" t="s">
        <v>3048</v>
      </c>
      <c r="C4017" s="386" t="s">
        <v>6000</v>
      </c>
      <c r="D4017" s="387">
        <v>896</v>
      </c>
      <c r="E4017" s="388">
        <v>1000</v>
      </c>
      <c r="F4017" s="141">
        <f>-SUMIF(CajaAcc!F:F,A4017,CajaAcc!E:E)+G4017</f>
        <v>0</v>
      </c>
      <c r="G4017" s="332">
        <v>0</v>
      </c>
    </row>
    <row r="4018" spans="1:7" ht="15">
      <c r="A4018" s="342" t="s">
        <v>6003</v>
      </c>
      <c r="B4018" s="385" t="s">
        <v>3048</v>
      </c>
      <c r="C4018" s="386" t="s">
        <v>6000</v>
      </c>
      <c r="D4018" s="387">
        <v>896</v>
      </c>
      <c r="E4018" s="388">
        <v>1000</v>
      </c>
      <c r="F4018" s="141">
        <f>-SUMIF(CajaAcc!F:F,A4018,CajaAcc!E:E)+G4018</f>
        <v>0</v>
      </c>
      <c r="G4018" s="332">
        <v>0</v>
      </c>
    </row>
    <row r="4019" spans="1:7" ht="15">
      <c r="A4019" s="342" t="s">
        <v>6004</v>
      </c>
      <c r="B4019" s="385" t="s">
        <v>3048</v>
      </c>
      <c r="C4019" s="386" t="s">
        <v>6005</v>
      </c>
      <c r="D4019" s="387">
        <v>896</v>
      </c>
      <c r="E4019" s="388">
        <v>1000</v>
      </c>
      <c r="F4019" s="141">
        <f>-SUMIF(CajaAcc!F:F,A4019,CajaAcc!E:E)+G4019</f>
        <v>0</v>
      </c>
      <c r="G4019" s="332">
        <v>0</v>
      </c>
    </row>
    <row r="4020" spans="1:7" ht="15">
      <c r="A4020" s="342" t="s">
        <v>6006</v>
      </c>
      <c r="B4020" s="385" t="s">
        <v>3048</v>
      </c>
      <c r="C4020" s="386" t="s">
        <v>6005</v>
      </c>
      <c r="D4020" s="387">
        <v>896</v>
      </c>
      <c r="E4020" s="388">
        <v>1000</v>
      </c>
      <c r="F4020" s="141">
        <f>-SUMIF(CajaAcc!F:F,A4020,CajaAcc!E:E)+G4020</f>
        <v>0</v>
      </c>
      <c r="G4020" s="332">
        <v>0</v>
      </c>
    </row>
    <row r="4021" spans="1:7" ht="15">
      <c r="A4021" s="342" t="s">
        <v>6007</v>
      </c>
      <c r="B4021" s="385" t="s">
        <v>3048</v>
      </c>
      <c r="C4021" s="386" t="s">
        <v>6005</v>
      </c>
      <c r="D4021" s="387">
        <v>896</v>
      </c>
      <c r="E4021" s="388">
        <v>1000</v>
      </c>
      <c r="F4021" s="141">
        <f>-SUMIF(CajaAcc!F:F,A4021,CajaAcc!E:E)+G4021</f>
        <v>0</v>
      </c>
      <c r="G4021" s="332">
        <v>0</v>
      </c>
    </row>
    <row r="4022" spans="1:7" ht="15">
      <c r="A4022" s="342" t="s">
        <v>6008</v>
      </c>
      <c r="B4022" s="385" t="s">
        <v>3048</v>
      </c>
      <c r="C4022" s="386" t="s">
        <v>6005</v>
      </c>
      <c r="D4022" s="387">
        <v>896</v>
      </c>
      <c r="E4022" s="388">
        <v>1000</v>
      </c>
      <c r="F4022" s="141">
        <f>-SUMIF(CajaAcc!F:F,A4022,CajaAcc!E:E)+G4022</f>
        <v>0</v>
      </c>
      <c r="G4022" s="332">
        <v>0</v>
      </c>
    </row>
    <row r="4023" spans="1:7" ht="15">
      <c r="A4023" s="342" t="s">
        <v>6009</v>
      </c>
      <c r="B4023" s="385" t="s">
        <v>3048</v>
      </c>
      <c r="C4023" s="386" t="s">
        <v>6010</v>
      </c>
      <c r="D4023" s="387">
        <v>896</v>
      </c>
      <c r="E4023" s="388">
        <v>1000</v>
      </c>
      <c r="F4023" s="141">
        <f>-SUMIF(CajaAcc!F:F,A4023,CajaAcc!E:E)+G4023</f>
        <v>0</v>
      </c>
      <c r="G4023" s="332">
        <v>0</v>
      </c>
    </row>
    <row r="4024" spans="1:7" ht="15">
      <c r="A4024" s="342" t="s">
        <v>6011</v>
      </c>
      <c r="B4024" s="385" t="s">
        <v>3048</v>
      </c>
      <c r="C4024" s="386" t="s">
        <v>6010</v>
      </c>
      <c r="D4024" s="387">
        <v>896</v>
      </c>
      <c r="E4024" s="388">
        <v>1000</v>
      </c>
      <c r="F4024" s="141">
        <f>-SUMIF(CajaAcc!F:F,A4024,CajaAcc!E:E)+G4024</f>
        <v>0</v>
      </c>
      <c r="G4024" s="332">
        <v>0</v>
      </c>
    </row>
    <row r="4025" spans="1:7" ht="15">
      <c r="A4025" s="342" t="s">
        <v>6012</v>
      </c>
      <c r="B4025" s="385" t="s">
        <v>3048</v>
      </c>
      <c r="C4025" s="386" t="s">
        <v>6013</v>
      </c>
      <c r="D4025" s="387">
        <v>896</v>
      </c>
      <c r="E4025" s="388">
        <v>1000</v>
      </c>
      <c r="F4025" s="141">
        <f>-SUMIF(CajaAcc!F:F,A4025,CajaAcc!E:E)+G4025</f>
        <v>0</v>
      </c>
      <c r="G4025" s="332">
        <v>0</v>
      </c>
    </row>
    <row r="4026" spans="1:7" ht="15">
      <c r="A4026" s="342" t="s">
        <v>6014</v>
      </c>
      <c r="B4026" s="385" t="s">
        <v>3048</v>
      </c>
      <c r="C4026" s="386" t="s">
        <v>6013</v>
      </c>
      <c r="D4026" s="387">
        <v>896</v>
      </c>
      <c r="E4026" s="388">
        <v>1000</v>
      </c>
      <c r="F4026" s="141">
        <f>-SUMIF(CajaAcc!F:F,A4026,CajaAcc!E:E)+G4026</f>
        <v>0</v>
      </c>
      <c r="G4026" s="332">
        <v>0</v>
      </c>
    </row>
    <row r="4027" spans="1:7" ht="15">
      <c r="A4027" s="342" t="s">
        <v>6015</v>
      </c>
      <c r="B4027" s="385" t="s">
        <v>3048</v>
      </c>
      <c r="C4027" s="386" t="s">
        <v>6013</v>
      </c>
      <c r="D4027" s="387">
        <v>896</v>
      </c>
      <c r="E4027" s="388">
        <v>1000</v>
      </c>
      <c r="F4027" s="141">
        <f>-SUMIF(CajaAcc!F:F,A4027,CajaAcc!E:E)+G4027</f>
        <v>0</v>
      </c>
      <c r="G4027" s="332">
        <v>0</v>
      </c>
    </row>
    <row r="4028" spans="1:7" ht="15">
      <c r="A4028" s="342" t="s">
        <v>6016</v>
      </c>
      <c r="B4028" s="385" t="s">
        <v>3048</v>
      </c>
      <c r="C4028" s="386" t="s">
        <v>6017</v>
      </c>
      <c r="D4028" s="387">
        <v>896</v>
      </c>
      <c r="E4028" s="388">
        <v>1000</v>
      </c>
      <c r="F4028" s="141">
        <f>-SUMIF(CajaAcc!F:F,A4028,CajaAcc!E:E)+G4028</f>
        <v>0</v>
      </c>
      <c r="G4028" s="332">
        <v>0</v>
      </c>
    </row>
    <row r="4029" spans="1:7" ht="15">
      <c r="A4029" s="342" t="s">
        <v>6018</v>
      </c>
      <c r="B4029" s="385" t="s">
        <v>3048</v>
      </c>
      <c r="C4029" s="386" t="s">
        <v>7257</v>
      </c>
      <c r="D4029" s="387">
        <v>2416</v>
      </c>
      <c r="E4029" s="388">
        <v>3000</v>
      </c>
      <c r="F4029" s="141">
        <f>-SUMIF(CajaAcc!F:F,A4029,CajaAcc!E:E)+G4029</f>
        <v>0</v>
      </c>
      <c r="G4029" s="332">
        <v>0</v>
      </c>
    </row>
    <row r="4030" spans="1:7" ht="15">
      <c r="A4030" s="342" t="s">
        <v>6019</v>
      </c>
      <c r="B4030" s="385" t="s">
        <v>3048</v>
      </c>
      <c r="C4030" s="386" t="s">
        <v>7257</v>
      </c>
      <c r="D4030" s="387">
        <v>2416</v>
      </c>
      <c r="E4030" s="388">
        <v>3000</v>
      </c>
      <c r="F4030" s="141">
        <f>-SUMIF(CajaAcc!F:F,A4030,CajaAcc!E:E)+G4030</f>
        <v>0</v>
      </c>
      <c r="G4030" s="332">
        <v>0</v>
      </c>
    </row>
    <row r="4031" spans="1:7" ht="15">
      <c r="A4031" s="342" t="s">
        <v>6020</v>
      </c>
      <c r="B4031" s="385" t="s">
        <v>3048</v>
      </c>
      <c r="C4031" s="386" t="s">
        <v>7258</v>
      </c>
      <c r="D4031" s="387">
        <v>2416</v>
      </c>
      <c r="E4031" s="388">
        <v>3000</v>
      </c>
      <c r="F4031" s="141">
        <f>-SUMIF(CajaAcc!F:F,A4031,CajaAcc!E:E)+G4031</f>
        <v>0</v>
      </c>
      <c r="G4031" s="332">
        <v>0</v>
      </c>
    </row>
    <row r="4032" spans="1:7" ht="15">
      <c r="A4032" s="342" t="s">
        <v>6021</v>
      </c>
      <c r="B4032" s="385" t="s">
        <v>3048</v>
      </c>
      <c r="C4032" s="386" t="s">
        <v>6022</v>
      </c>
      <c r="D4032" s="387">
        <v>896</v>
      </c>
      <c r="E4032" s="388">
        <v>1000</v>
      </c>
      <c r="F4032" s="141">
        <f>-SUMIF(CajaAcc!F:F,A4032,CajaAcc!E:E)+G4032</f>
        <v>0</v>
      </c>
      <c r="G4032" s="332">
        <v>0</v>
      </c>
    </row>
    <row r="4033" spans="1:7" ht="15">
      <c r="A4033" s="342" t="s">
        <v>6023</v>
      </c>
      <c r="B4033" s="385" t="s">
        <v>3048</v>
      </c>
      <c r="C4033" s="386" t="s">
        <v>6024</v>
      </c>
      <c r="D4033" s="387">
        <v>896</v>
      </c>
      <c r="E4033" s="388">
        <v>1000</v>
      </c>
      <c r="F4033" s="141">
        <f>-SUMIF(CajaAcc!F:F,A4033,CajaAcc!E:E)+G4033</f>
        <v>0</v>
      </c>
      <c r="G4033" s="332">
        <v>0</v>
      </c>
    </row>
    <row r="4034" spans="1:7" ht="15">
      <c r="A4034" s="342" t="s">
        <v>6398</v>
      </c>
      <c r="B4034" s="385" t="s">
        <v>3048</v>
      </c>
      <c r="C4034" s="386" t="s">
        <v>6976</v>
      </c>
      <c r="D4034" s="387">
        <v>5818</v>
      </c>
      <c r="E4034" s="388">
        <v>18000</v>
      </c>
      <c r="F4034" s="141">
        <f>-SUMIF(CajaAcc!F:F,A4034,CajaAcc!E:E)+G4034</f>
        <v>0</v>
      </c>
      <c r="G4034" s="332">
        <v>0</v>
      </c>
    </row>
    <row r="4035" spans="1:7" ht="15">
      <c r="A4035" s="342" t="s">
        <v>6025</v>
      </c>
      <c r="B4035" s="385" t="s">
        <v>3048</v>
      </c>
      <c r="C4035" s="386" t="s">
        <v>7783</v>
      </c>
      <c r="D4035" s="387">
        <v>3751</v>
      </c>
      <c r="E4035" s="388">
        <v>11500</v>
      </c>
      <c r="F4035" s="141">
        <f>-SUMIF(CajaAcc!F:F,A4035,CajaAcc!E:E)+G4035</f>
        <v>0</v>
      </c>
      <c r="G4035" s="332">
        <v>0</v>
      </c>
    </row>
    <row r="4036" spans="1:7" ht="15">
      <c r="A4036" s="342" t="s">
        <v>6399</v>
      </c>
      <c r="B4036" s="385" t="s">
        <v>3048</v>
      </c>
      <c r="C4036" s="386" t="s">
        <v>6977</v>
      </c>
      <c r="D4036" s="387">
        <v>5818</v>
      </c>
      <c r="E4036" s="388">
        <v>18000</v>
      </c>
      <c r="F4036" s="141">
        <f>-SUMIF(CajaAcc!F:F,A4036,CajaAcc!E:E)+G4036</f>
        <v>0</v>
      </c>
      <c r="G4036" s="332">
        <v>0</v>
      </c>
    </row>
    <row r="4037" spans="1:7" ht="15">
      <c r="A4037" s="342" t="s">
        <v>6027</v>
      </c>
      <c r="B4037" s="385" t="s">
        <v>3048</v>
      </c>
      <c r="C4037" s="386" t="s">
        <v>6028</v>
      </c>
      <c r="D4037" s="387">
        <v>2063</v>
      </c>
      <c r="E4037" s="388">
        <v>2500</v>
      </c>
      <c r="F4037" s="141">
        <f>-SUMIF(CajaAcc!F:F,A4037,CajaAcc!E:E)+G4037</f>
        <v>0</v>
      </c>
      <c r="G4037" s="332">
        <v>0</v>
      </c>
    </row>
    <row r="4038" spans="1:7" ht="15">
      <c r="A4038" s="342" t="s">
        <v>6029</v>
      </c>
      <c r="B4038" s="385" t="s">
        <v>3048</v>
      </c>
      <c r="C4038" s="386" t="s">
        <v>6030</v>
      </c>
      <c r="D4038" s="387">
        <v>4767</v>
      </c>
      <c r="E4038" s="388">
        <v>6000</v>
      </c>
      <c r="F4038" s="141">
        <f>-SUMIF(CajaAcc!F:F,A4038,CajaAcc!E:E)+G4038</f>
        <v>0</v>
      </c>
      <c r="G4038" s="332">
        <v>0</v>
      </c>
    </row>
    <row r="4039" spans="1:7" ht="15">
      <c r="A4039" s="342" t="s">
        <v>6031</v>
      </c>
      <c r="B4039" s="385" t="s">
        <v>3048</v>
      </c>
      <c r="C4039" s="386" t="s">
        <v>6032</v>
      </c>
      <c r="D4039" s="387">
        <v>2063</v>
      </c>
      <c r="E4039" s="388">
        <v>2500</v>
      </c>
      <c r="F4039" s="141">
        <f>-SUMIF(CajaAcc!F:F,A4039,CajaAcc!E:E)+G4039</f>
        <v>0</v>
      </c>
      <c r="G4039" s="332">
        <v>0</v>
      </c>
    </row>
    <row r="4040" spans="1:7" ht="15">
      <c r="A4040" s="342" t="s">
        <v>6033</v>
      </c>
      <c r="B4040" s="385" t="s">
        <v>3048</v>
      </c>
      <c r="C4040" s="386" t="s">
        <v>6034</v>
      </c>
      <c r="D4040" s="387">
        <v>2063</v>
      </c>
      <c r="E4040" s="388">
        <v>2500</v>
      </c>
      <c r="F4040" s="141">
        <f>-SUMIF(CajaAcc!F:F,A4040,CajaAcc!E:E)+G4040</f>
        <v>0</v>
      </c>
      <c r="G4040" s="332">
        <v>0</v>
      </c>
    </row>
    <row r="4041" spans="1:7" ht="15">
      <c r="A4041" s="342" t="s">
        <v>6035</v>
      </c>
      <c r="B4041" s="385" t="s">
        <v>3048</v>
      </c>
      <c r="C4041" s="386" t="s">
        <v>6036</v>
      </c>
      <c r="D4041" s="387">
        <v>2063</v>
      </c>
      <c r="E4041" s="388">
        <v>2500</v>
      </c>
      <c r="F4041" s="141">
        <f>-SUMIF(CajaAcc!F:F,A4041,CajaAcc!E:E)+G4041</f>
        <v>0</v>
      </c>
      <c r="G4041" s="332">
        <v>0</v>
      </c>
    </row>
    <row r="4042" spans="1:7" ht="15">
      <c r="A4042" s="342" t="s">
        <v>6037</v>
      </c>
      <c r="B4042" s="385" t="s">
        <v>3048</v>
      </c>
      <c r="C4042" s="386" t="s">
        <v>6038</v>
      </c>
      <c r="D4042" s="387">
        <v>2561</v>
      </c>
      <c r="E4042" s="388">
        <v>4000</v>
      </c>
      <c r="F4042" s="141">
        <f>-SUMIF(CajaAcc!F:F,A4042,CajaAcc!E:E)+G4042</f>
        <v>0</v>
      </c>
      <c r="G4042" s="332">
        <v>0</v>
      </c>
    </row>
    <row r="4043" spans="1:7" ht="15">
      <c r="A4043" s="342" t="s">
        <v>6039</v>
      </c>
      <c r="B4043" s="385" t="s">
        <v>3048</v>
      </c>
      <c r="C4043" s="386" t="s">
        <v>6040</v>
      </c>
      <c r="D4043" s="387">
        <v>1209</v>
      </c>
      <c r="E4043" s="388">
        <v>2000</v>
      </c>
      <c r="F4043" s="141">
        <f>-SUMIF(CajaAcc!F:F,A4043,CajaAcc!E:E)+G4043</f>
        <v>0</v>
      </c>
      <c r="G4043" s="332">
        <v>0</v>
      </c>
    </row>
    <row r="4044" spans="1:7" ht="15">
      <c r="A4044" s="342" t="s">
        <v>6041</v>
      </c>
      <c r="B4044" s="385" t="s">
        <v>3048</v>
      </c>
      <c r="C4044" s="386" t="s">
        <v>6042</v>
      </c>
      <c r="D4044" s="387">
        <v>6012</v>
      </c>
      <c r="E4044" s="388">
        <v>8000</v>
      </c>
      <c r="F4044" s="141">
        <f>-SUMIF(CajaAcc!F:F,A4044,CajaAcc!E:E)+G4044</f>
        <v>0</v>
      </c>
      <c r="G4044" s="332">
        <v>0</v>
      </c>
    </row>
    <row r="4045" spans="1:7" ht="15">
      <c r="A4045" s="342" t="s">
        <v>6043</v>
      </c>
      <c r="B4045" s="385" t="s">
        <v>3048</v>
      </c>
      <c r="C4045" s="386" t="s">
        <v>6044</v>
      </c>
      <c r="D4045" s="387">
        <v>6474</v>
      </c>
      <c r="E4045" s="388">
        <v>8500</v>
      </c>
      <c r="F4045" s="141">
        <f>-SUMIF(CajaAcc!F:F,A4045,CajaAcc!E:E)+G4045</f>
        <v>0</v>
      </c>
      <c r="G4045" s="332">
        <v>0</v>
      </c>
    </row>
    <row r="4046" spans="1:7" ht="15">
      <c r="A4046" s="342" t="s">
        <v>6045</v>
      </c>
      <c r="B4046" s="385" t="s">
        <v>3048</v>
      </c>
      <c r="C4046" s="386" t="s">
        <v>6046</v>
      </c>
      <c r="D4046" s="387">
        <v>3095</v>
      </c>
      <c r="E4046" s="388">
        <v>5000</v>
      </c>
      <c r="F4046" s="141">
        <f>-SUMIF(CajaAcc!F:F,A4046,CajaAcc!E:E)+G4046</f>
        <v>0</v>
      </c>
      <c r="G4046" s="332">
        <v>0</v>
      </c>
    </row>
    <row r="4047" spans="1:7" ht="15">
      <c r="A4047" s="342" t="s">
        <v>6026</v>
      </c>
      <c r="B4047" s="385" t="s">
        <v>3048</v>
      </c>
      <c r="C4047" s="386" t="s">
        <v>7784</v>
      </c>
      <c r="D4047" s="387">
        <v>20905</v>
      </c>
      <c r="E4047" s="388">
        <v>26500</v>
      </c>
      <c r="F4047" s="141">
        <f>-SUMIF(CajaAcc!F:F,A4047,CajaAcc!E:E)+G4047</f>
        <v>0</v>
      </c>
      <c r="G4047" s="332">
        <v>0</v>
      </c>
    </row>
    <row r="4048" spans="1:7" ht="15">
      <c r="A4048" s="342" t="s">
        <v>6047</v>
      </c>
      <c r="B4048" s="385" t="s">
        <v>3048</v>
      </c>
      <c r="C4048" s="386" t="s">
        <v>6048</v>
      </c>
      <c r="D4048" s="387">
        <v>4091</v>
      </c>
      <c r="E4048" s="388">
        <v>6500</v>
      </c>
      <c r="F4048" s="141">
        <f>-SUMIF(CajaAcc!F:F,A4048,CajaAcc!E:E)+G4048</f>
        <v>0</v>
      </c>
      <c r="G4048" s="332">
        <v>0</v>
      </c>
    </row>
    <row r="4049" spans="1:7" ht="15">
      <c r="A4049" s="342" t="s">
        <v>6049</v>
      </c>
      <c r="B4049" s="385" t="s">
        <v>3048</v>
      </c>
      <c r="C4049" s="386" t="s">
        <v>6050</v>
      </c>
      <c r="D4049" s="387">
        <v>8435</v>
      </c>
      <c r="E4049" s="388">
        <v>13000</v>
      </c>
      <c r="F4049" s="141">
        <f>-SUMIF(CajaAcc!F:F,A4049,CajaAcc!E:E)+G4049</f>
        <v>0</v>
      </c>
      <c r="G4049" s="332">
        <v>0</v>
      </c>
    </row>
    <row r="4050" spans="1:7" ht="15">
      <c r="A4050" s="342" t="s">
        <v>6051</v>
      </c>
      <c r="B4050" s="385" t="s">
        <v>3048</v>
      </c>
      <c r="C4050" s="386" t="s">
        <v>6050</v>
      </c>
      <c r="D4050" s="387">
        <v>8435</v>
      </c>
      <c r="E4050" s="388">
        <v>13000</v>
      </c>
      <c r="F4050" s="141">
        <f>-SUMIF(CajaAcc!F:F,A4050,CajaAcc!E:E)+G4050</f>
        <v>0</v>
      </c>
      <c r="G4050" s="332">
        <v>0</v>
      </c>
    </row>
    <row r="4051" spans="1:7" ht="15">
      <c r="A4051" s="342" t="s">
        <v>6052</v>
      </c>
      <c r="B4051" s="385" t="s">
        <v>3048</v>
      </c>
      <c r="C4051" s="386" t="s">
        <v>6050</v>
      </c>
      <c r="D4051" s="387">
        <v>8435</v>
      </c>
      <c r="E4051" s="388">
        <v>13000</v>
      </c>
      <c r="F4051" s="141">
        <f>-SUMIF(CajaAcc!F:F,A4051,CajaAcc!E:E)+G4051</f>
        <v>0</v>
      </c>
      <c r="G4051" s="332">
        <v>0</v>
      </c>
    </row>
    <row r="4052" spans="1:7" ht="15">
      <c r="A4052" s="342" t="s">
        <v>6053</v>
      </c>
      <c r="B4052" s="385" t="s">
        <v>3048</v>
      </c>
      <c r="C4052" s="386" t="s">
        <v>6054</v>
      </c>
      <c r="D4052" s="387">
        <v>8435</v>
      </c>
      <c r="E4052" s="388">
        <v>13000</v>
      </c>
      <c r="F4052" s="141">
        <f>-SUMIF(CajaAcc!F:F,A4052,CajaAcc!E:E)+G4052</f>
        <v>0</v>
      </c>
      <c r="G4052" s="332">
        <v>0</v>
      </c>
    </row>
    <row r="4053" spans="1:7" ht="15">
      <c r="A4053" s="342" t="s">
        <v>6055</v>
      </c>
      <c r="B4053" s="385" t="s">
        <v>3048</v>
      </c>
      <c r="C4053" s="386" t="s">
        <v>6054</v>
      </c>
      <c r="D4053" s="387">
        <v>8435</v>
      </c>
      <c r="E4053" s="388">
        <v>13000</v>
      </c>
      <c r="F4053" s="141">
        <f>-SUMIF(CajaAcc!F:F,A4053,CajaAcc!E:E)+G4053</f>
        <v>0</v>
      </c>
      <c r="G4053" s="332">
        <v>0</v>
      </c>
    </row>
    <row r="4054" spans="1:7" ht="15">
      <c r="A4054" s="342" t="s">
        <v>6056</v>
      </c>
      <c r="B4054" s="385" t="s">
        <v>3048</v>
      </c>
      <c r="C4054" s="386" t="s">
        <v>6054</v>
      </c>
      <c r="D4054" s="387">
        <v>8435</v>
      </c>
      <c r="E4054" s="388">
        <v>13000</v>
      </c>
      <c r="F4054" s="141">
        <f>-SUMIF(CajaAcc!F:F,A4054,CajaAcc!E:E)+G4054</f>
        <v>0</v>
      </c>
      <c r="G4054" s="332">
        <v>0</v>
      </c>
    </row>
    <row r="4055" spans="1:7" ht="15">
      <c r="A4055" s="342" t="s">
        <v>6057</v>
      </c>
      <c r="B4055" s="385" t="s">
        <v>3048</v>
      </c>
      <c r="C4055" s="386" t="s">
        <v>6054</v>
      </c>
      <c r="D4055" s="387">
        <v>8435</v>
      </c>
      <c r="E4055" s="388">
        <v>13000</v>
      </c>
      <c r="F4055" s="141">
        <f>-SUMIF(CajaAcc!F:F,A4055,CajaAcc!E:E)+G4055</f>
        <v>0</v>
      </c>
      <c r="G4055" s="332">
        <v>0</v>
      </c>
    </row>
    <row r="4056" spans="1:7" ht="15">
      <c r="A4056" s="342" t="s">
        <v>6058</v>
      </c>
      <c r="B4056" s="385" t="s">
        <v>3048</v>
      </c>
      <c r="C4056" s="386" t="s">
        <v>6059</v>
      </c>
      <c r="D4056" s="387">
        <v>1885</v>
      </c>
      <c r="E4056" s="388">
        <v>3000</v>
      </c>
      <c r="F4056" s="141">
        <f>-SUMIF(CajaAcc!F:F,A4056,CajaAcc!E:E)+G4056</f>
        <v>0</v>
      </c>
      <c r="G4056" s="332">
        <v>0</v>
      </c>
    </row>
    <row r="4057" spans="1:7" ht="15">
      <c r="A4057" s="342" t="s">
        <v>6060</v>
      </c>
      <c r="B4057" s="385" t="s">
        <v>3048</v>
      </c>
      <c r="C4057" s="386" t="s">
        <v>6061</v>
      </c>
      <c r="D4057" s="387">
        <v>1850</v>
      </c>
      <c r="E4057" s="388">
        <v>5500</v>
      </c>
      <c r="F4057" s="141">
        <f>-SUMIF(CajaAcc!F:F,A4057,CajaAcc!E:E)+G4057</f>
        <v>0</v>
      </c>
      <c r="G4057" s="332">
        <v>0</v>
      </c>
    </row>
    <row r="4058" spans="1:7" ht="15">
      <c r="A4058" s="342" t="s">
        <v>6062</v>
      </c>
      <c r="B4058" s="385" t="s">
        <v>3048</v>
      </c>
      <c r="C4058" s="386" t="s">
        <v>6061</v>
      </c>
      <c r="D4058" s="387">
        <v>1850</v>
      </c>
      <c r="E4058" s="388">
        <v>5500</v>
      </c>
      <c r="F4058" s="141">
        <f>-SUMIF(CajaAcc!F:F,A4058,CajaAcc!E:E)+G4058</f>
        <v>0</v>
      </c>
      <c r="G4058" s="332">
        <v>0</v>
      </c>
    </row>
    <row r="4059" spans="1:7" ht="15">
      <c r="A4059" s="342" t="s">
        <v>6063</v>
      </c>
      <c r="B4059" s="385" t="s">
        <v>3048</v>
      </c>
      <c r="C4059" s="386" t="s">
        <v>6061</v>
      </c>
      <c r="D4059" s="387">
        <v>1850</v>
      </c>
      <c r="E4059" s="388">
        <v>5500</v>
      </c>
      <c r="F4059" s="141">
        <f>-SUMIF(CajaAcc!F:F,A4059,CajaAcc!E:E)+G4059</f>
        <v>0</v>
      </c>
      <c r="G4059" s="332">
        <v>0</v>
      </c>
    </row>
    <row r="4060" spans="1:7" ht="15">
      <c r="A4060" s="342" t="s">
        <v>6064</v>
      </c>
      <c r="B4060" s="385" t="s">
        <v>3048</v>
      </c>
      <c r="C4060" s="386" t="s">
        <v>6065</v>
      </c>
      <c r="D4060" s="387">
        <v>1850</v>
      </c>
      <c r="E4060" s="388">
        <v>5500</v>
      </c>
      <c r="F4060" s="141">
        <f>-SUMIF(CajaAcc!F:F,A4060,CajaAcc!E:E)+G4060</f>
        <v>0</v>
      </c>
      <c r="G4060" s="332">
        <v>0</v>
      </c>
    </row>
    <row r="4061" spans="1:7" ht="15">
      <c r="A4061" s="342" t="s">
        <v>6066</v>
      </c>
      <c r="B4061" s="385" t="s">
        <v>3048</v>
      </c>
      <c r="C4061" s="386" t="s">
        <v>7259</v>
      </c>
      <c r="D4061" s="387">
        <v>4540</v>
      </c>
      <c r="E4061" s="388">
        <v>14000</v>
      </c>
      <c r="F4061" s="141">
        <f>-SUMIF(CajaAcc!F:F,A4061,CajaAcc!E:E)+G4061</f>
        <v>0</v>
      </c>
      <c r="G4061" s="332">
        <v>0</v>
      </c>
    </row>
    <row r="4062" spans="1:7" ht="15">
      <c r="A4062" s="342" t="s">
        <v>6978</v>
      </c>
      <c r="B4062" s="385" t="s">
        <v>3048</v>
      </c>
      <c r="C4062" s="386" t="s">
        <v>7260</v>
      </c>
      <c r="D4062" s="387">
        <v>3285</v>
      </c>
      <c r="E4062" s="388">
        <v>10000</v>
      </c>
      <c r="F4062" s="141">
        <f>-SUMIF(CajaAcc!F:F,A4062,CajaAcc!E:E)+G4062</f>
        <v>0</v>
      </c>
      <c r="G4062" s="332">
        <v>0</v>
      </c>
    </row>
    <row r="4063" spans="1:7" ht="15">
      <c r="A4063" s="342" t="s">
        <v>6979</v>
      </c>
      <c r="B4063" s="385" t="s">
        <v>3048</v>
      </c>
      <c r="C4063" s="386" t="s">
        <v>7261</v>
      </c>
      <c r="D4063" s="387">
        <v>2404</v>
      </c>
      <c r="E4063" s="388">
        <v>7500</v>
      </c>
      <c r="F4063" s="141">
        <f>-SUMIF(CajaAcc!F:F,A4063,CajaAcc!E:E)+G4063</f>
        <v>1</v>
      </c>
      <c r="G4063" s="332">
        <v>0</v>
      </c>
    </row>
    <row r="4064" spans="1:7" ht="15">
      <c r="A4064" s="342" t="s">
        <v>6698</v>
      </c>
      <c r="B4064" s="385" t="s">
        <v>3048</v>
      </c>
      <c r="C4064" s="386" t="s">
        <v>7262</v>
      </c>
      <c r="D4064" s="387">
        <v>4540</v>
      </c>
      <c r="E4064" s="388">
        <v>14000</v>
      </c>
      <c r="F4064" s="141">
        <f>-SUMIF(CajaAcc!F:F,A4064,CajaAcc!E:E)+G4064</f>
        <v>0</v>
      </c>
      <c r="G4064" s="332">
        <v>0</v>
      </c>
    </row>
    <row r="4065" spans="1:7" ht="15">
      <c r="A4065" s="342" t="s">
        <v>6400</v>
      </c>
      <c r="B4065" s="385" t="s">
        <v>3048</v>
      </c>
      <c r="C4065" s="386" t="s">
        <v>7263</v>
      </c>
      <c r="D4065" s="387">
        <v>4540</v>
      </c>
      <c r="E4065" s="388">
        <v>14000</v>
      </c>
      <c r="F4065" s="141">
        <f>-SUMIF(CajaAcc!F:F,A4065,CajaAcc!E:E)+G4065</f>
        <v>0</v>
      </c>
      <c r="G4065" s="332">
        <v>0</v>
      </c>
    </row>
    <row r="4066" spans="1:7" ht="15">
      <c r="A4066" s="342" t="s">
        <v>6499</v>
      </c>
      <c r="B4066" s="385" t="s">
        <v>3048</v>
      </c>
      <c r="C4066" s="386" t="s">
        <v>7263</v>
      </c>
      <c r="D4066" s="387">
        <v>4540</v>
      </c>
      <c r="E4066" s="388">
        <v>14000</v>
      </c>
      <c r="F4066" s="141">
        <f>-SUMIF(CajaAcc!F:F,A4066,CajaAcc!E:E)+G4066</f>
        <v>2</v>
      </c>
      <c r="G4066" s="332">
        <v>2</v>
      </c>
    </row>
    <row r="4067" spans="1:7" ht="15">
      <c r="A4067" s="342" t="s">
        <v>7394</v>
      </c>
      <c r="B4067" s="385" t="s">
        <v>3048</v>
      </c>
      <c r="C4067" s="386" t="s">
        <v>7395</v>
      </c>
      <c r="D4067" s="387">
        <v>3578</v>
      </c>
      <c r="E4067" s="388">
        <v>11000</v>
      </c>
      <c r="F4067" s="141">
        <f>-SUMIF(CajaAcc!F:F,A4067,CajaAcc!E:E)+G4067</f>
        <v>0</v>
      </c>
      <c r="G4067" s="332">
        <v>0</v>
      </c>
    </row>
    <row r="4068" spans="1:7" ht="15">
      <c r="A4068" s="342" t="s">
        <v>7785</v>
      </c>
      <c r="B4068" s="385" t="s">
        <v>3048</v>
      </c>
      <c r="C4068" s="386" t="s">
        <v>7786</v>
      </c>
      <c r="D4068" s="387">
        <v>2433</v>
      </c>
      <c r="E4068" s="388">
        <v>7500</v>
      </c>
      <c r="F4068" s="141">
        <f>-SUMIF(CajaAcc!F:F,A4068,CajaAcc!E:E)+G4068</f>
        <v>1</v>
      </c>
      <c r="G4068" s="332">
        <v>1</v>
      </c>
    </row>
    <row r="4069" spans="1:7" ht="15">
      <c r="A4069" s="342" t="s">
        <v>7787</v>
      </c>
      <c r="B4069" s="385" t="s">
        <v>3048</v>
      </c>
      <c r="C4069" s="386" t="s">
        <v>7788</v>
      </c>
      <c r="D4069" s="387">
        <v>2433</v>
      </c>
      <c r="E4069" s="388">
        <v>7500</v>
      </c>
      <c r="F4069" s="141">
        <f>-SUMIF(CajaAcc!F:F,A4069,CajaAcc!E:E)+G4069</f>
        <v>1</v>
      </c>
      <c r="G4069" s="332">
        <v>1</v>
      </c>
    </row>
    <row r="4070" spans="1:7" ht="15">
      <c r="A4070" s="342" t="s">
        <v>6067</v>
      </c>
      <c r="B4070" s="385" t="s">
        <v>3048</v>
      </c>
      <c r="C4070" s="386" t="s">
        <v>7264</v>
      </c>
      <c r="D4070" s="387">
        <v>4540</v>
      </c>
      <c r="E4070" s="388">
        <v>14000</v>
      </c>
      <c r="F4070" s="141">
        <f>-SUMIF(CajaAcc!F:F,A4070,CajaAcc!E:E)+G4070</f>
        <v>0</v>
      </c>
      <c r="G4070" s="332">
        <v>0</v>
      </c>
    </row>
    <row r="4071" spans="1:7" ht="15">
      <c r="A4071" s="342" t="s">
        <v>6408</v>
      </c>
      <c r="B4071" s="385" t="s">
        <v>3048</v>
      </c>
      <c r="C4071" s="386" t="s">
        <v>6409</v>
      </c>
      <c r="D4071" s="387">
        <v>1915</v>
      </c>
      <c r="E4071" s="388">
        <v>6000</v>
      </c>
      <c r="F4071" s="141">
        <f>-SUMIF(CajaAcc!F:F,A4071,CajaAcc!E:E)+G4071</f>
        <v>0</v>
      </c>
      <c r="G4071" s="332">
        <v>0</v>
      </c>
    </row>
    <row r="4072" spans="1:7" ht="15">
      <c r="A4072" s="342" t="s">
        <v>6401</v>
      </c>
      <c r="B4072" s="385" t="s">
        <v>3048</v>
      </c>
      <c r="C4072" s="386" t="s">
        <v>6402</v>
      </c>
      <c r="D4072" s="387">
        <v>2605</v>
      </c>
      <c r="E4072" s="388">
        <v>8000</v>
      </c>
      <c r="F4072" s="141">
        <f>-SUMIF(CajaAcc!F:F,A4072,CajaAcc!E:E)+G4072</f>
        <v>1</v>
      </c>
      <c r="G4072" s="332">
        <v>1</v>
      </c>
    </row>
    <row r="4073" spans="1:7" ht="15">
      <c r="A4073" s="342" t="s">
        <v>6406</v>
      </c>
      <c r="B4073" s="385" t="s">
        <v>3048</v>
      </c>
      <c r="C4073" s="386" t="s">
        <v>7265</v>
      </c>
      <c r="D4073" s="387">
        <v>4540</v>
      </c>
      <c r="E4073" s="388">
        <v>14000</v>
      </c>
      <c r="F4073" s="141">
        <f>-SUMIF(CajaAcc!F:F,A4073,CajaAcc!E:E)+G4073</f>
        <v>0</v>
      </c>
      <c r="G4073" s="332">
        <v>0</v>
      </c>
    </row>
    <row r="4074" spans="1:7" ht="15">
      <c r="A4074" s="342" t="s">
        <v>6414</v>
      </c>
      <c r="B4074" s="385" t="s">
        <v>3048</v>
      </c>
      <c r="C4074" s="386" t="s">
        <v>7266</v>
      </c>
      <c r="D4074" s="387">
        <v>2404</v>
      </c>
      <c r="E4074" s="388">
        <v>7500</v>
      </c>
      <c r="F4074" s="141">
        <f>-SUMIF(CajaAcc!F:F,A4074,CajaAcc!E:E)+G4074</f>
        <v>1</v>
      </c>
      <c r="G4074" s="332">
        <v>1</v>
      </c>
    </row>
    <row r="4075" spans="1:7" ht="15">
      <c r="A4075" s="342" t="s">
        <v>6567</v>
      </c>
      <c r="B4075" s="385" t="s">
        <v>3048</v>
      </c>
      <c r="C4075" s="386" t="s">
        <v>6568</v>
      </c>
      <c r="D4075" s="387">
        <v>2389</v>
      </c>
      <c r="E4075" s="388">
        <v>7500</v>
      </c>
      <c r="F4075" s="141">
        <f>-SUMIF(CajaAcc!F:F,A4075,CajaAcc!E:E)+G4075</f>
        <v>1</v>
      </c>
      <c r="G4075" s="332">
        <v>1</v>
      </c>
    </row>
    <row r="4076" spans="1:7" ht="15">
      <c r="A4076" s="342" t="s">
        <v>6427</v>
      </c>
      <c r="B4076" s="385" t="s">
        <v>3048</v>
      </c>
      <c r="C4076" s="386" t="s">
        <v>6428</v>
      </c>
      <c r="D4076" s="387">
        <v>1875</v>
      </c>
      <c r="E4076" s="388">
        <v>6000</v>
      </c>
      <c r="F4076" s="141">
        <f>-SUMIF(CajaAcc!F:F,A4076,CajaAcc!E:E)+G4076</f>
        <v>0</v>
      </c>
      <c r="G4076" s="332">
        <v>0</v>
      </c>
    </row>
    <row r="4077" spans="1:7" ht="15">
      <c r="A4077" s="342" t="s">
        <v>6407</v>
      </c>
      <c r="B4077" s="385" t="s">
        <v>3048</v>
      </c>
      <c r="C4077" s="386" t="s">
        <v>7267</v>
      </c>
      <c r="D4077" s="387">
        <v>4540</v>
      </c>
      <c r="E4077" s="388">
        <v>14000</v>
      </c>
      <c r="F4077" s="141">
        <f>-SUMIF(CajaAcc!F:F,A4077,CajaAcc!E:E)+G4077</f>
        <v>0</v>
      </c>
      <c r="G4077" s="332">
        <v>0</v>
      </c>
    </row>
    <row r="4078" spans="1:7" ht="15">
      <c r="A4078" s="342" t="s">
        <v>6431</v>
      </c>
      <c r="B4078" s="385" t="s">
        <v>3048</v>
      </c>
      <c r="C4078" s="386" t="s">
        <v>7268</v>
      </c>
      <c r="D4078" s="387">
        <v>2404</v>
      </c>
      <c r="E4078" s="388">
        <v>7500</v>
      </c>
      <c r="F4078" s="141">
        <f>-SUMIF(CajaAcc!F:F,A4078,CajaAcc!E:E)+G4078</f>
        <v>1</v>
      </c>
      <c r="G4078" s="332">
        <v>1</v>
      </c>
    </row>
    <row r="4079" spans="1:7" ht="15">
      <c r="A4079" s="342" t="s">
        <v>6404</v>
      </c>
      <c r="B4079" s="385" t="s">
        <v>3048</v>
      </c>
      <c r="C4079" s="386" t="s">
        <v>6569</v>
      </c>
      <c r="D4079" s="387">
        <v>2389</v>
      </c>
      <c r="E4079" s="388">
        <v>7500</v>
      </c>
      <c r="F4079" s="141">
        <f>-SUMIF(CajaAcc!F:F,A4079,CajaAcc!E:E)+G4079</f>
        <v>1</v>
      </c>
      <c r="G4079" s="332">
        <v>1</v>
      </c>
    </row>
    <row r="4080" spans="1:7" ht="15">
      <c r="A4080" s="342" t="s">
        <v>6980</v>
      </c>
      <c r="B4080" s="385" t="s">
        <v>3048</v>
      </c>
      <c r="C4080" s="386" t="s">
        <v>6981</v>
      </c>
      <c r="D4080" s="387">
        <v>4517</v>
      </c>
      <c r="E4080" s="388">
        <v>14000</v>
      </c>
      <c r="F4080" s="141">
        <f>-SUMIF(CajaAcc!F:F,A4080,CajaAcc!E:E)+G4080</f>
        <v>0</v>
      </c>
      <c r="G4080" s="332">
        <v>0</v>
      </c>
    </row>
    <row r="4081" spans="1:7" ht="15">
      <c r="A4081" s="342" t="s">
        <v>6410</v>
      </c>
      <c r="B4081" s="385" t="s">
        <v>3048</v>
      </c>
      <c r="C4081" s="386" t="s">
        <v>6411</v>
      </c>
      <c r="D4081" s="387">
        <v>1915</v>
      </c>
      <c r="E4081" s="388">
        <v>6000</v>
      </c>
      <c r="F4081" s="141">
        <f>-SUMIF(CajaAcc!F:F,A4081,CajaAcc!E:E)+G4081</f>
        <v>0</v>
      </c>
      <c r="G4081" s="332">
        <v>0</v>
      </c>
    </row>
    <row r="4082" spans="1:7" ht="15">
      <c r="A4082" s="342" t="s">
        <v>6429</v>
      </c>
      <c r="B4082" s="385" t="s">
        <v>3048</v>
      </c>
      <c r="C4082" s="386" t="s">
        <v>6430</v>
      </c>
      <c r="D4082" s="387">
        <v>1875</v>
      </c>
      <c r="E4082" s="388">
        <v>6000</v>
      </c>
      <c r="F4082" s="141">
        <f>-SUMIF(CajaAcc!F:F,A4082,CajaAcc!E:E)+G4082</f>
        <v>0</v>
      </c>
      <c r="G4082" s="332">
        <v>0</v>
      </c>
    </row>
    <row r="4083" spans="1:7" ht="15">
      <c r="A4083" s="342" t="s">
        <v>6699</v>
      </c>
      <c r="B4083" s="385" t="s">
        <v>3048</v>
      </c>
      <c r="C4083" s="386" t="s">
        <v>6700</v>
      </c>
      <c r="D4083" s="387">
        <v>1836</v>
      </c>
      <c r="E4083" s="388">
        <v>5500</v>
      </c>
      <c r="F4083" s="141">
        <f>-SUMIF(CajaAcc!F:F,A4083,CajaAcc!E:E)+G4083</f>
        <v>1</v>
      </c>
      <c r="G4083" s="332">
        <v>1</v>
      </c>
    </row>
    <row r="4084" spans="1:7" ht="15">
      <c r="A4084" s="342" t="s">
        <v>6403</v>
      </c>
      <c r="B4084" s="385" t="s">
        <v>3048</v>
      </c>
      <c r="C4084" s="386" t="s">
        <v>7269</v>
      </c>
      <c r="D4084" s="387">
        <v>4540</v>
      </c>
      <c r="E4084" s="388">
        <v>14000</v>
      </c>
      <c r="F4084" s="141">
        <f>-SUMIF(CajaAcc!F:F,A4084,CajaAcc!E:E)+G4084</f>
        <v>0</v>
      </c>
      <c r="G4084" s="332">
        <v>0</v>
      </c>
    </row>
    <row r="4085" spans="1:7" ht="15">
      <c r="A4085" s="342" t="s">
        <v>6760</v>
      </c>
      <c r="B4085" s="385" t="s">
        <v>3048</v>
      </c>
      <c r="C4085" s="386" t="s">
        <v>7269</v>
      </c>
      <c r="D4085" s="387">
        <v>4540</v>
      </c>
      <c r="E4085" s="388">
        <v>14000</v>
      </c>
      <c r="F4085" s="141">
        <f>-SUMIF(CajaAcc!F:F,A4085,CajaAcc!E:E)+G4085</f>
        <v>0</v>
      </c>
      <c r="G4085" s="332">
        <v>0</v>
      </c>
    </row>
    <row r="4086" spans="1:7" ht="15">
      <c r="A4086" s="342" t="s">
        <v>6415</v>
      </c>
      <c r="B4086" s="385" t="s">
        <v>3048</v>
      </c>
      <c r="C4086" s="386" t="s">
        <v>7270</v>
      </c>
      <c r="D4086" s="387">
        <v>3584</v>
      </c>
      <c r="E4086" s="388">
        <v>11000</v>
      </c>
      <c r="F4086" s="141">
        <f>-SUMIF(CajaAcc!F:F,A4086,CajaAcc!E:E)+G4086</f>
        <v>2</v>
      </c>
      <c r="G4086" s="332">
        <v>2</v>
      </c>
    </row>
    <row r="4087" spans="1:7" ht="15">
      <c r="A4087" s="342" t="s">
        <v>6982</v>
      </c>
      <c r="B4087" s="385" t="s">
        <v>3048</v>
      </c>
      <c r="C4087" s="386" t="s">
        <v>7271</v>
      </c>
      <c r="D4087" s="387">
        <v>3285</v>
      </c>
      <c r="E4087" s="388">
        <v>10000</v>
      </c>
      <c r="F4087" s="141">
        <f>-SUMIF(CajaAcc!F:F,A4087,CajaAcc!E:E)+G4087</f>
        <v>1</v>
      </c>
      <c r="G4087" s="332">
        <v>1</v>
      </c>
    </row>
    <row r="4088" spans="1:7" ht="15">
      <c r="A4088" s="342" t="s">
        <v>6983</v>
      </c>
      <c r="B4088" s="385" t="s">
        <v>3048</v>
      </c>
      <c r="C4088" s="386" t="s">
        <v>6984</v>
      </c>
      <c r="D4088" s="387">
        <v>2156</v>
      </c>
      <c r="E4088" s="388">
        <v>6500</v>
      </c>
      <c r="F4088" s="141">
        <f>-SUMIF(CajaAcc!F:F,A4088,CajaAcc!E:E)+G4088</f>
        <v>0</v>
      </c>
      <c r="G4088" s="332">
        <v>0</v>
      </c>
    </row>
    <row r="4089" spans="1:7" ht="15">
      <c r="A4089" s="342" t="s">
        <v>6192</v>
      </c>
      <c r="B4089" s="385" t="s">
        <v>3048</v>
      </c>
      <c r="C4089" s="386" t="s">
        <v>7789</v>
      </c>
      <c r="D4089" s="387">
        <v>2389</v>
      </c>
      <c r="E4089" s="388">
        <v>7500</v>
      </c>
      <c r="F4089" s="141">
        <f>-SUMIF(CajaAcc!F:F,A4089,CajaAcc!E:E)+G4089</f>
        <v>0</v>
      </c>
      <c r="G4089" s="332">
        <v>0</v>
      </c>
    </row>
    <row r="4090" spans="1:7" ht="15">
      <c r="A4090" s="342" t="s">
        <v>6701</v>
      </c>
      <c r="B4090" s="385" t="s">
        <v>3048</v>
      </c>
      <c r="C4090" s="386" t="s">
        <v>6702</v>
      </c>
      <c r="D4090" s="387">
        <v>2445</v>
      </c>
      <c r="E4090" s="388">
        <v>7500</v>
      </c>
      <c r="F4090" s="141">
        <f>-SUMIF(CajaAcc!F:F,A4090,CajaAcc!E:E)+G4090</f>
        <v>0</v>
      </c>
      <c r="G4090" s="332">
        <v>0</v>
      </c>
    </row>
    <row r="4091" spans="1:7" ht="15">
      <c r="A4091" s="342" t="s">
        <v>7396</v>
      </c>
      <c r="B4091" s="385" t="s">
        <v>3048</v>
      </c>
      <c r="C4091" s="386" t="s">
        <v>7397</v>
      </c>
      <c r="D4091" s="387">
        <v>1915</v>
      </c>
      <c r="E4091" s="388">
        <v>6000</v>
      </c>
      <c r="F4091" s="141">
        <f>-SUMIF(CajaAcc!F:F,A4091,CajaAcc!E:E)+G4091</f>
        <v>2</v>
      </c>
      <c r="G4091" s="332">
        <v>2</v>
      </c>
    </row>
    <row r="4092" spans="1:7" ht="15">
      <c r="A4092" s="342" t="s">
        <v>7522</v>
      </c>
      <c r="B4092" s="385" t="s">
        <v>3048</v>
      </c>
      <c r="C4092" s="386" t="s">
        <v>7523</v>
      </c>
      <c r="D4092" s="387">
        <v>2811</v>
      </c>
      <c r="E4092" s="388">
        <v>8500</v>
      </c>
      <c r="F4092" s="141">
        <f>-SUMIF(CajaAcc!F:F,A4092,CajaAcc!E:E)+G4092</f>
        <v>2</v>
      </c>
      <c r="G4092" s="332">
        <v>2</v>
      </c>
    </row>
    <row r="4093" spans="1:7" ht="15">
      <c r="A4093" s="342" t="s">
        <v>7524</v>
      </c>
      <c r="B4093" s="385" t="s">
        <v>3048</v>
      </c>
      <c r="C4093" s="386" t="s">
        <v>7525</v>
      </c>
      <c r="D4093" s="387">
        <v>1875</v>
      </c>
      <c r="E4093" s="388">
        <v>6000</v>
      </c>
      <c r="F4093" s="141">
        <f>-SUMIF(CajaAcc!F:F,A4093,CajaAcc!E:E)+G4093</f>
        <v>2</v>
      </c>
      <c r="G4093" s="332">
        <v>3</v>
      </c>
    </row>
    <row r="4094" spans="1:7" ht="15">
      <c r="A4094" s="342" t="s">
        <v>7398</v>
      </c>
      <c r="B4094" s="385" t="s">
        <v>3048</v>
      </c>
      <c r="C4094" s="386" t="s">
        <v>7399</v>
      </c>
      <c r="D4094" s="387">
        <v>2404</v>
      </c>
      <c r="E4094" s="388">
        <v>7500</v>
      </c>
      <c r="F4094" s="141">
        <f>-SUMIF(CajaAcc!F:F,A4094,CajaAcc!E:E)+G4094</f>
        <v>4</v>
      </c>
      <c r="G4094" s="332">
        <v>4</v>
      </c>
    </row>
    <row r="4095" spans="1:7" ht="15">
      <c r="A4095" s="342" t="s">
        <v>7400</v>
      </c>
      <c r="B4095" s="385" t="s">
        <v>3048</v>
      </c>
      <c r="C4095" s="386" t="s">
        <v>7790</v>
      </c>
      <c r="D4095" s="387">
        <v>2290</v>
      </c>
      <c r="E4095" s="388">
        <v>7000</v>
      </c>
      <c r="F4095" s="141">
        <f>-SUMIF(CajaAcc!F:F,A4095,CajaAcc!E:E)+G4095</f>
        <v>4</v>
      </c>
      <c r="G4095" s="332">
        <v>1</v>
      </c>
    </row>
    <row r="4096" spans="1:7" ht="15">
      <c r="A4096" s="342" t="s">
        <v>7791</v>
      </c>
      <c r="B4096" s="385" t="s">
        <v>3048</v>
      </c>
      <c r="C4096" s="386" t="s">
        <v>7792</v>
      </c>
      <c r="D4096" s="387">
        <v>2433</v>
      </c>
      <c r="E4096" s="388">
        <v>7500</v>
      </c>
      <c r="F4096" s="141">
        <f>-SUMIF(CajaAcc!F:F,A4096,CajaAcc!E:E)+G4096</f>
        <v>2</v>
      </c>
      <c r="G4096" s="332">
        <v>1</v>
      </c>
    </row>
    <row r="4097" spans="1:7" ht="15">
      <c r="A4097" s="342" t="s">
        <v>6070</v>
      </c>
      <c r="B4097" s="385" t="s">
        <v>3048</v>
      </c>
      <c r="C4097" s="386" t="s">
        <v>7272</v>
      </c>
      <c r="D4097" s="387">
        <v>2416</v>
      </c>
      <c r="E4097" s="388">
        <v>7500</v>
      </c>
      <c r="F4097" s="141">
        <f>-SUMIF(CajaAcc!F:F,A4097,CajaAcc!E:E)+G4097</f>
        <v>1</v>
      </c>
      <c r="G4097" s="332">
        <v>1</v>
      </c>
    </row>
    <row r="4098" spans="1:7" ht="15">
      <c r="A4098" s="342" t="s">
        <v>6703</v>
      </c>
      <c r="B4098" s="385" t="s">
        <v>3048</v>
      </c>
      <c r="C4098" s="386" t="s">
        <v>6704</v>
      </c>
      <c r="D4098" s="387">
        <v>1836</v>
      </c>
      <c r="E4098" s="388">
        <v>5500</v>
      </c>
      <c r="F4098" s="141">
        <f>-SUMIF(CajaAcc!F:F,A4098,CajaAcc!E:E)+G4098</f>
        <v>1</v>
      </c>
      <c r="G4098" s="332">
        <v>1</v>
      </c>
    </row>
    <row r="4099" spans="1:7" ht="15">
      <c r="A4099" s="342" t="s">
        <v>6705</v>
      </c>
      <c r="B4099" s="385" t="s">
        <v>3048</v>
      </c>
      <c r="C4099" s="386" t="s">
        <v>7273</v>
      </c>
      <c r="D4099" s="387">
        <v>4540</v>
      </c>
      <c r="E4099" s="388">
        <v>14000</v>
      </c>
      <c r="F4099" s="141">
        <f>-SUMIF(CajaAcc!F:F,A4099,CajaAcc!E:E)+G4099</f>
        <v>0</v>
      </c>
      <c r="G4099" s="332">
        <v>0</v>
      </c>
    </row>
    <row r="4100" spans="1:7" ht="15">
      <c r="A4100" s="342" t="s">
        <v>6706</v>
      </c>
      <c r="B4100" s="385" t="s">
        <v>3048</v>
      </c>
      <c r="C4100" s="386" t="s">
        <v>7274</v>
      </c>
      <c r="D4100" s="387">
        <v>3584</v>
      </c>
      <c r="E4100" s="388">
        <v>11000</v>
      </c>
      <c r="F4100" s="141">
        <f>-SUMIF(CajaAcc!F:F,A4100,CajaAcc!E:E)+G4100</f>
        <v>1</v>
      </c>
      <c r="G4100" s="332">
        <v>1</v>
      </c>
    </row>
    <row r="4101" spans="1:7" ht="15">
      <c r="A4101" s="342" t="s">
        <v>7793</v>
      </c>
      <c r="B4101" s="385" t="s">
        <v>3048</v>
      </c>
      <c r="C4101" s="386" t="s">
        <v>7794</v>
      </c>
      <c r="D4101" s="387">
        <v>1755</v>
      </c>
      <c r="E4101" s="388">
        <v>5500</v>
      </c>
      <c r="F4101" s="141">
        <f>-SUMIF(CajaAcc!F:F,A4101,CajaAcc!E:E)+G4101</f>
        <v>1</v>
      </c>
      <c r="G4101" s="332">
        <v>1</v>
      </c>
    </row>
    <row r="4102" spans="1:7" ht="15">
      <c r="A4102" s="342" t="s">
        <v>7795</v>
      </c>
      <c r="B4102" s="385" t="s">
        <v>3048</v>
      </c>
      <c r="C4102" s="386" t="s">
        <v>7796</v>
      </c>
      <c r="D4102" s="387">
        <v>2433</v>
      </c>
      <c r="E4102" s="388">
        <v>7500</v>
      </c>
      <c r="F4102" s="141">
        <f>-SUMIF(CajaAcc!F:F,A4102,CajaAcc!E:E)+G4102</f>
        <v>1</v>
      </c>
      <c r="G4102" s="332">
        <v>1</v>
      </c>
    </row>
    <row r="4103" spans="1:7" ht="15">
      <c r="A4103" s="342" t="s">
        <v>6707</v>
      </c>
      <c r="B4103" s="385" t="s">
        <v>3048</v>
      </c>
      <c r="C4103" s="386" t="s">
        <v>6708</v>
      </c>
      <c r="D4103" s="387">
        <v>2445</v>
      </c>
      <c r="E4103" s="388">
        <v>7500</v>
      </c>
      <c r="F4103" s="141">
        <f>-SUMIF(CajaAcc!F:F,A4103,CajaAcc!E:E)+G4103</f>
        <v>0</v>
      </c>
      <c r="G4103" s="332">
        <v>0</v>
      </c>
    </row>
    <row r="4104" spans="1:7" ht="15">
      <c r="A4104" s="342" t="s">
        <v>6071</v>
      </c>
      <c r="B4104" s="385" t="s">
        <v>3048</v>
      </c>
      <c r="C4104" s="386" t="s">
        <v>7275</v>
      </c>
      <c r="D4104" s="387">
        <v>2416</v>
      </c>
      <c r="E4104" s="388">
        <v>7500</v>
      </c>
      <c r="F4104" s="141">
        <f>-SUMIF(CajaAcc!F:F,A4104,CajaAcc!E:E)+G4104</f>
        <v>0</v>
      </c>
      <c r="G4104" s="332">
        <v>0</v>
      </c>
    </row>
    <row r="4105" spans="1:7" ht="15">
      <c r="A4105" s="342" t="s">
        <v>6068</v>
      </c>
      <c r="B4105" s="385" t="s">
        <v>3048</v>
      </c>
      <c r="C4105" s="386" t="s">
        <v>6069</v>
      </c>
      <c r="D4105" s="387">
        <v>1850</v>
      </c>
      <c r="E4105" s="388">
        <v>5500</v>
      </c>
      <c r="F4105" s="141">
        <f>-SUMIF(CajaAcc!F:F,A4105,CajaAcc!E:E)+G4105</f>
        <v>0</v>
      </c>
      <c r="G4105" s="332">
        <v>0</v>
      </c>
    </row>
    <row r="4106" spans="1:7" ht="15">
      <c r="A4106" s="342" t="s">
        <v>6072</v>
      </c>
      <c r="B4106" s="385" t="s">
        <v>3048</v>
      </c>
      <c r="C4106" s="386" t="s">
        <v>7276</v>
      </c>
      <c r="D4106" s="387">
        <v>2416</v>
      </c>
      <c r="E4106" s="388">
        <v>7500</v>
      </c>
      <c r="F4106" s="141">
        <f>-SUMIF(CajaAcc!F:F,A4106,CajaAcc!E:E)+G4106</f>
        <v>0</v>
      </c>
      <c r="G4106" s="332">
        <v>0</v>
      </c>
    </row>
    <row r="4107" spans="1:7" ht="15">
      <c r="A4107" s="342" t="s">
        <v>8083</v>
      </c>
      <c r="B4107" s="385" t="s">
        <v>3048</v>
      </c>
      <c r="C4107" s="386" t="s">
        <v>8084</v>
      </c>
      <c r="D4107" s="387">
        <v>1690</v>
      </c>
      <c r="E4107" s="388">
        <v>5500</v>
      </c>
      <c r="F4107" s="481">
        <f>-SUMIF(CajaAcc!F:F,A4107,CajaAcc!E:E)+G4107</f>
        <v>0</v>
      </c>
      <c r="G4107" s="332">
        <v>0</v>
      </c>
    </row>
    <row r="4108" spans="1:7" ht="15">
      <c r="A4108" s="342" t="s">
        <v>8085</v>
      </c>
      <c r="B4108" s="385" t="s">
        <v>3048</v>
      </c>
      <c r="C4108" s="386" t="s">
        <v>8086</v>
      </c>
      <c r="D4108" s="387">
        <v>1690</v>
      </c>
      <c r="E4108" s="388">
        <v>5500</v>
      </c>
      <c r="F4108" s="481">
        <f>-SUMIF(CajaAcc!F:F,A4108,CajaAcc!E:E)+G4108</f>
        <v>1</v>
      </c>
      <c r="G4108" s="332">
        <v>0</v>
      </c>
    </row>
    <row r="4109" spans="1:7" ht="15">
      <c r="A4109" s="342" t="s">
        <v>8093</v>
      </c>
      <c r="B4109" s="385" t="s">
        <v>302</v>
      </c>
      <c r="C4109" s="386" t="s">
        <v>8094</v>
      </c>
      <c r="D4109" s="387">
        <v>3653</v>
      </c>
      <c r="E4109" s="388">
        <v>10000</v>
      </c>
      <c r="F4109" s="481">
        <f>-SUMIF(CajaAcc!F:F,A4109,CajaAcc!E:E)+G4109</f>
        <v>0</v>
      </c>
      <c r="G4109" s="332">
        <v>0</v>
      </c>
    </row>
    <row r="4110" spans="1:7" ht="15">
      <c r="A4110" s="342" t="s">
        <v>8095</v>
      </c>
      <c r="B4110" s="385" t="s">
        <v>302</v>
      </c>
      <c r="C4110" s="386" t="s">
        <v>8096</v>
      </c>
      <c r="D4110" s="387">
        <v>3653</v>
      </c>
      <c r="E4110" s="388">
        <v>10000</v>
      </c>
      <c r="F4110" s="481">
        <f>-SUMIF(CajaAcc!F:F,A4110,CajaAcc!E:E)+G4110</f>
        <v>0</v>
      </c>
      <c r="G4110" s="332">
        <v>0</v>
      </c>
    </row>
    <row r="4111" spans="1:7" ht="15">
      <c r="A4111" s="342" t="s">
        <v>8097</v>
      </c>
      <c r="B4111" s="385" t="s">
        <v>302</v>
      </c>
      <c r="C4111" s="386" t="s">
        <v>8098</v>
      </c>
      <c r="D4111" s="387">
        <v>3653</v>
      </c>
      <c r="E4111" s="388">
        <v>10000</v>
      </c>
      <c r="F4111" s="481">
        <f>-SUMIF(CajaAcc!F:F,A4111,CajaAcc!E:E)+G4111</f>
        <v>0</v>
      </c>
      <c r="G4111" s="332">
        <v>0</v>
      </c>
    </row>
    <row r="4112" spans="1:7" ht="15">
      <c r="A4112" s="342" t="s">
        <v>8099</v>
      </c>
      <c r="B4112" s="385" t="s">
        <v>302</v>
      </c>
      <c r="C4112" s="386" t="s">
        <v>8100</v>
      </c>
      <c r="D4112" s="387">
        <v>3653</v>
      </c>
      <c r="E4112" s="388">
        <v>10000</v>
      </c>
      <c r="F4112" s="481">
        <f>-SUMIF(CajaAcc!F:F,A4112,CajaAcc!E:E)+G4112</f>
        <v>0</v>
      </c>
      <c r="G4112" s="332">
        <v>0</v>
      </c>
    </row>
    <row r="4113" spans="1:7" ht="15">
      <c r="A4113" s="342" t="s">
        <v>8101</v>
      </c>
      <c r="B4113" s="385" t="s">
        <v>302</v>
      </c>
      <c r="C4113" s="386" t="s">
        <v>8102</v>
      </c>
      <c r="D4113" s="387">
        <v>6201</v>
      </c>
      <c r="E4113" s="388">
        <v>16500</v>
      </c>
      <c r="F4113" s="481">
        <f>-SUMIF(CajaAcc!F:F,A4113,CajaAcc!E:E)+G4113</f>
        <v>0</v>
      </c>
      <c r="G4113" s="332">
        <v>0</v>
      </c>
    </row>
    <row r="4114" spans="1:7" ht="15">
      <c r="A4114" s="342" t="s">
        <v>8103</v>
      </c>
      <c r="B4114" s="385" t="s">
        <v>302</v>
      </c>
      <c r="C4114" s="386" t="s">
        <v>8104</v>
      </c>
      <c r="D4114" s="387">
        <v>6201</v>
      </c>
      <c r="E4114" s="388">
        <v>16500</v>
      </c>
      <c r="F4114" s="481">
        <f>-SUMIF(CajaAcc!F:F,A4114,CajaAcc!E:E)+G4114</f>
        <v>0</v>
      </c>
      <c r="G4114" s="332">
        <v>0</v>
      </c>
    </row>
    <row r="4115" spans="1:7" ht="15">
      <c r="A4115" s="342" t="s">
        <v>8105</v>
      </c>
      <c r="B4115" s="385" t="s">
        <v>1096</v>
      </c>
      <c r="C4115" s="386" t="s">
        <v>8106</v>
      </c>
      <c r="D4115" s="387">
        <v>4164</v>
      </c>
      <c r="E4115" s="388">
        <v>11000</v>
      </c>
      <c r="F4115" s="481">
        <f>-SUMIF(CajaAcc!F:F,A4115,CajaAcc!E:E)+G4115</f>
        <v>0</v>
      </c>
      <c r="G4115" s="332">
        <v>0</v>
      </c>
    </row>
    <row r="4116" spans="1:7" ht="15">
      <c r="A4116" s="342" t="s">
        <v>8107</v>
      </c>
      <c r="B4116" s="385" t="s">
        <v>1096</v>
      </c>
      <c r="C4116" s="386" t="s">
        <v>8108</v>
      </c>
      <c r="D4116" s="387">
        <v>4164</v>
      </c>
      <c r="E4116" s="388">
        <v>11000</v>
      </c>
      <c r="F4116" s="481">
        <f>-SUMIF(CajaAcc!F:F,A4116,CajaAcc!E:E)+G4116</f>
        <v>0</v>
      </c>
      <c r="G4116" s="332">
        <v>0</v>
      </c>
    </row>
    <row r="4117" spans="1:7" ht="15">
      <c r="A4117" s="342" t="s">
        <v>8109</v>
      </c>
      <c r="B4117" s="385" t="s">
        <v>1096</v>
      </c>
      <c r="C4117" s="386" t="s">
        <v>8110</v>
      </c>
      <c r="D4117" s="387">
        <v>4164</v>
      </c>
      <c r="E4117" s="388">
        <v>11000</v>
      </c>
      <c r="F4117" s="481">
        <f>-SUMIF(CajaAcc!F:F,A4117,CajaAcc!E:E)+G4117</f>
        <v>0</v>
      </c>
      <c r="G4117" s="332">
        <v>0</v>
      </c>
    </row>
    <row r="4118" spans="1:7" ht="15">
      <c r="A4118" s="342" t="s">
        <v>8173</v>
      </c>
      <c r="B4118" s="385" t="s">
        <v>1870</v>
      </c>
      <c r="C4118" s="386" t="s">
        <v>8174</v>
      </c>
      <c r="D4118" s="387">
        <v>899</v>
      </c>
      <c r="E4118" s="388">
        <v>5500</v>
      </c>
      <c r="F4118" s="481">
        <f>-SUMIF(CajaAcc!F:F,A4118,CajaAcc!E:E)+G4118</f>
        <v>1</v>
      </c>
      <c r="G4118" s="332">
        <v>0</v>
      </c>
    </row>
    <row r="4119" spans="1:7" ht="15">
      <c r="A4119" s="342" t="s">
        <v>8175</v>
      </c>
      <c r="B4119" s="385" t="s">
        <v>1870</v>
      </c>
      <c r="C4119" s="386" t="s">
        <v>8176</v>
      </c>
      <c r="D4119" s="387">
        <v>899</v>
      </c>
      <c r="E4119" s="388">
        <v>5500</v>
      </c>
      <c r="F4119" s="481">
        <f>-SUMIF(CajaAcc!F:F,A4119,CajaAcc!E:E)+G4119</f>
        <v>1</v>
      </c>
      <c r="G4119" s="332">
        <v>0</v>
      </c>
    </row>
    <row r="4120" spans="1:7" ht="15">
      <c r="A4120" s="342" t="s">
        <v>8177</v>
      </c>
      <c r="B4120" s="385" t="s">
        <v>1870</v>
      </c>
      <c r="C4120" s="386" t="s">
        <v>8178</v>
      </c>
      <c r="D4120" s="387">
        <v>899</v>
      </c>
      <c r="E4120" s="388">
        <v>5500</v>
      </c>
      <c r="F4120" s="481">
        <f>-SUMIF(CajaAcc!F:F,A4120,CajaAcc!E:E)+G4120</f>
        <v>1</v>
      </c>
      <c r="G4120" s="332">
        <v>0</v>
      </c>
    </row>
    <row r="4121" spans="1:7" ht="15">
      <c r="A4121" s="342" t="s">
        <v>8179</v>
      </c>
      <c r="B4121" s="385" t="s">
        <v>1870</v>
      </c>
      <c r="C4121" s="386" t="s">
        <v>8180</v>
      </c>
      <c r="D4121" s="387">
        <v>899</v>
      </c>
      <c r="E4121" s="388">
        <v>5500</v>
      </c>
      <c r="F4121" s="481">
        <f>-SUMIF(CajaAcc!F:F,A4121,CajaAcc!E:E)+G4121</f>
        <v>0</v>
      </c>
      <c r="G4121" s="332">
        <v>0</v>
      </c>
    </row>
    <row r="4122" spans="1:7" ht="15">
      <c r="A4122" s="342" t="s">
        <v>8181</v>
      </c>
      <c r="B4122" s="385" t="s">
        <v>1870</v>
      </c>
      <c r="C4122" s="386" t="s">
        <v>8182</v>
      </c>
      <c r="D4122" s="387">
        <v>899</v>
      </c>
      <c r="E4122" s="388">
        <v>5500</v>
      </c>
      <c r="F4122" s="481">
        <f>-SUMIF(CajaAcc!F:F,A4122,CajaAcc!E:E)+G4122</f>
        <v>0</v>
      </c>
      <c r="G4122" s="332">
        <v>0</v>
      </c>
    </row>
    <row r="4123" spans="1:7" ht="15">
      <c r="A4123" s="342" t="s">
        <v>8183</v>
      </c>
      <c r="B4123" s="385" t="s">
        <v>1870</v>
      </c>
      <c r="C4123" s="386" t="s">
        <v>8184</v>
      </c>
      <c r="D4123" s="387">
        <v>899</v>
      </c>
      <c r="E4123" s="388">
        <v>5500</v>
      </c>
      <c r="F4123" s="481">
        <f>-SUMIF(CajaAcc!F:F,A4123,CajaAcc!E:E)+G4123</f>
        <v>1</v>
      </c>
      <c r="G4123" s="332">
        <v>0</v>
      </c>
    </row>
    <row r="4124" spans="1:7" ht="15">
      <c r="A4124" s="342" t="s">
        <v>8185</v>
      </c>
      <c r="B4124" s="385" t="s">
        <v>1870</v>
      </c>
      <c r="C4124" s="386" t="s">
        <v>8186</v>
      </c>
      <c r="D4124" s="387">
        <v>899</v>
      </c>
      <c r="E4124" s="388">
        <v>5500</v>
      </c>
      <c r="F4124" s="481">
        <f>-SUMIF(CajaAcc!F:F,A4124,CajaAcc!E:E)+G4124</f>
        <v>0</v>
      </c>
      <c r="G4124" s="332">
        <v>0</v>
      </c>
    </row>
    <row r="4125" spans="1:7" ht="15">
      <c r="A4125" s="342" t="s">
        <v>8187</v>
      </c>
      <c r="B4125" s="385" t="s">
        <v>1870</v>
      </c>
      <c r="C4125" s="386" t="s">
        <v>8188</v>
      </c>
      <c r="D4125" s="387">
        <v>899</v>
      </c>
      <c r="E4125" s="388">
        <v>5500</v>
      </c>
      <c r="F4125" s="481">
        <f>-SUMIF(CajaAcc!F:F,A4125,CajaAcc!E:E)+G4125</f>
        <v>0</v>
      </c>
      <c r="G4125" s="332">
        <v>0</v>
      </c>
    </row>
    <row r="4126" spans="1:7" ht="15">
      <c r="A4126" s="342" t="s">
        <v>8189</v>
      </c>
      <c r="B4126" s="385" t="s">
        <v>3048</v>
      </c>
      <c r="C4126" s="386" t="s">
        <v>8190</v>
      </c>
      <c r="D4126" s="387">
        <v>2433</v>
      </c>
      <c r="E4126" s="388">
        <v>7500</v>
      </c>
      <c r="F4126" s="481">
        <f>-SUMIF(CajaAcc!F:F,A4126,CajaAcc!E:E)+G4126</f>
        <v>1</v>
      </c>
      <c r="G4126" s="332">
        <v>0</v>
      </c>
    </row>
    <row r="4127" spans="1:7" ht="15">
      <c r="A4127" s="342" t="s">
        <v>8191</v>
      </c>
      <c r="B4127" s="385" t="s">
        <v>3048</v>
      </c>
      <c r="C4127" s="386" t="s">
        <v>8192</v>
      </c>
      <c r="D4127" s="387">
        <v>2433</v>
      </c>
      <c r="E4127" s="388">
        <v>7500</v>
      </c>
      <c r="F4127" s="481">
        <f>-SUMIF(CajaAcc!F:F,A4127,CajaAcc!E:E)+G4127</f>
        <v>1</v>
      </c>
      <c r="G4127" s="332">
        <v>0</v>
      </c>
    </row>
    <row r="4128" spans="1:7" ht="15">
      <c r="A4128" s="342" t="s">
        <v>8193</v>
      </c>
      <c r="B4128" s="385" t="s">
        <v>3048</v>
      </c>
      <c r="C4128" s="386" t="s">
        <v>8194</v>
      </c>
      <c r="D4128" s="387">
        <v>2433</v>
      </c>
      <c r="E4128" s="388">
        <v>7500</v>
      </c>
      <c r="F4128" s="481">
        <f>-SUMIF(CajaAcc!F:F,A4128,CajaAcc!E:E)+G4128</f>
        <v>1</v>
      </c>
      <c r="G4128" s="332">
        <v>0</v>
      </c>
    </row>
    <row r="4129" spans="1:7" ht="15">
      <c r="A4129" s="342" t="s">
        <v>8195</v>
      </c>
      <c r="B4129" s="385" t="s">
        <v>3048</v>
      </c>
      <c r="C4129" s="386" t="s">
        <v>8196</v>
      </c>
      <c r="D4129" s="387">
        <v>3285</v>
      </c>
      <c r="E4129" s="388">
        <v>10000</v>
      </c>
      <c r="F4129" s="481">
        <f>-SUMIF(CajaAcc!F:F,A4129,CajaAcc!E:E)+G4129</f>
        <v>1</v>
      </c>
      <c r="G4129" s="332">
        <v>0</v>
      </c>
    </row>
    <row r="4130" spans="1:7" ht="15">
      <c r="A4130" s="342" t="s">
        <v>8197</v>
      </c>
      <c r="B4130" s="385" t="s">
        <v>3048</v>
      </c>
      <c r="C4130" s="386" t="s">
        <v>8198</v>
      </c>
      <c r="D4130" s="387">
        <v>3285</v>
      </c>
      <c r="E4130" s="388">
        <v>10000</v>
      </c>
      <c r="F4130" s="481">
        <f>-SUMIF(CajaAcc!F:F,A4130,CajaAcc!E:E)+G4130</f>
        <v>1</v>
      </c>
      <c r="G4130" s="332">
        <v>0</v>
      </c>
    </row>
    <row r="4131" spans="1:7" ht="15">
      <c r="A4131" s="342" t="s">
        <v>8199</v>
      </c>
      <c r="B4131" s="385" t="s">
        <v>3048</v>
      </c>
      <c r="C4131" s="386" t="s">
        <v>8200</v>
      </c>
      <c r="D4131" s="387">
        <v>3285</v>
      </c>
      <c r="E4131" s="388">
        <v>10000</v>
      </c>
      <c r="F4131" s="481">
        <f>-SUMIF(CajaAcc!F:F,A4131,CajaAcc!E:E)+G4131</f>
        <v>1</v>
      </c>
      <c r="G4131" s="332">
        <v>0</v>
      </c>
    </row>
    <row r="4132" spans="1:7" ht="15">
      <c r="A4132" s="342" t="s">
        <v>8201</v>
      </c>
      <c r="B4132" s="385" t="s">
        <v>3048</v>
      </c>
      <c r="C4132" s="386" t="s">
        <v>8202</v>
      </c>
      <c r="D4132" s="387">
        <v>3149</v>
      </c>
      <c r="E4132" s="388">
        <v>9500</v>
      </c>
      <c r="F4132" s="481">
        <f>-SUMIF(CajaAcc!F:F,A4132,CajaAcc!E:E)+G4132</f>
        <v>0</v>
      </c>
      <c r="G4132" s="332">
        <v>0</v>
      </c>
    </row>
    <row r="4133" spans="1:7" ht="15">
      <c r="A4133" s="342" t="s">
        <v>8203</v>
      </c>
      <c r="B4133" s="385" t="s">
        <v>3048</v>
      </c>
      <c r="C4133" s="386" t="s">
        <v>8204</v>
      </c>
      <c r="D4133" s="387">
        <v>3149</v>
      </c>
      <c r="E4133" s="388">
        <v>9500</v>
      </c>
      <c r="F4133" s="481">
        <f>-SUMIF(CajaAcc!F:F,A4133,CajaAcc!E:E)+G4133</f>
        <v>0</v>
      </c>
      <c r="G4133" s="332">
        <v>0</v>
      </c>
    </row>
    <row r="4134" spans="1:7" ht="15">
      <c r="A4134" s="342" t="s">
        <v>8205</v>
      </c>
      <c r="B4134" s="385" t="s">
        <v>3048</v>
      </c>
      <c r="C4134" s="386" t="s">
        <v>8206</v>
      </c>
      <c r="D4134" s="387">
        <v>3149</v>
      </c>
      <c r="E4134" s="388">
        <v>9500</v>
      </c>
      <c r="F4134" s="481">
        <f>-SUMIF(CajaAcc!F:F,A4134,CajaAcc!E:E)+G4134</f>
        <v>1</v>
      </c>
      <c r="G4134" s="332">
        <v>0</v>
      </c>
    </row>
    <row r="4135" spans="1:7" ht="15">
      <c r="A4135" s="342" t="s">
        <v>8207</v>
      </c>
      <c r="B4135" s="385" t="s">
        <v>732</v>
      </c>
      <c r="C4135" s="386" t="s">
        <v>8208</v>
      </c>
      <c r="D4135" s="387">
        <v>13779</v>
      </c>
      <c r="E4135" s="388">
        <v>50000</v>
      </c>
      <c r="F4135" s="481">
        <f>-SUMIF(CajaAcc!F:F,A4135,CajaAcc!E:E)+G4135</f>
        <v>0</v>
      </c>
      <c r="G4135" s="332">
        <v>0</v>
      </c>
    </row>
    <row r="4136" spans="1:7" ht="15">
      <c r="A4136" s="342" t="s">
        <v>8209</v>
      </c>
      <c r="B4136" s="385" t="s">
        <v>2900</v>
      </c>
      <c r="C4136" s="386" t="s">
        <v>8210</v>
      </c>
      <c r="D4136" s="387">
        <v>16900</v>
      </c>
      <c r="E4136" s="388">
        <v>52000</v>
      </c>
      <c r="F4136" s="481">
        <f>-SUMIF(CajaAcc!F:F,A4136,CajaAcc!E:E)+G4136</f>
        <v>0</v>
      </c>
      <c r="G4136" s="332">
        <v>0</v>
      </c>
    </row>
    <row r="4137" spans="1:7" ht="15">
      <c r="A4137" s="342" t="s">
        <v>8211</v>
      </c>
      <c r="B4137" s="385" t="s">
        <v>3051</v>
      </c>
      <c r="C4137" s="386" t="s">
        <v>8212</v>
      </c>
      <c r="D4137" s="387">
        <v>4160</v>
      </c>
      <c r="E4137" s="388">
        <v>7000</v>
      </c>
      <c r="F4137" s="481">
        <f>-SUMIF(CajaAcc!F:F,A4137,CajaAcc!E:E)+G4137</f>
        <v>0</v>
      </c>
      <c r="G4137" s="332">
        <v>0</v>
      </c>
    </row>
    <row r="4138" spans="1:7" ht="15">
      <c r="A4138" s="342" t="s">
        <v>8213</v>
      </c>
      <c r="B4138" s="385" t="s">
        <v>2778</v>
      </c>
      <c r="C4138" s="386" t="s">
        <v>8214</v>
      </c>
      <c r="D4138" s="387">
        <v>24700</v>
      </c>
      <c r="E4138" s="388">
        <v>76000</v>
      </c>
      <c r="F4138" s="481">
        <f>-SUMIF(CajaAcc!F:F,A4138,CajaAcc!E:E)+G4138</f>
        <v>0</v>
      </c>
      <c r="G4138" s="332">
        <v>0</v>
      </c>
    </row>
    <row r="4139" spans="1:7" ht="15">
      <c r="A4139" s="342" t="s">
        <v>8215</v>
      </c>
      <c r="B4139" s="385" t="s">
        <v>2778</v>
      </c>
      <c r="C4139" s="386" t="s">
        <v>8216</v>
      </c>
      <c r="D4139" s="387">
        <v>22100</v>
      </c>
      <c r="E4139" s="388">
        <v>68000</v>
      </c>
      <c r="F4139" s="481">
        <f>-SUMIF(CajaAcc!F:F,A4139,CajaAcc!E:E)+G4139</f>
        <v>0</v>
      </c>
      <c r="G4139" s="332">
        <v>0</v>
      </c>
    </row>
    <row r="4140" spans="1:7" ht="15">
      <c r="A4140" s="342" t="s">
        <v>8217</v>
      </c>
      <c r="B4140" s="385" t="s">
        <v>302</v>
      </c>
      <c r="C4140" s="386" t="s">
        <v>8218</v>
      </c>
      <c r="D4140" s="387">
        <v>6829</v>
      </c>
      <c r="E4140" s="388">
        <v>25000</v>
      </c>
      <c r="F4140" s="481">
        <f>-SUMIF(CajaAcc!F:F,A4140,CajaAcc!E:E)+G4140</f>
        <v>1</v>
      </c>
      <c r="G4140" s="332">
        <v>0</v>
      </c>
    </row>
    <row r="4141" spans="1:7" ht="15">
      <c r="A4141" s="342" t="s">
        <v>8219</v>
      </c>
      <c r="B4141" s="385" t="s">
        <v>538</v>
      </c>
      <c r="C4141" s="386" t="s">
        <v>8220</v>
      </c>
      <c r="D4141" s="387">
        <v>3174</v>
      </c>
      <c r="E4141" s="388">
        <v>15500</v>
      </c>
      <c r="F4141" s="481">
        <f>-SUMIF(CajaAcc!F:F,A4141,CajaAcc!E:E)+G4141</f>
        <v>0</v>
      </c>
      <c r="G4141" s="332">
        <v>0</v>
      </c>
    </row>
    <row r="4142" spans="1:7" ht="15">
      <c r="A4142" s="342" t="s">
        <v>8221</v>
      </c>
      <c r="B4142" s="385" t="s">
        <v>538</v>
      </c>
      <c r="C4142" s="386" t="s">
        <v>8222</v>
      </c>
      <c r="D4142" s="387">
        <v>1378</v>
      </c>
      <c r="E4142" s="388">
        <v>6000</v>
      </c>
      <c r="F4142" s="481">
        <f>-SUMIF(CajaAcc!F:F,A4142,CajaAcc!E:E)+G4142</f>
        <v>0</v>
      </c>
      <c r="G4142" s="332">
        <v>0</v>
      </c>
    </row>
    <row r="4143" spans="1:7" ht="15">
      <c r="A4143" s="342" t="s">
        <v>8223</v>
      </c>
      <c r="B4143" s="385" t="s">
        <v>302</v>
      </c>
      <c r="C4143" s="386" t="s">
        <v>8224</v>
      </c>
      <c r="D4143" s="387">
        <v>6943</v>
      </c>
      <c r="E4143" s="388">
        <v>18500</v>
      </c>
      <c r="F4143" s="481">
        <f>-SUMIF(CajaAcc!F:F,A4143,CajaAcc!E:E)+G4143</f>
        <v>0</v>
      </c>
      <c r="G4143" s="332">
        <v>0</v>
      </c>
    </row>
    <row r="4144" spans="1:7" ht="15">
      <c r="A4144" s="342" t="s">
        <v>8225</v>
      </c>
      <c r="B4144" s="385" t="s">
        <v>880</v>
      </c>
      <c r="C4144" s="386" t="s">
        <v>6224</v>
      </c>
      <c r="D4144" s="387">
        <v>2501</v>
      </c>
      <c r="E4144" s="388">
        <v>6500</v>
      </c>
      <c r="F4144" s="481">
        <f>-SUMIF(CajaAcc!F:F,A4144,CajaAcc!E:E)+G4144</f>
        <v>0</v>
      </c>
      <c r="G4144" s="332">
        <v>0</v>
      </c>
    </row>
    <row r="4145" spans="1:7" ht="15">
      <c r="A4145" s="342" t="s">
        <v>8226</v>
      </c>
      <c r="B4145" s="385" t="s">
        <v>880</v>
      </c>
      <c r="C4145" s="386" t="s">
        <v>6741</v>
      </c>
      <c r="D4145" s="387">
        <v>11932</v>
      </c>
      <c r="E4145" s="388">
        <v>23000</v>
      </c>
      <c r="F4145" s="481">
        <f>-SUMIF(CajaAcc!F:F,A4145,CajaAcc!E:E)+G4145</f>
        <v>0</v>
      </c>
      <c r="G4145" s="332">
        <v>0</v>
      </c>
    </row>
    <row r="4146" spans="1:7" ht="15">
      <c r="A4146" s="342" t="s">
        <v>8227</v>
      </c>
      <c r="B4146" s="385" t="s">
        <v>1026</v>
      </c>
      <c r="C4146" s="386" t="s">
        <v>7645</v>
      </c>
      <c r="D4146" s="387">
        <v>8856</v>
      </c>
      <c r="E4146" s="388">
        <v>28000</v>
      </c>
      <c r="F4146" s="481">
        <f>-SUMIF(CajaAcc!F:F,A4146,CajaAcc!E:E)+G4146</f>
        <v>0</v>
      </c>
      <c r="G4146" s="332">
        <v>0</v>
      </c>
    </row>
    <row r="4147" spans="1:7" ht="15">
      <c r="A4147" s="342" t="s">
        <v>8228</v>
      </c>
      <c r="B4147" s="385" t="s">
        <v>1026</v>
      </c>
      <c r="C4147" s="386" t="s">
        <v>8229</v>
      </c>
      <c r="D4147" s="387">
        <v>47202</v>
      </c>
      <c r="E4147" s="388">
        <v>59000</v>
      </c>
      <c r="F4147" s="481">
        <f>-SUMIF(CajaAcc!F:F,A4147,CajaAcc!E:E)+G4147</f>
        <v>0</v>
      </c>
      <c r="G4147" s="332">
        <v>0</v>
      </c>
    </row>
    <row r="4148" spans="1:7" ht="15">
      <c r="A4148" s="342" t="s">
        <v>8231</v>
      </c>
      <c r="B4148" s="385" t="s">
        <v>2747</v>
      </c>
      <c r="C4148" s="386" t="s">
        <v>8232</v>
      </c>
      <c r="D4148" s="387">
        <v>13620</v>
      </c>
      <c r="E4148" s="388">
        <v>27000</v>
      </c>
      <c r="F4148" s="481">
        <f>-SUMIF(CajaAcc!F:F,A4148,CajaAcc!E:E)+G4148</f>
        <v>1</v>
      </c>
      <c r="G4148" s="332">
        <v>0</v>
      </c>
    </row>
    <row r="4149" spans="1:7" ht="15">
      <c r="A4149" s="342" t="s">
        <v>8233</v>
      </c>
      <c r="B4149" s="385" t="s">
        <v>2874</v>
      </c>
      <c r="C4149" s="386" t="s">
        <v>8234</v>
      </c>
      <c r="D4149" s="387">
        <v>6487</v>
      </c>
      <c r="E4149" s="388">
        <v>15000</v>
      </c>
      <c r="F4149" s="481">
        <f>-SUMIF(CajaAcc!F:F,A4149,CajaAcc!E:E)+G4149</f>
        <v>0</v>
      </c>
      <c r="G4149" s="332">
        <v>0</v>
      </c>
    </row>
    <row r="4150" spans="1:7" ht="15">
      <c r="A4150" s="342" t="s">
        <v>8235</v>
      </c>
      <c r="B4150" s="385" t="s">
        <v>2874</v>
      </c>
      <c r="C4150" s="386" t="s">
        <v>8236</v>
      </c>
      <c r="D4150" s="387">
        <v>8299</v>
      </c>
      <c r="E4150" s="388">
        <v>19000</v>
      </c>
      <c r="F4150" s="481">
        <f>-SUMIF(CajaAcc!F:F,A4150,CajaAcc!E:E)+G4150</f>
        <v>0</v>
      </c>
      <c r="G4150" s="332">
        <v>0</v>
      </c>
    </row>
    <row r="4151" spans="1:7" ht="15">
      <c r="A4151" s="342" t="s">
        <v>8237</v>
      </c>
      <c r="B4151" s="385" t="s">
        <v>732</v>
      </c>
      <c r="C4151" s="386" t="s">
        <v>8238</v>
      </c>
      <c r="D4151" s="387">
        <v>7857</v>
      </c>
      <c r="E4151" s="388">
        <v>24000</v>
      </c>
      <c r="F4151" s="481">
        <f>-SUMIF(CajaAcc!F:F,A4151,CajaAcc!E:E)+G4151</f>
        <v>2</v>
      </c>
      <c r="G4151" s="332">
        <v>0</v>
      </c>
    </row>
    <row r="4152" spans="1:7" ht="15">
      <c r="A4152" s="342" t="s">
        <v>8239</v>
      </c>
      <c r="B4152" s="385" t="s">
        <v>880</v>
      </c>
      <c r="C4152" s="386" t="s">
        <v>6812</v>
      </c>
      <c r="D4152" s="387">
        <v>25232</v>
      </c>
      <c r="E4152" s="388">
        <v>39000</v>
      </c>
      <c r="F4152" s="481">
        <f>-SUMIF(CajaAcc!F:F,A4152,CajaAcc!E:E)+G4152</f>
        <v>0</v>
      </c>
      <c r="G4152" s="332">
        <v>0</v>
      </c>
    </row>
    <row r="4153" spans="1:7" ht="15">
      <c r="A4153" s="342" t="s">
        <v>8240</v>
      </c>
      <c r="B4153" s="385" t="s">
        <v>538</v>
      </c>
      <c r="C4153" s="386" t="s">
        <v>8241</v>
      </c>
      <c r="D4153" s="387">
        <v>649</v>
      </c>
      <c r="E4153" s="388">
        <v>3000</v>
      </c>
      <c r="F4153" s="481">
        <f>-SUMIF(CajaAcc!F:F,A4153,CajaAcc!E:E)+G4153</f>
        <v>0</v>
      </c>
      <c r="G4153" s="332">
        <v>0</v>
      </c>
    </row>
    <row r="4154" spans="1:7" ht="15">
      <c r="A4154" s="342" t="s">
        <v>8268</v>
      </c>
      <c r="B4154" s="385" t="s">
        <v>3051</v>
      </c>
      <c r="C4154" s="386" t="s">
        <v>8269</v>
      </c>
      <c r="D4154" s="387">
        <v>472</v>
      </c>
      <c r="E4154" s="388">
        <v>4500</v>
      </c>
      <c r="F4154" s="481">
        <f>-SUMIF(CajaAcc!F:F,A4154,CajaAcc!E:E)+G4154</f>
        <v>2</v>
      </c>
      <c r="G4154" s="332">
        <v>0</v>
      </c>
    </row>
    <row r="4155" spans="1:7" ht="15">
      <c r="A4155" s="342" t="s">
        <v>8270</v>
      </c>
      <c r="B4155" s="385" t="s">
        <v>3048</v>
      </c>
      <c r="C4155" s="386" t="s">
        <v>8271</v>
      </c>
      <c r="D4155" s="387">
        <v>3146</v>
      </c>
      <c r="E4155" s="388">
        <v>9500</v>
      </c>
      <c r="F4155" s="481">
        <f>-SUMIF(CajaAcc!F:F,A4155,CajaAcc!E:E)+G4155</f>
        <v>0</v>
      </c>
      <c r="G4155" s="332">
        <v>0</v>
      </c>
    </row>
    <row r="4156" spans="1:7" ht="15">
      <c r="A4156" s="342" t="s">
        <v>8272</v>
      </c>
      <c r="B4156" s="385" t="s">
        <v>3048</v>
      </c>
      <c r="C4156" s="386" t="s">
        <v>8273</v>
      </c>
      <c r="D4156" s="387">
        <v>1636</v>
      </c>
      <c r="E4156" s="388">
        <v>5000</v>
      </c>
      <c r="F4156" s="481">
        <f>-SUMIF(CajaAcc!F:F,A4156,CajaAcc!E:E)+G4156</f>
        <v>1</v>
      </c>
      <c r="G4156" s="332">
        <v>0</v>
      </c>
    </row>
  </sheetData>
  <sheetProtection sheet="1" objects="1" scenarios="1" autoFilter="0"/>
  <autoFilter ref="A1:H4156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V3" sqref="V3:Y3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10.4257812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>
      <c r="A1" s="428" t="s">
        <v>31</v>
      </c>
      <c r="B1" s="428" t="s">
        <v>88</v>
      </c>
      <c r="C1" s="428" t="s">
        <v>32</v>
      </c>
      <c r="D1" s="428" t="s">
        <v>224</v>
      </c>
      <c r="E1" s="428" t="s">
        <v>6133</v>
      </c>
      <c r="F1" s="428" t="s">
        <v>6193</v>
      </c>
      <c r="G1" s="428" t="s">
        <v>6194</v>
      </c>
      <c r="H1" s="428" t="s">
        <v>6195</v>
      </c>
      <c r="I1" s="428" t="s">
        <v>6196</v>
      </c>
      <c r="J1" s="428" t="s">
        <v>6197</v>
      </c>
      <c r="K1" s="428" t="s">
        <v>200</v>
      </c>
      <c r="L1" s="428" t="s">
        <v>6134</v>
      </c>
      <c r="M1" s="428" t="s">
        <v>6198</v>
      </c>
      <c r="N1" s="428" t="s">
        <v>6199</v>
      </c>
      <c r="O1" s="428" t="s">
        <v>6200</v>
      </c>
      <c r="P1" s="428" t="s">
        <v>6201</v>
      </c>
      <c r="Q1" s="428" t="s">
        <v>6202</v>
      </c>
      <c r="R1" s="428" t="s">
        <v>287</v>
      </c>
      <c r="S1" s="428" t="s">
        <v>176</v>
      </c>
      <c r="U1" s="144" t="s">
        <v>7626</v>
      </c>
    </row>
    <row r="2" spans="1:25" s="145" customFormat="1">
      <c r="A2" s="429">
        <v>200</v>
      </c>
      <c r="B2" s="429">
        <v>150</v>
      </c>
      <c r="C2" s="429">
        <v>1000</v>
      </c>
      <c r="D2" s="429">
        <v>1</v>
      </c>
      <c r="E2" s="429">
        <v>1</v>
      </c>
      <c r="F2" s="429">
        <v>1</v>
      </c>
      <c r="G2" s="429">
        <v>1</v>
      </c>
      <c r="H2" s="429">
        <v>1</v>
      </c>
      <c r="I2" s="429">
        <v>1</v>
      </c>
      <c r="J2" s="429">
        <v>1</v>
      </c>
      <c r="K2" s="429">
        <v>1</v>
      </c>
      <c r="L2" s="429">
        <v>1</v>
      </c>
      <c r="M2" s="429">
        <v>1</v>
      </c>
      <c r="N2" s="429">
        <v>1</v>
      </c>
      <c r="O2" s="429">
        <v>1</v>
      </c>
      <c r="P2" s="429">
        <v>1</v>
      </c>
      <c r="Q2" s="429">
        <v>1</v>
      </c>
      <c r="R2" s="429">
        <v>1</v>
      </c>
      <c r="S2" s="429">
        <v>1</v>
      </c>
      <c r="U2" s="37" t="s">
        <v>7612</v>
      </c>
    </row>
    <row r="3" spans="1:25" ht="15.75" thickBot="1">
      <c r="A3" s="430" t="s">
        <v>188</v>
      </c>
      <c r="B3" s="430" t="s">
        <v>188</v>
      </c>
      <c r="C3" s="430" t="s">
        <v>188</v>
      </c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U3" s="427">
        <v>118</v>
      </c>
      <c r="V3" s="602" t="s">
        <v>7613</v>
      </c>
      <c r="W3" s="603"/>
      <c r="X3" s="603"/>
      <c r="Y3" s="603"/>
    </row>
    <row r="4" spans="1:25">
      <c r="E4"/>
    </row>
    <row r="5" spans="1:25">
      <c r="E5"/>
    </row>
    <row r="6" spans="1:25" ht="15.75">
      <c r="A6" s="229"/>
      <c r="B6" s="230"/>
      <c r="E6"/>
    </row>
    <row r="7" spans="1:25">
      <c r="A7" s="230"/>
      <c r="B7" s="231"/>
      <c r="E7"/>
    </row>
    <row r="8" spans="1:25">
      <c r="A8" s="230"/>
      <c r="B8" s="231"/>
      <c r="E8"/>
    </row>
    <row r="9" spans="1:25">
      <c r="A9" s="230"/>
      <c r="B9" s="231"/>
      <c r="E9"/>
    </row>
    <row r="10" spans="1:25">
      <c r="A10" s="230"/>
      <c r="B10" s="231"/>
      <c r="E10"/>
    </row>
    <row r="11" spans="1:25">
      <c r="A11" s="230"/>
      <c r="B11" s="231"/>
      <c r="E11"/>
    </row>
    <row r="12" spans="1:25">
      <c r="A12" s="230"/>
      <c r="B12" s="231"/>
      <c r="E12"/>
    </row>
    <row r="13" spans="1:25">
      <c r="A13" s="230"/>
      <c r="B13" s="231"/>
      <c r="E13"/>
    </row>
    <row r="14" spans="1:25">
      <c r="A14" s="230"/>
      <c r="B14" s="231"/>
      <c r="E14"/>
    </row>
    <row r="15" spans="1:25">
      <c r="A15" s="230"/>
      <c r="B15" s="231"/>
      <c r="E15"/>
    </row>
    <row r="16" spans="1:25">
      <c r="A16" s="230"/>
      <c r="B16" s="231"/>
    </row>
    <row r="17" spans="1:2">
      <c r="A17" s="230"/>
      <c r="B17" s="231"/>
    </row>
    <row r="18" spans="1:2">
      <c r="A18" s="230"/>
      <c r="B18" s="231"/>
    </row>
    <row r="19" spans="1:2">
      <c r="A19" s="230"/>
      <c r="B19" s="231"/>
    </row>
    <row r="20" spans="1:2">
      <c r="A20" s="230"/>
      <c r="B20" s="231"/>
    </row>
    <row r="21" spans="1:2">
      <c r="A21" s="230"/>
      <c r="B21" s="231"/>
    </row>
    <row r="22" spans="1:2">
      <c r="A22" s="230"/>
      <c r="B22" s="231"/>
    </row>
    <row r="23" spans="1:2">
      <c r="A23" s="230"/>
      <c r="B23" s="231"/>
    </row>
  </sheetData>
  <sheetProtection sheet="1" objects="1" scenarios="1"/>
  <mergeCells count="1">
    <mergeCell ref="V3:Y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21"/>
  <sheetViews>
    <sheetView zoomScaleNormal="100" workbookViewId="0">
      <selection activeCell="T11" sqref="T11"/>
    </sheetView>
  </sheetViews>
  <sheetFormatPr baseColWidth="10" defaultColWidth="11.42578125" defaultRowHeight="15"/>
  <cols>
    <col min="1" max="1" width="11.570312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>
      <c r="A1" s="604" t="s">
        <v>180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</row>
    <row r="2" spans="1:22">
      <c r="A2" s="397" t="s">
        <v>31</v>
      </c>
      <c r="B2" s="398" t="s">
        <v>88</v>
      </c>
      <c r="C2" s="398" t="s">
        <v>32</v>
      </c>
      <c r="D2" s="398" t="s">
        <v>224</v>
      </c>
      <c r="E2" s="398" t="s">
        <v>6133</v>
      </c>
      <c r="F2" s="398" t="s">
        <v>6193</v>
      </c>
      <c r="G2" s="398" t="s">
        <v>6194</v>
      </c>
      <c r="H2" s="398" t="s">
        <v>6195</v>
      </c>
      <c r="I2" s="398" t="s">
        <v>6196</v>
      </c>
      <c r="J2" s="398" t="s">
        <v>6197</v>
      </c>
      <c r="K2" s="398" t="s">
        <v>200</v>
      </c>
      <c r="L2" s="398" t="s">
        <v>6134</v>
      </c>
      <c r="M2" s="398" t="s">
        <v>6198</v>
      </c>
      <c r="N2" s="398" t="s">
        <v>6199</v>
      </c>
      <c r="O2" s="398" t="s">
        <v>6200</v>
      </c>
      <c r="P2" s="398" t="s">
        <v>6201</v>
      </c>
      <c r="Q2" s="399" t="s">
        <v>6202</v>
      </c>
      <c r="R2" s="399" t="s">
        <v>287</v>
      </c>
      <c r="S2" s="399" t="s">
        <v>176</v>
      </c>
      <c r="T2" s="400" t="s">
        <v>7611</v>
      </c>
      <c r="U2" s="400" t="s">
        <v>177</v>
      </c>
      <c r="V2" s="400" t="s">
        <v>178</v>
      </c>
    </row>
    <row r="3" spans="1:22" ht="15.75">
      <c r="A3" s="401">
        <f>IF(TablaPuntos!A3 = "D",A7/TablaPuntos!A2,A7*TablaPuntos!A2)</f>
        <v>4177.18</v>
      </c>
      <c r="B3" s="401">
        <f>IF(TablaPuntos!B3 = "D",B7/TablaPuntos!B2,B7*TablaPuntos!B2)</f>
        <v>0</v>
      </c>
      <c r="C3" s="401">
        <f>IF(TablaPuntos!C3 = "D",C7/TablaPuntos!C2,C7*TablaPuntos!C2)</f>
        <v>0</v>
      </c>
      <c r="D3" s="401">
        <f>IF(TablaPuntos!D3 = "D",D7/TablaPuntos!D2,D7*TablaPuntos!D2)</f>
        <v>13</v>
      </c>
      <c r="E3" s="401">
        <f>IF(TablaPuntos!E3 = "D",E7/TablaPuntos!E2,E7*TablaPuntos!E2)</f>
        <v>39</v>
      </c>
      <c r="F3" s="401">
        <f>IF(TablaPuntos!F3 = "D",F7/TablaPuntos!F2,F7*TablaPuntos!F2)</f>
        <v>9</v>
      </c>
      <c r="G3" s="401">
        <f>IF(TablaPuntos!G3 = "D",G7/TablaPuntos!G2,G7*TablaPuntos!G2)</f>
        <v>3</v>
      </c>
      <c r="H3" s="401">
        <f>IF(TablaPuntos!H3 = "D",H7/TablaPuntos!H2,H7*TablaPuntos!H2)</f>
        <v>1</v>
      </c>
      <c r="I3" s="401">
        <f>IF(TablaPuntos!I3 = "D",I7/TablaPuntos!I2,I7*TablaPuntos!I2)</f>
        <v>0</v>
      </c>
      <c r="J3" s="401">
        <f>IF(TablaPuntos!J3 = "D",J7/TablaPuntos!J2,J7*TablaPuntos!J2)</f>
        <v>1</v>
      </c>
      <c r="K3" s="401">
        <f>IF(TablaPuntos!K3 = "D",K7/TablaPuntos!K2,K7*TablaPuntos!K2)</f>
        <v>0</v>
      </c>
      <c r="L3" s="401">
        <f>IF(TablaPuntos!L3 = "D",L7/TablaPuntos!L2,L7*TablaPuntos!L2)</f>
        <v>1</v>
      </c>
      <c r="M3" s="401">
        <f>IF(TablaPuntos!M3 = "D",M7/TablaPuntos!M2,M7*TablaPuntos!M2)</f>
        <v>5</v>
      </c>
      <c r="N3" s="401">
        <f>IF(TablaPuntos!N3 = "D",N7/TablaPuntos!N2,N7*TablaPuntos!N2)</f>
        <v>7</v>
      </c>
      <c r="O3" s="401">
        <f>IF(TablaPuntos!O3 = "D",O7/TablaPuntos!O2,O7*TablaPuntos!O2)</f>
        <v>0</v>
      </c>
      <c r="P3" s="401">
        <f>IF(TablaPuntos!P3 = "D",P7/TablaPuntos!P2,P7*TablaPuntos!P2)</f>
        <v>0</v>
      </c>
      <c r="Q3" s="401">
        <f>IF(TablaPuntos!Q3 = "D",Q7/TablaPuntos!Q2,Q7*TablaPuntos!Q2)</f>
        <v>0</v>
      </c>
      <c r="R3" s="401">
        <f>IF(TablaPuntos!R3 = "D",R7/TablaPuntos!R2,R7*TablaPuntos!R2)</f>
        <v>5</v>
      </c>
      <c r="S3" s="401">
        <f>IF(TablaPuntos!S3 = "D",S7/TablaPuntos!S2,S7*TablaPuntos!S2)</f>
        <v>35</v>
      </c>
      <c r="T3" s="394">
        <f>SUM(D3:S3)</f>
        <v>119</v>
      </c>
      <c r="U3" s="395">
        <f>TablaPuntos!U3</f>
        <v>118</v>
      </c>
      <c r="V3" s="396">
        <f>T3/TablaPuntos!U3</f>
        <v>1.0084745762711864</v>
      </c>
    </row>
    <row r="4" spans="1:22" ht="15.75" thickBo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2" ht="15.75" thickBot="1">
      <c r="A5" s="604" t="s">
        <v>179</v>
      </c>
      <c r="B5" s="604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5"/>
      <c r="T5" s="36"/>
      <c r="U5" s="36"/>
      <c r="V5" s="36"/>
    </row>
    <row r="6" spans="1:22">
      <c r="A6" s="143" t="s">
        <v>31</v>
      </c>
      <c r="B6" s="35" t="s">
        <v>88</v>
      </c>
      <c r="C6" s="35" t="s">
        <v>32</v>
      </c>
      <c r="D6" s="35" t="s">
        <v>224</v>
      </c>
      <c r="E6" s="35" t="s">
        <v>6133</v>
      </c>
      <c r="F6" s="35" t="s">
        <v>6193</v>
      </c>
      <c r="G6" s="35" t="s">
        <v>6194</v>
      </c>
      <c r="H6" s="35" t="s">
        <v>6195</v>
      </c>
      <c r="I6" s="35" t="s">
        <v>6196</v>
      </c>
      <c r="J6" s="35" t="s">
        <v>6197</v>
      </c>
      <c r="K6" s="35" t="s">
        <v>200</v>
      </c>
      <c r="L6" s="35" t="s">
        <v>6134</v>
      </c>
      <c r="M6" s="35" t="s">
        <v>6198</v>
      </c>
      <c r="N6" s="35" t="s">
        <v>6199</v>
      </c>
      <c r="O6" s="35" t="s">
        <v>6200</v>
      </c>
      <c r="P6" s="35" t="s">
        <v>6201</v>
      </c>
      <c r="Q6" s="144" t="s">
        <v>6202</v>
      </c>
      <c r="R6" s="144" t="s">
        <v>287</v>
      </c>
      <c r="S6" s="144" t="s">
        <v>176</v>
      </c>
      <c r="T6" s="36"/>
      <c r="U6" s="36"/>
      <c r="V6" s="36"/>
    </row>
    <row r="7" spans="1:22">
      <c r="A7" s="402">
        <f>SUMIF(CAJA!$G:$G,A6,CAJA!$D:$D)</f>
        <v>835436</v>
      </c>
      <c r="B7" s="403">
        <f>SUMIF(CAJA!$G:$G,B6,CAJA!$D:$D)-SUMIF(CAJA!$H:$H,"SIM*",CAJA!$D:$D)</f>
        <v>0</v>
      </c>
      <c r="C7" s="402">
        <f>SUMIF(CAJA!$G:$G,C6,CAJA!$D:$D)</f>
        <v>0</v>
      </c>
      <c r="D7" s="402">
        <f>SUMIF(CAJA!$G:$G,D6,CAJA!$F:$F)</f>
        <v>13</v>
      </c>
      <c r="E7" s="402">
        <f>SUMIF(CAJA!$G:$G,E6,CAJA!$F:$F)</f>
        <v>39</v>
      </c>
      <c r="F7" s="402">
        <f>SUMIF(CAJA!$G:$G,F6,CAJA!$F:$F)</f>
        <v>9</v>
      </c>
      <c r="G7" s="402">
        <f>SUMIF(CAJA!$G:$G,G6,CAJA!$F:$F)</f>
        <v>3</v>
      </c>
      <c r="H7" s="402">
        <f>SUMIF(CAJA!$G:$G,H6,CAJA!$F:$F)</f>
        <v>1</v>
      </c>
      <c r="I7" s="402">
        <f>SUMIF(CAJA!$G:$G,I6,CAJA!$F:$F)</f>
        <v>0</v>
      </c>
      <c r="J7" s="402">
        <f>SUMIF(CAJA!$G:$G,J6,CAJA!$F:$F)</f>
        <v>1</v>
      </c>
      <c r="K7" s="402">
        <f>SUMIF(CAJA!$G:$G,K6,CAJA!$F:$F)</f>
        <v>0</v>
      </c>
      <c r="L7" s="402">
        <f>SUMIF(CAJA!$G:$G,L6,CAJA!$F:$F)</f>
        <v>1</v>
      </c>
      <c r="M7" s="402">
        <f>SUMIF(CAJA!$G:$G,M6,CAJA!$F:$F)</f>
        <v>5</v>
      </c>
      <c r="N7" s="402">
        <f>SUMIF(CAJA!$G:$G,N6,CAJA!$F:$F)</f>
        <v>7</v>
      </c>
      <c r="O7" s="402">
        <f>SUMIF(CAJA!$G:$G,O6,CAJA!$F:$F)</f>
        <v>0</v>
      </c>
      <c r="P7" s="402">
        <f>SUMIF(CAJA!$G:$G,P6,CAJA!$F:$F)</f>
        <v>0</v>
      </c>
      <c r="Q7" s="402">
        <f>SUMIF(CAJA!$G:$G,Q6,CAJA!$F:$F)</f>
        <v>0</v>
      </c>
      <c r="R7" s="402">
        <f>SUMIF(CAJA!$G:$G,R6,CAJA!$F:$F)</f>
        <v>5</v>
      </c>
      <c r="S7" s="402">
        <f>SUMIF(CAJA!$G:$G,S6,CAJA!$F:$F)</f>
        <v>35</v>
      </c>
      <c r="T7" s="36"/>
      <c r="U7" s="36"/>
      <c r="V7" s="36"/>
    </row>
    <row r="8" spans="1:22" ht="15.75" thickBot="1"/>
    <row r="9" spans="1:22">
      <c r="A9" s="408">
        <v>45809</v>
      </c>
      <c r="B9" s="611" t="s">
        <v>7612</v>
      </c>
      <c r="C9" s="422">
        <v>0.9</v>
      </c>
      <c r="D9" s="410">
        <v>1</v>
      </c>
      <c r="E9" s="409">
        <v>1.1000000000000001</v>
      </c>
      <c r="F9" s="409">
        <v>1.25</v>
      </c>
      <c r="G9" s="411"/>
      <c r="H9" s="412"/>
    </row>
    <row r="10" spans="1:22">
      <c r="A10" s="420" t="s">
        <v>7534</v>
      </c>
      <c r="B10" s="612"/>
      <c r="C10" s="423">
        <v>50000</v>
      </c>
      <c r="D10" s="421">
        <v>70000</v>
      </c>
      <c r="E10" s="421">
        <v>100000</v>
      </c>
      <c r="F10" s="421">
        <v>150000</v>
      </c>
      <c r="G10" s="392"/>
      <c r="H10" s="415"/>
    </row>
    <row r="11" spans="1:22">
      <c r="A11" s="413" t="s">
        <v>7614</v>
      </c>
      <c r="B11" s="425">
        <v>80</v>
      </c>
      <c r="C11" s="424">
        <v>72</v>
      </c>
      <c r="D11" s="414">
        <v>80</v>
      </c>
      <c r="E11" s="414">
        <v>88</v>
      </c>
      <c r="F11" s="414">
        <v>100</v>
      </c>
      <c r="G11" s="392"/>
      <c r="H11" s="415"/>
    </row>
    <row r="12" spans="1:22">
      <c r="A12" s="413" t="s">
        <v>7615</v>
      </c>
      <c r="B12" s="425">
        <v>135</v>
      </c>
      <c r="C12" s="424">
        <v>121</v>
      </c>
      <c r="D12" s="414">
        <v>135</v>
      </c>
      <c r="E12" s="414">
        <v>148</v>
      </c>
      <c r="F12" s="414">
        <v>168</v>
      </c>
      <c r="G12" s="392"/>
      <c r="H12" s="415"/>
    </row>
    <row r="13" spans="1:22">
      <c r="A13" s="413" t="s">
        <v>7616</v>
      </c>
      <c r="B13" s="425">
        <v>118</v>
      </c>
      <c r="C13" s="424">
        <v>106</v>
      </c>
      <c r="D13" s="414">
        <v>118</v>
      </c>
      <c r="E13" s="414">
        <v>130</v>
      </c>
      <c r="F13" s="414">
        <v>147</v>
      </c>
      <c r="G13" s="392"/>
      <c r="H13" s="415"/>
    </row>
    <row r="14" spans="1:22">
      <c r="A14" s="413" t="s">
        <v>7617</v>
      </c>
      <c r="B14" s="425">
        <v>45</v>
      </c>
      <c r="C14" s="424">
        <v>40</v>
      </c>
      <c r="D14" s="414">
        <v>45</v>
      </c>
      <c r="E14" s="414">
        <v>49</v>
      </c>
      <c r="F14" s="414">
        <v>56</v>
      </c>
      <c r="G14" s="392"/>
      <c r="H14" s="415"/>
    </row>
    <row r="15" spans="1:22" ht="15.75" thickBot="1">
      <c r="A15" s="426" t="s">
        <v>7618</v>
      </c>
      <c r="B15" s="407">
        <v>45</v>
      </c>
      <c r="C15" s="424">
        <v>75</v>
      </c>
      <c r="D15" s="414">
        <v>83</v>
      </c>
      <c r="E15" s="414">
        <v>91</v>
      </c>
      <c r="F15" s="414">
        <v>103</v>
      </c>
      <c r="G15" s="392"/>
      <c r="H15" s="415"/>
    </row>
    <row r="16" spans="1:22">
      <c r="A16" s="416"/>
      <c r="B16" s="392"/>
      <c r="C16" s="392"/>
      <c r="D16" s="392"/>
      <c r="E16" s="392"/>
      <c r="F16" s="392"/>
      <c r="G16" s="392"/>
      <c r="H16" s="415"/>
    </row>
    <row r="17" spans="1:8">
      <c r="A17" s="416"/>
      <c r="B17" s="392"/>
      <c r="C17" s="392"/>
      <c r="D17" s="392"/>
      <c r="E17" s="392"/>
      <c r="F17" s="392"/>
      <c r="G17" s="606" t="s">
        <v>7619</v>
      </c>
      <c r="H17" s="607"/>
    </row>
    <row r="18" spans="1:8" ht="15.75" thickBot="1">
      <c r="A18" s="416"/>
      <c r="B18" s="392"/>
      <c r="C18" s="392"/>
      <c r="D18" s="392"/>
      <c r="E18" s="392"/>
      <c r="F18" s="392"/>
      <c r="G18" s="392"/>
      <c r="H18" s="415"/>
    </row>
    <row r="19" spans="1:8" ht="15.75" thickBot="1">
      <c r="A19" s="608" t="s">
        <v>180</v>
      </c>
      <c r="B19" s="609"/>
      <c r="C19" s="609"/>
      <c r="D19" s="609"/>
      <c r="E19" s="609"/>
      <c r="F19" s="609"/>
      <c r="G19" s="609"/>
      <c r="H19" s="610"/>
    </row>
    <row r="20" spans="1:8">
      <c r="A20" s="404" t="s">
        <v>31</v>
      </c>
      <c r="B20" s="405" t="s">
        <v>88</v>
      </c>
      <c r="C20" s="405" t="s">
        <v>32</v>
      </c>
      <c r="D20" s="405" t="s">
        <v>224</v>
      </c>
      <c r="E20" s="405" t="s">
        <v>7620</v>
      </c>
      <c r="F20" s="405" t="s">
        <v>7621</v>
      </c>
      <c r="G20" s="406" t="s">
        <v>287</v>
      </c>
      <c r="H20" s="406" t="s">
        <v>176</v>
      </c>
    </row>
    <row r="21" spans="1:8" s="393" customFormat="1" ht="12" thickBot="1">
      <c r="A21" s="417" t="s">
        <v>7622</v>
      </c>
      <c r="B21" s="418" t="s">
        <v>7623</v>
      </c>
      <c r="C21" s="418"/>
      <c r="D21" s="418">
        <v>20</v>
      </c>
      <c r="E21" s="418" t="s">
        <v>7625</v>
      </c>
      <c r="F21" s="418" t="s">
        <v>7624</v>
      </c>
      <c r="G21" s="418">
        <v>10</v>
      </c>
      <c r="H21" s="419" t="s">
        <v>7624</v>
      </c>
    </row>
  </sheetData>
  <mergeCells count="5">
    <mergeCell ref="A1:V1"/>
    <mergeCell ref="A5:S5"/>
    <mergeCell ref="G17:H17"/>
    <mergeCell ref="A19:H19"/>
    <mergeCell ref="B9:B1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R17" sqref="R17"/>
    </sheetView>
  </sheetViews>
  <sheetFormatPr baseColWidth="10" defaultColWidth="11.42578125" defaultRowHeight="15"/>
  <cols>
    <col min="1" max="1" width="12.140625" style="343" bestFit="1" customWidth="1"/>
    <col min="2" max="3" width="11.7109375" style="343" customWidth="1"/>
    <col min="4" max="4" width="12.140625" style="343" customWidth="1"/>
    <col min="5" max="5" width="9.5703125" style="343" customWidth="1"/>
    <col min="6" max="6" width="15.42578125" style="343" hidden="1" customWidth="1"/>
    <col min="7" max="7" width="5" style="343" hidden="1" customWidth="1"/>
    <col min="8" max="8" width="12.140625" style="343" hidden="1" customWidth="1"/>
    <col min="9" max="9" width="13.42578125" style="343" hidden="1" customWidth="1"/>
    <col min="10" max="10" width="1.5703125" style="343" hidden="1" customWidth="1"/>
    <col min="11" max="11" width="3" style="343" hidden="1" customWidth="1"/>
    <col min="12" max="12" width="8.42578125" style="343" hidden="1" customWidth="1"/>
    <col min="13" max="13" width="6" style="343" hidden="1" customWidth="1"/>
    <col min="14" max="15" width="12.140625" style="343" hidden="1" customWidth="1"/>
    <col min="16" max="16" width="12.140625" style="343" customWidth="1"/>
    <col min="17" max="17" width="17.85546875" style="343" customWidth="1"/>
    <col min="18" max="18" width="13.85546875" style="343" bestFit="1" customWidth="1"/>
    <col min="19" max="19" width="11.42578125" style="343"/>
    <col min="20" max="20" width="15.140625" style="343" customWidth="1"/>
    <col min="21" max="21" width="12.28515625" style="343" customWidth="1"/>
    <col min="22" max="23" width="11.42578125" style="343" hidden="1" customWidth="1"/>
    <col min="24" max="24" width="11" style="343" hidden="1" customWidth="1"/>
    <col min="25" max="25" width="0.140625" style="343" hidden="1" customWidth="1"/>
    <col min="26" max="32" width="11.42578125" style="343" hidden="1" customWidth="1"/>
    <col min="33" max="33" width="12.28515625" style="343" customWidth="1"/>
    <col min="34" max="16384" width="11.42578125" style="343"/>
  </cols>
  <sheetData>
    <row r="1" spans="1:33" ht="18.75">
      <c r="A1" s="613" t="s">
        <v>255</v>
      </c>
      <c r="B1" s="614"/>
      <c r="C1" s="614"/>
      <c r="D1" s="614"/>
      <c r="E1" s="615"/>
      <c r="I1" s="343" t="str">
        <f>IF(OR(A3=I2,A3=I3,A3=I4,A3=I5),"Master",A3)</f>
        <v>COUTASIMPLE</v>
      </c>
      <c r="Q1" s="376" t="s">
        <v>6573</v>
      </c>
      <c r="R1" s="377"/>
      <c r="S1" s="377"/>
      <c r="T1" s="377"/>
      <c r="U1" s="377"/>
      <c r="Y1" s="343" t="str">
        <f>IF(OR(Q3=I2,Q3=I3,Q3=I4,Q3=I5),"Master",Q3)</f>
        <v>COUTASIMPLE</v>
      </c>
      <c r="AG1" s="378"/>
    </row>
    <row r="2" spans="1:33" ht="62.25" customHeight="1">
      <c r="A2" s="344" t="s">
        <v>256</v>
      </c>
      <c r="B2" s="368" t="s">
        <v>257</v>
      </c>
      <c r="C2" s="368" t="s">
        <v>258</v>
      </c>
      <c r="D2" s="368" t="s">
        <v>259</v>
      </c>
      <c r="E2" s="345" t="s">
        <v>193</v>
      </c>
      <c r="I2" s="343" t="s">
        <v>260</v>
      </c>
      <c r="K2" s="346"/>
      <c r="Q2" s="344" t="s">
        <v>256</v>
      </c>
      <c r="R2" s="368" t="s">
        <v>257</v>
      </c>
      <c r="S2" s="368" t="s">
        <v>258</v>
      </c>
      <c r="T2" s="369" t="s">
        <v>6574</v>
      </c>
      <c r="U2" s="368" t="s">
        <v>6575</v>
      </c>
      <c r="AG2" s="368" t="s">
        <v>6776</v>
      </c>
    </row>
    <row r="3" spans="1:33" ht="27" customHeight="1" thickBot="1">
      <c r="A3" s="347" t="s">
        <v>6576</v>
      </c>
      <c r="B3" s="348">
        <v>320000</v>
      </c>
      <c r="C3" s="348">
        <v>12</v>
      </c>
      <c r="D3" s="349">
        <f>IFERROR(VLOOKUP(F3,F7:G49,2,),"")*B3/1000</f>
        <v>32320</v>
      </c>
      <c r="E3" s="350">
        <f>C3*D3</f>
        <v>387840</v>
      </c>
      <c r="F3" s="343" t="str">
        <f>I1&amp;C3</f>
        <v>COUTASIMPLE12</v>
      </c>
      <c r="I3" s="343" t="s">
        <v>261</v>
      </c>
      <c r="Q3" s="347" t="s">
        <v>6576</v>
      </c>
      <c r="R3" s="351">
        <v>200000</v>
      </c>
      <c r="S3" s="352">
        <v>6</v>
      </c>
      <c r="T3" s="353">
        <f>MROUND(IFERROR(R3/VLOOKUP(V3,F7:L35,7,),""),100)</f>
        <v>179500</v>
      </c>
      <c r="U3" s="354">
        <f>AG3/S3</f>
        <v>33333.333333333336</v>
      </c>
      <c r="V3" s="343" t="str">
        <f>Y1&amp;S3</f>
        <v>COUTASIMPLE6</v>
      </c>
      <c r="AG3" s="354">
        <f>IF(S3=9,R3*1.1,0)+IF(S3=12,R3*1.15,0)+IF(S3&lt;9,R3,0)</f>
        <v>200000</v>
      </c>
    </row>
    <row r="4" spans="1:33" ht="15.75" thickBot="1">
      <c r="A4" s="356"/>
      <c r="B4" s="357"/>
      <c r="C4" s="357"/>
      <c r="D4" s="357"/>
      <c r="E4" s="358"/>
      <c r="I4" s="343" t="s">
        <v>263</v>
      </c>
      <c r="R4" s="355"/>
    </row>
    <row r="5" spans="1:33">
      <c r="A5" s="616" t="s">
        <v>262</v>
      </c>
      <c r="B5" s="617"/>
      <c r="C5" s="617"/>
      <c r="D5" s="617"/>
      <c r="E5" s="359"/>
      <c r="I5" s="343" t="s">
        <v>299</v>
      </c>
      <c r="R5" s="355"/>
    </row>
    <row r="6" spans="1:33" ht="15.75" thickBot="1">
      <c r="A6" s="370" t="s">
        <v>256</v>
      </c>
      <c r="B6" s="371" t="s">
        <v>257</v>
      </c>
      <c r="C6" s="371" t="s">
        <v>258</v>
      </c>
      <c r="D6" s="371" t="s">
        <v>259</v>
      </c>
      <c r="E6" s="360" t="s">
        <v>193</v>
      </c>
      <c r="I6" s="343" t="s">
        <v>298</v>
      </c>
    </row>
    <row r="7" spans="1:33">
      <c r="A7" s="361" t="s">
        <v>261</v>
      </c>
      <c r="B7" s="362">
        <v>1000</v>
      </c>
      <c r="C7" s="362">
        <v>1</v>
      </c>
      <c r="D7" s="362">
        <v>1070</v>
      </c>
      <c r="E7" s="363">
        <v>1070</v>
      </c>
      <c r="F7" s="343" t="str">
        <f t="shared" ref="F7:F35" si="0">A7&amp;C7</f>
        <v>Master1</v>
      </c>
      <c r="G7" s="343">
        <f>D7</f>
        <v>1070</v>
      </c>
      <c r="I7" s="343" t="s">
        <v>271</v>
      </c>
      <c r="K7" s="343">
        <f>C7</f>
        <v>1</v>
      </c>
      <c r="L7" s="343">
        <f>E7/B7</f>
        <v>1.07</v>
      </c>
    </row>
    <row r="8" spans="1:33">
      <c r="A8" s="364" t="s">
        <v>261</v>
      </c>
      <c r="B8" s="372">
        <v>1000</v>
      </c>
      <c r="C8" s="372">
        <v>2</v>
      </c>
      <c r="D8" s="372">
        <v>620</v>
      </c>
      <c r="E8" s="365">
        <v>1240</v>
      </c>
      <c r="F8" s="343" t="str">
        <f t="shared" si="0"/>
        <v>Master2</v>
      </c>
      <c r="G8" s="343">
        <f t="shared" ref="G8:G22" si="1">D8</f>
        <v>620</v>
      </c>
      <c r="I8" s="343" t="s">
        <v>272</v>
      </c>
      <c r="K8" s="343">
        <f t="shared" ref="K8:K35" si="2">C8</f>
        <v>2</v>
      </c>
      <c r="L8" s="343">
        <f t="shared" ref="L8:L35" si="3">E8/B8</f>
        <v>1.24</v>
      </c>
    </row>
    <row r="9" spans="1:33">
      <c r="A9" s="366" t="s">
        <v>261</v>
      </c>
      <c r="B9" s="373">
        <v>1000</v>
      </c>
      <c r="C9" s="373">
        <v>3</v>
      </c>
      <c r="D9" s="373">
        <v>450</v>
      </c>
      <c r="E9" s="367">
        <v>1350</v>
      </c>
      <c r="F9" s="343" t="str">
        <f t="shared" si="0"/>
        <v>Master3</v>
      </c>
      <c r="G9" s="343">
        <f t="shared" si="1"/>
        <v>450</v>
      </c>
      <c r="I9" s="343" t="s">
        <v>273</v>
      </c>
      <c r="K9" s="343">
        <f t="shared" si="2"/>
        <v>3</v>
      </c>
      <c r="L9" s="343">
        <f t="shared" si="3"/>
        <v>1.35</v>
      </c>
    </row>
    <row r="10" spans="1:33">
      <c r="A10" s="364" t="s">
        <v>261</v>
      </c>
      <c r="B10" s="372">
        <v>1000</v>
      </c>
      <c r="C10" s="372">
        <v>6</v>
      </c>
      <c r="D10" s="372">
        <v>272</v>
      </c>
      <c r="E10" s="365">
        <v>1630</v>
      </c>
      <c r="F10" s="343" t="str">
        <f t="shared" si="0"/>
        <v>Master6</v>
      </c>
      <c r="G10" s="343">
        <f t="shared" si="1"/>
        <v>272</v>
      </c>
      <c r="I10" s="343" t="s">
        <v>264</v>
      </c>
      <c r="K10" s="343">
        <f t="shared" si="2"/>
        <v>6</v>
      </c>
      <c r="L10" s="343">
        <f t="shared" si="3"/>
        <v>1.63</v>
      </c>
    </row>
    <row r="11" spans="1:33">
      <c r="A11" s="366" t="s">
        <v>261</v>
      </c>
      <c r="B11" s="373">
        <v>1000</v>
      </c>
      <c r="C11" s="373">
        <v>12</v>
      </c>
      <c r="D11" s="373">
        <v>193</v>
      </c>
      <c r="E11" s="367">
        <v>2320</v>
      </c>
      <c r="F11" s="343" t="str">
        <f t="shared" si="0"/>
        <v>Master12</v>
      </c>
      <c r="G11" s="343">
        <f t="shared" si="1"/>
        <v>193</v>
      </c>
      <c r="K11" s="343">
        <f t="shared" si="2"/>
        <v>12</v>
      </c>
      <c r="L11" s="343">
        <f t="shared" si="3"/>
        <v>2.3199999999999998</v>
      </c>
      <c r="S11" s="355"/>
    </row>
    <row r="12" spans="1:33">
      <c r="A12" s="364" t="s">
        <v>261</v>
      </c>
      <c r="B12" s="372">
        <v>1000</v>
      </c>
      <c r="C12" s="372">
        <v>18</v>
      </c>
      <c r="D12" s="372">
        <v>178</v>
      </c>
      <c r="E12" s="365">
        <v>3200</v>
      </c>
      <c r="F12" s="343" t="str">
        <f t="shared" si="0"/>
        <v>Master18</v>
      </c>
      <c r="G12" s="343">
        <f t="shared" si="1"/>
        <v>178</v>
      </c>
      <c r="K12" s="343">
        <f t="shared" si="2"/>
        <v>18</v>
      </c>
      <c r="L12" s="343">
        <f t="shared" si="3"/>
        <v>3.2</v>
      </c>
    </row>
    <row r="13" spans="1:33">
      <c r="A13" s="366" t="s">
        <v>261</v>
      </c>
      <c r="B13" s="373">
        <v>1000</v>
      </c>
      <c r="C13" s="373">
        <v>24</v>
      </c>
      <c r="D13" s="373">
        <v>150</v>
      </c>
      <c r="E13" s="367">
        <v>3600</v>
      </c>
      <c r="F13" s="343" t="str">
        <f t="shared" si="0"/>
        <v>Master24</v>
      </c>
      <c r="G13" s="343">
        <f t="shared" si="1"/>
        <v>150</v>
      </c>
      <c r="K13" s="343">
        <f t="shared" si="2"/>
        <v>24</v>
      </c>
      <c r="L13" s="343">
        <f t="shared" si="3"/>
        <v>3.6</v>
      </c>
    </row>
    <row r="14" spans="1:33">
      <c r="A14" s="364" t="s">
        <v>298</v>
      </c>
      <c r="B14" s="372">
        <v>1000</v>
      </c>
      <c r="C14" s="372">
        <v>3</v>
      </c>
      <c r="D14" s="372">
        <v>354</v>
      </c>
      <c r="E14" s="365">
        <v>1060</v>
      </c>
      <c r="F14" s="343" t="str">
        <f t="shared" si="0"/>
        <v>CoutaSimple3</v>
      </c>
      <c r="G14" s="343">
        <f t="shared" si="1"/>
        <v>354</v>
      </c>
      <c r="J14" s="374"/>
      <c r="K14" s="343">
        <f t="shared" si="2"/>
        <v>3</v>
      </c>
      <c r="L14" s="343">
        <v>1.0603</v>
      </c>
      <c r="M14" s="343">
        <v>6.03</v>
      </c>
      <c r="O14" s="375"/>
      <c r="P14" s="375"/>
    </row>
    <row r="15" spans="1:33">
      <c r="A15" s="366" t="s">
        <v>298</v>
      </c>
      <c r="B15" s="373">
        <v>1000</v>
      </c>
      <c r="C15" s="373">
        <v>6</v>
      </c>
      <c r="D15" s="373">
        <v>186</v>
      </c>
      <c r="E15" s="367">
        <v>1116</v>
      </c>
      <c r="F15" s="343" t="str">
        <f t="shared" si="0"/>
        <v>CoutaSimple6</v>
      </c>
      <c r="G15" s="343">
        <f t="shared" si="1"/>
        <v>186</v>
      </c>
      <c r="H15" s="379"/>
      <c r="I15" s="379"/>
      <c r="J15" s="374"/>
      <c r="K15" s="343">
        <f t="shared" si="2"/>
        <v>6</v>
      </c>
      <c r="L15" s="343">
        <v>1.1145</v>
      </c>
      <c r="M15" s="343">
        <v>11.45</v>
      </c>
      <c r="O15" s="375"/>
      <c r="P15" s="375"/>
    </row>
    <row r="16" spans="1:33">
      <c r="A16" s="364" t="s">
        <v>298</v>
      </c>
      <c r="B16" s="372">
        <v>1000</v>
      </c>
      <c r="C16" s="372">
        <v>9</v>
      </c>
      <c r="D16" s="372">
        <v>129</v>
      </c>
      <c r="E16" s="365">
        <v>1161</v>
      </c>
      <c r="F16" s="343" t="str">
        <f t="shared" si="0"/>
        <v>CoutaSimple9</v>
      </c>
      <c r="G16" s="343">
        <f t="shared" si="1"/>
        <v>129</v>
      </c>
      <c r="H16" s="379"/>
      <c r="I16" s="379"/>
      <c r="J16" s="374"/>
      <c r="K16" s="343">
        <f t="shared" si="2"/>
        <v>9</v>
      </c>
      <c r="L16" s="343">
        <v>1.1645000000000001</v>
      </c>
      <c r="M16" s="343">
        <v>16.45</v>
      </c>
      <c r="O16" s="375"/>
      <c r="P16" s="375"/>
    </row>
    <row r="17" spans="1:16">
      <c r="A17" s="366" t="s">
        <v>298</v>
      </c>
      <c r="B17" s="373">
        <v>1000</v>
      </c>
      <c r="C17" s="373">
        <v>12</v>
      </c>
      <c r="D17" s="373">
        <v>101</v>
      </c>
      <c r="E17" s="367">
        <v>1212</v>
      </c>
      <c r="F17" s="343" t="str">
        <f t="shared" si="0"/>
        <v>CoutaSimple12</v>
      </c>
      <c r="G17" s="343">
        <f t="shared" si="1"/>
        <v>101</v>
      </c>
      <c r="H17" s="379"/>
      <c r="I17" s="379"/>
      <c r="J17" s="374"/>
      <c r="K17" s="343">
        <f t="shared" si="2"/>
        <v>12</v>
      </c>
      <c r="L17" s="343">
        <v>1.2107000000000001</v>
      </c>
      <c r="M17" s="343">
        <v>21.07</v>
      </c>
      <c r="O17" s="375"/>
      <c r="P17" s="375"/>
    </row>
    <row r="18" spans="1:16">
      <c r="A18" s="364" t="s">
        <v>264</v>
      </c>
      <c r="B18" s="372">
        <v>1000</v>
      </c>
      <c r="C18" s="372">
        <v>3</v>
      </c>
      <c r="D18" s="372">
        <v>423</v>
      </c>
      <c r="E18" s="365">
        <v>1269</v>
      </c>
      <c r="F18" s="343" t="str">
        <f t="shared" si="0"/>
        <v>Fertil3</v>
      </c>
      <c r="G18" s="343">
        <f t="shared" si="1"/>
        <v>423</v>
      </c>
      <c r="K18" s="343">
        <f t="shared" si="2"/>
        <v>3</v>
      </c>
      <c r="L18" s="343">
        <f t="shared" si="3"/>
        <v>1.2689999999999999</v>
      </c>
    </row>
    <row r="19" spans="1:16">
      <c r="A19" s="366" t="s">
        <v>264</v>
      </c>
      <c r="B19" s="373">
        <v>1000</v>
      </c>
      <c r="C19" s="373">
        <v>6</v>
      </c>
      <c r="D19" s="373">
        <v>212</v>
      </c>
      <c r="E19" s="367">
        <v>1270</v>
      </c>
      <c r="F19" s="343" t="str">
        <f t="shared" si="0"/>
        <v>Fertil6</v>
      </c>
      <c r="G19" s="343">
        <f t="shared" si="1"/>
        <v>212</v>
      </c>
      <c r="K19" s="343">
        <f t="shared" si="2"/>
        <v>6</v>
      </c>
      <c r="L19" s="343">
        <f t="shared" si="3"/>
        <v>1.27</v>
      </c>
    </row>
    <row r="20" spans="1:16">
      <c r="A20" s="364" t="s">
        <v>264</v>
      </c>
      <c r="B20" s="372">
        <v>1000</v>
      </c>
      <c r="C20" s="372">
        <v>9</v>
      </c>
      <c r="D20" s="372">
        <v>161</v>
      </c>
      <c r="E20" s="365">
        <v>1450</v>
      </c>
      <c r="F20" s="343" t="str">
        <f t="shared" si="0"/>
        <v>Fertil9</v>
      </c>
      <c r="G20" s="343">
        <f t="shared" si="1"/>
        <v>161</v>
      </c>
      <c r="K20" s="343">
        <f t="shared" si="2"/>
        <v>9</v>
      </c>
      <c r="L20" s="343">
        <f t="shared" si="3"/>
        <v>1.45</v>
      </c>
    </row>
    <row r="21" spans="1:16">
      <c r="A21" s="366" t="s">
        <v>264</v>
      </c>
      <c r="B21" s="373">
        <v>1000</v>
      </c>
      <c r="C21" s="373">
        <v>12</v>
      </c>
      <c r="D21" s="373">
        <v>142</v>
      </c>
      <c r="E21" s="367">
        <v>1700</v>
      </c>
      <c r="F21" s="343" t="str">
        <f t="shared" si="0"/>
        <v>Fertil12</v>
      </c>
      <c r="G21" s="343">
        <f t="shared" si="1"/>
        <v>142</v>
      </c>
      <c r="K21" s="343">
        <f t="shared" si="2"/>
        <v>12</v>
      </c>
      <c r="L21" s="343">
        <f t="shared" si="3"/>
        <v>1.7</v>
      </c>
    </row>
    <row r="22" spans="1:16">
      <c r="A22" s="364" t="s">
        <v>272</v>
      </c>
      <c r="B22" s="372">
        <v>1000</v>
      </c>
      <c r="C22" s="372">
        <v>1</v>
      </c>
      <c r="D22" s="372">
        <v>1240</v>
      </c>
      <c r="E22" s="365">
        <v>1240</v>
      </c>
      <c r="F22" s="343" t="str">
        <f t="shared" si="0"/>
        <v>NaranjaZ1</v>
      </c>
      <c r="G22" s="343">
        <f t="shared" si="1"/>
        <v>1240</v>
      </c>
      <c r="K22" s="343">
        <f t="shared" si="2"/>
        <v>1</v>
      </c>
      <c r="L22" s="343">
        <f t="shared" si="3"/>
        <v>1.24</v>
      </c>
    </row>
    <row r="23" spans="1:16">
      <c r="A23" s="366" t="s">
        <v>273</v>
      </c>
      <c r="B23" s="373">
        <v>1000</v>
      </c>
      <c r="C23" s="373">
        <v>1</v>
      </c>
      <c r="D23" s="373">
        <v>1020</v>
      </c>
      <c r="E23" s="367">
        <v>102</v>
      </c>
      <c r="F23" s="343" t="str">
        <f t="shared" si="0"/>
        <v>Naranja$1</v>
      </c>
      <c r="G23" s="343">
        <f>D23</f>
        <v>1020</v>
      </c>
      <c r="K23" s="343">
        <f t="shared" si="2"/>
        <v>1</v>
      </c>
      <c r="L23" s="343">
        <f t="shared" si="3"/>
        <v>0.10199999999999999</v>
      </c>
    </row>
    <row r="24" spans="1:16">
      <c r="A24" s="364" t="s">
        <v>273</v>
      </c>
      <c r="B24" s="372">
        <v>1000</v>
      </c>
      <c r="C24" s="372">
        <v>12</v>
      </c>
      <c r="D24" s="372">
        <v>200</v>
      </c>
      <c r="E24" s="365">
        <v>2400</v>
      </c>
      <c r="F24" s="343" t="str">
        <f t="shared" si="0"/>
        <v>Naranja$12</v>
      </c>
      <c r="G24" s="343">
        <f t="shared" ref="G24:G35" si="4">D24</f>
        <v>200</v>
      </c>
      <c r="K24" s="343">
        <f t="shared" si="2"/>
        <v>12</v>
      </c>
      <c r="L24" s="343">
        <f t="shared" si="3"/>
        <v>2.4</v>
      </c>
    </row>
    <row r="25" spans="1:16">
      <c r="A25" s="366" t="s">
        <v>271</v>
      </c>
      <c r="B25" s="373">
        <v>1000</v>
      </c>
      <c r="C25" s="373">
        <v>1</v>
      </c>
      <c r="D25" s="373">
        <v>1000</v>
      </c>
      <c r="E25" s="367">
        <v>1000</v>
      </c>
      <c r="F25" s="343" t="str">
        <f t="shared" si="0"/>
        <v>Maestro1</v>
      </c>
      <c r="G25" s="343">
        <f t="shared" si="4"/>
        <v>1000</v>
      </c>
      <c r="K25" s="343">
        <f t="shared" si="2"/>
        <v>1</v>
      </c>
      <c r="L25" s="343">
        <f t="shared" si="3"/>
        <v>1</v>
      </c>
    </row>
    <row r="26" spans="1:16">
      <c r="A26" s="364"/>
      <c r="B26" s="372"/>
      <c r="C26" s="372"/>
      <c r="D26" s="372"/>
      <c r="E26" s="365"/>
      <c r="F26" s="343" t="str">
        <f t="shared" si="0"/>
        <v/>
      </c>
      <c r="G26" s="343">
        <f t="shared" si="4"/>
        <v>0</v>
      </c>
      <c r="K26" s="343">
        <f t="shared" si="2"/>
        <v>0</v>
      </c>
      <c r="L26" s="343" t="e">
        <f t="shared" si="3"/>
        <v>#DIV/0!</v>
      </c>
    </row>
    <row r="27" spans="1:16">
      <c r="A27" s="366"/>
      <c r="B27" s="373"/>
      <c r="C27" s="373"/>
      <c r="D27" s="373"/>
      <c r="E27" s="367"/>
      <c r="F27" s="343" t="str">
        <f t="shared" si="0"/>
        <v/>
      </c>
      <c r="G27" s="343">
        <f t="shared" si="4"/>
        <v>0</v>
      </c>
      <c r="K27" s="343">
        <f t="shared" si="2"/>
        <v>0</v>
      </c>
      <c r="L27" s="343" t="e">
        <f t="shared" si="3"/>
        <v>#DIV/0!</v>
      </c>
    </row>
    <row r="28" spans="1:16">
      <c r="A28" s="364"/>
      <c r="B28" s="372"/>
      <c r="C28" s="372"/>
      <c r="D28" s="372"/>
      <c r="E28" s="365"/>
      <c r="F28" s="343" t="str">
        <f t="shared" si="0"/>
        <v/>
      </c>
      <c r="G28" s="343">
        <f t="shared" si="4"/>
        <v>0</v>
      </c>
      <c r="K28" s="343">
        <f t="shared" si="2"/>
        <v>0</v>
      </c>
      <c r="L28" s="343" t="e">
        <f t="shared" si="3"/>
        <v>#DIV/0!</v>
      </c>
    </row>
    <row r="29" spans="1:16">
      <c r="A29" s="366"/>
      <c r="B29" s="373"/>
      <c r="C29" s="373"/>
      <c r="D29" s="373"/>
      <c r="E29" s="367"/>
      <c r="F29" s="343" t="str">
        <f t="shared" si="0"/>
        <v/>
      </c>
      <c r="G29" s="343">
        <f t="shared" si="4"/>
        <v>0</v>
      </c>
      <c r="K29" s="343">
        <f t="shared" si="2"/>
        <v>0</v>
      </c>
      <c r="L29" s="343" t="e">
        <f t="shared" si="3"/>
        <v>#DIV/0!</v>
      </c>
    </row>
    <row r="30" spans="1:16">
      <c r="A30" s="364"/>
      <c r="B30" s="372"/>
      <c r="C30" s="372"/>
      <c r="D30" s="372"/>
      <c r="E30" s="365"/>
      <c r="F30" s="343" t="str">
        <f t="shared" si="0"/>
        <v/>
      </c>
      <c r="G30" s="343">
        <f t="shared" si="4"/>
        <v>0</v>
      </c>
      <c r="K30" s="343">
        <f t="shared" si="2"/>
        <v>0</v>
      </c>
      <c r="L30" s="343" t="e">
        <f t="shared" si="3"/>
        <v>#DIV/0!</v>
      </c>
    </row>
    <row r="31" spans="1:16">
      <c r="A31" s="366"/>
      <c r="B31" s="373"/>
      <c r="C31" s="373"/>
      <c r="D31" s="373"/>
      <c r="E31" s="367"/>
      <c r="F31" s="343" t="str">
        <f t="shared" si="0"/>
        <v/>
      </c>
      <c r="G31" s="343">
        <f t="shared" si="4"/>
        <v>0</v>
      </c>
      <c r="K31" s="343">
        <f t="shared" si="2"/>
        <v>0</v>
      </c>
      <c r="L31" s="343" t="e">
        <f t="shared" si="3"/>
        <v>#DIV/0!</v>
      </c>
    </row>
    <row r="32" spans="1:16">
      <c r="A32" s="364"/>
      <c r="B32" s="372"/>
      <c r="C32" s="372"/>
      <c r="D32" s="372"/>
      <c r="E32" s="365"/>
      <c r="F32" s="343" t="str">
        <f t="shared" si="0"/>
        <v/>
      </c>
      <c r="G32" s="343">
        <f t="shared" si="4"/>
        <v>0</v>
      </c>
      <c r="K32" s="343">
        <f t="shared" si="2"/>
        <v>0</v>
      </c>
      <c r="L32" s="343" t="e">
        <f t="shared" si="3"/>
        <v>#DIV/0!</v>
      </c>
    </row>
    <row r="33" spans="1:12">
      <c r="A33" s="366"/>
      <c r="B33" s="373"/>
      <c r="C33" s="373"/>
      <c r="D33" s="373"/>
      <c r="E33" s="367"/>
      <c r="F33" s="343" t="str">
        <f t="shared" si="0"/>
        <v/>
      </c>
      <c r="G33" s="343">
        <f t="shared" si="4"/>
        <v>0</v>
      </c>
      <c r="K33" s="343">
        <f t="shared" si="2"/>
        <v>0</v>
      </c>
      <c r="L33" s="343" t="e">
        <f t="shared" si="3"/>
        <v>#DIV/0!</v>
      </c>
    </row>
    <row r="34" spans="1:12">
      <c r="A34" s="364"/>
      <c r="B34" s="372"/>
      <c r="C34" s="372"/>
      <c r="D34" s="372"/>
      <c r="E34" s="365"/>
      <c r="F34" s="343" t="str">
        <f t="shared" si="0"/>
        <v/>
      </c>
      <c r="G34" s="343">
        <f t="shared" si="4"/>
        <v>0</v>
      </c>
      <c r="K34" s="343">
        <f t="shared" si="2"/>
        <v>0</v>
      </c>
      <c r="L34" s="343" t="e">
        <f t="shared" si="3"/>
        <v>#DIV/0!</v>
      </c>
    </row>
    <row r="35" spans="1:12">
      <c r="A35" s="366"/>
      <c r="B35" s="373"/>
      <c r="C35" s="373"/>
      <c r="D35" s="373"/>
      <c r="E35" s="367"/>
      <c r="F35" s="343" t="str">
        <f t="shared" si="0"/>
        <v/>
      </c>
      <c r="G35" s="343">
        <f t="shared" si="4"/>
        <v>0</v>
      </c>
      <c r="K35" s="343">
        <f t="shared" si="2"/>
        <v>0</v>
      </c>
      <c r="L35" s="343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2025-06-24T20:00:40Z</cp:lastPrinted>
  <dcterms:created xsi:type="dcterms:W3CDTF">2003-01-09T14:27:06Z</dcterms:created>
  <dcterms:modified xsi:type="dcterms:W3CDTF">2025-09-18T22:01:51Z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1696284318</vt:i4>
  </property>
  <property fmtid="{D5CDD505-2E9C-101B-9397-08002B2CF9AE}" pid="4" name="_EmailSubject">
    <vt:lpwstr>CajaPlantilla 2506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